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0" yWindow="210" windowWidth="13080" windowHeight="7590" activeTab="4"/>
  </bookViews>
  <sheets>
    <sheet name="KQHDKD Thang 06" sheetId="25" r:id="rId1"/>
    <sheet name="Chi Phi" sheetId="26" r:id="rId2"/>
    <sheet name="nguyen vat lieu kho" sheetId="1" r:id="rId3"/>
    <sheet name="nhap hang tuoi song" sheetId="20" r:id="rId4"/>
    <sheet name="dien -nuoc" sheetId="19" r:id="rId5"/>
    <sheet name="BKE" sheetId="29" r:id="rId6"/>
  </sheets>
  <externalReferences>
    <externalReference r:id="rId7"/>
  </externalReferences>
  <definedNames>
    <definedName name="__CON1" localSheetId="5">#REF!</definedName>
    <definedName name="__CON1">#REF!</definedName>
    <definedName name="__CON2" localSheetId="5">#REF!</definedName>
    <definedName name="__CON2">#REF!</definedName>
    <definedName name="__NET2" localSheetId="5">#REF!</definedName>
    <definedName name="__NET2">#REF!</definedName>
    <definedName name="_1">#N/A</definedName>
    <definedName name="_1000A01">#N/A</definedName>
    <definedName name="_2">#N/A</definedName>
    <definedName name="_CON1" localSheetId="5">#REF!</definedName>
    <definedName name="_CON1">#REF!</definedName>
    <definedName name="_CON2" localSheetId="5">#REF!</definedName>
    <definedName name="_CON2">#REF!</definedName>
    <definedName name="_xlnm._FilterDatabase" localSheetId="5" hidden="1">BKE!$A$519:$U$922</definedName>
    <definedName name="_xlnm._FilterDatabase" localSheetId="2" hidden="1">'nguyen vat lieu kho'!$H$1:$H$417</definedName>
    <definedName name="_NET2" localSheetId="5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5">#REF!</definedName>
    <definedName name="AA">#REF!</definedName>
    <definedName name="All_Item" localSheetId="5">#REF!</definedName>
    <definedName name="All_Item">#REF!</definedName>
    <definedName name="ALPIN">#N/A</definedName>
    <definedName name="ALPJYOU">#N/A</definedName>
    <definedName name="ALPTOI">#N/A</definedName>
    <definedName name="BB" localSheetId="5">#REF!</definedName>
    <definedName name="BB">#REF!</definedName>
    <definedName name="BOQ" localSheetId="5">#REF!</definedName>
    <definedName name="BOQ">#REF!</definedName>
    <definedName name="BVCISUMMARY" localSheetId="5">#REF!</definedName>
    <definedName name="BVCISUMMARY">#REF!</definedName>
    <definedName name="Category_All" localSheetId="5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5">#REF!</definedName>
    <definedName name="COMMON">#REF!</definedName>
    <definedName name="CON_EQP_COS" localSheetId="5">#REF!</definedName>
    <definedName name="CON_EQP_COS">#REF!</definedName>
    <definedName name="CON_EQP_COST" localSheetId="5">#REF!</definedName>
    <definedName name="CON_EQP_COST">#REF!</definedName>
    <definedName name="CONST_EQ" localSheetId="5">#REF!</definedName>
    <definedName name="CONST_EQ">#REF!</definedName>
    <definedName name="COVER" localSheetId="5">#REF!</definedName>
    <definedName name="COVER">#REF!</definedName>
    <definedName name="CRITINST" localSheetId="5">#REF!</definedName>
    <definedName name="CRITINST">#REF!</definedName>
    <definedName name="CRITPURC" localSheetId="5">#REF!</definedName>
    <definedName name="CRITPURC">#REF!</definedName>
    <definedName name="CS_10" localSheetId="5">#REF!</definedName>
    <definedName name="CS_10">#REF!</definedName>
    <definedName name="CS_100" localSheetId="5">#REF!</definedName>
    <definedName name="CS_100">#REF!</definedName>
    <definedName name="CS_10S" localSheetId="5">#REF!</definedName>
    <definedName name="CS_10S">#REF!</definedName>
    <definedName name="CS_120" localSheetId="5">#REF!</definedName>
    <definedName name="CS_120">#REF!</definedName>
    <definedName name="CS_140" localSheetId="5">#REF!</definedName>
    <definedName name="CS_140">#REF!</definedName>
    <definedName name="CS_160" localSheetId="5">#REF!</definedName>
    <definedName name="CS_160">#REF!</definedName>
    <definedName name="CS_20" localSheetId="5">#REF!</definedName>
    <definedName name="CS_20">#REF!</definedName>
    <definedName name="CS_30" localSheetId="5">#REF!</definedName>
    <definedName name="CS_30">#REF!</definedName>
    <definedName name="CS_40" localSheetId="5">#REF!</definedName>
    <definedName name="CS_40">#REF!</definedName>
    <definedName name="CS_40S" localSheetId="5">#REF!</definedName>
    <definedName name="CS_40S">#REF!</definedName>
    <definedName name="CS_5S" localSheetId="5">#REF!</definedName>
    <definedName name="CS_5S">#REF!</definedName>
    <definedName name="CS_60" localSheetId="5">#REF!</definedName>
    <definedName name="CS_60">#REF!</definedName>
    <definedName name="CS_80" localSheetId="5">#REF!</definedName>
    <definedName name="CS_80">#REF!</definedName>
    <definedName name="CS_80S" localSheetId="5">#REF!</definedName>
    <definedName name="CS_80S">#REF!</definedName>
    <definedName name="CS_STD" localSheetId="5">#REF!</definedName>
    <definedName name="CS_STD">#REF!</definedName>
    <definedName name="CS_XS" localSheetId="5">#REF!</definedName>
    <definedName name="CS_XS">#REF!</definedName>
    <definedName name="CS_XXS" localSheetId="5">#REF!</definedName>
    <definedName name="CS_XXS">#REF!</definedName>
    <definedName name="CURRENCY" localSheetId="5">#REF!</definedName>
    <definedName name="CURRENCY">#REF!</definedName>
    <definedName name="D_7101A_B" localSheetId="5">#REF!</definedName>
    <definedName name="D_7101A_B">#REF!</definedName>
    <definedName name="_xlnm.Database" localSheetId="5">#REF!</definedName>
    <definedName name="_xlnm.Database">#REF!</definedName>
    <definedName name="DSUMDATA" localSheetId="5">#REF!</definedName>
    <definedName name="DSUMDATA">#REF!</definedName>
    <definedName name="End_1" localSheetId="5">#REF!</definedName>
    <definedName name="End_1">#REF!</definedName>
    <definedName name="End_10" localSheetId="5">#REF!</definedName>
    <definedName name="End_10">#REF!</definedName>
    <definedName name="End_11" localSheetId="5">#REF!</definedName>
    <definedName name="End_11">#REF!</definedName>
    <definedName name="End_12" localSheetId="5">#REF!</definedName>
    <definedName name="End_12">#REF!</definedName>
    <definedName name="End_13" localSheetId="5">#REF!</definedName>
    <definedName name="End_13">#REF!</definedName>
    <definedName name="End_2" localSheetId="5">#REF!</definedName>
    <definedName name="End_2">#REF!</definedName>
    <definedName name="End_3" localSheetId="5">#REF!</definedName>
    <definedName name="End_3">#REF!</definedName>
    <definedName name="End_4" localSheetId="5">#REF!</definedName>
    <definedName name="End_4">#REF!</definedName>
    <definedName name="End_5" localSheetId="5">#REF!</definedName>
    <definedName name="End_5">#REF!</definedName>
    <definedName name="End_6" localSheetId="5">#REF!</definedName>
    <definedName name="End_6">#REF!</definedName>
    <definedName name="End_7" localSheetId="5">#REF!</definedName>
    <definedName name="End_7">#REF!</definedName>
    <definedName name="End_8" localSheetId="5">#REF!</definedName>
    <definedName name="End_8">#REF!</definedName>
    <definedName name="End_9" localSheetId="5">#REF!</definedName>
    <definedName name="End_9">#REF!</definedName>
    <definedName name="FACTOR" localSheetId="5">#REF!</definedName>
    <definedName name="FACTOR">#REF!</definedName>
    <definedName name="HOME_MANP" localSheetId="5">#REF!</definedName>
    <definedName name="HOME_MANP">#REF!</definedName>
    <definedName name="HOMEOFFICE_COST" localSheetId="5">#REF!</definedName>
    <definedName name="HOMEOFFICE_COST">#REF!</definedName>
    <definedName name="IDLAB_COST" localSheetId="5">#REF!</definedName>
    <definedName name="IDLAB_COST">#REF!</definedName>
    <definedName name="IND_LAB" localSheetId="5">#REF!</definedName>
    <definedName name="IND_LAB">#REF!</definedName>
    <definedName name="INDMANP" localSheetId="5">#REF!</definedName>
    <definedName name="INDMANP">#REF!</definedName>
    <definedName name="MAJ_CON_EQP" localSheetId="5">#REF!</definedName>
    <definedName name="MAJ_CON_EQP">#REF!</definedName>
    <definedName name="MG_A" localSheetId="5">#REF!</definedName>
    <definedName name="MG_A">#REF!</definedName>
    <definedName name="NET" localSheetId="5">#REF!</definedName>
    <definedName name="NET">#REF!</definedName>
    <definedName name="NET_1" localSheetId="5">#REF!</definedName>
    <definedName name="NET_1">#REF!</definedName>
    <definedName name="NET_ANA" localSheetId="5">#REF!</definedName>
    <definedName name="NET_ANA">#REF!</definedName>
    <definedName name="NET_ANA_1" localSheetId="5">#REF!</definedName>
    <definedName name="NET_ANA_1">#REF!</definedName>
    <definedName name="NET_ANA_2" localSheetId="5">#REF!</definedName>
    <definedName name="NET_ANA_2">#REF!</definedName>
    <definedName name="PRICE" localSheetId="5">#REF!</definedName>
    <definedName name="PRICE">#REF!</definedName>
    <definedName name="PRICE1" localSheetId="5">#REF!</definedName>
    <definedName name="PRICE1">#REF!</definedName>
    <definedName name="_xlnm.Print_Area" localSheetId="5">#REF!</definedName>
    <definedName name="_xlnm.Print_Area">#REF!</definedName>
    <definedName name="_xlnm.Print_Titles" localSheetId="5">#REF!</definedName>
    <definedName name="_xlnm.Print_Titles">#REF!</definedName>
    <definedName name="Print_Titles_MI" localSheetId="5">#REF!</definedName>
    <definedName name="Print_Titles_MI">#REF!</definedName>
    <definedName name="PRINTA" localSheetId="5">#REF!</definedName>
    <definedName name="PRINTA">#REF!</definedName>
    <definedName name="PRINTB" localSheetId="5">#REF!</definedName>
    <definedName name="PRINTB">#REF!</definedName>
    <definedName name="PRINTC" localSheetId="5">#REF!</definedName>
    <definedName name="PRINTC">#REF!</definedName>
    <definedName name="PROPOSAL" localSheetId="5">#REF!</definedName>
    <definedName name="PROPOSAL">#REF!</definedName>
    <definedName name="RECOUT">#N/A</definedName>
    <definedName name="RFP003A" localSheetId="5">#REF!</definedName>
    <definedName name="RFP003A">#REF!</definedName>
    <definedName name="RFP003B" localSheetId="5">#REF!</definedName>
    <definedName name="RFP003B">#REF!</definedName>
    <definedName name="RFP003C" localSheetId="5">#REF!</definedName>
    <definedName name="RFP003C">#REF!</definedName>
    <definedName name="RFP003D" localSheetId="5">#REF!</definedName>
    <definedName name="RFP003D">#REF!</definedName>
    <definedName name="RFP003E" localSheetId="5">#REF!</definedName>
    <definedName name="RFP003E">#REF!</definedName>
    <definedName name="RFP003F" localSheetId="5">#REF!</definedName>
    <definedName name="RFP003F">#REF!</definedName>
    <definedName name="SCH" localSheetId="5">#REF!</definedName>
    <definedName name="SCH">#REF!</definedName>
    <definedName name="SIZE" localSheetId="5">#REF!</definedName>
    <definedName name="SIZE">#REF!</definedName>
    <definedName name="SORT" localSheetId="5">#REF!</definedName>
    <definedName name="SORT">#REF!</definedName>
    <definedName name="SPEC" localSheetId="5">#REF!</definedName>
    <definedName name="SPEC">#REF!</definedName>
    <definedName name="SPECSUMMARY" localSheetId="5">#REF!</definedName>
    <definedName name="SPECSUMMARY">#REF!</definedName>
    <definedName name="Start_1" localSheetId="5">#REF!</definedName>
    <definedName name="Start_1">#REF!</definedName>
    <definedName name="Start_10" localSheetId="5">#REF!</definedName>
    <definedName name="Start_10">#REF!</definedName>
    <definedName name="Start_11" localSheetId="5">#REF!</definedName>
    <definedName name="Start_11">#REF!</definedName>
    <definedName name="Start_12" localSheetId="5">#REF!</definedName>
    <definedName name="Start_12">#REF!</definedName>
    <definedName name="Start_13" localSheetId="5">#REF!</definedName>
    <definedName name="Start_13">#REF!</definedName>
    <definedName name="Start_2" localSheetId="5">#REF!</definedName>
    <definedName name="Start_2">#REF!</definedName>
    <definedName name="Start_3" localSheetId="5">#REF!</definedName>
    <definedName name="Start_3">#REF!</definedName>
    <definedName name="Start_4" localSheetId="5">#REF!</definedName>
    <definedName name="Start_4">#REF!</definedName>
    <definedName name="Start_5" localSheetId="5">#REF!</definedName>
    <definedName name="Start_5">#REF!</definedName>
    <definedName name="Start_6" localSheetId="5">#REF!</definedName>
    <definedName name="Start_6">#REF!</definedName>
    <definedName name="Start_7" localSheetId="5">#REF!</definedName>
    <definedName name="Start_7">#REF!</definedName>
    <definedName name="Start_8" localSheetId="5">#REF!</definedName>
    <definedName name="Start_8">#REF!</definedName>
    <definedName name="Start_9" localSheetId="5">#REF!</definedName>
    <definedName name="Start_9">#REF!</definedName>
    <definedName name="SUMMARY" localSheetId="5">#REF!</definedName>
    <definedName name="SUMMARY">#REF!</definedName>
    <definedName name="THI" localSheetId="5">#REF!</definedName>
    <definedName name="THI">#REF!</definedName>
    <definedName name="TITAN" localSheetId="5">#REF!</definedName>
    <definedName name="TITAN">#REF!</definedName>
    <definedName name="TPLRP" localSheetId="5">#REF!</definedName>
    <definedName name="TPLRP">#REF!</definedName>
    <definedName name="TRADE2" localSheetId="5">#REF!</definedName>
    <definedName name="TRADE2">#REF!</definedName>
    <definedName name="VARIINST" localSheetId="5">#REF!</definedName>
    <definedName name="VARIINST">#REF!</definedName>
    <definedName name="VARIPURC" localSheetId="5">#REF!</definedName>
    <definedName name="VARIPURC">#REF!</definedName>
    <definedName name="W" localSheetId="5">#REF!</definedName>
    <definedName name="W">#REF!</definedName>
    <definedName name="X" localSheetId="5">#REF!</definedName>
    <definedName name="X">#REF!</definedName>
    <definedName name="ZYX" localSheetId="5">#REF!</definedName>
    <definedName name="ZYX">#REF!</definedName>
    <definedName name="ZZZ" localSheetId="5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D5" i="26" l="1"/>
  <c r="D104" i="1" l="1"/>
  <c r="D59" i="1"/>
  <c r="D60" i="1"/>
  <c r="D62" i="1"/>
  <c r="I500" i="29" l="1"/>
  <c r="I464" i="29"/>
  <c r="I405" i="29" l="1"/>
  <c r="H405" i="29"/>
  <c r="I322" i="29" l="1"/>
  <c r="I304" i="29" l="1"/>
  <c r="G307" i="29"/>
  <c r="G306" i="29"/>
  <c r="G305" i="29"/>
  <c r="G304" i="29"/>
  <c r="I286" i="29" l="1"/>
  <c r="I261" i="29"/>
  <c r="I223" i="29"/>
  <c r="I222" i="29" l="1"/>
  <c r="G222" i="29"/>
  <c r="R17" i="29" l="1"/>
  <c r="R16" i="29"/>
  <c r="I204" i="29" l="1"/>
  <c r="I173" i="29"/>
  <c r="I124" i="29"/>
  <c r="I108" i="29" l="1"/>
  <c r="AL37" i="1" l="1"/>
  <c r="AM37" i="1"/>
  <c r="AN37" i="1"/>
  <c r="AO37" i="1"/>
  <c r="AP37" i="1"/>
  <c r="AQ37" i="1"/>
  <c r="AF37" i="1"/>
  <c r="AG37" i="1"/>
  <c r="AH37" i="1"/>
  <c r="AI37" i="1"/>
  <c r="AJ37" i="1"/>
  <c r="AK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O38" i="1"/>
  <c r="N37" i="1"/>
  <c r="M37" i="1"/>
  <c r="F551" i="29"/>
  <c r="G37" i="1" l="1"/>
  <c r="I37" i="1" s="1"/>
  <c r="S7" i="29" l="1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I6" i="29" l="1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I21" i="29" s="1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I65" i="29" s="1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84" i="29"/>
  <c r="H285" i="29"/>
  <c r="H286" i="29"/>
  <c r="H287" i="29"/>
  <c r="H288" i="29"/>
  <c r="H289" i="29"/>
  <c r="H290" i="29"/>
  <c r="H291" i="29"/>
  <c r="H292" i="29"/>
  <c r="H293" i="29"/>
  <c r="H294" i="29"/>
  <c r="H295" i="29"/>
  <c r="H296" i="29"/>
  <c r="H297" i="29"/>
  <c r="H298" i="29"/>
  <c r="H299" i="29"/>
  <c r="H300" i="29"/>
  <c r="H301" i="29"/>
  <c r="H302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5" i="29"/>
  <c r="H326" i="29"/>
  <c r="H327" i="29"/>
  <c r="H328" i="29"/>
  <c r="H329" i="29"/>
  <c r="H330" i="29"/>
  <c r="H331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G8" i="29"/>
  <c r="G7" i="29"/>
  <c r="G6" i="29"/>
  <c r="H551" i="29" l="1"/>
  <c r="G551" i="29" s="1"/>
  <c r="D37" i="1" s="1"/>
  <c r="L37" i="1" s="1"/>
  <c r="E37" i="19"/>
  <c r="B36" i="19"/>
  <c r="D36" i="19" s="1"/>
  <c r="F36" i="19" s="1"/>
  <c r="D35" i="19"/>
  <c r="F35" i="19" s="1"/>
  <c r="B35" i="19"/>
  <c r="B34" i="19"/>
  <c r="D34" i="19" s="1"/>
  <c r="F34" i="19" s="1"/>
  <c r="D33" i="19"/>
  <c r="F33" i="19" s="1"/>
  <c r="B33" i="19"/>
  <c r="B32" i="19"/>
  <c r="D32" i="19" s="1"/>
  <c r="F32" i="19" s="1"/>
  <c r="B31" i="19"/>
  <c r="D31" i="19" s="1"/>
  <c r="F31" i="19" s="1"/>
  <c r="B30" i="19"/>
  <c r="D30" i="19" s="1"/>
  <c r="F30" i="19" s="1"/>
  <c r="D29" i="19"/>
  <c r="F29" i="19" s="1"/>
  <c r="B29" i="19"/>
  <c r="B28" i="19"/>
  <c r="D28" i="19" s="1"/>
  <c r="F28" i="19" s="1"/>
  <c r="D27" i="19"/>
  <c r="F27" i="19" s="1"/>
  <c r="B27" i="19"/>
  <c r="B26" i="19"/>
  <c r="D26" i="19" s="1"/>
  <c r="F26" i="19" s="1"/>
  <c r="D25" i="19"/>
  <c r="O17" i="19"/>
  <c r="J17" i="19"/>
  <c r="E17" i="19"/>
  <c r="L16" i="19"/>
  <c r="N16" i="19" s="1"/>
  <c r="P16" i="19" s="1"/>
  <c r="I16" i="19"/>
  <c r="K16" i="19" s="1"/>
  <c r="G16" i="19"/>
  <c r="B16" i="19"/>
  <c r="D16" i="19" s="1"/>
  <c r="F16" i="19" s="1"/>
  <c r="N15" i="19"/>
  <c r="P15" i="19" s="1"/>
  <c r="L15" i="19"/>
  <c r="G15" i="19"/>
  <c r="I15" i="19" s="1"/>
  <c r="K15" i="19" s="1"/>
  <c r="D15" i="19"/>
  <c r="F15" i="19" s="1"/>
  <c r="B15" i="19"/>
  <c r="L14" i="19"/>
  <c r="N14" i="19" s="1"/>
  <c r="P14" i="19" s="1"/>
  <c r="I14" i="19"/>
  <c r="K14" i="19" s="1"/>
  <c r="G14" i="19"/>
  <c r="B14" i="19"/>
  <c r="D14" i="19" s="1"/>
  <c r="F14" i="19" s="1"/>
  <c r="N13" i="19"/>
  <c r="P13" i="19" s="1"/>
  <c r="L13" i="19"/>
  <c r="G13" i="19"/>
  <c r="I13" i="19" s="1"/>
  <c r="K13" i="19" s="1"/>
  <c r="D13" i="19"/>
  <c r="F13" i="19" s="1"/>
  <c r="B13" i="19"/>
  <c r="L12" i="19"/>
  <c r="N12" i="19" s="1"/>
  <c r="P12" i="19" s="1"/>
  <c r="I12" i="19"/>
  <c r="K12" i="19" s="1"/>
  <c r="G12" i="19"/>
  <c r="B12" i="19"/>
  <c r="D12" i="19" s="1"/>
  <c r="F12" i="19" s="1"/>
  <c r="L11" i="19"/>
  <c r="N11" i="19" s="1"/>
  <c r="P11" i="19" s="1"/>
  <c r="G11" i="19"/>
  <c r="I11" i="19" s="1"/>
  <c r="K11" i="19" s="1"/>
  <c r="D11" i="19"/>
  <c r="F11" i="19" s="1"/>
  <c r="B11" i="19"/>
  <c r="L10" i="19"/>
  <c r="N10" i="19" s="1"/>
  <c r="P10" i="19" s="1"/>
  <c r="I10" i="19"/>
  <c r="K10" i="19" s="1"/>
  <c r="G10" i="19"/>
  <c r="B10" i="19"/>
  <c r="D10" i="19" s="1"/>
  <c r="F10" i="19" s="1"/>
  <c r="N9" i="19"/>
  <c r="P9" i="19" s="1"/>
  <c r="L9" i="19"/>
  <c r="G9" i="19"/>
  <c r="I9" i="19" s="1"/>
  <c r="K9" i="19" s="1"/>
  <c r="D9" i="19"/>
  <c r="F9" i="19" s="1"/>
  <c r="B9" i="19"/>
  <c r="L8" i="19"/>
  <c r="N8" i="19" s="1"/>
  <c r="P8" i="19" s="1"/>
  <c r="I8" i="19"/>
  <c r="K8" i="19" s="1"/>
  <c r="G8" i="19"/>
  <c r="B8" i="19"/>
  <c r="D8" i="19" s="1"/>
  <c r="F8" i="19" s="1"/>
  <c r="N7" i="19"/>
  <c r="P7" i="19" s="1"/>
  <c r="L7" i="19"/>
  <c r="G7" i="19"/>
  <c r="I7" i="19" s="1"/>
  <c r="K7" i="19" s="1"/>
  <c r="D7" i="19"/>
  <c r="F7" i="19" s="1"/>
  <c r="B7" i="19"/>
  <c r="L6" i="19"/>
  <c r="N6" i="19" s="1"/>
  <c r="P6" i="19" s="1"/>
  <c r="I6" i="19"/>
  <c r="K6" i="19" s="1"/>
  <c r="G6" i="19"/>
  <c r="B6" i="19"/>
  <c r="D6" i="19" s="1"/>
  <c r="F6" i="19" s="1"/>
  <c r="N5" i="19"/>
  <c r="I5" i="19"/>
  <c r="K5" i="19" s="1"/>
  <c r="K17" i="19" s="1"/>
  <c r="D5" i="19"/>
  <c r="D37" i="19" l="1"/>
  <c r="F37" i="1"/>
  <c r="H37" i="1"/>
  <c r="D17" i="19"/>
  <c r="N17" i="19"/>
  <c r="I17" i="19"/>
  <c r="F5" i="19"/>
  <c r="F17" i="19" s="1"/>
  <c r="P5" i="19"/>
  <c r="P17" i="19" s="1"/>
  <c r="F25" i="19"/>
  <c r="F37" i="19" s="1"/>
  <c r="J37" i="1" l="1"/>
  <c r="AQ59" i="1"/>
  <c r="M59" i="1"/>
  <c r="F572" i="29"/>
  <c r="AQ357" i="1"/>
  <c r="AQ358" i="1"/>
  <c r="M357" i="1"/>
  <c r="M358" i="1"/>
  <c r="F868" i="29"/>
  <c r="H868" i="29"/>
  <c r="F867" i="29"/>
  <c r="H867" i="29"/>
  <c r="G868" i="29" l="1"/>
  <c r="D358" i="1" s="1"/>
  <c r="L358" i="1" s="1"/>
  <c r="G867" i="29"/>
  <c r="D357" i="1" s="1"/>
  <c r="L357" i="1" s="1"/>
  <c r="F358" i="1" l="1"/>
  <c r="F357" i="1"/>
  <c r="M323" i="1" l="1"/>
  <c r="F833" i="29"/>
  <c r="M287" i="1"/>
  <c r="M288" i="1"/>
  <c r="M289" i="1"/>
  <c r="M290" i="1"/>
  <c r="M291" i="1"/>
  <c r="M292" i="1"/>
  <c r="F804" i="29"/>
  <c r="F803" i="29"/>
  <c r="F802" i="29"/>
  <c r="F801" i="29"/>
  <c r="F800" i="29"/>
  <c r="F799" i="29"/>
  <c r="H804" i="29" l="1"/>
  <c r="G804" i="29" s="1"/>
  <c r="D292" i="1" s="1"/>
  <c r="H572" i="29"/>
  <c r="G572" i="29" s="1"/>
  <c r="H397" i="29"/>
  <c r="I360" i="29" s="1"/>
  <c r="H398" i="29"/>
  <c r="H399" i="29"/>
  <c r="H400" i="29"/>
  <c r="H401" i="29"/>
  <c r="H402" i="29"/>
  <c r="H403" i="29"/>
  <c r="H404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I420" i="29" s="1"/>
  <c r="H461" i="29"/>
  <c r="H6" i="29"/>
  <c r="L59" i="1" l="1"/>
  <c r="F59" i="1"/>
  <c r="L292" i="1"/>
  <c r="F292" i="1"/>
  <c r="E9" i="25"/>
  <c r="E8" i="25" s="1"/>
  <c r="AQ220" i="1" l="1"/>
  <c r="M220" i="1"/>
  <c r="F732" i="29"/>
  <c r="S113" i="29" l="1"/>
  <c r="S114" i="29"/>
  <c r="S115" i="29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F855" i="29" l="1"/>
  <c r="H515" i="29" l="1"/>
  <c r="H514" i="29"/>
  <c r="H513" i="29"/>
  <c r="H512" i="29"/>
  <c r="H511" i="29"/>
  <c r="H510" i="29"/>
  <c r="H833" i="29" s="1"/>
  <c r="G833" i="29" s="1"/>
  <c r="D323" i="1" s="1"/>
  <c r="H509" i="29"/>
  <c r="H508" i="29"/>
  <c r="H507" i="29"/>
  <c r="H506" i="29"/>
  <c r="H505" i="29"/>
  <c r="H504" i="29"/>
  <c r="H503" i="29"/>
  <c r="H502" i="29"/>
  <c r="H501" i="29"/>
  <c r="H500" i="29"/>
  <c r="H499" i="29"/>
  <c r="H498" i="29"/>
  <c r="H497" i="29"/>
  <c r="H496" i="29"/>
  <c r="H495" i="29"/>
  <c r="H494" i="29"/>
  <c r="H493" i="29"/>
  <c r="H492" i="29"/>
  <c r="H803" i="29" s="1"/>
  <c r="G803" i="29" s="1"/>
  <c r="D291" i="1" s="1"/>
  <c r="H491" i="29"/>
  <c r="H802" i="29" s="1"/>
  <c r="G802" i="29" s="1"/>
  <c r="D290" i="1" s="1"/>
  <c r="H490" i="29"/>
  <c r="H801" i="29" s="1"/>
  <c r="G801" i="29" s="1"/>
  <c r="D289" i="1" s="1"/>
  <c r="H489" i="29"/>
  <c r="H800" i="29" s="1"/>
  <c r="G800" i="29" s="1"/>
  <c r="D288" i="1" s="1"/>
  <c r="H488" i="29"/>
  <c r="H799" i="29" s="1"/>
  <c r="G799" i="29" s="1"/>
  <c r="D287" i="1" s="1"/>
  <c r="H487" i="29"/>
  <c r="H486" i="29"/>
  <c r="H485" i="29"/>
  <c r="H484" i="29"/>
  <c r="H483" i="29"/>
  <c r="H482" i="29"/>
  <c r="H481" i="29"/>
  <c r="H480" i="29"/>
  <c r="H479" i="29"/>
  <c r="H478" i="29"/>
  <c r="H477" i="29"/>
  <c r="H476" i="29"/>
  <c r="H475" i="29"/>
  <c r="H474" i="29"/>
  <c r="H473" i="29"/>
  <c r="H472" i="29"/>
  <c r="H471" i="29"/>
  <c r="H470" i="29"/>
  <c r="H469" i="29"/>
  <c r="H468" i="29"/>
  <c r="H467" i="29"/>
  <c r="F532" i="29"/>
  <c r="F528" i="29"/>
  <c r="F323" i="1" l="1"/>
  <c r="L323" i="1"/>
  <c r="L291" i="1"/>
  <c r="F291" i="1"/>
  <c r="L290" i="1"/>
  <c r="F290" i="1"/>
  <c r="L289" i="1"/>
  <c r="F289" i="1"/>
  <c r="L288" i="1"/>
  <c r="F288" i="1"/>
  <c r="F287" i="1"/>
  <c r="L287" i="1"/>
  <c r="AQ327" i="1"/>
  <c r="M327" i="1"/>
  <c r="F838" i="29" l="1"/>
  <c r="AQ414" i="1" l="1"/>
  <c r="M413" i="1"/>
  <c r="M414" i="1"/>
  <c r="L414" i="1"/>
  <c r="F414" i="1"/>
  <c r="F924" i="29"/>
  <c r="AQ237" i="1" l="1"/>
  <c r="M237" i="1"/>
  <c r="AQ200" i="1"/>
  <c r="M200" i="1"/>
  <c r="M208" i="1"/>
  <c r="M209" i="1"/>
  <c r="F578" i="29" l="1"/>
  <c r="H712" i="29" l="1"/>
  <c r="F712" i="29"/>
  <c r="F748" i="29"/>
  <c r="F747" i="29"/>
  <c r="G712" i="29" l="1"/>
  <c r="D200" i="1" s="1"/>
  <c r="L200" i="1" l="1"/>
  <c r="F200" i="1"/>
  <c r="M303" i="1"/>
  <c r="F813" i="29"/>
  <c r="S134" i="29" l="1"/>
  <c r="S135" i="29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D133" i="1" l="1"/>
  <c r="D80" i="1"/>
  <c r="D126" i="1"/>
  <c r="Q223" i="29" l="1"/>
  <c r="H466" i="29" l="1"/>
  <c r="H465" i="29"/>
  <c r="H464" i="29"/>
  <c r="H463" i="29"/>
  <c r="H462" i="29"/>
  <c r="F710" i="29"/>
  <c r="F520" i="29"/>
  <c r="F925" i="29" l="1"/>
  <c r="F923" i="29"/>
  <c r="F922" i="29"/>
  <c r="F921" i="29"/>
  <c r="F920" i="29"/>
  <c r="H919" i="29"/>
  <c r="F919" i="29"/>
  <c r="G919" i="29" s="1"/>
  <c r="F918" i="29"/>
  <c r="F917" i="29"/>
  <c r="H916" i="29"/>
  <c r="F916" i="29"/>
  <c r="G916" i="29" s="1"/>
  <c r="F915" i="29"/>
  <c r="F914" i="29"/>
  <c r="H913" i="29"/>
  <c r="F913" i="29"/>
  <c r="G913" i="29" s="1"/>
  <c r="F912" i="29"/>
  <c r="F911" i="29"/>
  <c r="F910" i="29"/>
  <c r="F909" i="29"/>
  <c r="F908" i="29"/>
  <c r="H907" i="29"/>
  <c r="F907" i="29"/>
  <c r="G907" i="29" s="1"/>
  <c r="F906" i="29"/>
  <c r="H905" i="29"/>
  <c r="F905" i="29"/>
  <c r="G905" i="29" s="1"/>
  <c r="F904" i="29"/>
  <c r="H903" i="29"/>
  <c r="F903" i="29"/>
  <c r="G903" i="29" s="1"/>
  <c r="H902" i="29"/>
  <c r="F902" i="29"/>
  <c r="G902" i="29" s="1"/>
  <c r="F901" i="29"/>
  <c r="H900" i="29"/>
  <c r="F900" i="29"/>
  <c r="G900" i="29" s="1"/>
  <c r="F899" i="29"/>
  <c r="F898" i="29"/>
  <c r="F897" i="29"/>
  <c r="F896" i="29"/>
  <c r="H895" i="29"/>
  <c r="F895" i="29"/>
  <c r="G895" i="29" s="1"/>
  <c r="H894" i="29"/>
  <c r="F894" i="29"/>
  <c r="G894" i="29" s="1"/>
  <c r="H893" i="29"/>
  <c r="F893" i="29"/>
  <c r="G893" i="29" s="1"/>
  <c r="H892" i="29"/>
  <c r="F892" i="29"/>
  <c r="G892" i="29" s="1"/>
  <c r="H891" i="29"/>
  <c r="F891" i="29"/>
  <c r="G891" i="29" s="1"/>
  <c r="H890" i="29"/>
  <c r="F890" i="29"/>
  <c r="G890" i="29" s="1"/>
  <c r="H889" i="29"/>
  <c r="F889" i="29"/>
  <c r="G889" i="29" s="1"/>
  <c r="H888" i="29"/>
  <c r="F888" i="29"/>
  <c r="G888" i="29" s="1"/>
  <c r="H887" i="29"/>
  <c r="F887" i="29"/>
  <c r="G887" i="29" s="1"/>
  <c r="H886" i="29"/>
  <c r="F886" i="29"/>
  <c r="G886" i="29" s="1"/>
  <c r="H885" i="29"/>
  <c r="F885" i="29"/>
  <c r="G885" i="29" s="1"/>
  <c r="H884" i="29"/>
  <c r="F884" i="29"/>
  <c r="G884" i="29" s="1"/>
  <c r="H883" i="29"/>
  <c r="F883" i="29"/>
  <c r="G883" i="29" s="1"/>
  <c r="H882" i="29"/>
  <c r="F882" i="29"/>
  <c r="G882" i="29" s="1"/>
  <c r="H881" i="29"/>
  <c r="F881" i="29"/>
  <c r="G881" i="29" s="1"/>
  <c r="D371" i="1" s="1"/>
  <c r="L371" i="1" s="1"/>
  <c r="F880" i="29"/>
  <c r="H879" i="29"/>
  <c r="F879" i="29"/>
  <c r="H878" i="29"/>
  <c r="F878" i="29"/>
  <c r="G878" i="29" s="1"/>
  <c r="H877" i="29"/>
  <c r="F877" i="29"/>
  <c r="G877" i="29" s="1"/>
  <c r="H876" i="29"/>
  <c r="F876" i="29"/>
  <c r="G876" i="29" s="1"/>
  <c r="H875" i="29"/>
  <c r="F875" i="29"/>
  <c r="G875" i="29" s="1"/>
  <c r="F874" i="29"/>
  <c r="F873" i="29"/>
  <c r="H872" i="29"/>
  <c r="F872" i="29"/>
  <c r="G872" i="29" s="1"/>
  <c r="H871" i="29"/>
  <c r="F871" i="29"/>
  <c r="G871" i="29" s="1"/>
  <c r="H870" i="29"/>
  <c r="F870" i="29"/>
  <c r="G870" i="29" s="1"/>
  <c r="H869" i="29"/>
  <c r="F869" i="29"/>
  <c r="G869" i="29" s="1"/>
  <c r="H866" i="29"/>
  <c r="F866" i="29"/>
  <c r="G866" i="29" s="1"/>
  <c r="F865" i="29"/>
  <c r="H864" i="29"/>
  <c r="F864" i="29"/>
  <c r="H863" i="29"/>
  <c r="F863" i="29"/>
  <c r="G863" i="29" s="1"/>
  <c r="D353" i="1" s="1"/>
  <c r="H862" i="29"/>
  <c r="F862" i="29"/>
  <c r="G862" i="29" s="1"/>
  <c r="D352" i="1" s="1"/>
  <c r="F861" i="29"/>
  <c r="H860" i="29"/>
  <c r="F860" i="29"/>
  <c r="G860" i="29" s="1"/>
  <c r="H859" i="29"/>
  <c r="F859" i="29"/>
  <c r="G859" i="29" s="1"/>
  <c r="F858" i="29"/>
  <c r="H857" i="29"/>
  <c r="F857" i="29"/>
  <c r="G857" i="29" s="1"/>
  <c r="H856" i="29"/>
  <c r="F856" i="29"/>
  <c r="G856" i="29" s="1"/>
  <c r="H855" i="29"/>
  <c r="G855" i="29"/>
  <c r="H854" i="29"/>
  <c r="F854" i="29"/>
  <c r="G854" i="29" s="1"/>
  <c r="H853" i="29"/>
  <c r="F853" i="29"/>
  <c r="G853" i="29" s="1"/>
  <c r="F852" i="29"/>
  <c r="F851" i="29"/>
  <c r="F850" i="29"/>
  <c r="F849" i="29"/>
  <c r="H848" i="29"/>
  <c r="F848" i="29"/>
  <c r="G848" i="29" s="1"/>
  <c r="H847" i="29"/>
  <c r="F847" i="29"/>
  <c r="G847" i="29" s="1"/>
  <c r="F846" i="29"/>
  <c r="H845" i="29"/>
  <c r="F845" i="29"/>
  <c r="G845" i="29" s="1"/>
  <c r="F844" i="29"/>
  <c r="H843" i="29"/>
  <c r="F843" i="29"/>
  <c r="G843" i="29" s="1"/>
  <c r="D333" i="1" s="1"/>
  <c r="F333" i="1" s="1"/>
  <c r="F842" i="29"/>
  <c r="F841" i="29"/>
  <c r="H840" i="29"/>
  <c r="F840" i="29"/>
  <c r="G840" i="29" s="1"/>
  <c r="H839" i="29"/>
  <c r="F839" i="29"/>
  <c r="G839" i="29" s="1"/>
  <c r="F837" i="29"/>
  <c r="F836" i="29"/>
  <c r="F835" i="29"/>
  <c r="F834" i="29"/>
  <c r="F832" i="29"/>
  <c r="F831" i="29"/>
  <c r="F830" i="29"/>
  <c r="F829" i="29"/>
  <c r="F828" i="29"/>
  <c r="F827" i="29"/>
  <c r="F826" i="29"/>
  <c r="F825" i="29"/>
  <c r="F824" i="29"/>
  <c r="F823" i="29"/>
  <c r="F822" i="29"/>
  <c r="F821" i="29"/>
  <c r="F820" i="29"/>
  <c r="F819" i="29"/>
  <c r="F818" i="29"/>
  <c r="F817" i="29"/>
  <c r="F816" i="29"/>
  <c r="F815" i="29"/>
  <c r="F814" i="29"/>
  <c r="F812" i="29"/>
  <c r="F811" i="29"/>
  <c r="F810" i="29"/>
  <c r="F809" i="29"/>
  <c r="F808" i="29"/>
  <c r="H807" i="29"/>
  <c r="F807" i="29"/>
  <c r="F806" i="29"/>
  <c r="H805" i="29"/>
  <c r="F805" i="29"/>
  <c r="F798" i="29"/>
  <c r="F797" i="29"/>
  <c r="F796" i="29"/>
  <c r="F795" i="29"/>
  <c r="F794" i="29"/>
  <c r="F793" i="29"/>
  <c r="F792" i="29"/>
  <c r="F791" i="29"/>
  <c r="F790" i="29"/>
  <c r="H789" i="29"/>
  <c r="F789" i="29"/>
  <c r="F788" i="29"/>
  <c r="F787" i="29"/>
  <c r="H786" i="29"/>
  <c r="F786" i="29"/>
  <c r="G786" i="29" s="1"/>
  <c r="H785" i="29"/>
  <c r="F785" i="29"/>
  <c r="G785" i="29" s="1"/>
  <c r="F784" i="29"/>
  <c r="H783" i="29"/>
  <c r="F783" i="29"/>
  <c r="G783" i="29" s="1"/>
  <c r="F782" i="29"/>
  <c r="H781" i="29"/>
  <c r="F781" i="29"/>
  <c r="G781" i="29" s="1"/>
  <c r="H780" i="29"/>
  <c r="F780" i="29"/>
  <c r="G780" i="29" s="1"/>
  <c r="H779" i="29"/>
  <c r="F779" i="29"/>
  <c r="G779" i="29" s="1"/>
  <c r="H778" i="29"/>
  <c r="F778" i="29"/>
  <c r="G778" i="29" s="1"/>
  <c r="H777" i="29"/>
  <c r="F777" i="29"/>
  <c r="G777" i="29" s="1"/>
  <c r="H776" i="29"/>
  <c r="F776" i="29"/>
  <c r="G776" i="29" s="1"/>
  <c r="F775" i="29"/>
  <c r="H774" i="29"/>
  <c r="F774" i="29"/>
  <c r="G774" i="29" s="1"/>
  <c r="H773" i="29"/>
  <c r="F773" i="29"/>
  <c r="H772" i="29"/>
  <c r="F772" i="29"/>
  <c r="H771" i="29"/>
  <c r="F771" i="29"/>
  <c r="H770" i="29"/>
  <c r="F770" i="29"/>
  <c r="F769" i="29"/>
  <c r="F768" i="29"/>
  <c r="H767" i="29"/>
  <c r="F767" i="29"/>
  <c r="H766" i="29"/>
  <c r="F766" i="29"/>
  <c r="G766" i="29" s="1"/>
  <c r="H765" i="29"/>
  <c r="F765" i="29"/>
  <c r="G765" i="29" s="1"/>
  <c r="H764" i="29"/>
  <c r="F764" i="29"/>
  <c r="H763" i="29"/>
  <c r="F763" i="29"/>
  <c r="H762" i="29"/>
  <c r="F762" i="29"/>
  <c r="F761" i="29"/>
  <c r="H760" i="29"/>
  <c r="F760" i="29"/>
  <c r="G760" i="29" s="1"/>
  <c r="F759" i="29"/>
  <c r="F758" i="29"/>
  <c r="H757" i="29"/>
  <c r="F757" i="29"/>
  <c r="H756" i="29"/>
  <c r="F756" i="29"/>
  <c r="H755" i="29"/>
  <c r="F755" i="29"/>
  <c r="G755" i="29" s="1"/>
  <c r="H754" i="29"/>
  <c r="F754" i="29"/>
  <c r="G754" i="29" s="1"/>
  <c r="H753" i="29"/>
  <c r="F753" i="29"/>
  <c r="G753" i="29" s="1"/>
  <c r="H752" i="29"/>
  <c r="F752" i="29"/>
  <c r="G752" i="29" s="1"/>
  <c r="H751" i="29"/>
  <c r="F751" i="29"/>
  <c r="G751" i="29" s="1"/>
  <c r="H750" i="29"/>
  <c r="F750" i="29"/>
  <c r="G750" i="29" s="1"/>
  <c r="H749" i="29"/>
  <c r="F749" i="29"/>
  <c r="G749" i="29" s="1"/>
  <c r="F746" i="29"/>
  <c r="F745" i="29"/>
  <c r="F744" i="29"/>
  <c r="H743" i="29"/>
  <c r="F743" i="29"/>
  <c r="G743" i="29" s="1"/>
  <c r="H742" i="29"/>
  <c r="F742" i="29"/>
  <c r="G742" i="29" s="1"/>
  <c r="F741" i="29"/>
  <c r="H740" i="29"/>
  <c r="F740" i="29"/>
  <c r="G740" i="29" s="1"/>
  <c r="F739" i="29"/>
  <c r="H738" i="29"/>
  <c r="F738" i="29"/>
  <c r="G738" i="29" s="1"/>
  <c r="F737" i="29"/>
  <c r="H736" i="29"/>
  <c r="F736" i="29"/>
  <c r="G736" i="29" s="1"/>
  <c r="H735" i="29"/>
  <c r="F735" i="29"/>
  <c r="G735" i="29" s="1"/>
  <c r="H734" i="29"/>
  <c r="F734" i="29"/>
  <c r="H733" i="29"/>
  <c r="F733" i="29"/>
  <c r="G733" i="29" s="1"/>
  <c r="F731" i="29"/>
  <c r="F730" i="29"/>
  <c r="H729" i="29"/>
  <c r="F729" i="29"/>
  <c r="G729" i="29" s="1"/>
  <c r="H728" i="29"/>
  <c r="F728" i="29"/>
  <c r="G728" i="29" s="1"/>
  <c r="F727" i="29"/>
  <c r="H726" i="29"/>
  <c r="F726" i="29"/>
  <c r="G726" i="29" s="1"/>
  <c r="H725" i="29"/>
  <c r="F725" i="29"/>
  <c r="G725" i="29" s="1"/>
  <c r="H724" i="29"/>
  <c r="F724" i="29"/>
  <c r="G724" i="29" s="1"/>
  <c r="H723" i="29"/>
  <c r="F723" i="29"/>
  <c r="G723" i="29" s="1"/>
  <c r="H722" i="29"/>
  <c r="F722" i="29"/>
  <c r="G722" i="29" s="1"/>
  <c r="H721" i="29"/>
  <c r="F721" i="29"/>
  <c r="H720" i="29"/>
  <c r="F720" i="29"/>
  <c r="G720" i="29" s="1"/>
  <c r="F719" i="29"/>
  <c r="F718" i="29"/>
  <c r="H717" i="29"/>
  <c r="F717" i="29"/>
  <c r="G717" i="29" s="1"/>
  <c r="H716" i="29"/>
  <c r="F716" i="29"/>
  <c r="G716" i="29" s="1"/>
  <c r="H715" i="29"/>
  <c r="F715" i="29"/>
  <c r="G715" i="29" s="1"/>
  <c r="H714" i="29"/>
  <c r="F714" i="29"/>
  <c r="G714" i="29" s="1"/>
  <c r="H713" i="29"/>
  <c r="F713" i="29"/>
  <c r="F711" i="29"/>
  <c r="F709" i="29"/>
  <c r="F708" i="29"/>
  <c r="F707" i="29"/>
  <c r="F706" i="29"/>
  <c r="F705" i="29"/>
  <c r="F704" i="29"/>
  <c r="F703" i="29"/>
  <c r="F702" i="29"/>
  <c r="F701" i="29"/>
  <c r="F700" i="29"/>
  <c r="F699" i="29"/>
  <c r="F698" i="29"/>
  <c r="F697" i="29"/>
  <c r="F696" i="29"/>
  <c r="H695" i="29"/>
  <c r="F695" i="29"/>
  <c r="G695" i="29" s="1"/>
  <c r="H694" i="29"/>
  <c r="F694" i="29"/>
  <c r="G694" i="29" s="1"/>
  <c r="F693" i="29"/>
  <c r="F692" i="29"/>
  <c r="F691" i="29"/>
  <c r="F690" i="29"/>
  <c r="F689" i="29"/>
  <c r="H688" i="29"/>
  <c r="F688" i="29"/>
  <c r="G688" i="29" s="1"/>
  <c r="H687" i="29"/>
  <c r="F687" i="29"/>
  <c r="G687" i="29" s="1"/>
  <c r="H686" i="29"/>
  <c r="F686" i="29"/>
  <c r="G686" i="29" s="1"/>
  <c r="H685" i="29"/>
  <c r="F685" i="29"/>
  <c r="G685" i="29" s="1"/>
  <c r="F684" i="29"/>
  <c r="H683" i="29"/>
  <c r="F683" i="29"/>
  <c r="G683" i="29" s="1"/>
  <c r="D171" i="1" s="1"/>
  <c r="L171" i="1" s="1"/>
  <c r="H682" i="29"/>
  <c r="F682" i="29"/>
  <c r="H681" i="29"/>
  <c r="F681" i="29"/>
  <c r="G681" i="29" s="1"/>
  <c r="D169" i="1" s="1"/>
  <c r="L169" i="1" s="1"/>
  <c r="H680" i="29"/>
  <c r="F680" i="29"/>
  <c r="G680" i="29" s="1"/>
  <c r="D168" i="1" s="1"/>
  <c r="L168" i="1" s="1"/>
  <c r="H679" i="29"/>
  <c r="F679" i="29"/>
  <c r="G679" i="29" s="1"/>
  <c r="D167" i="1" s="1"/>
  <c r="L167" i="1" s="1"/>
  <c r="F678" i="29"/>
  <c r="F677" i="29"/>
  <c r="F676" i="29"/>
  <c r="F675" i="29"/>
  <c r="H674" i="29"/>
  <c r="F674" i="29"/>
  <c r="F673" i="29"/>
  <c r="H672" i="29"/>
  <c r="F672" i="29"/>
  <c r="G672" i="29" s="1"/>
  <c r="F671" i="29"/>
  <c r="F670" i="29"/>
  <c r="F669" i="29"/>
  <c r="F668" i="29"/>
  <c r="F667" i="29"/>
  <c r="H666" i="29"/>
  <c r="F666" i="29"/>
  <c r="F665" i="29"/>
  <c r="H664" i="29"/>
  <c r="F664" i="29"/>
  <c r="G664" i="29" s="1"/>
  <c r="H663" i="29"/>
  <c r="F663" i="29"/>
  <c r="G663" i="29" s="1"/>
  <c r="F662" i="29"/>
  <c r="F661" i="29"/>
  <c r="H660" i="29"/>
  <c r="F660" i="29"/>
  <c r="G660" i="29" s="1"/>
  <c r="F659" i="29"/>
  <c r="F658" i="29"/>
  <c r="H657" i="29"/>
  <c r="F657" i="29"/>
  <c r="G657" i="29" s="1"/>
  <c r="H656" i="29"/>
  <c r="F656" i="29"/>
  <c r="G656" i="29" s="1"/>
  <c r="F655" i="29"/>
  <c r="F654" i="29"/>
  <c r="H653" i="29"/>
  <c r="F653" i="29"/>
  <c r="G653" i="29" s="1"/>
  <c r="H652" i="29"/>
  <c r="F652" i="29"/>
  <c r="H651" i="29"/>
  <c r="F651" i="29"/>
  <c r="G651" i="29" s="1"/>
  <c r="H650" i="29"/>
  <c r="F650" i="29"/>
  <c r="G650" i="29" s="1"/>
  <c r="H649" i="29"/>
  <c r="F649" i="29"/>
  <c r="G649" i="29" s="1"/>
  <c r="H648" i="29"/>
  <c r="F648" i="29"/>
  <c r="G648" i="29" s="1"/>
  <c r="F647" i="29"/>
  <c r="F646" i="29"/>
  <c r="H645" i="29"/>
  <c r="F645" i="29"/>
  <c r="H644" i="29"/>
  <c r="F644" i="29"/>
  <c r="G644" i="29" s="1"/>
  <c r="D132" i="1" s="1"/>
  <c r="L132" i="1" s="1"/>
  <c r="F643" i="29"/>
  <c r="F642" i="29"/>
  <c r="F641" i="29"/>
  <c r="F640" i="29"/>
  <c r="F639" i="29"/>
  <c r="H638" i="29"/>
  <c r="F638" i="29"/>
  <c r="F637" i="29"/>
  <c r="H636" i="29"/>
  <c r="F636" i="29"/>
  <c r="F635" i="29"/>
  <c r="F634" i="29"/>
  <c r="H633" i="29"/>
  <c r="F633" i="29"/>
  <c r="G633" i="29" s="1"/>
  <c r="H632" i="29"/>
  <c r="F632" i="29"/>
  <c r="G632" i="29" s="1"/>
  <c r="H631" i="29"/>
  <c r="F631" i="29"/>
  <c r="G631" i="29" s="1"/>
  <c r="H630" i="29"/>
  <c r="F630" i="29"/>
  <c r="H629" i="29"/>
  <c r="F629" i="29"/>
  <c r="G629" i="29" s="1"/>
  <c r="F628" i="29"/>
  <c r="H627" i="29"/>
  <c r="F627" i="29"/>
  <c r="G627" i="29" s="1"/>
  <c r="H626" i="29"/>
  <c r="F626" i="29"/>
  <c r="F625" i="29"/>
  <c r="H624" i="29"/>
  <c r="F624" i="29"/>
  <c r="G624" i="29" s="1"/>
  <c r="F623" i="29"/>
  <c r="F622" i="29"/>
  <c r="H621" i="29"/>
  <c r="F621" i="29"/>
  <c r="G621" i="29" s="1"/>
  <c r="H620" i="29"/>
  <c r="F620" i="29"/>
  <c r="G620" i="29" s="1"/>
  <c r="F619" i="29"/>
  <c r="F618" i="29"/>
  <c r="F617" i="29"/>
  <c r="F616" i="29"/>
  <c r="H615" i="29"/>
  <c r="F615" i="29"/>
  <c r="G615" i="29" s="1"/>
  <c r="F614" i="29"/>
  <c r="F613" i="29"/>
  <c r="F612" i="29"/>
  <c r="F611" i="29"/>
  <c r="F610" i="29"/>
  <c r="H609" i="29"/>
  <c r="F609" i="29"/>
  <c r="G609" i="29" s="1"/>
  <c r="H608" i="29"/>
  <c r="F608" i="29"/>
  <c r="G608" i="29" s="1"/>
  <c r="H607" i="29"/>
  <c r="F607" i="29"/>
  <c r="G607" i="29" s="1"/>
  <c r="F606" i="29"/>
  <c r="F605" i="29"/>
  <c r="F604" i="29"/>
  <c r="H603" i="29"/>
  <c r="F603" i="29"/>
  <c r="G603" i="29" s="1"/>
  <c r="F602" i="29"/>
  <c r="F601" i="29"/>
  <c r="H600" i="29"/>
  <c r="F600" i="29"/>
  <c r="G600" i="29" s="1"/>
  <c r="F599" i="29"/>
  <c r="H598" i="29"/>
  <c r="F598" i="29"/>
  <c r="G598" i="29" s="1"/>
  <c r="D86" i="1" s="1"/>
  <c r="F86" i="1" s="1"/>
  <c r="F597" i="29"/>
  <c r="H596" i="29"/>
  <c r="F596" i="29"/>
  <c r="G596" i="29" s="1"/>
  <c r="D84" i="1" s="1"/>
  <c r="L84" i="1" s="1"/>
  <c r="F595" i="29"/>
  <c r="F594" i="29"/>
  <c r="F593" i="29"/>
  <c r="F592" i="29"/>
  <c r="F591" i="29"/>
  <c r="F590" i="29"/>
  <c r="H589" i="29"/>
  <c r="F589" i="29"/>
  <c r="G589" i="29" s="1"/>
  <c r="F588" i="29"/>
  <c r="F587" i="29"/>
  <c r="F586" i="29"/>
  <c r="F585" i="29"/>
  <c r="F584" i="29"/>
  <c r="H583" i="29"/>
  <c r="F583" i="29"/>
  <c r="H582" i="29"/>
  <c r="F582" i="29"/>
  <c r="G582" i="29" s="1"/>
  <c r="F581" i="29"/>
  <c r="F580" i="29"/>
  <c r="H579" i="29"/>
  <c r="F579" i="29"/>
  <c r="G579" i="29" s="1"/>
  <c r="F577" i="29"/>
  <c r="F576" i="29"/>
  <c r="F575" i="29"/>
  <c r="H574" i="29"/>
  <c r="F574" i="29"/>
  <c r="H573" i="29"/>
  <c r="F573" i="29"/>
  <c r="H571" i="29"/>
  <c r="F571" i="29"/>
  <c r="G571" i="29" s="1"/>
  <c r="F570" i="29"/>
  <c r="F569" i="29"/>
  <c r="H568" i="29"/>
  <c r="F568" i="29"/>
  <c r="G568" i="29" s="1"/>
  <c r="F567" i="29"/>
  <c r="F566" i="29"/>
  <c r="H565" i="29"/>
  <c r="F565" i="29"/>
  <c r="H564" i="29"/>
  <c r="F564" i="29"/>
  <c r="G564" i="29" s="1"/>
  <c r="F563" i="29"/>
  <c r="F562" i="29"/>
  <c r="F561" i="29"/>
  <c r="F560" i="29"/>
  <c r="F559" i="29"/>
  <c r="F558" i="29"/>
  <c r="F557" i="29"/>
  <c r="F556" i="29"/>
  <c r="F555" i="29"/>
  <c r="F554" i="29"/>
  <c r="F553" i="29"/>
  <c r="F552" i="29"/>
  <c r="F550" i="29"/>
  <c r="F549" i="29"/>
  <c r="F548" i="29"/>
  <c r="F547" i="29"/>
  <c r="F546" i="29"/>
  <c r="H545" i="29"/>
  <c r="F545" i="29"/>
  <c r="G545" i="29" s="1"/>
  <c r="H544" i="29"/>
  <c r="F544" i="29"/>
  <c r="F543" i="29"/>
  <c r="F542" i="29"/>
  <c r="F541" i="29"/>
  <c r="F540" i="29"/>
  <c r="F539" i="29"/>
  <c r="F538" i="29"/>
  <c r="H537" i="29"/>
  <c r="F537" i="29"/>
  <c r="F536" i="29"/>
  <c r="F535" i="29"/>
  <c r="F534" i="29"/>
  <c r="F533" i="29"/>
  <c r="H531" i="29"/>
  <c r="F531" i="29"/>
  <c r="G531" i="29" s="1"/>
  <c r="H530" i="29"/>
  <c r="F530" i="29"/>
  <c r="G530" i="29" s="1"/>
  <c r="H529" i="29"/>
  <c r="F529" i="29"/>
  <c r="G529" i="29" s="1"/>
  <c r="F527" i="29"/>
  <c r="F526" i="29"/>
  <c r="F525" i="29"/>
  <c r="F524" i="29"/>
  <c r="F523" i="29"/>
  <c r="F522" i="29"/>
  <c r="F521" i="29"/>
  <c r="H519" i="29"/>
  <c r="F519" i="29"/>
  <c r="F517" i="29"/>
  <c r="H593" i="29"/>
  <c r="H775" i="29"/>
  <c r="H732" i="29"/>
  <c r="G732" i="29" s="1"/>
  <c r="D220" i="1" s="1"/>
  <c r="H702" i="29"/>
  <c r="H745" i="29"/>
  <c r="H768" i="29"/>
  <c r="H661" i="29"/>
  <c r="H844" i="29"/>
  <c r="H610" i="29"/>
  <c r="H601" i="29"/>
  <c r="H569" i="29"/>
  <c r="H526" i="29"/>
  <c r="H525" i="29"/>
  <c r="H523" i="29"/>
  <c r="H563" i="29"/>
  <c r="H570" i="29"/>
  <c r="Q229" i="29"/>
  <c r="S228" i="29"/>
  <c r="Q228" i="29"/>
  <c r="Q227" i="29"/>
  <c r="Q226" i="29"/>
  <c r="S225" i="29"/>
  <c r="Q225" i="29"/>
  <c r="Q224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Q206" i="29"/>
  <c r="Q205" i="29"/>
  <c r="H643" i="29"/>
  <c r="H784" i="29"/>
  <c r="H614" i="29"/>
  <c r="H747" i="29"/>
  <c r="H616" i="29"/>
  <c r="H635" i="29"/>
  <c r="S223" i="29"/>
  <c r="R223" i="29" s="1"/>
  <c r="D28" i="20" s="1"/>
  <c r="H782" i="29"/>
  <c r="H790" i="29"/>
  <c r="H675" i="29"/>
  <c r="H718" i="29"/>
  <c r="H595" i="29"/>
  <c r="H676" i="29"/>
  <c r="H646" i="29"/>
  <c r="H590" i="29"/>
  <c r="H613" i="29"/>
  <c r="H567" i="29"/>
  <c r="H578" i="29"/>
  <c r="G578" i="29" s="1"/>
  <c r="D66" i="1" s="1"/>
  <c r="H678" i="29"/>
  <c r="H912" i="29"/>
  <c r="H851" i="29"/>
  <c r="S6" i="29"/>
  <c r="F40" i="20"/>
  <c r="M38" i="20"/>
  <c r="L38" i="20"/>
  <c r="L37" i="20"/>
  <c r="K37" i="20"/>
  <c r="M35" i="20"/>
  <c r="L35" i="20"/>
  <c r="L34" i="20"/>
  <c r="K34" i="20"/>
  <c r="J34" i="20"/>
  <c r="L33" i="20"/>
  <c r="J33" i="20"/>
  <c r="G33" i="20"/>
  <c r="H33" i="20" s="1"/>
  <c r="M32" i="20"/>
  <c r="M31" i="20"/>
  <c r="M30" i="20"/>
  <c r="D30" i="20"/>
  <c r="L30" i="20" s="1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K14" i="20"/>
  <c r="M12" i="20"/>
  <c r="K11" i="20"/>
  <c r="L10" i="20"/>
  <c r="J10" i="20"/>
  <c r="H10" i="20"/>
  <c r="G10" i="20"/>
  <c r="M9" i="20"/>
  <c r="M8" i="20"/>
  <c r="M7" i="20"/>
  <c r="M6" i="20"/>
  <c r="K5" i="20"/>
  <c r="N4" i="20"/>
  <c r="N16" i="20" s="1"/>
  <c r="AQ416" i="1"/>
  <c r="M416" i="1"/>
  <c r="AQ415" i="1"/>
  <c r="M415" i="1"/>
  <c r="AQ413" i="1"/>
  <c r="AQ412" i="1"/>
  <c r="M412" i="1"/>
  <c r="AQ411" i="1"/>
  <c r="M411" i="1"/>
  <c r="AQ410" i="1"/>
  <c r="M410" i="1"/>
  <c r="AQ409" i="1"/>
  <c r="M409" i="1"/>
  <c r="L409" i="1"/>
  <c r="F409" i="1"/>
  <c r="AQ408" i="1"/>
  <c r="M408" i="1"/>
  <c r="AQ406" i="1"/>
  <c r="M406" i="1"/>
  <c r="AQ405" i="1"/>
  <c r="M405" i="1"/>
  <c r="L405" i="1"/>
  <c r="F405" i="1"/>
  <c r="AQ404" i="1"/>
  <c r="M404" i="1"/>
  <c r="L404" i="1"/>
  <c r="F404" i="1"/>
  <c r="AQ403" i="1"/>
  <c r="M403" i="1"/>
  <c r="L403" i="1"/>
  <c r="F403" i="1"/>
  <c r="AQ402" i="1"/>
  <c r="M402" i="1"/>
  <c r="L402" i="1"/>
  <c r="F402" i="1"/>
  <c r="AQ401" i="1"/>
  <c r="M401" i="1"/>
  <c r="AQ400" i="1"/>
  <c r="M400" i="1"/>
  <c r="L400" i="1"/>
  <c r="F400" i="1"/>
  <c r="AQ399" i="1"/>
  <c r="M399" i="1"/>
  <c r="AQ398" i="1"/>
  <c r="M398" i="1"/>
  <c r="L398" i="1"/>
  <c r="F398" i="1"/>
  <c r="AQ397" i="1"/>
  <c r="M397" i="1"/>
  <c r="L397" i="1"/>
  <c r="F397" i="1"/>
  <c r="AQ396" i="1"/>
  <c r="M396" i="1"/>
  <c r="AQ395" i="1"/>
  <c r="M395" i="1"/>
  <c r="L395" i="1"/>
  <c r="F395" i="1"/>
  <c r="AQ394" i="1"/>
  <c r="M394" i="1"/>
  <c r="AQ393" i="1"/>
  <c r="M393" i="1"/>
  <c r="L393" i="1"/>
  <c r="F393" i="1"/>
  <c r="AQ392" i="1"/>
  <c r="M392" i="1"/>
  <c r="L392" i="1"/>
  <c r="F392" i="1"/>
  <c r="AQ391" i="1"/>
  <c r="M391" i="1"/>
  <c r="AQ390" i="1"/>
  <c r="M390" i="1"/>
  <c r="L390" i="1"/>
  <c r="F390" i="1"/>
  <c r="AQ389" i="1"/>
  <c r="M389" i="1"/>
  <c r="AQ388" i="1"/>
  <c r="M388" i="1"/>
  <c r="AQ387" i="1"/>
  <c r="M387" i="1"/>
  <c r="AQ385" i="1"/>
  <c r="M385" i="1"/>
  <c r="AQ384" i="1"/>
  <c r="M384" i="1"/>
  <c r="L384" i="1"/>
  <c r="F384" i="1"/>
  <c r="AQ383" i="1"/>
  <c r="M383" i="1"/>
  <c r="L383" i="1"/>
  <c r="F383" i="1"/>
  <c r="AQ382" i="1"/>
  <c r="M382" i="1"/>
  <c r="L382" i="1"/>
  <c r="F382" i="1"/>
  <c r="AQ381" i="1"/>
  <c r="M381" i="1"/>
  <c r="L381" i="1"/>
  <c r="F381" i="1"/>
  <c r="AQ380" i="1"/>
  <c r="M380" i="1"/>
  <c r="L380" i="1"/>
  <c r="F380" i="1"/>
  <c r="AQ379" i="1"/>
  <c r="M379" i="1"/>
  <c r="L379" i="1"/>
  <c r="F379" i="1"/>
  <c r="AQ378" i="1"/>
  <c r="M378" i="1"/>
  <c r="L378" i="1"/>
  <c r="F378" i="1"/>
  <c r="AQ377" i="1"/>
  <c r="M377" i="1"/>
  <c r="L377" i="1"/>
  <c r="F377" i="1"/>
  <c r="AQ376" i="1"/>
  <c r="M376" i="1"/>
  <c r="L376" i="1"/>
  <c r="F376" i="1"/>
  <c r="AQ375" i="1"/>
  <c r="M375" i="1"/>
  <c r="L375" i="1"/>
  <c r="F375" i="1"/>
  <c r="AQ374" i="1"/>
  <c r="M374" i="1"/>
  <c r="L374" i="1"/>
  <c r="F374" i="1"/>
  <c r="AQ373" i="1"/>
  <c r="M373" i="1"/>
  <c r="L373" i="1"/>
  <c r="F373" i="1"/>
  <c r="AQ372" i="1"/>
  <c r="M372" i="1"/>
  <c r="AQ371" i="1"/>
  <c r="M371" i="1"/>
  <c r="AQ370" i="1"/>
  <c r="M370" i="1"/>
  <c r="AQ369" i="1"/>
  <c r="M369" i="1"/>
  <c r="AQ368" i="1"/>
  <c r="M368" i="1"/>
  <c r="L368" i="1"/>
  <c r="F368" i="1"/>
  <c r="AQ367" i="1"/>
  <c r="M367" i="1"/>
  <c r="L367" i="1"/>
  <c r="F367" i="1"/>
  <c r="AQ366" i="1"/>
  <c r="M366" i="1"/>
  <c r="L366" i="1"/>
  <c r="F366" i="1"/>
  <c r="AQ365" i="1"/>
  <c r="M365" i="1"/>
  <c r="L365" i="1"/>
  <c r="F365" i="1"/>
  <c r="AQ364" i="1"/>
  <c r="M364" i="1"/>
  <c r="AQ363" i="1"/>
  <c r="M363" i="1"/>
  <c r="AQ361" i="1"/>
  <c r="M361" i="1"/>
  <c r="AQ360" i="1"/>
  <c r="M360" i="1"/>
  <c r="L360" i="1"/>
  <c r="F360" i="1"/>
  <c r="AQ359" i="1"/>
  <c r="M359" i="1"/>
  <c r="L359" i="1"/>
  <c r="F359" i="1"/>
  <c r="AQ356" i="1"/>
  <c r="M356" i="1"/>
  <c r="AQ355" i="1"/>
  <c r="M355" i="1"/>
  <c r="AQ354" i="1"/>
  <c r="M354" i="1"/>
  <c r="AQ353" i="1"/>
  <c r="M353" i="1"/>
  <c r="AQ352" i="1"/>
  <c r="M352" i="1"/>
  <c r="AQ351" i="1"/>
  <c r="M351" i="1"/>
  <c r="AQ350" i="1"/>
  <c r="M350" i="1"/>
  <c r="L350" i="1"/>
  <c r="F350" i="1"/>
  <c r="AQ349" i="1"/>
  <c r="M349" i="1"/>
  <c r="L349" i="1"/>
  <c r="F349" i="1"/>
  <c r="AQ348" i="1"/>
  <c r="M348" i="1"/>
  <c r="AQ347" i="1"/>
  <c r="M347" i="1"/>
  <c r="L347" i="1"/>
  <c r="F347" i="1"/>
  <c r="AQ346" i="1"/>
  <c r="M346" i="1"/>
  <c r="AQ345" i="1"/>
  <c r="M345" i="1"/>
  <c r="L345" i="1"/>
  <c r="F345" i="1"/>
  <c r="AQ344" i="1"/>
  <c r="M344" i="1"/>
  <c r="L344" i="1"/>
  <c r="F344" i="1"/>
  <c r="AQ343" i="1"/>
  <c r="M343" i="1"/>
  <c r="L343" i="1"/>
  <c r="F343" i="1"/>
  <c r="AQ342" i="1"/>
  <c r="M342" i="1"/>
  <c r="AQ341" i="1"/>
  <c r="M341" i="1"/>
  <c r="AQ340" i="1"/>
  <c r="M340" i="1"/>
  <c r="AQ339" i="1"/>
  <c r="M339" i="1"/>
  <c r="AQ337" i="1"/>
  <c r="M337" i="1"/>
  <c r="AQ336" i="1"/>
  <c r="M336" i="1"/>
  <c r="AQ335" i="1"/>
  <c r="M335" i="1"/>
  <c r="L335" i="1"/>
  <c r="F335" i="1"/>
  <c r="AQ334" i="1"/>
  <c r="M334" i="1"/>
  <c r="AQ333" i="1"/>
  <c r="M333" i="1"/>
  <c r="AQ332" i="1"/>
  <c r="M332" i="1"/>
  <c r="AQ331" i="1"/>
  <c r="M331" i="1"/>
  <c r="AQ329" i="1"/>
  <c r="M329" i="1"/>
  <c r="AQ328" i="1"/>
  <c r="M328" i="1"/>
  <c r="AQ326" i="1"/>
  <c r="M326" i="1"/>
  <c r="AQ325" i="1"/>
  <c r="M325" i="1"/>
  <c r="AQ324" i="1"/>
  <c r="M324" i="1"/>
  <c r="AQ322" i="1"/>
  <c r="M322" i="1"/>
  <c r="AQ321" i="1"/>
  <c r="M321" i="1"/>
  <c r="AQ320" i="1"/>
  <c r="M320" i="1"/>
  <c r="AQ319" i="1"/>
  <c r="M319" i="1"/>
  <c r="AQ318" i="1"/>
  <c r="M318" i="1"/>
  <c r="AQ317" i="1"/>
  <c r="M317" i="1"/>
  <c r="AQ316" i="1"/>
  <c r="M316" i="1"/>
  <c r="AQ315" i="1"/>
  <c r="M315" i="1"/>
  <c r="AQ314" i="1"/>
  <c r="M314" i="1"/>
  <c r="AQ313" i="1"/>
  <c r="M313" i="1"/>
  <c r="AQ312" i="1"/>
  <c r="M312" i="1"/>
  <c r="AQ311" i="1"/>
  <c r="M311" i="1"/>
  <c r="AQ310" i="1"/>
  <c r="M310" i="1"/>
  <c r="AQ309" i="1"/>
  <c r="M309" i="1"/>
  <c r="AQ308" i="1"/>
  <c r="M308" i="1"/>
  <c r="AQ307" i="1"/>
  <c r="M307" i="1"/>
  <c r="AQ306" i="1"/>
  <c r="M306" i="1"/>
  <c r="AQ305" i="1"/>
  <c r="M305" i="1"/>
  <c r="AQ304" i="1"/>
  <c r="M304" i="1"/>
  <c r="AQ302" i="1"/>
  <c r="M302" i="1"/>
  <c r="AQ301" i="1"/>
  <c r="M301" i="1"/>
  <c r="AQ300" i="1"/>
  <c r="M300" i="1"/>
  <c r="AQ299" i="1"/>
  <c r="M299" i="1"/>
  <c r="AQ298" i="1"/>
  <c r="M298" i="1"/>
  <c r="AQ297" i="1"/>
  <c r="M297" i="1"/>
  <c r="AQ296" i="1"/>
  <c r="M296" i="1"/>
  <c r="AQ294" i="1"/>
  <c r="M294" i="1"/>
  <c r="AQ293" i="1"/>
  <c r="M293" i="1"/>
  <c r="AQ286" i="1"/>
  <c r="M286" i="1"/>
  <c r="AQ285" i="1"/>
  <c r="M285" i="1"/>
  <c r="AQ284" i="1"/>
  <c r="M284" i="1"/>
  <c r="AQ283" i="1"/>
  <c r="M283" i="1"/>
  <c r="AQ282" i="1"/>
  <c r="M282" i="1"/>
  <c r="AQ281" i="1"/>
  <c r="M281" i="1"/>
  <c r="AQ280" i="1"/>
  <c r="M280" i="1"/>
  <c r="AQ279" i="1"/>
  <c r="M279" i="1"/>
  <c r="AQ278" i="1"/>
  <c r="M278" i="1"/>
  <c r="AQ277" i="1"/>
  <c r="M277" i="1"/>
  <c r="L277" i="1"/>
  <c r="F277" i="1"/>
  <c r="AQ276" i="1"/>
  <c r="M276" i="1"/>
  <c r="AQ275" i="1"/>
  <c r="M275" i="1"/>
  <c r="AQ273" i="1"/>
  <c r="M273" i="1"/>
  <c r="AQ272" i="1"/>
  <c r="M272" i="1"/>
  <c r="AQ271" i="1"/>
  <c r="M271" i="1"/>
  <c r="L271" i="1"/>
  <c r="F271" i="1"/>
  <c r="AQ270" i="1"/>
  <c r="M270" i="1"/>
  <c r="AQ269" i="1"/>
  <c r="M269" i="1"/>
  <c r="L269" i="1"/>
  <c r="F269" i="1"/>
  <c r="AQ268" i="1"/>
  <c r="M268" i="1"/>
  <c r="L268" i="1"/>
  <c r="F268" i="1"/>
  <c r="AQ266" i="1"/>
  <c r="M266" i="1"/>
  <c r="AQ265" i="1"/>
  <c r="M265" i="1"/>
  <c r="L265" i="1"/>
  <c r="F265" i="1"/>
  <c r="AQ264" i="1"/>
  <c r="M264" i="1"/>
  <c r="L264" i="1"/>
  <c r="F264" i="1"/>
  <c r="AQ263" i="1"/>
  <c r="M263" i="1"/>
  <c r="AQ262" i="1"/>
  <c r="M262" i="1"/>
  <c r="L262" i="1"/>
  <c r="F262" i="1"/>
  <c r="AQ261" i="1"/>
  <c r="M261" i="1"/>
  <c r="L261" i="1"/>
  <c r="F261" i="1"/>
  <c r="AQ260" i="1"/>
  <c r="M260" i="1"/>
  <c r="AQ259" i="1"/>
  <c r="M259" i="1"/>
  <c r="L259" i="1"/>
  <c r="F259" i="1"/>
  <c r="AQ258" i="1"/>
  <c r="M258" i="1"/>
  <c r="L258" i="1"/>
  <c r="F258" i="1"/>
  <c r="AQ257" i="1"/>
  <c r="M257" i="1"/>
  <c r="AQ256" i="1"/>
  <c r="M256" i="1"/>
  <c r="AQ255" i="1"/>
  <c r="M255" i="1"/>
  <c r="AQ254" i="1"/>
  <c r="M254" i="1"/>
  <c r="L254" i="1"/>
  <c r="F254" i="1"/>
  <c r="AQ253" i="1"/>
  <c r="M253" i="1"/>
  <c r="L253" i="1"/>
  <c r="F253" i="1"/>
  <c r="AQ252" i="1"/>
  <c r="M252" i="1"/>
  <c r="AQ251" i="1"/>
  <c r="M251" i="1"/>
  <c r="AQ250" i="1"/>
  <c r="M250" i="1"/>
  <c r="AQ249" i="1"/>
  <c r="M249" i="1"/>
  <c r="L249" i="1"/>
  <c r="F249" i="1"/>
  <c r="AQ248" i="1"/>
  <c r="M248" i="1"/>
  <c r="L248" i="1"/>
  <c r="F248" i="1"/>
  <c r="AQ247" i="1"/>
  <c r="M247" i="1"/>
  <c r="AQ246" i="1"/>
  <c r="M246" i="1"/>
  <c r="AQ245" i="1"/>
  <c r="M245" i="1"/>
  <c r="L245" i="1"/>
  <c r="F245" i="1"/>
  <c r="AQ244" i="1"/>
  <c r="M244" i="1"/>
  <c r="L244" i="1"/>
  <c r="F244" i="1"/>
  <c r="AQ243" i="1"/>
  <c r="M243" i="1"/>
  <c r="L243" i="1"/>
  <c r="F243" i="1"/>
  <c r="AQ242" i="1"/>
  <c r="M242" i="1"/>
  <c r="L242" i="1"/>
  <c r="F242" i="1"/>
  <c r="AQ241" i="1"/>
  <c r="M241" i="1"/>
  <c r="L241" i="1"/>
  <c r="F241" i="1"/>
  <c r="AQ240" i="1"/>
  <c r="M240" i="1"/>
  <c r="L240" i="1"/>
  <c r="F240" i="1"/>
  <c r="AQ239" i="1"/>
  <c r="M239" i="1"/>
  <c r="L239" i="1"/>
  <c r="F239" i="1"/>
  <c r="AQ238" i="1"/>
  <c r="M238" i="1"/>
  <c r="L238" i="1"/>
  <c r="F238" i="1"/>
  <c r="AQ236" i="1"/>
  <c r="M236" i="1"/>
  <c r="AQ235" i="1"/>
  <c r="M235" i="1"/>
  <c r="AQ234" i="1"/>
  <c r="M234" i="1"/>
  <c r="AQ233" i="1"/>
  <c r="M233" i="1"/>
  <c r="L233" i="1"/>
  <c r="F233" i="1"/>
  <c r="AQ232" i="1"/>
  <c r="M232" i="1"/>
  <c r="AQ231" i="1"/>
  <c r="M231" i="1"/>
  <c r="L231" i="1"/>
  <c r="F231" i="1"/>
  <c r="AQ230" i="1"/>
  <c r="M230" i="1"/>
  <c r="L230" i="1"/>
  <c r="F230" i="1"/>
  <c r="AQ229" i="1"/>
  <c r="M229" i="1"/>
  <c r="AQ228" i="1"/>
  <c r="M228" i="1"/>
  <c r="L228" i="1"/>
  <c r="F228" i="1"/>
  <c r="AQ227" i="1"/>
  <c r="M227" i="1"/>
  <c r="AQ226" i="1"/>
  <c r="M226" i="1"/>
  <c r="L226" i="1"/>
  <c r="F226" i="1"/>
  <c r="AQ225" i="1"/>
  <c r="M225" i="1"/>
  <c r="AQ224" i="1"/>
  <c r="M224" i="1"/>
  <c r="L224" i="1"/>
  <c r="F224" i="1"/>
  <c r="AQ223" i="1"/>
  <c r="M223" i="1"/>
  <c r="L223" i="1"/>
  <c r="F223" i="1"/>
  <c r="AQ222" i="1"/>
  <c r="M222" i="1"/>
  <c r="AQ221" i="1"/>
  <c r="M221" i="1"/>
  <c r="L221" i="1"/>
  <c r="F221" i="1"/>
  <c r="AQ219" i="1"/>
  <c r="M219" i="1"/>
  <c r="AQ218" i="1"/>
  <c r="M218" i="1"/>
  <c r="AQ217" i="1"/>
  <c r="M217" i="1"/>
  <c r="L217" i="1"/>
  <c r="F217" i="1"/>
  <c r="AQ216" i="1"/>
  <c r="M216" i="1"/>
  <c r="L216" i="1"/>
  <c r="F216" i="1"/>
  <c r="AQ215" i="1"/>
  <c r="M215" i="1"/>
  <c r="AQ214" i="1"/>
  <c r="M214" i="1"/>
  <c r="L214" i="1"/>
  <c r="F214" i="1"/>
  <c r="AQ213" i="1"/>
  <c r="M213" i="1"/>
  <c r="L213" i="1"/>
  <c r="F213" i="1"/>
  <c r="AQ212" i="1"/>
  <c r="M212" i="1"/>
  <c r="L212" i="1"/>
  <c r="F212" i="1"/>
  <c r="AQ211" i="1"/>
  <c r="M211" i="1"/>
  <c r="L211" i="1"/>
  <c r="F211" i="1"/>
  <c r="AQ210" i="1"/>
  <c r="M210" i="1"/>
  <c r="L210" i="1"/>
  <c r="F210" i="1"/>
  <c r="AQ209" i="1"/>
  <c r="AQ208" i="1"/>
  <c r="L208" i="1"/>
  <c r="F208" i="1"/>
  <c r="AQ207" i="1"/>
  <c r="M207" i="1"/>
  <c r="AQ206" i="1"/>
  <c r="M206" i="1"/>
  <c r="AQ205" i="1"/>
  <c r="M205" i="1"/>
  <c r="L205" i="1"/>
  <c r="F205" i="1"/>
  <c r="AQ204" i="1"/>
  <c r="M204" i="1"/>
  <c r="L204" i="1"/>
  <c r="F204" i="1"/>
  <c r="AQ203" i="1"/>
  <c r="M203" i="1"/>
  <c r="L203" i="1"/>
  <c r="F203" i="1"/>
  <c r="AQ202" i="1"/>
  <c r="M202" i="1"/>
  <c r="L202" i="1"/>
  <c r="F202" i="1"/>
  <c r="AQ201" i="1"/>
  <c r="M201" i="1"/>
  <c r="AQ199" i="1"/>
  <c r="M199" i="1"/>
  <c r="AQ198" i="1"/>
  <c r="M198" i="1"/>
  <c r="AQ197" i="1"/>
  <c r="M197" i="1"/>
  <c r="AQ196" i="1"/>
  <c r="M196" i="1"/>
  <c r="AQ195" i="1"/>
  <c r="M195" i="1"/>
  <c r="AQ194" i="1"/>
  <c r="M194" i="1"/>
  <c r="AQ193" i="1"/>
  <c r="M193" i="1"/>
  <c r="AQ192" i="1"/>
  <c r="M192" i="1"/>
  <c r="AQ191" i="1"/>
  <c r="M191" i="1"/>
  <c r="AQ190" i="1"/>
  <c r="M190" i="1"/>
  <c r="AQ189" i="1"/>
  <c r="M189" i="1"/>
  <c r="L189" i="1"/>
  <c r="F189" i="1"/>
  <c r="AQ188" i="1"/>
  <c r="M188" i="1"/>
  <c r="AQ187" i="1"/>
  <c r="M187" i="1"/>
  <c r="AQ186" i="1"/>
  <c r="M186" i="1"/>
  <c r="AQ185" i="1"/>
  <c r="M185" i="1"/>
  <c r="AQ184" i="1"/>
  <c r="M184" i="1"/>
  <c r="AQ183" i="1"/>
  <c r="M183" i="1"/>
  <c r="L183" i="1"/>
  <c r="F183" i="1"/>
  <c r="AQ182" i="1"/>
  <c r="M182" i="1"/>
  <c r="L182" i="1"/>
  <c r="F182" i="1"/>
  <c r="AQ181" i="1"/>
  <c r="M181" i="1"/>
  <c r="AQ180" i="1"/>
  <c r="M180" i="1"/>
  <c r="AQ179" i="1"/>
  <c r="M179" i="1"/>
  <c r="AQ178" i="1"/>
  <c r="M178" i="1"/>
  <c r="AQ177" i="1"/>
  <c r="M177" i="1"/>
  <c r="AQ176" i="1"/>
  <c r="M176" i="1"/>
  <c r="L176" i="1"/>
  <c r="F176" i="1"/>
  <c r="AQ175" i="1"/>
  <c r="M175" i="1"/>
  <c r="L175" i="1"/>
  <c r="F175" i="1"/>
  <c r="AQ174" i="1"/>
  <c r="M174" i="1"/>
  <c r="L174" i="1"/>
  <c r="F174" i="1"/>
  <c r="AQ173" i="1"/>
  <c r="M173" i="1"/>
  <c r="L173" i="1"/>
  <c r="F173" i="1"/>
  <c r="AQ172" i="1"/>
  <c r="M172" i="1"/>
  <c r="AQ171" i="1"/>
  <c r="M171" i="1"/>
  <c r="AQ170" i="1"/>
  <c r="M170" i="1"/>
  <c r="AQ169" i="1"/>
  <c r="M169" i="1"/>
  <c r="AQ168" i="1"/>
  <c r="M168" i="1"/>
  <c r="AQ167" i="1"/>
  <c r="M167" i="1"/>
  <c r="AQ166" i="1"/>
  <c r="M166" i="1"/>
  <c r="AQ165" i="1"/>
  <c r="M165" i="1"/>
  <c r="AQ164" i="1"/>
  <c r="M164" i="1"/>
  <c r="AQ163" i="1"/>
  <c r="M163" i="1"/>
  <c r="AQ162" i="1"/>
  <c r="M162" i="1"/>
  <c r="AQ161" i="1"/>
  <c r="M161" i="1"/>
  <c r="AQ160" i="1"/>
  <c r="M160" i="1"/>
  <c r="L160" i="1"/>
  <c r="F160" i="1"/>
  <c r="AQ159" i="1"/>
  <c r="M159" i="1"/>
  <c r="AQ158" i="1"/>
  <c r="M158" i="1"/>
  <c r="AQ157" i="1"/>
  <c r="M157" i="1"/>
  <c r="AQ156" i="1"/>
  <c r="M156" i="1"/>
  <c r="AQ155" i="1"/>
  <c r="M155" i="1"/>
  <c r="AQ154" i="1"/>
  <c r="M154" i="1"/>
  <c r="AQ153" i="1"/>
  <c r="M153" i="1"/>
  <c r="AQ152" i="1"/>
  <c r="M152" i="1"/>
  <c r="L152" i="1"/>
  <c r="F152" i="1"/>
  <c r="AQ151" i="1"/>
  <c r="M151" i="1"/>
  <c r="L151" i="1"/>
  <c r="F151" i="1"/>
  <c r="AQ150" i="1"/>
  <c r="M150" i="1"/>
  <c r="AQ149" i="1"/>
  <c r="M149" i="1"/>
  <c r="L149" i="1"/>
  <c r="F149" i="1"/>
  <c r="AQ148" i="1"/>
  <c r="M148" i="1"/>
  <c r="L148" i="1"/>
  <c r="F148" i="1"/>
  <c r="AQ147" i="1"/>
  <c r="M147" i="1"/>
  <c r="AQ146" i="1"/>
  <c r="M146" i="1"/>
  <c r="AQ145" i="1"/>
  <c r="M145" i="1"/>
  <c r="L145" i="1"/>
  <c r="F145" i="1"/>
  <c r="AQ144" i="1"/>
  <c r="M144" i="1"/>
  <c r="L144" i="1"/>
  <c r="F144" i="1"/>
  <c r="AQ143" i="1"/>
  <c r="M143" i="1"/>
  <c r="AQ142" i="1"/>
  <c r="M142" i="1"/>
  <c r="AQ141" i="1"/>
  <c r="M141" i="1"/>
  <c r="L141" i="1"/>
  <c r="F141" i="1"/>
  <c r="AQ140" i="1"/>
  <c r="M140" i="1"/>
  <c r="L140" i="1"/>
  <c r="F140" i="1"/>
  <c r="AQ139" i="1"/>
  <c r="M139" i="1"/>
  <c r="L139" i="1"/>
  <c r="F139" i="1"/>
  <c r="AQ137" i="1"/>
  <c r="M137" i="1"/>
  <c r="AQ136" i="1"/>
  <c r="M136" i="1"/>
  <c r="L136" i="1"/>
  <c r="F136" i="1"/>
  <c r="AQ135" i="1"/>
  <c r="M135" i="1"/>
  <c r="AQ134" i="1"/>
  <c r="M134" i="1"/>
  <c r="L134" i="1"/>
  <c r="F134" i="1"/>
  <c r="AQ133" i="1"/>
  <c r="M133" i="1"/>
  <c r="AQ132" i="1"/>
  <c r="M132" i="1"/>
  <c r="AQ131" i="1"/>
  <c r="M131" i="1"/>
  <c r="AQ130" i="1"/>
  <c r="M130" i="1"/>
  <c r="AQ129" i="1"/>
  <c r="M129" i="1"/>
  <c r="AQ128" i="1"/>
  <c r="M128" i="1"/>
  <c r="L128" i="1"/>
  <c r="F128" i="1"/>
  <c r="AQ127" i="1"/>
  <c r="M127" i="1"/>
  <c r="AQ126" i="1"/>
  <c r="M126" i="1"/>
  <c r="AQ125" i="1"/>
  <c r="M125" i="1"/>
  <c r="AQ124" i="1"/>
  <c r="M124" i="1"/>
  <c r="AQ123" i="1"/>
  <c r="M123" i="1"/>
  <c r="L123" i="1"/>
  <c r="F123" i="1"/>
  <c r="AQ122" i="1"/>
  <c r="M122" i="1"/>
  <c r="AQ121" i="1"/>
  <c r="M121" i="1"/>
  <c r="L121" i="1"/>
  <c r="F121" i="1"/>
  <c r="AQ120" i="1"/>
  <c r="M120" i="1"/>
  <c r="L120" i="1"/>
  <c r="F120" i="1"/>
  <c r="AQ119" i="1"/>
  <c r="M119" i="1"/>
  <c r="L119" i="1"/>
  <c r="F119" i="1"/>
  <c r="AQ118" i="1"/>
  <c r="M118" i="1"/>
  <c r="AQ117" i="1"/>
  <c r="M117" i="1"/>
  <c r="L117" i="1"/>
  <c r="F117" i="1"/>
  <c r="AQ116" i="1"/>
  <c r="M116" i="1"/>
  <c r="AQ115" i="1"/>
  <c r="M115" i="1"/>
  <c r="L115" i="1"/>
  <c r="F115" i="1"/>
  <c r="AQ114" i="1"/>
  <c r="M114" i="1"/>
  <c r="L114" i="1"/>
  <c r="F114" i="1"/>
  <c r="AQ113" i="1"/>
  <c r="M113" i="1"/>
  <c r="AQ112" i="1"/>
  <c r="M112" i="1"/>
  <c r="AQ111" i="1"/>
  <c r="M111" i="1"/>
  <c r="AQ110" i="1"/>
  <c r="M110" i="1"/>
  <c r="AQ109" i="1"/>
  <c r="M109" i="1"/>
  <c r="L109" i="1"/>
  <c r="F109" i="1"/>
  <c r="AQ108" i="1"/>
  <c r="M108" i="1"/>
  <c r="L108" i="1"/>
  <c r="F108" i="1"/>
  <c r="AQ107" i="1"/>
  <c r="M107" i="1"/>
  <c r="AQ106" i="1"/>
  <c r="M106" i="1"/>
  <c r="AQ105" i="1"/>
  <c r="M105" i="1"/>
  <c r="AQ104" i="1"/>
  <c r="M104" i="1"/>
  <c r="AQ103" i="1"/>
  <c r="M103" i="1"/>
  <c r="L103" i="1"/>
  <c r="F103" i="1"/>
  <c r="AQ102" i="1"/>
  <c r="M102" i="1"/>
  <c r="AQ101" i="1"/>
  <c r="M101" i="1"/>
  <c r="AQ100" i="1"/>
  <c r="M100" i="1"/>
  <c r="AQ99" i="1"/>
  <c r="M99" i="1"/>
  <c r="AQ98" i="1"/>
  <c r="M98" i="1"/>
  <c r="L98" i="1"/>
  <c r="F98" i="1"/>
  <c r="AQ97" i="1"/>
  <c r="M97" i="1"/>
  <c r="AQ96" i="1"/>
  <c r="M96" i="1"/>
  <c r="AQ95" i="1"/>
  <c r="M95" i="1"/>
  <c r="AQ94" i="1"/>
  <c r="M94" i="1"/>
  <c r="AQ93" i="1"/>
  <c r="M93" i="1"/>
  <c r="AQ92" i="1"/>
  <c r="M92" i="1"/>
  <c r="AQ91" i="1"/>
  <c r="M91" i="1"/>
  <c r="L91" i="1"/>
  <c r="F91" i="1"/>
  <c r="AQ90" i="1"/>
  <c r="M90" i="1"/>
  <c r="AQ89" i="1"/>
  <c r="M89" i="1"/>
  <c r="AQ88" i="1"/>
  <c r="M88" i="1"/>
  <c r="L88" i="1"/>
  <c r="F88" i="1"/>
  <c r="AQ87" i="1"/>
  <c r="M87" i="1"/>
  <c r="AQ86" i="1"/>
  <c r="M86" i="1"/>
  <c r="AQ85" i="1"/>
  <c r="M85" i="1"/>
  <c r="AQ84" i="1"/>
  <c r="M84" i="1"/>
  <c r="AQ83" i="1"/>
  <c r="M83" i="1"/>
  <c r="AQ82" i="1"/>
  <c r="M82" i="1"/>
  <c r="AQ81" i="1"/>
  <c r="M81" i="1"/>
  <c r="AQ80" i="1"/>
  <c r="M80" i="1"/>
  <c r="AQ79" i="1"/>
  <c r="M79" i="1"/>
  <c r="AQ78" i="1"/>
  <c r="M78" i="1"/>
  <c r="AQ77" i="1"/>
  <c r="M77" i="1"/>
  <c r="L77" i="1"/>
  <c r="F77" i="1"/>
  <c r="AQ76" i="1"/>
  <c r="M76" i="1"/>
  <c r="AQ75" i="1"/>
  <c r="M75" i="1"/>
  <c r="AQ74" i="1"/>
  <c r="M74" i="1"/>
  <c r="AQ73" i="1"/>
  <c r="M73" i="1"/>
  <c r="AQ72" i="1"/>
  <c r="M72" i="1"/>
  <c r="AQ71" i="1"/>
  <c r="M71" i="1"/>
  <c r="L71" i="1"/>
  <c r="F71" i="1"/>
  <c r="AQ70" i="1"/>
  <c r="M70" i="1"/>
  <c r="AQ69" i="1"/>
  <c r="M69" i="1"/>
  <c r="AQ68" i="1"/>
  <c r="M68" i="1"/>
  <c r="AQ67" i="1"/>
  <c r="M67" i="1"/>
  <c r="AQ66" i="1"/>
  <c r="M66" i="1"/>
  <c r="AQ65" i="1"/>
  <c r="M65" i="1"/>
  <c r="AQ64" i="1"/>
  <c r="M64" i="1"/>
  <c r="AQ63" i="1"/>
  <c r="M63" i="1"/>
  <c r="AQ62" i="1"/>
  <c r="M62" i="1"/>
  <c r="L62" i="1"/>
  <c r="F62" i="1"/>
  <c r="AQ61" i="1"/>
  <c r="M61" i="1"/>
  <c r="L61" i="1"/>
  <c r="F61" i="1"/>
  <c r="AQ60" i="1"/>
  <c r="M60" i="1"/>
  <c r="L60" i="1"/>
  <c r="F60" i="1"/>
  <c r="AQ58" i="1"/>
  <c r="M58" i="1"/>
  <c r="L58" i="1"/>
  <c r="F58" i="1"/>
  <c r="AQ57" i="1"/>
  <c r="M57" i="1"/>
  <c r="L57" i="1"/>
  <c r="F57" i="1"/>
  <c r="AQ56" i="1"/>
  <c r="M56" i="1"/>
  <c r="AQ55" i="1"/>
  <c r="M55" i="1"/>
  <c r="L55" i="1"/>
  <c r="F55" i="1"/>
  <c r="AQ54" i="1"/>
  <c r="M54" i="1"/>
  <c r="L54" i="1"/>
  <c r="F54" i="1"/>
  <c r="AQ53" i="1"/>
  <c r="M53" i="1"/>
  <c r="AQ52" i="1"/>
  <c r="M52" i="1"/>
  <c r="L52" i="1"/>
  <c r="F52" i="1"/>
  <c r="AQ51" i="1"/>
  <c r="M51" i="1"/>
  <c r="L51" i="1"/>
  <c r="F51" i="1"/>
  <c r="AQ50" i="1"/>
  <c r="M50" i="1"/>
  <c r="L50" i="1"/>
  <c r="F50" i="1"/>
  <c r="AQ49" i="1"/>
  <c r="M49" i="1"/>
  <c r="L49" i="1"/>
  <c r="F49" i="1"/>
  <c r="AQ48" i="1"/>
  <c r="M48" i="1"/>
  <c r="AQ47" i="1"/>
  <c r="M47" i="1"/>
  <c r="AQ46" i="1"/>
  <c r="M46" i="1"/>
  <c r="AQ45" i="1"/>
  <c r="M45" i="1"/>
  <c r="AQ44" i="1"/>
  <c r="M44" i="1"/>
  <c r="AQ43" i="1"/>
  <c r="M43" i="1"/>
  <c r="AQ42" i="1"/>
  <c r="M42" i="1"/>
  <c r="AQ41" i="1"/>
  <c r="M41" i="1"/>
  <c r="AQ40" i="1"/>
  <c r="M40" i="1"/>
  <c r="AQ39" i="1"/>
  <c r="M39" i="1"/>
  <c r="AQ38" i="1"/>
  <c r="M38" i="1"/>
  <c r="AQ36" i="1"/>
  <c r="M36" i="1"/>
  <c r="AQ35" i="1"/>
  <c r="M35" i="1"/>
  <c r="AQ34" i="1"/>
  <c r="M34" i="1"/>
  <c r="AQ33" i="1"/>
  <c r="M33" i="1"/>
  <c r="AQ32" i="1"/>
  <c r="M32" i="1"/>
  <c r="AQ31" i="1"/>
  <c r="M31" i="1"/>
  <c r="L31" i="1"/>
  <c r="F31" i="1"/>
  <c r="AQ30" i="1"/>
  <c r="M30" i="1"/>
  <c r="L30" i="1"/>
  <c r="F30" i="1"/>
  <c r="AQ29" i="1"/>
  <c r="M29" i="1"/>
  <c r="AQ28" i="1"/>
  <c r="M28" i="1"/>
  <c r="AQ27" i="1"/>
  <c r="M27" i="1"/>
  <c r="AQ26" i="1"/>
  <c r="M26" i="1"/>
  <c r="AQ25" i="1"/>
  <c r="M25" i="1"/>
  <c r="AQ24" i="1"/>
  <c r="M24" i="1"/>
  <c r="AQ23" i="1"/>
  <c r="M23" i="1"/>
  <c r="L23" i="1"/>
  <c r="F23" i="1"/>
  <c r="AQ22" i="1"/>
  <c r="M22" i="1"/>
  <c r="AQ21" i="1"/>
  <c r="M21" i="1"/>
  <c r="AQ20" i="1"/>
  <c r="M20" i="1"/>
  <c r="AQ19" i="1"/>
  <c r="M19" i="1"/>
  <c r="AQ18" i="1"/>
  <c r="M18" i="1"/>
  <c r="AQ17" i="1"/>
  <c r="M17" i="1"/>
  <c r="L17" i="1"/>
  <c r="F17" i="1"/>
  <c r="AQ16" i="1"/>
  <c r="M16" i="1"/>
  <c r="L16" i="1"/>
  <c r="F16" i="1"/>
  <c r="AQ15" i="1"/>
  <c r="M15" i="1"/>
  <c r="L15" i="1"/>
  <c r="F15" i="1"/>
  <c r="AQ14" i="1"/>
  <c r="M14" i="1"/>
  <c r="AQ13" i="1"/>
  <c r="M13" i="1"/>
  <c r="AQ12" i="1"/>
  <c r="M12" i="1"/>
  <c r="AQ11" i="1"/>
  <c r="M11" i="1"/>
  <c r="AQ10" i="1"/>
  <c r="M10" i="1"/>
  <c r="AQ9" i="1"/>
  <c r="M9" i="1"/>
  <c r="AQ8" i="1"/>
  <c r="M8" i="1"/>
  <c r="AQ7" i="1"/>
  <c r="M7" i="1"/>
  <c r="AQ6" i="1"/>
  <c r="M6" i="1"/>
  <c r="AQ5" i="1"/>
  <c r="M5" i="1"/>
  <c r="N3" i="1"/>
  <c r="D48" i="26"/>
  <c r="D23" i="26"/>
  <c r="E23" i="25" s="1"/>
  <c r="G645" i="29" l="1"/>
  <c r="G756" i="29"/>
  <c r="G652" i="29"/>
  <c r="G544" i="29"/>
  <c r="N59" i="1"/>
  <c r="N357" i="1"/>
  <c r="N358" i="1"/>
  <c r="N323" i="1"/>
  <c r="N288" i="1"/>
  <c r="N290" i="1"/>
  <c r="N292" i="1"/>
  <c r="N287" i="1"/>
  <c r="N289" i="1"/>
  <c r="N291" i="1"/>
  <c r="N293" i="1"/>
  <c r="G638" i="29"/>
  <c r="G770" i="29"/>
  <c r="G626" i="29"/>
  <c r="G682" i="29"/>
  <c r="D170" i="1" s="1"/>
  <c r="L170" i="1" s="1"/>
  <c r="N163" i="1"/>
  <c r="N220" i="1"/>
  <c r="L220" i="1"/>
  <c r="F220" i="1"/>
  <c r="G570" i="29"/>
  <c r="G807" i="29"/>
  <c r="D297" i="1" s="1"/>
  <c r="F297" i="1" s="1"/>
  <c r="G734" i="29"/>
  <c r="G526" i="29"/>
  <c r="D12" i="1" s="1"/>
  <c r="L12" i="1" s="1"/>
  <c r="G525" i="29"/>
  <c r="D11" i="1" s="1"/>
  <c r="L11" i="1" s="1"/>
  <c r="G574" i="29"/>
  <c r="G565" i="29"/>
  <c r="G879" i="29"/>
  <c r="D369" i="1" s="1"/>
  <c r="L369" i="1" s="1"/>
  <c r="G757" i="29"/>
  <c r="G630" i="29"/>
  <c r="G745" i="29"/>
  <c r="G573" i="29"/>
  <c r="G771" i="29"/>
  <c r="G773" i="29"/>
  <c r="L86" i="1"/>
  <c r="G643" i="29"/>
  <c r="D131" i="1" s="1"/>
  <c r="L131" i="1" s="1"/>
  <c r="H865" i="29"/>
  <c r="G865" i="29" s="1"/>
  <c r="D355" i="1" s="1"/>
  <c r="L355" i="1" s="1"/>
  <c r="H909" i="29"/>
  <c r="G909" i="29" s="1"/>
  <c r="D399" i="1" s="1"/>
  <c r="H808" i="29"/>
  <c r="G808" i="29" s="1"/>
  <c r="D298" i="1" s="1"/>
  <c r="H817" i="29"/>
  <c r="G817" i="29" s="1"/>
  <c r="D307" i="1" s="1"/>
  <c r="H820" i="29"/>
  <c r="G820" i="29" s="1"/>
  <c r="D310" i="1" s="1"/>
  <c r="L310" i="1" s="1"/>
  <c r="H701" i="29"/>
  <c r="G701" i="29" s="1"/>
  <c r="G674" i="29"/>
  <c r="H677" i="29"/>
  <c r="G677" i="29" s="1"/>
  <c r="D165" i="1" s="1"/>
  <c r="H748" i="29"/>
  <c r="G748" i="29" s="1"/>
  <c r="D237" i="1" s="1"/>
  <c r="F237" i="1" s="1"/>
  <c r="G646" i="29"/>
  <c r="H640" i="29"/>
  <c r="G640" i="29" s="1"/>
  <c r="H555" i="29"/>
  <c r="G555" i="29" s="1"/>
  <c r="F162" i="1"/>
  <c r="H517" i="29"/>
  <c r="G593" i="29"/>
  <c r="D81" i="1" s="1"/>
  <c r="F81" i="1" s="1"/>
  <c r="H910" i="29"/>
  <c r="G910" i="29" s="1"/>
  <c r="H739" i="29"/>
  <c r="H542" i="29"/>
  <c r="G542" i="29" s="1"/>
  <c r="D28" i="1" s="1"/>
  <c r="F28" i="1" s="1"/>
  <c r="H769" i="29"/>
  <c r="G769" i="29" s="1"/>
  <c r="D257" i="1" s="1"/>
  <c r="H810" i="29"/>
  <c r="G810" i="29" s="1"/>
  <c r="D300" i="1" s="1"/>
  <c r="G702" i="29"/>
  <c r="H637" i="29"/>
  <c r="G637" i="29" s="1"/>
  <c r="D125" i="1" s="1"/>
  <c r="F125" i="1" s="1"/>
  <c r="G563" i="29"/>
  <c r="F168" i="1"/>
  <c r="G767" i="29"/>
  <c r="D255" i="1" s="1"/>
  <c r="G772" i="29"/>
  <c r="G636" i="29"/>
  <c r="D124" i="1" s="1"/>
  <c r="F170" i="1"/>
  <c r="G739" i="29"/>
  <c r="D227" i="1" s="1"/>
  <c r="G614" i="29"/>
  <c r="F167" i="1"/>
  <c r="F169" i="1"/>
  <c r="F171" i="1"/>
  <c r="H898" i="29"/>
  <c r="G898" i="29" s="1"/>
  <c r="D388" i="1" s="1"/>
  <c r="G675" i="29"/>
  <c r="D163" i="1" s="1"/>
  <c r="F163" i="1" s="1"/>
  <c r="H668" i="29"/>
  <c r="G668" i="29" s="1"/>
  <c r="D156" i="1" s="1"/>
  <c r="H528" i="29"/>
  <c r="G528" i="29" s="1"/>
  <c r="D14" i="1" s="1"/>
  <c r="L14" i="1" s="1"/>
  <c r="H560" i="29"/>
  <c r="G560" i="29" s="1"/>
  <c r="D46" i="1" s="1"/>
  <c r="L46" i="1" s="1"/>
  <c r="H557" i="29"/>
  <c r="G557" i="29" s="1"/>
  <c r="H925" i="29"/>
  <c r="G925" i="29" s="1"/>
  <c r="I517" i="29"/>
  <c r="H908" i="29"/>
  <c r="G908" i="29" s="1"/>
  <c r="H617" i="29"/>
  <c r="G617" i="29" s="1"/>
  <c r="D105" i="1" s="1"/>
  <c r="H597" i="29"/>
  <c r="G597" i="29" s="1"/>
  <c r="D85" i="1" s="1"/>
  <c r="H788" i="29"/>
  <c r="G788" i="29" s="1"/>
  <c r="D276" i="1" s="1"/>
  <c r="H792" i="29"/>
  <c r="G792" i="29" s="1"/>
  <c r="D280" i="1" s="1"/>
  <c r="H795" i="29"/>
  <c r="G795" i="29" s="1"/>
  <c r="D283" i="1" s="1"/>
  <c r="F283" i="1" s="1"/>
  <c r="H787" i="29"/>
  <c r="G787" i="29" s="1"/>
  <c r="D275" i="1" s="1"/>
  <c r="H791" i="29"/>
  <c r="G791" i="29" s="1"/>
  <c r="D279" i="1" s="1"/>
  <c r="H684" i="29"/>
  <c r="G684" i="29" s="1"/>
  <c r="D172" i="1" s="1"/>
  <c r="H655" i="29"/>
  <c r="G655" i="29" s="1"/>
  <c r="D143" i="1" s="1"/>
  <c r="N414" i="1"/>
  <c r="N327" i="1"/>
  <c r="H838" i="29"/>
  <c r="G838" i="29" s="1"/>
  <c r="D327" i="1" s="1"/>
  <c r="F327" i="1" s="1"/>
  <c r="H824" i="29"/>
  <c r="G824" i="29" s="1"/>
  <c r="D314" i="1" s="1"/>
  <c r="H705" i="29"/>
  <c r="G705" i="29" s="1"/>
  <c r="D193" i="1" s="1"/>
  <c r="H628" i="29"/>
  <c r="G661" i="29"/>
  <c r="G523" i="29"/>
  <c r="D9" i="1" s="1"/>
  <c r="L9" i="1" s="1"/>
  <c r="H522" i="29"/>
  <c r="G522" i="29" s="1"/>
  <c r="D8" i="1" s="1"/>
  <c r="F8" i="1" s="1"/>
  <c r="H521" i="29"/>
  <c r="G521" i="29" s="1"/>
  <c r="D7" i="1" s="1"/>
  <c r="L7" i="1" s="1"/>
  <c r="H625" i="29"/>
  <c r="G625" i="29" s="1"/>
  <c r="D113" i="1" s="1"/>
  <c r="H541" i="29"/>
  <c r="G541" i="29" s="1"/>
  <c r="H815" i="29"/>
  <c r="G815" i="29" s="1"/>
  <c r="D305" i="1" s="1"/>
  <c r="H813" i="29"/>
  <c r="G813" i="29" s="1"/>
  <c r="D303" i="1" s="1"/>
  <c r="L303" i="1" s="1"/>
  <c r="H811" i="29"/>
  <c r="G811" i="29" s="1"/>
  <c r="D301" i="1" s="1"/>
  <c r="H698" i="29"/>
  <c r="G698" i="29" s="1"/>
  <c r="D186" i="1" s="1"/>
  <c r="H794" i="29"/>
  <c r="G794" i="29" s="1"/>
  <c r="D282" i="1" s="1"/>
  <c r="L282" i="1" s="1"/>
  <c r="H730" i="29"/>
  <c r="G730" i="29" s="1"/>
  <c r="G635" i="29"/>
  <c r="H829" i="29"/>
  <c r="G829" i="29" s="1"/>
  <c r="D319" i="1" s="1"/>
  <c r="G519" i="29"/>
  <c r="D5" i="1" s="1"/>
  <c r="F927" i="29"/>
  <c r="H611" i="29"/>
  <c r="G611" i="29" s="1"/>
  <c r="D99" i="1" s="1"/>
  <c r="H586" i="29"/>
  <c r="G586" i="29" s="1"/>
  <c r="H873" i="29"/>
  <c r="G873" i="29" s="1"/>
  <c r="D363" i="1" s="1"/>
  <c r="L363" i="1" s="1"/>
  <c r="H667" i="29"/>
  <c r="G667" i="29" s="1"/>
  <c r="D155" i="1" s="1"/>
  <c r="H659" i="29"/>
  <c r="G659" i="29" s="1"/>
  <c r="D147" i="1" s="1"/>
  <c r="L237" i="1"/>
  <c r="H741" i="29"/>
  <c r="G741" i="29" s="1"/>
  <c r="D229" i="1" s="1"/>
  <c r="G595" i="29"/>
  <c r="D83" i="1" s="1"/>
  <c r="H604" i="29"/>
  <c r="G604" i="29" s="1"/>
  <c r="D92" i="1" s="1"/>
  <c r="H602" i="29"/>
  <c r="L333" i="1"/>
  <c r="L66" i="1"/>
  <c r="F66" i="1"/>
  <c r="H575" i="29"/>
  <c r="G575" i="29" s="1"/>
  <c r="H539" i="29"/>
  <c r="G539" i="29" s="1"/>
  <c r="D25" i="1" s="1"/>
  <c r="H914" i="29"/>
  <c r="G914" i="29" s="1"/>
  <c r="H922" i="29"/>
  <c r="G922" i="29" s="1"/>
  <c r="D412" i="1" s="1"/>
  <c r="H924" i="29"/>
  <c r="G924" i="29" s="1"/>
  <c r="G912" i="29"/>
  <c r="H918" i="29"/>
  <c r="G918" i="29" s="1"/>
  <c r="D408" i="1" s="1"/>
  <c r="H915" i="29"/>
  <c r="G915" i="29" s="1"/>
  <c r="N74" i="1"/>
  <c r="N200" i="1"/>
  <c r="N237" i="1"/>
  <c r="N303" i="1"/>
  <c r="H828" i="29"/>
  <c r="G828" i="29" s="1"/>
  <c r="D318" i="1" s="1"/>
  <c r="G844" i="29"/>
  <c r="D334" i="1" s="1"/>
  <c r="H639" i="29"/>
  <c r="G639" i="29" s="1"/>
  <c r="D127" i="1" s="1"/>
  <c r="F127" i="1" s="1"/>
  <c r="H562" i="29"/>
  <c r="G562" i="29" s="1"/>
  <c r="D48" i="1" s="1"/>
  <c r="H550" i="29"/>
  <c r="G550" i="29" s="1"/>
  <c r="G610" i="29"/>
  <c r="G602" i="29"/>
  <c r="D90" i="1" s="1"/>
  <c r="L90" i="1" s="1"/>
  <c r="G601" i="29"/>
  <c r="H592" i="29"/>
  <c r="G592" i="29" s="1"/>
  <c r="G569" i="29"/>
  <c r="H556" i="29"/>
  <c r="G556" i="29" s="1"/>
  <c r="H880" i="29"/>
  <c r="G880" i="29" s="1"/>
  <c r="D370" i="1" s="1"/>
  <c r="F370" i="1" s="1"/>
  <c r="G721" i="29"/>
  <c r="D209" i="1" s="1"/>
  <c r="F209" i="1" s="1"/>
  <c r="G666" i="29"/>
  <c r="D154" i="1" s="1"/>
  <c r="H689" i="29"/>
  <c r="G689" i="29" s="1"/>
  <c r="D177" i="1" s="1"/>
  <c r="L177" i="1" s="1"/>
  <c r="H923" i="29"/>
  <c r="G923" i="29" s="1"/>
  <c r="H709" i="29"/>
  <c r="G709" i="29" s="1"/>
  <c r="D197" i="1" s="1"/>
  <c r="G764" i="29"/>
  <c r="G768" i="29"/>
  <c r="D256" i="1" s="1"/>
  <c r="G762" i="29"/>
  <c r="D250" i="1" s="1"/>
  <c r="F371" i="1"/>
  <c r="H543" i="29"/>
  <c r="G543" i="29" s="1"/>
  <c r="H899" i="29"/>
  <c r="G899" i="29" s="1"/>
  <c r="D389" i="1" s="1"/>
  <c r="H920" i="29"/>
  <c r="G920" i="29" s="1"/>
  <c r="D410" i="1" s="1"/>
  <c r="H554" i="29"/>
  <c r="G554" i="29" s="1"/>
  <c r="H540" i="29"/>
  <c r="G540" i="29" s="1"/>
  <c r="H837" i="29"/>
  <c r="G837" i="29" s="1"/>
  <c r="D328" i="1" s="1"/>
  <c r="F369" i="1"/>
  <c r="H671" i="29"/>
  <c r="G671" i="29" s="1"/>
  <c r="D159" i="1" s="1"/>
  <c r="H662" i="29"/>
  <c r="G662" i="29" s="1"/>
  <c r="D150" i="1" s="1"/>
  <c r="H797" i="29"/>
  <c r="G797" i="29" s="1"/>
  <c r="D285" i="1" s="1"/>
  <c r="H670" i="29"/>
  <c r="G670" i="29" s="1"/>
  <c r="D158" i="1" s="1"/>
  <c r="L158" i="1" s="1"/>
  <c r="H708" i="29"/>
  <c r="G708" i="29" s="1"/>
  <c r="D196" i="1" s="1"/>
  <c r="H707" i="29"/>
  <c r="G707" i="29" s="1"/>
  <c r="D195" i="1" s="1"/>
  <c r="H731" i="29"/>
  <c r="G731" i="29" s="1"/>
  <c r="D219" i="1" s="1"/>
  <c r="L219" i="1" s="1"/>
  <c r="G782" i="29"/>
  <c r="D270" i="1" s="1"/>
  <c r="F270" i="1" s="1"/>
  <c r="H812" i="29"/>
  <c r="G812" i="29" s="1"/>
  <c r="D302" i="1" s="1"/>
  <c r="H806" i="29"/>
  <c r="G806" i="29" s="1"/>
  <c r="D296" i="1" s="1"/>
  <c r="H823" i="29"/>
  <c r="G823" i="29" s="1"/>
  <c r="D313" i="1" s="1"/>
  <c r="F132" i="1"/>
  <c r="H793" i="29"/>
  <c r="G793" i="29" s="1"/>
  <c r="D281" i="1" s="1"/>
  <c r="H710" i="29"/>
  <c r="G710" i="29" s="1"/>
  <c r="D198" i="1" s="1"/>
  <c r="H665" i="29"/>
  <c r="G665" i="29" s="1"/>
  <c r="D153" i="1" s="1"/>
  <c r="H669" i="29"/>
  <c r="G669" i="29" s="1"/>
  <c r="D157" i="1" s="1"/>
  <c r="H759" i="29"/>
  <c r="G759" i="29" s="1"/>
  <c r="D247" i="1" s="1"/>
  <c r="H642" i="29"/>
  <c r="G642" i="29" s="1"/>
  <c r="D130" i="1" s="1"/>
  <c r="L130" i="1" s="1"/>
  <c r="H599" i="29"/>
  <c r="G599" i="29" s="1"/>
  <c r="D87" i="1" s="1"/>
  <c r="H594" i="29"/>
  <c r="G594" i="29" s="1"/>
  <c r="D82" i="1" s="1"/>
  <c r="F82" i="1" s="1"/>
  <c r="H591" i="29"/>
  <c r="G591" i="29" s="1"/>
  <c r="D79" i="1" s="1"/>
  <c r="H587" i="29"/>
  <c r="G587" i="29" s="1"/>
  <c r="G628" i="29"/>
  <c r="D116" i="1" s="1"/>
  <c r="F116" i="1" s="1"/>
  <c r="H623" i="29"/>
  <c r="G623" i="29" s="1"/>
  <c r="D111" i="1" s="1"/>
  <c r="H618" i="29"/>
  <c r="G618" i="29" s="1"/>
  <c r="D106" i="1" s="1"/>
  <c r="H566" i="29"/>
  <c r="G566" i="29" s="1"/>
  <c r="H921" i="29"/>
  <c r="G921" i="29" s="1"/>
  <c r="D411" i="1" s="1"/>
  <c r="F84" i="1"/>
  <c r="H904" i="29"/>
  <c r="G904" i="29" s="1"/>
  <c r="D394" i="1" s="1"/>
  <c r="F394" i="1" s="1"/>
  <c r="H850" i="29"/>
  <c r="G850" i="29" s="1"/>
  <c r="D340" i="1" s="1"/>
  <c r="F340" i="1" s="1"/>
  <c r="H849" i="29"/>
  <c r="G849" i="29" s="1"/>
  <c r="D339" i="1" s="1"/>
  <c r="H852" i="29"/>
  <c r="G852" i="29" s="1"/>
  <c r="D342" i="1" s="1"/>
  <c r="G851" i="29"/>
  <c r="D341" i="1" s="1"/>
  <c r="L341" i="1" s="1"/>
  <c r="H897" i="29"/>
  <c r="G897" i="29" s="1"/>
  <c r="D387" i="1" s="1"/>
  <c r="H901" i="29"/>
  <c r="G901" i="29" s="1"/>
  <c r="D391" i="1" s="1"/>
  <c r="H917" i="29"/>
  <c r="G917" i="29" s="1"/>
  <c r="O3" i="1"/>
  <c r="F9" i="25"/>
  <c r="G763" i="29"/>
  <c r="D251" i="1" s="1"/>
  <c r="N8" i="20"/>
  <c r="N38" i="20"/>
  <c r="N35" i="20"/>
  <c r="N32" i="20"/>
  <c r="N30" i="20"/>
  <c r="N31" i="20"/>
  <c r="N29" i="20"/>
  <c r="N27" i="20"/>
  <c r="N25" i="20"/>
  <c r="N23" i="20"/>
  <c r="N21" i="20"/>
  <c r="N19" i="20"/>
  <c r="N17" i="20"/>
  <c r="N28" i="20"/>
  <c r="N26" i="20"/>
  <c r="N24" i="20"/>
  <c r="N22" i="20"/>
  <c r="N20" i="20"/>
  <c r="N18" i="20"/>
  <c r="N6" i="20"/>
  <c r="O4" i="20"/>
  <c r="N7" i="20"/>
  <c r="N9" i="20"/>
  <c r="N12" i="20"/>
  <c r="N15" i="20"/>
  <c r="N6" i="1"/>
  <c r="N8" i="1"/>
  <c r="N10" i="1"/>
  <c r="N12" i="1"/>
  <c r="N14" i="1"/>
  <c r="N16" i="1"/>
  <c r="N18" i="1"/>
  <c r="N20" i="1"/>
  <c r="N24" i="1"/>
  <c r="N28" i="1"/>
  <c r="N32" i="1"/>
  <c r="N36" i="1"/>
  <c r="N41" i="1"/>
  <c r="N45" i="1"/>
  <c r="N49" i="1"/>
  <c r="N53" i="1"/>
  <c r="N57" i="1"/>
  <c r="N62" i="1"/>
  <c r="N66" i="1"/>
  <c r="N70" i="1"/>
  <c r="O412" i="1"/>
  <c r="O413" i="1"/>
  <c r="O406" i="1"/>
  <c r="O410" i="1"/>
  <c r="O404" i="1"/>
  <c r="O400" i="1"/>
  <c r="O396" i="1"/>
  <c r="O403" i="1"/>
  <c r="O399" i="1"/>
  <c r="O393" i="1"/>
  <c r="O389" i="1"/>
  <c r="O384" i="1"/>
  <c r="O380" i="1"/>
  <c r="O376" i="1"/>
  <c r="O372" i="1"/>
  <c r="O394" i="1"/>
  <c r="O390" i="1"/>
  <c r="O385" i="1"/>
  <c r="O379" i="1"/>
  <c r="O371" i="1"/>
  <c r="O367" i="1"/>
  <c r="O363" i="1"/>
  <c r="O377" i="1"/>
  <c r="O370" i="1"/>
  <c r="O366" i="1"/>
  <c r="O364" i="1"/>
  <c r="O356" i="1"/>
  <c r="O352" i="1"/>
  <c r="O348" i="1"/>
  <c r="O344" i="1"/>
  <c r="O340" i="1"/>
  <c r="O359" i="1"/>
  <c r="O349" i="1"/>
  <c r="O341" i="1"/>
  <c r="O334" i="1"/>
  <c r="O329" i="1"/>
  <c r="O324" i="1"/>
  <c r="O319" i="1"/>
  <c r="O315" i="1"/>
  <c r="O311" i="1"/>
  <c r="O307" i="1"/>
  <c r="O302" i="1"/>
  <c r="O298" i="1"/>
  <c r="O351" i="1"/>
  <c r="O343" i="1"/>
  <c r="O335" i="1"/>
  <c r="O331" i="1"/>
  <c r="O325" i="1"/>
  <c r="O320" i="1"/>
  <c r="O316" i="1"/>
  <c r="O312" i="1"/>
  <c r="O308" i="1"/>
  <c r="O304" i="1"/>
  <c r="O299" i="1"/>
  <c r="O296" i="1"/>
  <c r="O285" i="1"/>
  <c r="O281" i="1"/>
  <c r="O277" i="1"/>
  <c r="O272" i="1"/>
  <c r="O268" i="1"/>
  <c r="O263" i="1"/>
  <c r="O259" i="1"/>
  <c r="O255" i="1"/>
  <c r="O251" i="1"/>
  <c r="O249" i="1"/>
  <c r="O247" i="1"/>
  <c r="O245" i="1"/>
  <c r="O243" i="1"/>
  <c r="O241" i="1"/>
  <c r="O239" i="1"/>
  <c r="O236" i="1"/>
  <c r="O234" i="1"/>
  <c r="O232" i="1"/>
  <c r="O230" i="1"/>
  <c r="O228" i="1"/>
  <c r="O226" i="1"/>
  <c r="O224" i="1"/>
  <c r="O222" i="1"/>
  <c r="O219" i="1"/>
  <c r="O217" i="1"/>
  <c r="O215" i="1"/>
  <c r="O213" i="1"/>
  <c r="O211" i="1"/>
  <c r="O209" i="1"/>
  <c r="O207" i="1"/>
  <c r="O205" i="1"/>
  <c r="O203" i="1"/>
  <c r="O201" i="1"/>
  <c r="O198" i="1"/>
  <c r="O196" i="1"/>
  <c r="O194" i="1"/>
  <c r="O192" i="1"/>
  <c r="O294" i="1"/>
  <c r="O286" i="1"/>
  <c r="O284" i="1"/>
  <c r="O282" i="1"/>
  <c r="O280" i="1"/>
  <c r="O278" i="1"/>
  <c r="O276" i="1"/>
  <c r="O273" i="1"/>
  <c r="O271" i="1"/>
  <c r="O269" i="1"/>
  <c r="O266" i="1"/>
  <c r="O264" i="1"/>
  <c r="O262" i="1"/>
  <c r="O260" i="1"/>
  <c r="O258" i="1"/>
  <c r="O256" i="1"/>
  <c r="O254" i="1"/>
  <c r="O252" i="1"/>
  <c r="O250" i="1"/>
  <c r="O248" i="1"/>
  <c r="O244" i="1"/>
  <c r="O240" i="1"/>
  <c r="O235" i="1"/>
  <c r="O231" i="1"/>
  <c r="O227" i="1"/>
  <c r="O223" i="1"/>
  <c r="O218" i="1"/>
  <c r="O214" i="1"/>
  <c r="O210" i="1"/>
  <c r="O206" i="1"/>
  <c r="O202" i="1"/>
  <c r="O197" i="1"/>
  <c r="O193" i="1"/>
  <c r="O190" i="1"/>
  <c r="O188" i="1"/>
  <c r="O186" i="1"/>
  <c r="O184" i="1"/>
  <c r="O182" i="1"/>
  <c r="O180" i="1"/>
  <c r="O178" i="1"/>
  <c r="O176" i="1"/>
  <c r="O174" i="1"/>
  <c r="O172" i="1"/>
  <c r="O246" i="1"/>
  <c r="O242" i="1"/>
  <c r="O238" i="1"/>
  <c r="O233" i="1"/>
  <c r="O229" i="1"/>
  <c r="O225" i="1"/>
  <c r="O221" i="1"/>
  <c r="O216" i="1"/>
  <c r="O212" i="1"/>
  <c r="O208" i="1"/>
  <c r="O204" i="1"/>
  <c r="O199" i="1"/>
  <c r="O195" i="1"/>
  <c r="O191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7" i="1"/>
  <c r="O55" i="1"/>
  <c r="O53" i="1"/>
  <c r="O51" i="1"/>
  <c r="O49" i="1"/>
  <c r="O47" i="1"/>
  <c r="O45" i="1"/>
  <c r="O43" i="1"/>
  <c r="O41" i="1"/>
  <c r="O39" i="1"/>
  <c r="O36" i="1"/>
  <c r="O34" i="1"/>
  <c r="O32" i="1"/>
  <c r="O30" i="1"/>
  <c r="O28" i="1"/>
  <c r="O26" i="1"/>
  <c r="O24" i="1"/>
  <c r="O22" i="1"/>
  <c r="O20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N416" i="1"/>
  <c r="N413" i="1"/>
  <c r="N411" i="1"/>
  <c r="N415" i="1"/>
  <c r="N410" i="1"/>
  <c r="N408" i="1"/>
  <c r="N412" i="1"/>
  <c r="N409" i="1"/>
  <c r="N406" i="1"/>
  <c r="N405" i="1"/>
  <c r="N403" i="1"/>
  <c r="N401" i="1"/>
  <c r="N399" i="1"/>
  <c r="N397" i="1"/>
  <c r="N395" i="1"/>
  <c r="N404" i="1"/>
  <c r="N402" i="1"/>
  <c r="N400" i="1"/>
  <c r="N398" i="1"/>
  <c r="N394" i="1"/>
  <c r="N392" i="1"/>
  <c r="N390" i="1"/>
  <c r="N388" i="1"/>
  <c r="N385" i="1"/>
  <c r="N383" i="1"/>
  <c r="N381" i="1"/>
  <c r="N379" i="1"/>
  <c r="N377" i="1"/>
  <c r="N375" i="1"/>
  <c r="N373" i="1"/>
  <c r="N371" i="1"/>
  <c r="N396" i="1"/>
  <c r="N393" i="1"/>
  <c r="N391" i="1"/>
  <c r="N389" i="1"/>
  <c r="N387" i="1"/>
  <c r="N384" i="1"/>
  <c r="N380" i="1"/>
  <c r="N376" i="1"/>
  <c r="N372" i="1"/>
  <c r="N370" i="1"/>
  <c r="N368" i="1"/>
  <c r="N366" i="1"/>
  <c r="N364" i="1"/>
  <c r="N382" i="1"/>
  <c r="N378" i="1"/>
  <c r="N374" i="1"/>
  <c r="N369" i="1"/>
  <c r="N367" i="1"/>
  <c r="N363" i="1"/>
  <c r="N365" i="1"/>
  <c r="N361" i="1"/>
  <c r="N359" i="1"/>
  <c r="N355" i="1"/>
  <c r="N353" i="1"/>
  <c r="N351" i="1"/>
  <c r="N349" i="1"/>
  <c r="N347" i="1"/>
  <c r="N345" i="1"/>
  <c r="N343" i="1"/>
  <c r="N341" i="1"/>
  <c r="N339" i="1"/>
  <c r="N360" i="1"/>
  <c r="N354" i="1"/>
  <c r="N350" i="1"/>
  <c r="N346" i="1"/>
  <c r="N342" i="1"/>
  <c r="N337" i="1"/>
  <c r="N335" i="1"/>
  <c r="N333" i="1"/>
  <c r="N331" i="1"/>
  <c r="N328" i="1"/>
  <c r="N325" i="1"/>
  <c r="N322" i="1"/>
  <c r="N320" i="1"/>
  <c r="N318" i="1"/>
  <c r="N316" i="1"/>
  <c r="N314" i="1"/>
  <c r="N312" i="1"/>
  <c r="N310" i="1"/>
  <c r="N308" i="1"/>
  <c r="N306" i="1"/>
  <c r="N304" i="1"/>
  <c r="N301" i="1"/>
  <c r="N299" i="1"/>
  <c r="N297" i="1"/>
  <c r="N356" i="1"/>
  <c r="N352" i="1"/>
  <c r="N348" i="1"/>
  <c r="N344" i="1"/>
  <c r="N340" i="1"/>
  <c r="N336" i="1"/>
  <c r="N334" i="1"/>
  <c r="N332" i="1"/>
  <c r="N329" i="1"/>
  <c r="N326" i="1"/>
  <c r="N324" i="1"/>
  <c r="N321" i="1"/>
  <c r="N319" i="1"/>
  <c r="N317" i="1"/>
  <c r="N315" i="1"/>
  <c r="N313" i="1"/>
  <c r="N311" i="1"/>
  <c r="N309" i="1"/>
  <c r="N307" i="1"/>
  <c r="N305" i="1"/>
  <c r="N302" i="1"/>
  <c r="N300" i="1"/>
  <c r="N298" i="1"/>
  <c r="N294" i="1"/>
  <c r="N286" i="1"/>
  <c r="N284" i="1"/>
  <c r="N282" i="1"/>
  <c r="N280" i="1"/>
  <c r="N278" i="1"/>
  <c r="N276" i="1"/>
  <c r="N273" i="1"/>
  <c r="N271" i="1"/>
  <c r="N269" i="1"/>
  <c r="N266" i="1"/>
  <c r="N264" i="1"/>
  <c r="N262" i="1"/>
  <c r="N260" i="1"/>
  <c r="N258" i="1"/>
  <c r="N256" i="1"/>
  <c r="N254" i="1"/>
  <c r="N252" i="1"/>
  <c r="N250" i="1"/>
  <c r="N248" i="1"/>
  <c r="N246" i="1"/>
  <c r="N244" i="1"/>
  <c r="N242" i="1"/>
  <c r="N240" i="1"/>
  <c r="N238" i="1"/>
  <c r="N235" i="1"/>
  <c r="N233" i="1"/>
  <c r="N231" i="1"/>
  <c r="N229" i="1"/>
  <c r="N227" i="1"/>
  <c r="N225" i="1"/>
  <c r="N223" i="1"/>
  <c r="N221" i="1"/>
  <c r="N218" i="1"/>
  <c r="N216" i="1"/>
  <c r="N214" i="1"/>
  <c r="N212" i="1"/>
  <c r="N210" i="1"/>
  <c r="N208" i="1"/>
  <c r="N206" i="1"/>
  <c r="N204" i="1"/>
  <c r="N202" i="1"/>
  <c r="N199" i="1"/>
  <c r="N197" i="1"/>
  <c r="N195" i="1"/>
  <c r="N193" i="1"/>
  <c r="N191" i="1"/>
  <c r="N296" i="1"/>
  <c r="N285" i="1"/>
  <c r="N283" i="1"/>
  <c r="N281" i="1"/>
  <c r="N279" i="1"/>
  <c r="N277" i="1"/>
  <c r="N275" i="1"/>
  <c r="N272" i="1"/>
  <c r="N270" i="1"/>
  <c r="N268" i="1"/>
  <c r="N265" i="1"/>
  <c r="N263" i="1"/>
  <c r="N261" i="1"/>
  <c r="N259" i="1"/>
  <c r="N257" i="1"/>
  <c r="N255" i="1"/>
  <c r="N253" i="1"/>
  <c r="N251" i="1"/>
  <c r="N249" i="1"/>
  <c r="N245" i="1"/>
  <c r="N241" i="1"/>
  <c r="N236" i="1"/>
  <c r="N232" i="1"/>
  <c r="N228" i="1"/>
  <c r="N224" i="1"/>
  <c r="N219" i="1"/>
  <c r="N215" i="1"/>
  <c r="N211" i="1"/>
  <c r="N207" i="1"/>
  <c r="N203" i="1"/>
  <c r="N198" i="1"/>
  <c r="N194" i="1"/>
  <c r="N189" i="1"/>
  <c r="N187" i="1"/>
  <c r="N185" i="1"/>
  <c r="N183" i="1"/>
  <c r="N181" i="1"/>
  <c r="N179" i="1"/>
  <c r="N177" i="1"/>
  <c r="N175" i="1"/>
  <c r="N173" i="1"/>
  <c r="N247" i="1"/>
  <c r="N243" i="1"/>
  <c r="N239" i="1"/>
  <c r="N234" i="1"/>
  <c r="N230" i="1"/>
  <c r="N226" i="1"/>
  <c r="N222" i="1"/>
  <c r="N217" i="1"/>
  <c r="N213" i="1"/>
  <c r="N209" i="1"/>
  <c r="N205" i="1"/>
  <c r="N201" i="1"/>
  <c r="N196" i="1"/>
  <c r="N192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8" i="1"/>
  <c r="N56" i="1"/>
  <c r="N54" i="1"/>
  <c r="N52" i="1"/>
  <c r="N50" i="1"/>
  <c r="N48" i="1"/>
  <c r="N46" i="1"/>
  <c r="N44" i="1"/>
  <c r="N42" i="1"/>
  <c r="N40" i="1"/>
  <c r="N38" i="1"/>
  <c r="N35" i="1"/>
  <c r="N33" i="1"/>
  <c r="N31" i="1"/>
  <c r="N29" i="1"/>
  <c r="N27" i="1"/>
  <c r="N25" i="1"/>
  <c r="N23" i="1"/>
  <c r="N21" i="1"/>
  <c r="N171" i="1"/>
  <c r="N169" i="1"/>
  <c r="N167" i="1"/>
  <c r="N165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6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P3" i="1"/>
  <c r="N5" i="1"/>
  <c r="O6" i="1"/>
  <c r="N7" i="1"/>
  <c r="O8" i="1"/>
  <c r="N9" i="1"/>
  <c r="O10" i="1"/>
  <c r="N11" i="1"/>
  <c r="O12" i="1"/>
  <c r="N13" i="1"/>
  <c r="O14" i="1"/>
  <c r="N15" i="1"/>
  <c r="O16" i="1"/>
  <c r="N17" i="1"/>
  <c r="O18" i="1"/>
  <c r="N19" i="1"/>
  <c r="O21" i="1"/>
  <c r="N22" i="1"/>
  <c r="O25" i="1"/>
  <c r="N26" i="1"/>
  <c r="O29" i="1"/>
  <c r="N30" i="1"/>
  <c r="O33" i="1"/>
  <c r="N34" i="1"/>
  <c r="N39" i="1"/>
  <c r="O42" i="1"/>
  <c r="N43" i="1"/>
  <c r="O46" i="1"/>
  <c r="N47" i="1"/>
  <c r="O50" i="1"/>
  <c r="N51" i="1"/>
  <c r="O54" i="1"/>
  <c r="N55" i="1"/>
  <c r="O58" i="1"/>
  <c r="N60" i="1"/>
  <c r="O63" i="1"/>
  <c r="N64" i="1"/>
  <c r="O67" i="1"/>
  <c r="N68" i="1"/>
  <c r="O71" i="1"/>
  <c r="N72" i="1"/>
  <c r="O75" i="1"/>
  <c r="N76" i="1"/>
  <c r="G616" i="29"/>
  <c r="G676" i="29"/>
  <c r="D164" i="1" s="1"/>
  <c r="L164" i="1" s="1"/>
  <c r="G713" i="29"/>
  <c r="D201" i="1" s="1"/>
  <c r="H532" i="29"/>
  <c r="G532" i="29" s="1"/>
  <c r="H906" i="29"/>
  <c r="G906" i="29" s="1"/>
  <c r="D396" i="1" s="1"/>
  <c r="H658" i="29"/>
  <c r="G658" i="29" s="1"/>
  <c r="D146" i="1" s="1"/>
  <c r="H746" i="29"/>
  <c r="G746" i="29" s="1"/>
  <c r="D234" i="1" s="1"/>
  <c r="L234" i="1" s="1"/>
  <c r="H673" i="29"/>
  <c r="G673" i="29" s="1"/>
  <c r="D161" i="1" s="1"/>
  <c r="F161" i="1" s="1"/>
  <c r="H761" i="29"/>
  <c r="G761" i="29" s="1"/>
  <c r="H647" i="29"/>
  <c r="G647" i="29" s="1"/>
  <c r="D135" i="1" s="1"/>
  <c r="H549" i="29"/>
  <c r="G549" i="29" s="1"/>
  <c r="S224" i="29"/>
  <c r="R224" i="29" s="1"/>
  <c r="D29" i="20" s="1"/>
  <c r="F29" i="20" s="1"/>
  <c r="H814" i="29"/>
  <c r="G814" i="29" s="1"/>
  <c r="D304" i="1" s="1"/>
  <c r="H809" i="29"/>
  <c r="G809" i="29" s="1"/>
  <c r="D299" i="1" s="1"/>
  <c r="G789" i="29"/>
  <c r="H831" i="29"/>
  <c r="G831" i="29" s="1"/>
  <c r="D321" i="1" s="1"/>
  <c r="H704" i="29"/>
  <c r="G704" i="29" s="1"/>
  <c r="D192" i="1" s="1"/>
  <c r="G590" i="29"/>
  <c r="D78" i="1" s="1"/>
  <c r="G790" i="29"/>
  <c r="D278" i="1" s="1"/>
  <c r="F278" i="1" s="1"/>
  <c r="H706" i="29"/>
  <c r="G706" i="29" s="1"/>
  <c r="H700" i="29"/>
  <c r="G700" i="29" s="1"/>
  <c r="D188" i="1" s="1"/>
  <c r="H696" i="29"/>
  <c r="G696" i="29" s="1"/>
  <c r="D184" i="1" s="1"/>
  <c r="H692" i="29"/>
  <c r="G692" i="29" s="1"/>
  <c r="D180" i="1" s="1"/>
  <c r="H691" i="29"/>
  <c r="G691" i="29" s="1"/>
  <c r="D179" i="1" s="1"/>
  <c r="H690" i="29"/>
  <c r="G690" i="29" s="1"/>
  <c r="D178" i="1" s="1"/>
  <c r="F178" i="1" s="1"/>
  <c r="H693" i="29"/>
  <c r="G693" i="29" s="1"/>
  <c r="D181" i="1" s="1"/>
  <c r="L181" i="1" s="1"/>
  <c r="H737" i="29"/>
  <c r="G737" i="29" s="1"/>
  <c r="H606" i="29"/>
  <c r="G606" i="29" s="1"/>
  <c r="D94" i="1" s="1"/>
  <c r="H622" i="29"/>
  <c r="G622" i="29" s="1"/>
  <c r="D110" i="1" s="1"/>
  <c r="H619" i="29"/>
  <c r="G619" i="29" s="1"/>
  <c r="D107" i="1" s="1"/>
  <c r="F107" i="1" s="1"/>
  <c r="H584" i="29"/>
  <c r="G584" i="29" s="1"/>
  <c r="H580" i="29"/>
  <c r="G580" i="29" s="1"/>
  <c r="H577" i="29"/>
  <c r="G577" i="29" s="1"/>
  <c r="H533" i="29"/>
  <c r="G533" i="29" s="1"/>
  <c r="G805" i="29"/>
  <c r="D293" i="1" s="1"/>
  <c r="L293" i="1" s="1"/>
  <c r="G864" i="29"/>
  <c r="D354" i="1" s="1"/>
  <c r="G718" i="29"/>
  <c r="D206" i="1" s="1"/>
  <c r="H846" i="29"/>
  <c r="G846" i="29" s="1"/>
  <c r="D336" i="1" s="1"/>
  <c r="G747" i="29"/>
  <c r="D235" i="1" s="1"/>
  <c r="G784" i="29"/>
  <c r="D272" i="1" s="1"/>
  <c r="F272" i="1" s="1"/>
  <c r="S220" i="29"/>
  <c r="R220" i="29" s="1"/>
  <c r="D25" i="20" s="1"/>
  <c r="F25" i="20" s="1"/>
  <c r="S213" i="29"/>
  <c r="R213" i="29" s="1"/>
  <c r="D18" i="20" s="1"/>
  <c r="L18" i="20" s="1"/>
  <c r="S209" i="29"/>
  <c r="R209" i="29" s="1"/>
  <c r="D12" i="20" s="1"/>
  <c r="S218" i="29"/>
  <c r="R218" i="29" s="1"/>
  <c r="D23" i="20" s="1"/>
  <c r="F23" i="20" s="1"/>
  <c r="S217" i="29"/>
  <c r="R217" i="29" s="1"/>
  <c r="D22" i="20" s="1"/>
  <c r="S216" i="29"/>
  <c r="R216" i="29" s="1"/>
  <c r="D21" i="20" s="1"/>
  <c r="F21" i="20" s="1"/>
  <c r="S221" i="29"/>
  <c r="R221" i="29" s="1"/>
  <c r="D26" i="20" s="1"/>
  <c r="H816" i="29"/>
  <c r="G816" i="29" s="1"/>
  <c r="D306" i="1" s="1"/>
  <c r="S222" i="29"/>
  <c r="R222" i="29" s="1"/>
  <c r="D27" i="20" s="1"/>
  <c r="L27" i="20" s="1"/>
  <c r="S211" i="29"/>
  <c r="R211" i="29" s="1"/>
  <c r="D16" i="20" s="1"/>
  <c r="H826" i="29"/>
  <c r="G826" i="29" s="1"/>
  <c r="D316" i="1" s="1"/>
  <c r="H818" i="29"/>
  <c r="G818" i="29" s="1"/>
  <c r="D308" i="1" s="1"/>
  <c r="L308" i="1" s="1"/>
  <c r="H703" i="29"/>
  <c r="G703" i="29" s="1"/>
  <c r="D191" i="1" s="1"/>
  <c r="H798" i="29"/>
  <c r="G798" i="29" s="1"/>
  <c r="D286" i="1" s="1"/>
  <c r="L286" i="1" s="1"/>
  <c r="H796" i="29"/>
  <c r="G796" i="29" s="1"/>
  <c r="D284" i="1" s="1"/>
  <c r="L284" i="1" s="1"/>
  <c r="H553" i="29"/>
  <c r="G553" i="29" s="1"/>
  <c r="H552" i="29"/>
  <c r="G552" i="29" s="1"/>
  <c r="H548" i="29"/>
  <c r="G548" i="29" s="1"/>
  <c r="H547" i="29"/>
  <c r="G547" i="29" s="1"/>
  <c r="H546" i="29"/>
  <c r="G546" i="29" s="1"/>
  <c r="H588" i="29"/>
  <c r="G588" i="29" s="1"/>
  <c r="H576" i="29"/>
  <c r="G576" i="29" s="1"/>
  <c r="H527" i="29"/>
  <c r="G527" i="29" s="1"/>
  <c r="H524" i="29"/>
  <c r="G524" i="29" s="1"/>
  <c r="D10" i="1" s="1"/>
  <c r="H520" i="29"/>
  <c r="G520" i="29" s="1"/>
  <c r="D6" i="1" s="1"/>
  <c r="H641" i="29"/>
  <c r="G641" i="29" s="1"/>
  <c r="D129" i="1" s="1"/>
  <c r="H634" i="29"/>
  <c r="G634" i="29" s="1"/>
  <c r="D122" i="1" s="1"/>
  <c r="H559" i="29"/>
  <c r="G559" i="29" s="1"/>
  <c r="H535" i="29"/>
  <c r="G535" i="29" s="1"/>
  <c r="H534" i="29"/>
  <c r="G534" i="29" s="1"/>
  <c r="D20" i="1" s="1"/>
  <c r="H841" i="29"/>
  <c r="G841" i="29" s="1"/>
  <c r="D331" i="1" s="1"/>
  <c r="F331" i="1" s="1"/>
  <c r="H654" i="29"/>
  <c r="G654" i="29" s="1"/>
  <c r="D142" i="1" s="1"/>
  <c r="H758" i="29"/>
  <c r="G758" i="29" s="1"/>
  <c r="D246" i="1" s="1"/>
  <c r="F246" i="1" s="1"/>
  <c r="G613" i="29"/>
  <c r="D101" i="1" s="1"/>
  <c r="F101" i="1" s="1"/>
  <c r="G775" i="29"/>
  <c r="D263" i="1" s="1"/>
  <c r="G567" i="29"/>
  <c r="H585" i="29"/>
  <c r="G585" i="29" s="1"/>
  <c r="G678" i="29"/>
  <c r="D166" i="1" s="1"/>
  <c r="S205" i="29"/>
  <c r="R205" i="29" s="1"/>
  <c r="D6" i="20" s="1"/>
  <c r="L6" i="20" s="1"/>
  <c r="S212" i="29"/>
  <c r="R212" i="29" s="1"/>
  <c r="D17" i="20" s="1"/>
  <c r="L17" i="20" s="1"/>
  <c r="S208" i="29"/>
  <c r="R208" i="29" s="1"/>
  <c r="D9" i="20" s="1"/>
  <c r="L9" i="20" s="1"/>
  <c r="S207" i="29"/>
  <c r="R207" i="29" s="1"/>
  <c r="D8" i="20" s="1"/>
  <c r="L8" i="20" s="1"/>
  <c r="S206" i="29"/>
  <c r="R206" i="29" s="1"/>
  <c r="D7" i="20" s="1"/>
  <c r="L7" i="20" s="1"/>
  <c r="H874" i="29"/>
  <c r="G874" i="29" s="1"/>
  <c r="D364" i="1" s="1"/>
  <c r="H819" i="29"/>
  <c r="G819" i="29" s="1"/>
  <c r="D309" i="1" s="1"/>
  <c r="H744" i="29"/>
  <c r="G744" i="29" s="1"/>
  <c r="H836" i="29"/>
  <c r="G836" i="29" s="1"/>
  <c r="D326" i="1" s="1"/>
  <c r="S229" i="29"/>
  <c r="R229" i="29" s="1"/>
  <c r="S214" i="29"/>
  <c r="R214" i="29" s="1"/>
  <c r="D19" i="20" s="1"/>
  <c r="F19" i="20" s="1"/>
  <c r="H896" i="29"/>
  <c r="G896" i="29" s="1"/>
  <c r="H834" i="29"/>
  <c r="G834" i="29" s="1"/>
  <c r="D324" i="1" s="1"/>
  <c r="L324" i="1" s="1"/>
  <c r="H727" i="29"/>
  <c r="H711" i="29"/>
  <c r="G711" i="29" s="1"/>
  <c r="D199" i="1" s="1"/>
  <c r="H842" i="29"/>
  <c r="G842" i="29" s="1"/>
  <c r="D332" i="1" s="1"/>
  <c r="H581" i="29"/>
  <c r="G581" i="29" s="1"/>
  <c r="D69" i="1" s="1"/>
  <c r="H538" i="29"/>
  <c r="G538" i="29" s="1"/>
  <c r="D24" i="1" s="1"/>
  <c r="H561" i="29"/>
  <c r="H830" i="29"/>
  <c r="G830" i="29" s="1"/>
  <c r="D320" i="1" s="1"/>
  <c r="L320" i="1" s="1"/>
  <c r="H858" i="29"/>
  <c r="H825" i="29"/>
  <c r="G825" i="29" s="1"/>
  <c r="D315" i="1" s="1"/>
  <c r="L315" i="1" s="1"/>
  <c r="H827" i="29"/>
  <c r="H822" i="29"/>
  <c r="H605" i="29"/>
  <c r="G605" i="29" s="1"/>
  <c r="D93" i="1" s="1"/>
  <c r="H861" i="29"/>
  <c r="H697" i="29"/>
  <c r="H699" i="29"/>
  <c r="H719" i="29"/>
  <c r="G719" i="29" s="1"/>
  <c r="D207" i="1" s="1"/>
  <c r="H821" i="29"/>
  <c r="G821" i="29" s="1"/>
  <c r="H832" i="29"/>
  <c r="G832" i="29" s="1"/>
  <c r="H835" i="29"/>
  <c r="H911" i="29"/>
  <c r="H612" i="29"/>
  <c r="G612" i="29" s="1"/>
  <c r="D100" i="1" s="1"/>
  <c r="H558" i="29"/>
  <c r="G558" i="29" s="1"/>
  <c r="D44" i="1" s="1"/>
  <c r="H536" i="29"/>
  <c r="G536" i="29" s="1"/>
  <c r="D22" i="1" s="1"/>
  <c r="F70" i="1"/>
  <c r="G583" i="29"/>
  <c r="L352" i="1"/>
  <c r="L80" i="1"/>
  <c r="F89" i="1"/>
  <c r="L102" i="1"/>
  <c r="L112" i="1"/>
  <c r="F133" i="1"/>
  <c r="F190" i="1"/>
  <c r="L236" i="1"/>
  <c r="D346" i="1"/>
  <c r="D356" i="1"/>
  <c r="D372" i="1"/>
  <c r="L413" i="1"/>
  <c r="G537" i="29"/>
  <c r="S219" i="29"/>
  <c r="R219" i="29" s="1"/>
  <c r="D24" i="20" s="1"/>
  <c r="F24" i="20" s="1"/>
  <c r="S215" i="29"/>
  <c r="R215" i="29" s="1"/>
  <c r="D20" i="20" s="1"/>
  <c r="S227" i="29"/>
  <c r="R227" i="29" s="1"/>
  <c r="D32" i="20" s="1"/>
  <c r="S210" i="29"/>
  <c r="R210" i="29" s="1"/>
  <c r="D15" i="20" s="1"/>
  <c r="S203" i="29"/>
  <c r="S226" i="29"/>
  <c r="R226" i="29" s="1"/>
  <c r="D31" i="20" s="1"/>
  <c r="F30" i="20"/>
  <c r="O59" i="1" l="1"/>
  <c r="O358" i="1"/>
  <c r="O357" i="1"/>
  <c r="P59" i="1"/>
  <c r="P357" i="1"/>
  <c r="P358" i="1"/>
  <c r="D56" i="1"/>
  <c r="L56" i="1" s="1"/>
  <c r="P220" i="1"/>
  <c r="P323" i="1"/>
  <c r="P288" i="1"/>
  <c r="P290" i="1"/>
  <c r="P292" i="1"/>
  <c r="P287" i="1"/>
  <c r="P289" i="1"/>
  <c r="P291" i="1"/>
  <c r="P293" i="1"/>
  <c r="O323" i="1"/>
  <c r="O287" i="1"/>
  <c r="O289" i="1"/>
  <c r="O291" i="1"/>
  <c r="O293" i="1"/>
  <c r="O288" i="1"/>
  <c r="O290" i="1"/>
  <c r="O292" i="1"/>
  <c r="O220" i="1"/>
  <c r="O5" i="1"/>
  <c r="O7" i="1"/>
  <c r="O9" i="1"/>
  <c r="O11" i="1"/>
  <c r="O13" i="1"/>
  <c r="O15" i="1"/>
  <c r="O17" i="1"/>
  <c r="O19" i="1"/>
  <c r="O23" i="1"/>
  <c r="O27" i="1"/>
  <c r="O31" i="1"/>
  <c r="O35" i="1"/>
  <c r="O40" i="1"/>
  <c r="O44" i="1"/>
  <c r="O48" i="1"/>
  <c r="O52" i="1"/>
  <c r="O56" i="1"/>
  <c r="O61" i="1"/>
  <c r="O65" i="1"/>
  <c r="O69" i="1"/>
  <c r="O415" i="1"/>
  <c r="O416" i="1"/>
  <c r="O409" i="1"/>
  <c r="O411" i="1"/>
  <c r="O408" i="1"/>
  <c r="O402" i="1"/>
  <c r="O398" i="1"/>
  <c r="O405" i="1"/>
  <c r="O401" i="1"/>
  <c r="O397" i="1"/>
  <c r="O391" i="1"/>
  <c r="O387" i="1"/>
  <c r="O382" i="1"/>
  <c r="O378" i="1"/>
  <c r="O374" i="1"/>
  <c r="O395" i="1"/>
  <c r="O392" i="1"/>
  <c r="O388" i="1"/>
  <c r="O383" i="1"/>
  <c r="O375" i="1"/>
  <c r="O369" i="1"/>
  <c r="O365" i="1"/>
  <c r="O381" i="1"/>
  <c r="O373" i="1"/>
  <c r="O368" i="1"/>
  <c r="O361" i="1"/>
  <c r="O360" i="1"/>
  <c r="O354" i="1"/>
  <c r="O350" i="1"/>
  <c r="O346" i="1"/>
  <c r="O342" i="1"/>
  <c r="O337" i="1"/>
  <c r="O353" i="1"/>
  <c r="O345" i="1"/>
  <c r="O336" i="1"/>
  <c r="O332" i="1"/>
  <c r="O326" i="1"/>
  <c r="O321" i="1"/>
  <c r="O317" i="1"/>
  <c r="O313" i="1"/>
  <c r="O309" i="1"/>
  <c r="O305" i="1"/>
  <c r="O300" i="1"/>
  <c r="O355" i="1"/>
  <c r="O347" i="1"/>
  <c r="O339" i="1"/>
  <c r="O333" i="1"/>
  <c r="O328" i="1"/>
  <c r="O322" i="1"/>
  <c r="O318" i="1"/>
  <c r="O314" i="1"/>
  <c r="O310" i="1"/>
  <c r="O306" i="1"/>
  <c r="O301" i="1"/>
  <c r="O297" i="1"/>
  <c r="O283" i="1"/>
  <c r="O279" i="1"/>
  <c r="O275" i="1"/>
  <c r="O270" i="1"/>
  <c r="O265" i="1"/>
  <c r="O261" i="1"/>
  <c r="O257" i="1"/>
  <c r="O253" i="1"/>
  <c r="L297" i="1"/>
  <c r="D260" i="1"/>
  <c r="F260" i="1" s="1"/>
  <c r="D252" i="1"/>
  <c r="F252" i="1" s="1"/>
  <c r="F131" i="1"/>
  <c r="L81" i="1"/>
  <c r="L162" i="1"/>
  <c r="F155" i="1"/>
  <c r="L155" i="1"/>
  <c r="F156" i="1"/>
  <c r="L156" i="1"/>
  <c r="F227" i="1"/>
  <c r="L227" i="1"/>
  <c r="F124" i="1"/>
  <c r="L124" i="1"/>
  <c r="F255" i="1"/>
  <c r="L255" i="1"/>
  <c r="L163" i="1"/>
  <c r="L199" i="1"/>
  <c r="F199" i="1"/>
  <c r="O414" i="1"/>
  <c r="O327" i="1"/>
  <c r="P414" i="1"/>
  <c r="P327" i="1"/>
  <c r="L172" i="1"/>
  <c r="F172" i="1"/>
  <c r="L327" i="1"/>
  <c r="F303" i="1"/>
  <c r="F388" i="1"/>
  <c r="L388" i="1"/>
  <c r="H927" i="29"/>
  <c r="L339" i="1"/>
  <c r="F339" i="1"/>
  <c r="L48" i="1"/>
  <c r="F48" i="1"/>
  <c r="L257" i="1"/>
  <c r="F257" i="1"/>
  <c r="L256" i="1"/>
  <c r="L334" i="1"/>
  <c r="F334" i="1"/>
  <c r="D232" i="1"/>
  <c r="L232" i="1" s="1"/>
  <c r="L342" i="1"/>
  <c r="F342" i="1"/>
  <c r="L154" i="1"/>
  <c r="F154" i="1"/>
  <c r="O73" i="1"/>
  <c r="O237" i="1"/>
  <c r="O200" i="1"/>
  <c r="O303" i="1"/>
  <c r="P200" i="1"/>
  <c r="P237" i="1"/>
  <c r="P303" i="1"/>
  <c r="L28" i="1"/>
  <c r="F14" i="1"/>
  <c r="L8" i="1"/>
  <c r="F11" i="1"/>
  <c r="L116" i="1"/>
  <c r="F12" i="1"/>
  <c r="F9" i="1"/>
  <c r="F7" i="1"/>
  <c r="F293" i="1"/>
  <c r="L298" i="1"/>
  <c r="F298" i="1"/>
  <c r="L299" i="1"/>
  <c r="F299" i="1"/>
  <c r="L300" i="1"/>
  <c r="F300" i="1"/>
  <c r="L296" i="1"/>
  <c r="F296" i="1"/>
  <c r="L251" i="1"/>
  <c r="F251" i="1"/>
  <c r="F23" i="25"/>
  <c r="F32" i="25"/>
  <c r="F27" i="25"/>
  <c r="F17" i="25"/>
  <c r="F15" i="25"/>
  <c r="F14" i="25"/>
  <c r="F13" i="25"/>
  <c r="F11" i="25"/>
  <c r="F36" i="25"/>
  <c r="F30" i="25"/>
  <c r="F19" i="25"/>
  <c r="F16" i="25"/>
  <c r="F12" i="25"/>
  <c r="F10" i="25"/>
  <c r="D18" i="1"/>
  <c r="F18" i="1" s="1"/>
  <c r="D74" i="1"/>
  <c r="F74" i="1" s="1"/>
  <c r="D73" i="1"/>
  <c r="F73" i="1" s="1"/>
  <c r="D75" i="1"/>
  <c r="L75" i="1" s="1"/>
  <c r="D53" i="1"/>
  <c r="L53" i="1" s="1"/>
  <c r="D40" i="1"/>
  <c r="L40" i="1" s="1"/>
  <c r="D21" i="1"/>
  <c r="L21" i="1" s="1"/>
  <c r="D45" i="1"/>
  <c r="L45" i="1" s="1"/>
  <c r="D13" i="1"/>
  <c r="L13" i="1" s="1"/>
  <c r="D64" i="1"/>
  <c r="L64" i="1" s="1"/>
  <c r="D76" i="1"/>
  <c r="F76" i="1" s="1"/>
  <c r="D32" i="1"/>
  <c r="L32" i="1" s="1"/>
  <c r="D33" i="1"/>
  <c r="L33" i="1" s="1"/>
  <c r="D34" i="1"/>
  <c r="L34" i="1" s="1"/>
  <c r="D38" i="1"/>
  <c r="L38" i="1" s="1"/>
  <c r="D39" i="1"/>
  <c r="L39" i="1" s="1"/>
  <c r="D36" i="1"/>
  <c r="L36" i="1" s="1"/>
  <c r="D29" i="1"/>
  <c r="L29" i="1" s="1"/>
  <c r="D26" i="1"/>
  <c r="F26" i="1" s="1"/>
  <c r="D42" i="1"/>
  <c r="L42" i="1" s="1"/>
  <c r="D27" i="1"/>
  <c r="F27" i="1" s="1"/>
  <c r="F206" i="1"/>
  <c r="L206" i="1"/>
  <c r="F198" i="1"/>
  <c r="L198" i="1"/>
  <c r="F197" i="1"/>
  <c r="L197" i="1"/>
  <c r="F196" i="1"/>
  <c r="L196" i="1"/>
  <c r="F195" i="1"/>
  <c r="L195" i="1"/>
  <c r="D19" i="1"/>
  <c r="L19" i="1" s="1"/>
  <c r="D65" i="1"/>
  <c r="F65" i="1" s="1"/>
  <c r="D68" i="1"/>
  <c r="F68" i="1" s="1"/>
  <c r="D72" i="1"/>
  <c r="F72" i="1" s="1"/>
  <c r="F188" i="1"/>
  <c r="L188" i="1"/>
  <c r="D194" i="1"/>
  <c r="L194" i="1" s="1"/>
  <c r="D63" i="1"/>
  <c r="L63" i="1" s="1"/>
  <c r="D43" i="1"/>
  <c r="F43" i="1" s="1"/>
  <c r="D41" i="1"/>
  <c r="L41" i="1" s="1"/>
  <c r="D35" i="1"/>
  <c r="L35" i="1" s="1"/>
  <c r="F150" i="1"/>
  <c r="L150" i="1"/>
  <c r="F201" i="1"/>
  <c r="L201" i="1"/>
  <c r="F104" i="1"/>
  <c r="L104" i="1"/>
  <c r="O38" i="20"/>
  <c r="O35" i="20"/>
  <c r="O31" i="20"/>
  <c r="O32" i="20"/>
  <c r="O30" i="20"/>
  <c r="O28" i="20"/>
  <c r="O26" i="20"/>
  <c r="O29" i="20"/>
  <c r="O24" i="20"/>
  <c r="O22" i="20"/>
  <c r="O20" i="20"/>
  <c r="O18" i="20"/>
  <c r="O16" i="20"/>
  <c r="O27" i="20"/>
  <c r="O25" i="20"/>
  <c r="O23" i="20"/>
  <c r="O21" i="20"/>
  <c r="O19" i="20"/>
  <c r="O17" i="20"/>
  <c r="O8" i="20"/>
  <c r="O6" i="20"/>
  <c r="O7" i="20"/>
  <c r="P4" i="20"/>
  <c r="O15" i="20"/>
  <c r="O12" i="20"/>
  <c r="O9" i="20"/>
  <c r="P416" i="1"/>
  <c r="P413" i="1"/>
  <c r="P411" i="1"/>
  <c r="P412" i="1"/>
  <c r="P410" i="1"/>
  <c r="P408" i="1"/>
  <c r="P415" i="1"/>
  <c r="P409" i="1"/>
  <c r="P406" i="1"/>
  <c r="P405" i="1"/>
  <c r="P403" i="1"/>
  <c r="P401" i="1"/>
  <c r="P399" i="1"/>
  <c r="P397" i="1"/>
  <c r="P395" i="1"/>
  <c r="P404" i="1"/>
  <c r="P402" i="1"/>
  <c r="P400" i="1"/>
  <c r="P398" i="1"/>
  <c r="P396" i="1"/>
  <c r="P394" i="1"/>
  <c r="P392" i="1"/>
  <c r="P390" i="1"/>
  <c r="P388" i="1"/>
  <c r="P385" i="1"/>
  <c r="P383" i="1"/>
  <c r="P381" i="1"/>
  <c r="P379" i="1"/>
  <c r="P377" i="1"/>
  <c r="P375" i="1"/>
  <c r="P373" i="1"/>
  <c r="P371" i="1"/>
  <c r="P393" i="1"/>
  <c r="P391" i="1"/>
  <c r="P389" i="1"/>
  <c r="P387" i="1"/>
  <c r="P382" i="1"/>
  <c r="P378" i="1"/>
  <c r="P374" i="1"/>
  <c r="P370" i="1"/>
  <c r="P368" i="1"/>
  <c r="P366" i="1"/>
  <c r="P364" i="1"/>
  <c r="P384" i="1"/>
  <c r="P380" i="1"/>
  <c r="P376" i="1"/>
  <c r="P372" i="1"/>
  <c r="P369" i="1"/>
  <c r="P367" i="1"/>
  <c r="P365" i="1"/>
  <c r="P363" i="1"/>
  <c r="P361" i="1"/>
  <c r="P359" i="1"/>
  <c r="P355" i="1"/>
  <c r="P353" i="1"/>
  <c r="P351" i="1"/>
  <c r="P349" i="1"/>
  <c r="P347" i="1"/>
  <c r="P345" i="1"/>
  <c r="P343" i="1"/>
  <c r="P341" i="1"/>
  <c r="P339" i="1"/>
  <c r="P356" i="1"/>
  <c r="P352" i="1"/>
  <c r="P348" i="1"/>
  <c r="P344" i="1"/>
  <c r="P340" i="1"/>
  <c r="P335" i="1"/>
  <c r="P333" i="1"/>
  <c r="P331" i="1"/>
  <c r="P328" i="1"/>
  <c r="P325" i="1"/>
  <c r="P322" i="1"/>
  <c r="P320" i="1"/>
  <c r="P318" i="1"/>
  <c r="P316" i="1"/>
  <c r="P314" i="1"/>
  <c r="P312" i="1"/>
  <c r="P310" i="1"/>
  <c r="P308" i="1"/>
  <c r="P306" i="1"/>
  <c r="P304" i="1"/>
  <c r="P301" i="1"/>
  <c r="P299" i="1"/>
  <c r="P297" i="1"/>
  <c r="P360" i="1"/>
  <c r="P354" i="1"/>
  <c r="P350" i="1"/>
  <c r="P346" i="1"/>
  <c r="P342" i="1"/>
  <c r="P337" i="1"/>
  <c r="P336" i="1"/>
  <c r="P334" i="1"/>
  <c r="P332" i="1"/>
  <c r="P329" i="1"/>
  <c r="P326" i="1"/>
  <c r="P324" i="1"/>
  <c r="P321" i="1"/>
  <c r="P319" i="1"/>
  <c r="P317" i="1"/>
  <c r="P315" i="1"/>
  <c r="P313" i="1"/>
  <c r="P311" i="1"/>
  <c r="P309" i="1"/>
  <c r="P307" i="1"/>
  <c r="P305" i="1"/>
  <c r="P302" i="1"/>
  <c r="P300" i="1"/>
  <c r="P298" i="1"/>
  <c r="P294" i="1"/>
  <c r="P286" i="1"/>
  <c r="P284" i="1"/>
  <c r="P282" i="1"/>
  <c r="P280" i="1"/>
  <c r="P278" i="1"/>
  <c r="P276" i="1"/>
  <c r="P273" i="1"/>
  <c r="P271" i="1"/>
  <c r="P269" i="1"/>
  <c r="P266" i="1"/>
  <c r="P264" i="1"/>
  <c r="P262" i="1"/>
  <c r="P260" i="1"/>
  <c r="P258" i="1"/>
  <c r="P256" i="1"/>
  <c r="P254" i="1"/>
  <c r="P252" i="1"/>
  <c r="P250" i="1"/>
  <c r="P248" i="1"/>
  <c r="P246" i="1"/>
  <c r="P244" i="1"/>
  <c r="P242" i="1"/>
  <c r="P240" i="1"/>
  <c r="P238" i="1"/>
  <c r="P235" i="1"/>
  <c r="P233" i="1"/>
  <c r="P231" i="1"/>
  <c r="P229" i="1"/>
  <c r="P227" i="1"/>
  <c r="P225" i="1"/>
  <c r="P223" i="1"/>
  <c r="P221" i="1"/>
  <c r="P218" i="1"/>
  <c r="P216" i="1"/>
  <c r="P214" i="1"/>
  <c r="P212" i="1"/>
  <c r="P210" i="1"/>
  <c r="P208" i="1"/>
  <c r="P206" i="1"/>
  <c r="P204" i="1"/>
  <c r="P202" i="1"/>
  <c r="P199" i="1"/>
  <c r="P197" i="1"/>
  <c r="P195" i="1"/>
  <c r="P193" i="1"/>
  <c r="P191" i="1"/>
  <c r="P296" i="1"/>
  <c r="P285" i="1"/>
  <c r="P283" i="1"/>
  <c r="P281" i="1"/>
  <c r="P279" i="1"/>
  <c r="P277" i="1"/>
  <c r="P275" i="1"/>
  <c r="P272" i="1"/>
  <c r="P270" i="1"/>
  <c r="P268" i="1"/>
  <c r="P265" i="1"/>
  <c r="P263" i="1"/>
  <c r="P261" i="1"/>
  <c r="P259" i="1"/>
  <c r="P257" i="1"/>
  <c r="P255" i="1"/>
  <c r="P253" i="1"/>
  <c r="P251" i="1"/>
  <c r="P247" i="1"/>
  <c r="P243" i="1"/>
  <c r="P239" i="1"/>
  <c r="P234" i="1"/>
  <c r="P230" i="1"/>
  <c r="P226" i="1"/>
  <c r="P222" i="1"/>
  <c r="P217" i="1"/>
  <c r="P213" i="1"/>
  <c r="P209" i="1"/>
  <c r="P205" i="1"/>
  <c r="P201" i="1"/>
  <c r="P196" i="1"/>
  <c r="P192" i="1"/>
  <c r="P189" i="1"/>
  <c r="P187" i="1"/>
  <c r="P185" i="1"/>
  <c r="P183" i="1"/>
  <c r="P181" i="1"/>
  <c r="P179" i="1"/>
  <c r="P177" i="1"/>
  <c r="P175" i="1"/>
  <c r="P173" i="1"/>
  <c r="P249" i="1"/>
  <c r="P245" i="1"/>
  <c r="P241" i="1"/>
  <c r="P236" i="1"/>
  <c r="P232" i="1"/>
  <c r="P228" i="1"/>
  <c r="P224" i="1"/>
  <c r="P219" i="1"/>
  <c r="P215" i="1"/>
  <c r="P211" i="1"/>
  <c r="P207" i="1"/>
  <c r="P203" i="1"/>
  <c r="P198" i="1"/>
  <c r="P194" i="1"/>
  <c r="P190" i="1"/>
  <c r="P188" i="1"/>
  <c r="P186" i="1"/>
  <c r="P184" i="1"/>
  <c r="P182" i="1"/>
  <c r="P180" i="1"/>
  <c r="P178" i="1"/>
  <c r="P176" i="1"/>
  <c r="P174" i="1"/>
  <c r="P172" i="1"/>
  <c r="P170" i="1"/>
  <c r="P168" i="1"/>
  <c r="P166" i="1"/>
  <c r="P164" i="1"/>
  <c r="P162" i="1"/>
  <c r="P160" i="1"/>
  <c r="P158" i="1"/>
  <c r="P156" i="1"/>
  <c r="P154" i="1"/>
  <c r="P152" i="1"/>
  <c r="P150" i="1"/>
  <c r="P148" i="1"/>
  <c r="P146" i="1"/>
  <c r="P144" i="1"/>
  <c r="P142" i="1"/>
  <c r="P140" i="1"/>
  <c r="P137" i="1"/>
  <c r="P135" i="1"/>
  <c r="P133" i="1"/>
  <c r="P131" i="1"/>
  <c r="P129" i="1"/>
  <c r="P127" i="1"/>
  <c r="P125" i="1"/>
  <c r="P123" i="1"/>
  <c r="P121" i="1"/>
  <c r="P119" i="1"/>
  <c r="P117" i="1"/>
  <c r="P115" i="1"/>
  <c r="P113" i="1"/>
  <c r="P111" i="1"/>
  <c r="P109" i="1"/>
  <c r="P107" i="1"/>
  <c r="P105" i="1"/>
  <c r="P103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8" i="1"/>
  <c r="P56" i="1"/>
  <c r="P54" i="1"/>
  <c r="P52" i="1"/>
  <c r="P50" i="1"/>
  <c r="P48" i="1"/>
  <c r="P46" i="1"/>
  <c r="P44" i="1"/>
  <c r="P42" i="1"/>
  <c r="P40" i="1"/>
  <c r="P38" i="1"/>
  <c r="P35" i="1"/>
  <c r="P33" i="1"/>
  <c r="P31" i="1"/>
  <c r="P29" i="1"/>
  <c r="P27" i="1"/>
  <c r="P25" i="1"/>
  <c r="P23" i="1"/>
  <c r="P21" i="1"/>
  <c r="P171" i="1"/>
  <c r="P169" i="1"/>
  <c r="P167" i="1"/>
  <c r="P165" i="1"/>
  <c r="P163" i="1"/>
  <c r="P161" i="1"/>
  <c r="P159" i="1"/>
  <c r="P157" i="1"/>
  <c r="P155" i="1"/>
  <c r="P153" i="1"/>
  <c r="P151" i="1"/>
  <c r="P149" i="1"/>
  <c r="P147" i="1"/>
  <c r="P145" i="1"/>
  <c r="P143" i="1"/>
  <c r="P141" i="1"/>
  <c r="P139" i="1"/>
  <c r="P136" i="1"/>
  <c r="P134" i="1"/>
  <c r="P132" i="1"/>
  <c r="P130" i="1"/>
  <c r="P128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4" i="1"/>
  <c r="P70" i="1"/>
  <c r="P66" i="1"/>
  <c r="P62" i="1"/>
  <c r="P57" i="1"/>
  <c r="P53" i="1"/>
  <c r="P49" i="1"/>
  <c r="P45" i="1"/>
  <c r="P41" i="1"/>
  <c r="P36" i="1"/>
  <c r="P32" i="1"/>
  <c r="P28" i="1"/>
  <c r="P24" i="1"/>
  <c r="P20" i="1"/>
  <c r="P19" i="1"/>
  <c r="P17" i="1"/>
  <c r="P15" i="1"/>
  <c r="P13" i="1"/>
  <c r="P11" i="1"/>
  <c r="P9" i="1"/>
  <c r="P7" i="1"/>
  <c r="P5" i="1"/>
  <c r="Q3" i="1"/>
  <c r="P76" i="1"/>
  <c r="P72" i="1"/>
  <c r="P68" i="1"/>
  <c r="P64" i="1"/>
  <c r="P60" i="1"/>
  <c r="P55" i="1"/>
  <c r="P51" i="1"/>
  <c r="P47" i="1"/>
  <c r="P43" i="1"/>
  <c r="P39" i="1"/>
  <c r="P34" i="1"/>
  <c r="P30" i="1"/>
  <c r="P26" i="1"/>
  <c r="P22" i="1"/>
  <c r="P18" i="1"/>
  <c r="P16" i="1"/>
  <c r="P14" i="1"/>
  <c r="P12" i="1"/>
  <c r="P10" i="1"/>
  <c r="P8" i="1"/>
  <c r="P6" i="1"/>
  <c r="L301" i="1"/>
  <c r="F301" i="1"/>
  <c r="F135" i="1"/>
  <c r="L135" i="1"/>
  <c r="F234" i="1"/>
  <c r="L127" i="1"/>
  <c r="F304" i="1"/>
  <c r="L304" i="1"/>
  <c r="L305" i="1"/>
  <c r="F305" i="1"/>
  <c r="F364" i="1"/>
  <c r="L364" i="1"/>
  <c r="G827" i="29"/>
  <c r="D317" i="1" s="1"/>
  <c r="L280" i="1"/>
  <c r="F280" i="1"/>
  <c r="G727" i="29"/>
  <c r="D215" i="1" s="1"/>
  <c r="G835" i="29"/>
  <c r="D325" i="1" s="1"/>
  <c r="L180" i="1"/>
  <c r="F180" i="1"/>
  <c r="F179" i="1"/>
  <c r="L179" i="1"/>
  <c r="F159" i="1"/>
  <c r="L159" i="1"/>
  <c r="D322" i="1"/>
  <c r="L322" i="1" s="1"/>
  <c r="D311" i="1"/>
  <c r="L311" i="1" s="1"/>
  <c r="G822" i="29"/>
  <c r="D312" i="1" s="1"/>
  <c r="L207" i="1"/>
  <c r="F207" i="1"/>
  <c r="G699" i="29"/>
  <c r="D187" i="1" s="1"/>
  <c r="G858" i="29"/>
  <c r="D348" i="1" s="1"/>
  <c r="G861" i="29"/>
  <c r="D351" i="1" s="1"/>
  <c r="G697" i="29"/>
  <c r="D185" i="1" s="1"/>
  <c r="L113" i="1"/>
  <c r="F113" i="1"/>
  <c r="F332" i="1"/>
  <c r="L332" i="1"/>
  <c r="L157" i="1"/>
  <c r="F157" i="1"/>
  <c r="G561" i="29"/>
  <c r="L44" i="1"/>
  <c r="F5" i="1"/>
  <c r="L5" i="1"/>
  <c r="L387" i="1"/>
  <c r="F387" i="1"/>
  <c r="L391" i="1"/>
  <c r="F391" i="1"/>
  <c r="G911" i="29"/>
  <c r="D401" i="1" s="1"/>
  <c r="F273" i="1"/>
  <c r="F422" i="1" s="1"/>
  <c r="F308" i="1"/>
  <c r="L394" i="1"/>
  <c r="F355" i="1"/>
  <c r="F250" i="1"/>
  <c r="F411" i="1"/>
  <c r="F46" i="1"/>
  <c r="L396" i="1"/>
  <c r="F352" i="1"/>
  <c r="F315" i="1"/>
  <c r="L328" i="1"/>
  <c r="F413" i="1"/>
  <c r="L411" i="1"/>
  <c r="F341" i="1"/>
  <c r="L278" i="1"/>
  <c r="F181" i="1"/>
  <c r="F158" i="1"/>
  <c r="F112" i="1"/>
  <c r="F90" i="1"/>
  <c r="F396" i="1"/>
  <c r="F328" i="1"/>
  <c r="F310" i="1"/>
  <c r="F284" i="1"/>
  <c r="F44" i="1"/>
  <c r="F320" i="1"/>
  <c r="F282" i="1"/>
  <c r="L22" i="1"/>
  <c r="L389" i="1"/>
  <c r="F389" i="1"/>
  <c r="F346" i="1"/>
  <c r="L346" i="1"/>
  <c r="L313" i="1"/>
  <c r="F313" i="1"/>
  <c r="F229" i="1"/>
  <c r="L165" i="1"/>
  <c r="L126" i="1"/>
  <c r="L122" i="1"/>
  <c r="F122" i="1"/>
  <c r="L110" i="1"/>
  <c r="F110" i="1"/>
  <c r="L106" i="1"/>
  <c r="L246" i="1"/>
  <c r="L79" i="1"/>
  <c r="F79" i="1"/>
  <c r="L69" i="1"/>
  <c r="F69" i="1"/>
  <c r="L67" i="1"/>
  <c r="F67" i="1"/>
  <c r="F372" i="1"/>
  <c r="L353" i="1"/>
  <c r="F353" i="1"/>
  <c r="L78" i="1"/>
  <c r="F307" i="1"/>
  <c r="L250" i="1"/>
  <c r="L70" i="1"/>
  <c r="F78" i="1"/>
  <c r="L307" i="1"/>
  <c r="L100" i="1"/>
  <c r="F100" i="1"/>
  <c r="F80" i="1"/>
  <c r="F286" i="1"/>
  <c r="L225" i="1"/>
  <c r="L193" i="1"/>
  <c r="F193" i="1"/>
  <c r="L191" i="1"/>
  <c r="F191" i="1"/>
  <c r="L306" i="1"/>
  <c r="F306" i="1"/>
  <c r="L415" i="1"/>
  <c r="L412" i="1"/>
  <c r="L410" i="1"/>
  <c r="L340" i="1"/>
  <c r="F235" i="1"/>
  <c r="F218" i="1"/>
  <c r="L235" i="1"/>
  <c r="L229" i="1"/>
  <c r="L218" i="1"/>
  <c r="F177" i="1"/>
  <c r="F165" i="1"/>
  <c r="F164" i="1"/>
  <c r="F130" i="1"/>
  <c r="F126" i="1"/>
  <c r="F106" i="1"/>
  <c r="F102" i="1"/>
  <c r="F324" i="1"/>
  <c r="F225" i="1"/>
  <c r="L285" i="1"/>
  <c r="F285" i="1"/>
  <c r="L25" i="1"/>
  <c r="F25" i="1"/>
  <c r="L321" i="1"/>
  <c r="F321" i="1"/>
  <c r="L319" i="1"/>
  <c r="F319" i="1"/>
  <c r="L6" i="1"/>
  <c r="L336" i="1"/>
  <c r="F326" i="1"/>
  <c r="L318" i="1"/>
  <c r="L316" i="1"/>
  <c r="L309" i="1"/>
  <c r="L283" i="1"/>
  <c r="L281" i="1"/>
  <c r="L272" i="1"/>
  <c r="L263" i="1"/>
  <c r="L247" i="1"/>
  <c r="F247" i="1"/>
  <c r="L24" i="1"/>
  <c r="L20" i="1"/>
  <c r="F20" i="1"/>
  <c r="L10" i="1"/>
  <c r="L408" i="1"/>
  <c r="F408" i="1"/>
  <c r="L356" i="1"/>
  <c r="F356" i="1"/>
  <c r="L354" i="1"/>
  <c r="F354" i="1"/>
  <c r="L314" i="1"/>
  <c r="F314" i="1"/>
  <c r="L279" i="1"/>
  <c r="F279" i="1"/>
  <c r="L399" i="1"/>
  <c r="F399" i="1"/>
  <c r="F236" i="1"/>
  <c r="L222" i="1"/>
  <c r="F219" i="1"/>
  <c r="L209" i="1"/>
  <c r="L192" i="1"/>
  <c r="L190" i="1"/>
  <c r="L186" i="1"/>
  <c r="L184" i="1"/>
  <c r="L178" i="1"/>
  <c r="L166" i="1"/>
  <c r="L370" i="1"/>
  <c r="L161" i="1"/>
  <c r="L153" i="1"/>
  <c r="L133" i="1"/>
  <c r="L129" i="1"/>
  <c r="L125" i="1"/>
  <c r="L111" i="1"/>
  <c r="L107" i="1"/>
  <c r="L105" i="1"/>
  <c r="L101" i="1"/>
  <c r="L99" i="1"/>
  <c r="L89" i="1"/>
  <c r="L85" i="1"/>
  <c r="F415" i="1"/>
  <c r="F412" i="1"/>
  <c r="F410" i="1"/>
  <c r="F363" i="1"/>
  <c r="L331" i="1"/>
  <c r="F263" i="1"/>
  <c r="F184" i="1"/>
  <c r="F166" i="1"/>
  <c r="F153" i="1"/>
  <c r="F129" i="1"/>
  <c r="F111" i="1"/>
  <c r="F105" i="1"/>
  <c r="F99" i="1"/>
  <c r="F85" i="1"/>
  <c r="F6" i="1"/>
  <c r="L372" i="1"/>
  <c r="L326" i="1"/>
  <c r="F309" i="1"/>
  <c r="F281" i="1"/>
  <c r="F222" i="1"/>
  <c r="F192" i="1"/>
  <c r="F186" i="1"/>
  <c r="F24" i="1"/>
  <c r="F10" i="1"/>
  <c r="L302" i="1"/>
  <c r="F302" i="1"/>
  <c r="L270" i="1"/>
  <c r="F336" i="1"/>
  <c r="F318" i="1"/>
  <c r="F316" i="1"/>
  <c r="L147" i="1"/>
  <c r="F147" i="1"/>
  <c r="L146" i="1"/>
  <c r="F146" i="1"/>
  <c r="L143" i="1"/>
  <c r="F143" i="1"/>
  <c r="L142" i="1"/>
  <c r="F142" i="1"/>
  <c r="L118" i="1"/>
  <c r="F118" i="1"/>
  <c r="L97" i="1"/>
  <c r="F97" i="1"/>
  <c r="L96" i="1"/>
  <c r="F96" i="1"/>
  <c r="L95" i="1"/>
  <c r="F95" i="1"/>
  <c r="L94" i="1"/>
  <c r="F94" i="1"/>
  <c r="L93" i="1"/>
  <c r="F93" i="1"/>
  <c r="L92" i="1"/>
  <c r="F92" i="1"/>
  <c r="L87" i="1"/>
  <c r="F87" i="1"/>
  <c r="L83" i="1"/>
  <c r="F83" i="1"/>
  <c r="L82" i="1"/>
  <c r="L275" i="1"/>
  <c r="F275" i="1"/>
  <c r="L276" i="1"/>
  <c r="F276" i="1"/>
  <c r="L29" i="20"/>
  <c r="L19" i="20"/>
  <c r="L32" i="20"/>
  <c r="F32" i="20"/>
  <c r="L21" i="20"/>
  <c r="F17" i="20"/>
  <c r="L25" i="20"/>
  <c r="S230" i="29"/>
  <c r="L26" i="20"/>
  <c r="L5" i="20"/>
  <c r="L23" i="20"/>
  <c r="F28" i="20"/>
  <c r="L24" i="20"/>
  <c r="L20" i="20"/>
  <c r="L28" i="20"/>
  <c r="F20" i="20"/>
  <c r="L31" i="20"/>
  <c r="L22" i="20"/>
  <c r="F27" i="20"/>
  <c r="F31" i="20"/>
  <c r="F26" i="20"/>
  <c r="F22" i="20"/>
  <c r="F18" i="20"/>
  <c r="L15" i="20"/>
  <c r="F15" i="20"/>
  <c r="L12" i="20"/>
  <c r="L11" i="20" s="1"/>
  <c r="F12" i="20"/>
  <c r="L16" i="20"/>
  <c r="F16" i="20"/>
  <c r="Q59" i="1" l="1"/>
  <c r="Q358" i="1"/>
  <c r="Q357" i="1"/>
  <c r="F56" i="1"/>
  <c r="Q220" i="1"/>
  <c r="Q323" i="1"/>
  <c r="Q287" i="1"/>
  <c r="Q289" i="1"/>
  <c r="Q291" i="1"/>
  <c r="Q293" i="1"/>
  <c r="Q288" i="1"/>
  <c r="Q290" i="1"/>
  <c r="Q292" i="1"/>
  <c r="F19" i="1"/>
  <c r="L260" i="1"/>
  <c r="L252" i="1"/>
  <c r="F194" i="1"/>
  <c r="Q414" i="1"/>
  <c r="Q327" i="1"/>
  <c r="L76" i="1"/>
  <c r="F38" i="1"/>
  <c r="F45" i="1"/>
  <c r="F35" i="1"/>
  <c r="L43" i="1"/>
  <c r="F39" i="1"/>
  <c r="F232" i="1"/>
  <c r="F256" i="1"/>
  <c r="Q237" i="1"/>
  <c r="Q200" i="1"/>
  <c r="Q303" i="1"/>
  <c r="F34" i="1"/>
  <c r="L273" i="1"/>
  <c r="L18" i="1"/>
  <c r="L73" i="1"/>
  <c r="L65" i="1"/>
  <c r="F13" i="1"/>
  <c r="F21" i="1"/>
  <c r="L26" i="1"/>
  <c r="F36" i="1"/>
  <c r="F41" i="1"/>
  <c r="L72" i="1"/>
  <c r="L27" i="1"/>
  <c r="F53" i="1"/>
  <c r="F63" i="1"/>
  <c r="F33" i="1"/>
  <c r="F29" i="1"/>
  <c r="F32" i="1"/>
  <c r="L68" i="1"/>
  <c r="L74" i="1"/>
  <c r="F64" i="1"/>
  <c r="F75" i="1"/>
  <c r="F42" i="1"/>
  <c r="F40" i="1"/>
  <c r="F322" i="1"/>
  <c r="D47" i="1"/>
  <c r="F47" i="1" s="1"/>
  <c r="P38" i="20"/>
  <c r="P35" i="20"/>
  <c r="P32" i="20"/>
  <c r="P30" i="20"/>
  <c r="P29" i="20"/>
  <c r="P27" i="20"/>
  <c r="P31" i="20"/>
  <c r="P28" i="20"/>
  <c r="P26" i="20"/>
  <c r="P25" i="20"/>
  <c r="P23" i="20"/>
  <c r="P21" i="20"/>
  <c r="P19" i="20"/>
  <c r="P17" i="20"/>
  <c r="P24" i="20"/>
  <c r="P22" i="20"/>
  <c r="P20" i="20"/>
  <c r="P18" i="20"/>
  <c r="P16" i="20"/>
  <c r="P15" i="20"/>
  <c r="P12" i="20"/>
  <c r="P9" i="20"/>
  <c r="P7" i="20"/>
  <c r="Q4" i="20"/>
  <c r="P8" i="20"/>
  <c r="P6" i="20"/>
  <c r="Q415" i="1"/>
  <c r="Q412" i="1"/>
  <c r="Q416" i="1"/>
  <c r="Q411" i="1"/>
  <c r="Q409" i="1"/>
  <c r="Q406" i="1"/>
  <c r="Q413" i="1"/>
  <c r="Q410" i="1"/>
  <c r="Q408" i="1"/>
  <c r="Q404" i="1"/>
  <c r="Q402" i="1"/>
  <c r="Q400" i="1"/>
  <c r="Q398" i="1"/>
  <c r="Q396" i="1"/>
  <c r="Q405" i="1"/>
  <c r="Q403" i="1"/>
  <c r="Q401" i="1"/>
  <c r="Q399" i="1"/>
  <c r="Q397" i="1"/>
  <c r="Q395" i="1"/>
  <c r="Q393" i="1"/>
  <c r="Q391" i="1"/>
  <c r="Q389" i="1"/>
  <c r="Q387" i="1"/>
  <c r="Q384" i="1"/>
  <c r="Q382" i="1"/>
  <c r="Q380" i="1"/>
  <c r="Q378" i="1"/>
  <c r="Q376" i="1"/>
  <c r="Q374" i="1"/>
  <c r="Q372" i="1"/>
  <c r="Q394" i="1"/>
  <c r="Q392" i="1"/>
  <c r="Q390" i="1"/>
  <c r="Q388" i="1"/>
  <c r="Q385" i="1"/>
  <c r="Q381" i="1"/>
  <c r="Q377" i="1"/>
  <c r="Q373" i="1"/>
  <c r="Q369" i="1"/>
  <c r="Q367" i="1"/>
  <c r="Q365" i="1"/>
  <c r="Q363" i="1"/>
  <c r="Q383" i="1"/>
  <c r="Q379" i="1"/>
  <c r="Q375" i="1"/>
  <c r="Q371" i="1"/>
  <c r="Q370" i="1"/>
  <c r="Q368" i="1"/>
  <c r="Q366" i="1"/>
  <c r="Q364" i="1"/>
  <c r="Q361" i="1"/>
  <c r="Q360" i="1"/>
  <c r="Q356" i="1"/>
  <c r="Q354" i="1"/>
  <c r="Q352" i="1"/>
  <c r="Q350" i="1"/>
  <c r="Q348" i="1"/>
  <c r="Q346" i="1"/>
  <c r="Q344" i="1"/>
  <c r="Q342" i="1"/>
  <c r="Q340" i="1"/>
  <c r="Q337" i="1"/>
  <c r="Q355" i="1"/>
  <c r="Q351" i="1"/>
  <c r="Q347" i="1"/>
  <c r="Q343" i="1"/>
  <c r="Q339" i="1"/>
  <c r="Q336" i="1"/>
  <c r="Q334" i="1"/>
  <c r="Q332" i="1"/>
  <c r="Q329" i="1"/>
  <c r="Q326" i="1"/>
  <c r="Q324" i="1"/>
  <c r="Q321" i="1"/>
  <c r="Q319" i="1"/>
  <c r="Q317" i="1"/>
  <c r="Q315" i="1"/>
  <c r="Q313" i="1"/>
  <c r="Q311" i="1"/>
  <c r="Q309" i="1"/>
  <c r="Q307" i="1"/>
  <c r="Q305" i="1"/>
  <c r="Q302" i="1"/>
  <c r="Q300" i="1"/>
  <c r="Q298" i="1"/>
  <c r="Q359" i="1"/>
  <c r="Q353" i="1"/>
  <c r="Q349" i="1"/>
  <c r="Q345" i="1"/>
  <c r="Q341" i="1"/>
  <c r="Q335" i="1"/>
  <c r="Q333" i="1"/>
  <c r="Q331" i="1"/>
  <c r="Q328" i="1"/>
  <c r="Q325" i="1"/>
  <c r="Q322" i="1"/>
  <c r="Q320" i="1"/>
  <c r="Q318" i="1"/>
  <c r="Q316" i="1"/>
  <c r="Q314" i="1"/>
  <c r="Q312" i="1"/>
  <c r="Q310" i="1"/>
  <c r="Q308" i="1"/>
  <c r="Q306" i="1"/>
  <c r="Q304" i="1"/>
  <c r="Q301" i="1"/>
  <c r="Q299" i="1"/>
  <c r="Q297" i="1"/>
  <c r="Q296" i="1"/>
  <c r="Q285" i="1"/>
  <c r="Q283" i="1"/>
  <c r="Q281" i="1"/>
  <c r="Q279" i="1"/>
  <c r="Q277" i="1"/>
  <c r="Q275" i="1"/>
  <c r="Q272" i="1"/>
  <c r="Q270" i="1"/>
  <c r="Q268" i="1"/>
  <c r="Q265" i="1"/>
  <c r="Q263" i="1"/>
  <c r="Q261" i="1"/>
  <c r="Q259" i="1"/>
  <c r="Q257" i="1"/>
  <c r="Q255" i="1"/>
  <c r="Q253" i="1"/>
  <c r="Q251" i="1"/>
  <c r="Q249" i="1"/>
  <c r="Q247" i="1"/>
  <c r="Q245" i="1"/>
  <c r="Q243" i="1"/>
  <c r="Q241" i="1"/>
  <c r="Q239" i="1"/>
  <c r="Q236" i="1"/>
  <c r="Q234" i="1"/>
  <c r="Q232" i="1"/>
  <c r="Q230" i="1"/>
  <c r="Q228" i="1"/>
  <c r="Q226" i="1"/>
  <c r="Q224" i="1"/>
  <c r="Q222" i="1"/>
  <c r="Q219" i="1"/>
  <c r="Q217" i="1"/>
  <c r="Q215" i="1"/>
  <c r="Q213" i="1"/>
  <c r="Q211" i="1"/>
  <c r="Q209" i="1"/>
  <c r="Q207" i="1"/>
  <c r="Q205" i="1"/>
  <c r="Q203" i="1"/>
  <c r="Q201" i="1"/>
  <c r="Q198" i="1"/>
  <c r="Q196" i="1"/>
  <c r="Q194" i="1"/>
  <c r="Q192" i="1"/>
  <c r="Q294" i="1"/>
  <c r="Q286" i="1"/>
  <c r="Q284" i="1"/>
  <c r="Q282" i="1"/>
  <c r="Q280" i="1"/>
  <c r="Q278" i="1"/>
  <c r="Q276" i="1"/>
  <c r="Q273" i="1"/>
  <c r="Q271" i="1"/>
  <c r="Q269" i="1"/>
  <c r="Q266" i="1"/>
  <c r="Q264" i="1"/>
  <c r="Q262" i="1"/>
  <c r="Q260" i="1"/>
  <c r="Q258" i="1"/>
  <c r="Q256" i="1"/>
  <c r="Q254" i="1"/>
  <c r="Q252" i="1"/>
  <c r="Q250" i="1"/>
  <c r="Q246" i="1"/>
  <c r="Q242" i="1"/>
  <c r="Q238" i="1"/>
  <c r="Q233" i="1"/>
  <c r="Q229" i="1"/>
  <c r="Q225" i="1"/>
  <c r="Q221" i="1"/>
  <c r="Q216" i="1"/>
  <c r="Q212" i="1"/>
  <c r="Q208" i="1"/>
  <c r="Q204" i="1"/>
  <c r="Q199" i="1"/>
  <c r="Q195" i="1"/>
  <c r="Q191" i="1"/>
  <c r="Q190" i="1"/>
  <c r="Q188" i="1"/>
  <c r="Q186" i="1"/>
  <c r="Q184" i="1"/>
  <c r="Q182" i="1"/>
  <c r="Q180" i="1"/>
  <c r="Q178" i="1"/>
  <c r="Q176" i="1"/>
  <c r="Q174" i="1"/>
  <c r="Q172" i="1"/>
  <c r="Q248" i="1"/>
  <c r="Q244" i="1"/>
  <c r="Q240" i="1"/>
  <c r="Q235" i="1"/>
  <c r="Q231" i="1"/>
  <c r="Q227" i="1"/>
  <c r="Q223" i="1"/>
  <c r="Q218" i="1"/>
  <c r="Q214" i="1"/>
  <c r="Q210" i="1"/>
  <c r="Q206" i="1"/>
  <c r="Q202" i="1"/>
  <c r="Q197" i="1"/>
  <c r="Q193" i="1"/>
  <c r="Q189" i="1"/>
  <c r="Q187" i="1"/>
  <c r="Q185" i="1"/>
  <c r="Q183" i="1"/>
  <c r="Q181" i="1"/>
  <c r="Q179" i="1"/>
  <c r="Q177" i="1"/>
  <c r="Q175" i="1"/>
  <c r="Q173" i="1"/>
  <c r="Q171" i="1"/>
  <c r="Q169" i="1"/>
  <c r="Q167" i="1"/>
  <c r="Q165" i="1"/>
  <c r="Q163" i="1"/>
  <c r="Q161" i="1"/>
  <c r="Q159" i="1"/>
  <c r="Q157" i="1"/>
  <c r="Q155" i="1"/>
  <c r="Q153" i="1"/>
  <c r="Q151" i="1"/>
  <c r="Q149" i="1"/>
  <c r="Q147" i="1"/>
  <c r="Q145" i="1"/>
  <c r="Q143" i="1"/>
  <c r="Q141" i="1"/>
  <c r="Q139" i="1"/>
  <c r="Q136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7" i="1"/>
  <c r="Q55" i="1"/>
  <c r="Q53" i="1"/>
  <c r="Q51" i="1"/>
  <c r="Q49" i="1"/>
  <c r="Q47" i="1"/>
  <c r="Q45" i="1"/>
  <c r="Q43" i="1"/>
  <c r="Q41" i="1"/>
  <c r="Q39" i="1"/>
  <c r="Q36" i="1"/>
  <c r="Q34" i="1"/>
  <c r="Q32" i="1"/>
  <c r="Q30" i="1"/>
  <c r="Q28" i="1"/>
  <c r="Q26" i="1"/>
  <c r="Q24" i="1"/>
  <c r="Q22" i="1"/>
  <c r="Q20" i="1"/>
  <c r="Q170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7" i="1"/>
  <c r="Q135" i="1"/>
  <c r="Q133" i="1"/>
  <c r="Q131" i="1"/>
  <c r="Q129" i="1"/>
  <c r="Q12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1" i="1"/>
  <c r="Q99" i="1"/>
  <c r="Q97" i="1"/>
  <c r="Q95" i="1"/>
  <c r="Q93" i="1"/>
  <c r="Q91" i="1"/>
  <c r="Q89" i="1"/>
  <c r="Q87" i="1"/>
  <c r="Q85" i="1"/>
  <c r="Q83" i="1"/>
  <c r="Q81" i="1"/>
  <c r="Q79" i="1"/>
  <c r="Q77" i="1"/>
  <c r="Q73" i="1"/>
  <c r="Q69" i="1"/>
  <c r="Q65" i="1"/>
  <c r="Q61" i="1"/>
  <c r="Q56" i="1"/>
  <c r="Q52" i="1"/>
  <c r="Q48" i="1"/>
  <c r="Q44" i="1"/>
  <c r="Q40" i="1"/>
  <c r="Q35" i="1"/>
  <c r="Q31" i="1"/>
  <c r="Q27" i="1"/>
  <c r="Q23" i="1"/>
  <c r="Q18" i="1"/>
  <c r="Q16" i="1"/>
  <c r="Q14" i="1"/>
  <c r="Q12" i="1"/>
  <c r="Q10" i="1"/>
  <c r="Q8" i="1"/>
  <c r="Q6" i="1"/>
  <c r="R3" i="1"/>
  <c r="Q75" i="1"/>
  <c r="Q71" i="1"/>
  <c r="Q67" i="1"/>
  <c r="Q63" i="1"/>
  <c r="Q58" i="1"/>
  <c r="Q54" i="1"/>
  <c r="Q50" i="1"/>
  <c r="Q46" i="1"/>
  <c r="Q42" i="1"/>
  <c r="Q38" i="1"/>
  <c r="Q33" i="1"/>
  <c r="Q29" i="1"/>
  <c r="Q25" i="1"/>
  <c r="Q21" i="1"/>
  <c r="Q19" i="1"/>
  <c r="Q17" i="1"/>
  <c r="Q15" i="1"/>
  <c r="Q13" i="1"/>
  <c r="Q11" i="1"/>
  <c r="Q9" i="1"/>
  <c r="Q7" i="1"/>
  <c r="Q5" i="1"/>
  <c r="L325" i="1"/>
  <c r="F325" i="1"/>
  <c r="L317" i="1"/>
  <c r="F317" i="1"/>
  <c r="L215" i="1"/>
  <c r="F215" i="1"/>
  <c r="F311" i="1"/>
  <c r="L312" i="1"/>
  <c r="F312" i="1"/>
  <c r="L348" i="1"/>
  <c r="F348" i="1"/>
  <c r="L351" i="1"/>
  <c r="F351" i="1"/>
  <c r="F187" i="1"/>
  <c r="L187" i="1"/>
  <c r="F337" i="1"/>
  <c r="F425" i="1" s="1"/>
  <c r="F401" i="1"/>
  <c r="L401" i="1"/>
  <c r="L406" i="1" s="1"/>
  <c r="F185" i="1"/>
  <c r="L185" i="1"/>
  <c r="L385" i="1"/>
  <c r="L416" i="1"/>
  <c r="F22" i="1"/>
  <c r="F385" i="1"/>
  <c r="F427" i="1" s="1"/>
  <c r="L337" i="1"/>
  <c r="F294" i="1"/>
  <c r="F423" i="1" s="1"/>
  <c r="F416" i="1"/>
  <c r="F429" i="1" s="1"/>
  <c r="L294" i="1"/>
  <c r="L14" i="20"/>
  <c r="L40" i="20" s="1"/>
  <c r="R59" i="1" l="1"/>
  <c r="R357" i="1"/>
  <c r="R358" i="1"/>
  <c r="R220" i="1"/>
  <c r="R323" i="1"/>
  <c r="R288" i="1"/>
  <c r="R290" i="1"/>
  <c r="R292" i="1"/>
  <c r="R287" i="1"/>
  <c r="R289" i="1"/>
  <c r="R291" i="1"/>
  <c r="R293" i="1"/>
  <c r="L47" i="1"/>
  <c r="L137" i="1" s="1"/>
  <c r="F266" i="1"/>
  <c r="F421" i="1" s="1"/>
  <c r="R414" i="1"/>
  <c r="R327" i="1"/>
  <c r="R200" i="1"/>
  <c r="R237" i="1"/>
  <c r="R303" i="1"/>
  <c r="F137" i="1"/>
  <c r="F420" i="1" s="1"/>
  <c r="Q38" i="20"/>
  <c r="Q35" i="20"/>
  <c r="Q31" i="20"/>
  <c r="Q28" i="20"/>
  <c r="Q26" i="20"/>
  <c r="Q32" i="20"/>
  <c r="Q30" i="20"/>
  <c r="Q29" i="20"/>
  <c r="Q27" i="20"/>
  <c r="Q24" i="20"/>
  <c r="Q22" i="20"/>
  <c r="Q20" i="20"/>
  <c r="Q18" i="20"/>
  <c r="Q16" i="20"/>
  <c r="Q25" i="20"/>
  <c r="Q23" i="20"/>
  <c r="Q21" i="20"/>
  <c r="Q19" i="20"/>
  <c r="Q17" i="20"/>
  <c r="Q8" i="20"/>
  <c r="Q6" i="20"/>
  <c r="R4" i="20"/>
  <c r="Q15" i="20"/>
  <c r="Q12" i="20"/>
  <c r="Q9" i="20"/>
  <c r="Q7" i="20"/>
  <c r="R416" i="1"/>
  <c r="R413" i="1"/>
  <c r="R411" i="1"/>
  <c r="R415" i="1"/>
  <c r="R410" i="1"/>
  <c r="R408" i="1"/>
  <c r="R412" i="1"/>
  <c r="R409" i="1"/>
  <c r="R406" i="1"/>
  <c r="R405" i="1"/>
  <c r="R403" i="1"/>
  <c r="R401" i="1"/>
  <c r="R399" i="1"/>
  <c r="R397" i="1"/>
  <c r="R395" i="1"/>
  <c r="R404" i="1"/>
  <c r="R402" i="1"/>
  <c r="R400" i="1"/>
  <c r="R398" i="1"/>
  <c r="R396" i="1"/>
  <c r="R394" i="1"/>
  <c r="R392" i="1"/>
  <c r="R390" i="1"/>
  <c r="R388" i="1"/>
  <c r="R385" i="1"/>
  <c r="R383" i="1"/>
  <c r="R381" i="1"/>
  <c r="R379" i="1"/>
  <c r="R377" i="1"/>
  <c r="R375" i="1"/>
  <c r="R373" i="1"/>
  <c r="R371" i="1"/>
  <c r="R393" i="1"/>
  <c r="R391" i="1"/>
  <c r="R389" i="1"/>
  <c r="R387" i="1"/>
  <c r="R384" i="1"/>
  <c r="R380" i="1"/>
  <c r="R376" i="1"/>
  <c r="R372" i="1"/>
  <c r="R370" i="1"/>
  <c r="R368" i="1"/>
  <c r="R366" i="1"/>
  <c r="R364" i="1"/>
  <c r="R382" i="1"/>
  <c r="R378" i="1"/>
  <c r="R374" i="1"/>
  <c r="R369" i="1"/>
  <c r="R367" i="1"/>
  <c r="R363" i="1"/>
  <c r="R365" i="1"/>
  <c r="R361" i="1"/>
  <c r="R359" i="1"/>
  <c r="R355" i="1"/>
  <c r="R353" i="1"/>
  <c r="R351" i="1"/>
  <c r="R349" i="1"/>
  <c r="R347" i="1"/>
  <c r="R345" i="1"/>
  <c r="R343" i="1"/>
  <c r="R341" i="1"/>
  <c r="R339" i="1"/>
  <c r="R360" i="1"/>
  <c r="R354" i="1"/>
  <c r="R350" i="1"/>
  <c r="R346" i="1"/>
  <c r="R342" i="1"/>
  <c r="R337" i="1"/>
  <c r="R335" i="1"/>
  <c r="R333" i="1"/>
  <c r="R331" i="1"/>
  <c r="R328" i="1"/>
  <c r="R325" i="1"/>
  <c r="R322" i="1"/>
  <c r="R320" i="1"/>
  <c r="R318" i="1"/>
  <c r="R316" i="1"/>
  <c r="R314" i="1"/>
  <c r="R312" i="1"/>
  <c r="R310" i="1"/>
  <c r="R308" i="1"/>
  <c r="R306" i="1"/>
  <c r="R304" i="1"/>
  <c r="R301" i="1"/>
  <c r="R299" i="1"/>
  <c r="R297" i="1"/>
  <c r="R356" i="1"/>
  <c r="R352" i="1"/>
  <c r="R348" i="1"/>
  <c r="R344" i="1"/>
  <c r="R340" i="1"/>
  <c r="R336" i="1"/>
  <c r="R334" i="1"/>
  <c r="R332" i="1"/>
  <c r="R329" i="1"/>
  <c r="R326" i="1"/>
  <c r="R324" i="1"/>
  <c r="R321" i="1"/>
  <c r="R319" i="1"/>
  <c r="R317" i="1"/>
  <c r="R315" i="1"/>
  <c r="R313" i="1"/>
  <c r="R311" i="1"/>
  <c r="R309" i="1"/>
  <c r="R307" i="1"/>
  <c r="R305" i="1"/>
  <c r="R302" i="1"/>
  <c r="R300" i="1"/>
  <c r="R298" i="1"/>
  <c r="R294" i="1"/>
  <c r="R286" i="1"/>
  <c r="R284" i="1"/>
  <c r="R282" i="1"/>
  <c r="R280" i="1"/>
  <c r="R278" i="1"/>
  <c r="R276" i="1"/>
  <c r="R273" i="1"/>
  <c r="R271" i="1"/>
  <c r="R269" i="1"/>
  <c r="R266" i="1"/>
  <c r="R264" i="1"/>
  <c r="R262" i="1"/>
  <c r="R260" i="1"/>
  <c r="R258" i="1"/>
  <c r="R256" i="1"/>
  <c r="R254" i="1"/>
  <c r="R252" i="1"/>
  <c r="R250" i="1"/>
  <c r="R248" i="1"/>
  <c r="R246" i="1"/>
  <c r="R244" i="1"/>
  <c r="R242" i="1"/>
  <c r="R240" i="1"/>
  <c r="R238" i="1"/>
  <c r="R235" i="1"/>
  <c r="R233" i="1"/>
  <c r="R231" i="1"/>
  <c r="R229" i="1"/>
  <c r="R227" i="1"/>
  <c r="R225" i="1"/>
  <c r="R223" i="1"/>
  <c r="R221" i="1"/>
  <c r="R218" i="1"/>
  <c r="R216" i="1"/>
  <c r="R214" i="1"/>
  <c r="R212" i="1"/>
  <c r="R210" i="1"/>
  <c r="R208" i="1"/>
  <c r="R206" i="1"/>
  <c r="R204" i="1"/>
  <c r="R202" i="1"/>
  <c r="R199" i="1"/>
  <c r="R197" i="1"/>
  <c r="R195" i="1"/>
  <c r="R193" i="1"/>
  <c r="R191" i="1"/>
  <c r="R296" i="1"/>
  <c r="R285" i="1"/>
  <c r="R283" i="1"/>
  <c r="R281" i="1"/>
  <c r="R279" i="1"/>
  <c r="R277" i="1"/>
  <c r="R275" i="1"/>
  <c r="R272" i="1"/>
  <c r="R270" i="1"/>
  <c r="R268" i="1"/>
  <c r="R265" i="1"/>
  <c r="R263" i="1"/>
  <c r="R261" i="1"/>
  <c r="R259" i="1"/>
  <c r="R257" i="1"/>
  <c r="R255" i="1"/>
  <c r="R253" i="1"/>
  <c r="R251" i="1"/>
  <c r="R249" i="1"/>
  <c r="R245" i="1"/>
  <c r="R241" i="1"/>
  <c r="R236" i="1"/>
  <c r="R232" i="1"/>
  <c r="R228" i="1"/>
  <c r="R224" i="1"/>
  <c r="R219" i="1"/>
  <c r="R215" i="1"/>
  <c r="R211" i="1"/>
  <c r="R207" i="1"/>
  <c r="R203" i="1"/>
  <c r="R198" i="1"/>
  <c r="R194" i="1"/>
  <c r="R189" i="1"/>
  <c r="R187" i="1"/>
  <c r="R185" i="1"/>
  <c r="R183" i="1"/>
  <c r="R181" i="1"/>
  <c r="R179" i="1"/>
  <c r="R177" i="1"/>
  <c r="R175" i="1"/>
  <c r="R173" i="1"/>
  <c r="R247" i="1"/>
  <c r="R243" i="1"/>
  <c r="R239" i="1"/>
  <c r="R234" i="1"/>
  <c r="R230" i="1"/>
  <c r="R226" i="1"/>
  <c r="R222" i="1"/>
  <c r="R217" i="1"/>
  <c r="R213" i="1"/>
  <c r="R209" i="1"/>
  <c r="R205" i="1"/>
  <c r="R201" i="1"/>
  <c r="R196" i="1"/>
  <c r="R192" i="1"/>
  <c r="R190" i="1"/>
  <c r="R188" i="1"/>
  <c r="R186" i="1"/>
  <c r="R184" i="1"/>
  <c r="R182" i="1"/>
  <c r="R180" i="1"/>
  <c r="R178" i="1"/>
  <c r="R176" i="1"/>
  <c r="R174" i="1"/>
  <c r="R172" i="1"/>
  <c r="R170" i="1"/>
  <c r="R168" i="1"/>
  <c r="R166" i="1"/>
  <c r="R164" i="1"/>
  <c r="R162" i="1"/>
  <c r="R160" i="1"/>
  <c r="R158" i="1"/>
  <c r="R156" i="1"/>
  <c r="R154" i="1"/>
  <c r="R152" i="1"/>
  <c r="R150" i="1"/>
  <c r="R148" i="1"/>
  <c r="R146" i="1"/>
  <c r="R144" i="1"/>
  <c r="R142" i="1"/>
  <c r="R140" i="1"/>
  <c r="R137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8" i="1"/>
  <c r="R56" i="1"/>
  <c r="R54" i="1"/>
  <c r="R52" i="1"/>
  <c r="R50" i="1"/>
  <c r="R48" i="1"/>
  <c r="R46" i="1"/>
  <c r="R44" i="1"/>
  <c r="R42" i="1"/>
  <c r="R40" i="1"/>
  <c r="R38" i="1"/>
  <c r="R35" i="1"/>
  <c r="R33" i="1"/>
  <c r="R31" i="1"/>
  <c r="R29" i="1"/>
  <c r="R27" i="1"/>
  <c r="R25" i="1"/>
  <c r="R23" i="1"/>
  <c r="R21" i="1"/>
  <c r="R17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6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2" i="1"/>
  <c r="R68" i="1"/>
  <c r="R64" i="1"/>
  <c r="R60" i="1"/>
  <c r="R55" i="1"/>
  <c r="R51" i="1"/>
  <c r="R47" i="1"/>
  <c r="R43" i="1"/>
  <c r="R39" i="1"/>
  <c r="R34" i="1"/>
  <c r="R30" i="1"/>
  <c r="R26" i="1"/>
  <c r="R22" i="1"/>
  <c r="R19" i="1"/>
  <c r="R17" i="1"/>
  <c r="R15" i="1"/>
  <c r="R13" i="1"/>
  <c r="R11" i="1"/>
  <c r="R9" i="1"/>
  <c r="R7" i="1"/>
  <c r="R5" i="1"/>
  <c r="S3" i="1"/>
  <c r="R74" i="1"/>
  <c r="R70" i="1"/>
  <c r="R66" i="1"/>
  <c r="R62" i="1"/>
  <c r="R57" i="1"/>
  <c r="R53" i="1"/>
  <c r="R49" i="1"/>
  <c r="R45" i="1"/>
  <c r="R41" i="1"/>
  <c r="R36" i="1"/>
  <c r="R32" i="1"/>
  <c r="R28" i="1"/>
  <c r="R24" i="1"/>
  <c r="R20" i="1"/>
  <c r="R18" i="1"/>
  <c r="R16" i="1"/>
  <c r="R14" i="1"/>
  <c r="R12" i="1"/>
  <c r="R10" i="1"/>
  <c r="R8" i="1"/>
  <c r="R6" i="1"/>
  <c r="L329" i="1"/>
  <c r="L361" i="1"/>
  <c r="F329" i="1"/>
  <c r="F424" i="1" s="1"/>
  <c r="L266" i="1"/>
  <c r="F406" i="1"/>
  <c r="F428" i="1" s="1"/>
  <c r="F361" i="1"/>
  <c r="F426" i="1" s="1"/>
  <c r="S59" i="1" l="1"/>
  <c r="S358" i="1"/>
  <c r="S357" i="1"/>
  <c r="S220" i="1"/>
  <c r="S323" i="1"/>
  <c r="S287" i="1"/>
  <c r="S289" i="1"/>
  <c r="S291" i="1"/>
  <c r="S293" i="1"/>
  <c r="S288" i="1"/>
  <c r="S290" i="1"/>
  <c r="S292" i="1"/>
  <c r="S414" i="1"/>
  <c r="S327" i="1"/>
  <c r="S237" i="1"/>
  <c r="S200" i="1"/>
  <c r="S303" i="1"/>
  <c r="R38" i="20"/>
  <c r="R35" i="20"/>
  <c r="R32" i="20"/>
  <c r="R30" i="20"/>
  <c r="R31" i="20"/>
  <c r="R29" i="20"/>
  <c r="R27" i="20"/>
  <c r="R25" i="20"/>
  <c r="R23" i="20"/>
  <c r="R21" i="20"/>
  <c r="R19" i="20"/>
  <c r="R17" i="20"/>
  <c r="R28" i="20"/>
  <c r="R26" i="20"/>
  <c r="R24" i="20"/>
  <c r="R22" i="20"/>
  <c r="R20" i="20"/>
  <c r="R18" i="20"/>
  <c r="R16" i="20"/>
  <c r="R15" i="20"/>
  <c r="R12" i="20"/>
  <c r="R9" i="20"/>
  <c r="R7" i="20"/>
  <c r="S4" i="20"/>
  <c r="R6" i="20"/>
  <c r="R8" i="20"/>
  <c r="S415" i="1"/>
  <c r="S412" i="1"/>
  <c r="S410" i="1"/>
  <c r="S416" i="1"/>
  <c r="S413" i="1"/>
  <c r="S409" i="1"/>
  <c r="S406" i="1"/>
  <c r="S411" i="1"/>
  <c r="S408" i="1"/>
  <c r="S404" i="1"/>
  <c r="S402" i="1"/>
  <c r="S400" i="1"/>
  <c r="S398" i="1"/>
  <c r="S396" i="1"/>
  <c r="S394" i="1"/>
  <c r="S405" i="1"/>
  <c r="S403" i="1"/>
  <c r="S401" i="1"/>
  <c r="S399" i="1"/>
  <c r="S397" i="1"/>
  <c r="S393" i="1"/>
  <c r="S391" i="1"/>
  <c r="S389" i="1"/>
  <c r="S387" i="1"/>
  <c r="S384" i="1"/>
  <c r="S382" i="1"/>
  <c r="S380" i="1"/>
  <c r="S378" i="1"/>
  <c r="S376" i="1"/>
  <c r="S374" i="1"/>
  <c r="S372" i="1"/>
  <c r="S395" i="1"/>
  <c r="S392" i="1"/>
  <c r="S390" i="1"/>
  <c r="S388" i="1"/>
  <c r="S385" i="1"/>
  <c r="S383" i="1"/>
  <c r="S379" i="1"/>
  <c r="S375" i="1"/>
  <c r="S371" i="1"/>
  <c r="S369" i="1"/>
  <c r="S367" i="1"/>
  <c r="S365" i="1"/>
  <c r="S363" i="1"/>
  <c r="S381" i="1"/>
  <c r="S377" i="1"/>
  <c r="S373" i="1"/>
  <c r="S370" i="1"/>
  <c r="S368" i="1"/>
  <c r="S366" i="1"/>
  <c r="S361" i="1"/>
  <c r="S364" i="1"/>
  <c r="S360" i="1"/>
  <c r="S356" i="1"/>
  <c r="S354" i="1"/>
  <c r="S352" i="1"/>
  <c r="S350" i="1"/>
  <c r="S348" i="1"/>
  <c r="S346" i="1"/>
  <c r="S344" i="1"/>
  <c r="S342" i="1"/>
  <c r="S340" i="1"/>
  <c r="S337" i="1"/>
  <c r="S359" i="1"/>
  <c r="S353" i="1"/>
  <c r="S349" i="1"/>
  <c r="S345" i="1"/>
  <c r="S341" i="1"/>
  <c r="S336" i="1"/>
  <c r="S334" i="1"/>
  <c r="S332" i="1"/>
  <c r="S329" i="1"/>
  <c r="S326" i="1"/>
  <c r="S324" i="1"/>
  <c r="S321" i="1"/>
  <c r="S319" i="1"/>
  <c r="S317" i="1"/>
  <c r="S315" i="1"/>
  <c r="S313" i="1"/>
  <c r="S311" i="1"/>
  <c r="S309" i="1"/>
  <c r="S307" i="1"/>
  <c r="S305" i="1"/>
  <c r="S302" i="1"/>
  <c r="S300" i="1"/>
  <c r="S298" i="1"/>
  <c r="S355" i="1"/>
  <c r="S351" i="1"/>
  <c r="S347" i="1"/>
  <c r="S343" i="1"/>
  <c r="S339" i="1"/>
  <c r="S335" i="1"/>
  <c r="S333" i="1"/>
  <c r="S331" i="1"/>
  <c r="S328" i="1"/>
  <c r="S325" i="1"/>
  <c r="S322" i="1"/>
  <c r="S320" i="1"/>
  <c r="S318" i="1"/>
  <c r="S316" i="1"/>
  <c r="S314" i="1"/>
  <c r="S312" i="1"/>
  <c r="S310" i="1"/>
  <c r="S308" i="1"/>
  <c r="S306" i="1"/>
  <c r="S304" i="1"/>
  <c r="S301" i="1"/>
  <c r="S299" i="1"/>
  <c r="S297" i="1"/>
  <c r="S296" i="1"/>
  <c r="S285" i="1"/>
  <c r="S283" i="1"/>
  <c r="S281" i="1"/>
  <c r="S279" i="1"/>
  <c r="S277" i="1"/>
  <c r="S275" i="1"/>
  <c r="S272" i="1"/>
  <c r="S270" i="1"/>
  <c r="S268" i="1"/>
  <c r="S265" i="1"/>
  <c r="S263" i="1"/>
  <c r="S261" i="1"/>
  <c r="S259" i="1"/>
  <c r="S257" i="1"/>
  <c r="S255" i="1"/>
  <c r="S253" i="1"/>
  <c r="S251" i="1"/>
  <c r="S249" i="1"/>
  <c r="S247" i="1"/>
  <c r="S245" i="1"/>
  <c r="S243" i="1"/>
  <c r="S241" i="1"/>
  <c r="S239" i="1"/>
  <c r="S236" i="1"/>
  <c r="S234" i="1"/>
  <c r="S232" i="1"/>
  <c r="S230" i="1"/>
  <c r="S228" i="1"/>
  <c r="S226" i="1"/>
  <c r="S224" i="1"/>
  <c r="S222" i="1"/>
  <c r="S219" i="1"/>
  <c r="S217" i="1"/>
  <c r="S215" i="1"/>
  <c r="S213" i="1"/>
  <c r="S211" i="1"/>
  <c r="S209" i="1"/>
  <c r="S207" i="1"/>
  <c r="S205" i="1"/>
  <c r="S203" i="1"/>
  <c r="S201" i="1"/>
  <c r="S198" i="1"/>
  <c r="S196" i="1"/>
  <c r="S194" i="1"/>
  <c r="S192" i="1"/>
  <c r="S294" i="1"/>
  <c r="S286" i="1"/>
  <c r="S284" i="1"/>
  <c r="S282" i="1"/>
  <c r="S280" i="1"/>
  <c r="S278" i="1"/>
  <c r="S276" i="1"/>
  <c r="S273" i="1"/>
  <c r="S271" i="1"/>
  <c r="S269" i="1"/>
  <c r="S266" i="1"/>
  <c r="S264" i="1"/>
  <c r="S262" i="1"/>
  <c r="S260" i="1"/>
  <c r="S258" i="1"/>
  <c r="S256" i="1"/>
  <c r="S254" i="1"/>
  <c r="S252" i="1"/>
  <c r="S250" i="1"/>
  <c r="S248" i="1"/>
  <c r="S244" i="1"/>
  <c r="S240" i="1"/>
  <c r="S235" i="1"/>
  <c r="S231" i="1"/>
  <c r="S227" i="1"/>
  <c r="S223" i="1"/>
  <c r="S218" i="1"/>
  <c r="S214" i="1"/>
  <c r="S210" i="1"/>
  <c r="S206" i="1"/>
  <c r="S202" i="1"/>
  <c r="S197" i="1"/>
  <c r="S193" i="1"/>
  <c r="S190" i="1"/>
  <c r="S188" i="1"/>
  <c r="S186" i="1"/>
  <c r="S184" i="1"/>
  <c r="S182" i="1"/>
  <c r="S180" i="1"/>
  <c r="S178" i="1"/>
  <c r="S176" i="1"/>
  <c r="S174" i="1"/>
  <c r="S172" i="1"/>
  <c r="S246" i="1"/>
  <c r="S242" i="1"/>
  <c r="S238" i="1"/>
  <c r="S233" i="1"/>
  <c r="S229" i="1"/>
  <c r="S225" i="1"/>
  <c r="S221" i="1"/>
  <c r="S216" i="1"/>
  <c r="S212" i="1"/>
  <c r="S208" i="1"/>
  <c r="S204" i="1"/>
  <c r="S199" i="1"/>
  <c r="S195" i="1"/>
  <c r="S191" i="1"/>
  <c r="S189" i="1"/>
  <c r="S187" i="1"/>
  <c r="S185" i="1"/>
  <c r="S183" i="1"/>
  <c r="S181" i="1"/>
  <c r="S179" i="1"/>
  <c r="S177" i="1"/>
  <c r="S175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6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7" i="1"/>
  <c r="S55" i="1"/>
  <c r="S53" i="1"/>
  <c r="S51" i="1"/>
  <c r="S49" i="1"/>
  <c r="S47" i="1"/>
  <c r="S45" i="1"/>
  <c r="S43" i="1"/>
  <c r="S41" i="1"/>
  <c r="S39" i="1"/>
  <c r="S36" i="1"/>
  <c r="S34" i="1"/>
  <c r="S32" i="1"/>
  <c r="S30" i="1"/>
  <c r="S28" i="1"/>
  <c r="S26" i="1"/>
  <c r="S24" i="1"/>
  <c r="S22" i="1"/>
  <c r="S20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7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5" i="1"/>
  <c r="S71" i="1"/>
  <c r="S67" i="1"/>
  <c r="S63" i="1"/>
  <c r="S58" i="1"/>
  <c r="S54" i="1"/>
  <c r="S50" i="1"/>
  <c r="S46" i="1"/>
  <c r="S42" i="1"/>
  <c r="S38" i="1"/>
  <c r="S33" i="1"/>
  <c r="S29" i="1"/>
  <c r="S25" i="1"/>
  <c r="S21" i="1"/>
  <c r="S18" i="1"/>
  <c r="S16" i="1"/>
  <c r="S14" i="1"/>
  <c r="S12" i="1"/>
  <c r="S10" i="1"/>
  <c r="S8" i="1"/>
  <c r="S6" i="1"/>
  <c r="T3" i="1"/>
  <c r="S73" i="1"/>
  <c r="S69" i="1"/>
  <c r="S65" i="1"/>
  <c r="S61" i="1"/>
  <c r="S56" i="1"/>
  <c r="S52" i="1"/>
  <c r="S48" i="1"/>
  <c r="S44" i="1"/>
  <c r="S40" i="1"/>
  <c r="S35" i="1"/>
  <c r="S31" i="1"/>
  <c r="S27" i="1"/>
  <c r="S23" i="1"/>
  <c r="S19" i="1"/>
  <c r="S17" i="1"/>
  <c r="S15" i="1"/>
  <c r="S13" i="1"/>
  <c r="S11" i="1"/>
  <c r="S9" i="1"/>
  <c r="S7" i="1"/>
  <c r="S5" i="1"/>
  <c r="L418" i="1"/>
  <c r="F430" i="1"/>
  <c r="F418" i="1"/>
  <c r="T357" i="1" l="1"/>
  <c r="T59" i="1"/>
  <c r="T358" i="1"/>
  <c r="T359" i="1"/>
  <c r="T220" i="1"/>
  <c r="T323" i="1"/>
  <c r="T288" i="1"/>
  <c r="T290" i="1"/>
  <c r="T292" i="1"/>
  <c r="T287" i="1"/>
  <c r="T289" i="1"/>
  <c r="T291" i="1"/>
  <c r="T293" i="1"/>
  <c r="T414" i="1"/>
  <c r="T327" i="1"/>
  <c r="T200" i="1"/>
  <c r="T237" i="1"/>
  <c r="T303" i="1"/>
  <c r="S38" i="20"/>
  <c r="S35" i="20"/>
  <c r="S31" i="20"/>
  <c r="S32" i="20"/>
  <c r="S30" i="20"/>
  <c r="S28" i="20"/>
  <c r="S26" i="20"/>
  <c r="S29" i="20"/>
  <c r="S24" i="20"/>
  <c r="S22" i="20"/>
  <c r="S20" i="20"/>
  <c r="S18" i="20"/>
  <c r="S16" i="20"/>
  <c r="S27" i="20"/>
  <c r="S25" i="20"/>
  <c r="S23" i="20"/>
  <c r="S21" i="20"/>
  <c r="S19" i="20"/>
  <c r="S17" i="20"/>
  <c r="S8" i="20"/>
  <c r="S6" i="20"/>
  <c r="S7" i="20"/>
  <c r="T4" i="20"/>
  <c r="S15" i="20"/>
  <c r="S12" i="20"/>
  <c r="S9" i="20"/>
  <c r="T416" i="1"/>
  <c r="T413" i="1"/>
  <c r="T411" i="1"/>
  <c r="T412" i="1"/>
  <c r="T408" i="1"/>
  <c r="T415" i="1"/>
  <c r="T410" i="1"/>
  <c r="T409" i="1"/>
  <c r="T406" i="1"/>
  <c r="T405" i="1"/>
  <c r="T403" i="1"/>
  <c r="T401" i="1"/>
  <c r="T399" i="1"/>
  <c r="T397" i="1"/>
  <c r="T395" i="1"/>
  <c r="T404" i="1"/>
  <c r="T402" i="1"/>
  <c r="T400" i="1"/>
  <c r="T398" i="1"/>
  <c r="T396" i="1"/>
  <c r="T392" i="1"/>
  <c r="T390" i="1"/>
  <c r="T388" i="1"/>
  <c r="T385" i="1"/>
  <c r="T383" i="1"/>
  <c r="T381" i="1"/>
  <c r="T379" i="1"/>
  <c r="T377" i="1"/>
  <c r="T375" i="1"/>
  <c r="T373" i="1"/>
  <c r="T371" i="1"/>
  <c r="T394" i="1"/>
  <c r="T393" i="1"/>
  <c r="T391" i="1"/>
  <c r="T389" i="1"/>
  <c r="T387" i="1"/>
  <c r="T382" i="1"/>
  <c r="T378" i="1"/>
  <c r="T374" i="1"/>
  <c r="T370" i="1"/>
  <c r="T368" i="1"/>
  <c r="T366" i="1"/>
  <c r="T364" i="1"/>
  <c r="T384" i="1"/>
  <c r="T380" i="1"/>
  <c r="T376" i="1"/>
  <c r="T372" i="1"/>
  <c r="T369" i="1"/>
  <c r="T367" i="1"/>
  <c r="T365" i="1"/>
  <c r="T363" i="1"/>
  <c r="T361" i="1"/>
  <c r="T355" i="1"/>
  <c r="T353" i="1"/>
  <c r="T351" i="1"/>
  <c r="T349" i="1"/>
  <c r="T347" i="1"/>
  <c r="T345" i="1"/>
  <c r="T343" i="1"/>
  <c r="T341" i="1"/>
  <c r="T339" i="1"/>
  <c r="T356" i="1"/>
  <c r="T352" i="1"/>
  <c r="T348" i="1"/>
  <c r="T344" i="1"/>
  <c r="T340" i="1"/>
  <c r="T335" i="1"/>
  <c r="T333" i="1"/>
  <c r="T331" i="1"/>
  <c r="T328" i="1"/>
  <c r="T325" i="1"/>
  <c r="T322" i="1"/>
  <c r="T320" i="1"/>
  <c r="T318" i="1"/>
  <c r="T316" i="1"/>
  <c r="T314" i="1"/>
  <c r="T312" i="1"/>
  <c r="T310" i="1"/>
  <c r="T308" i="1"/>
  <c r="T306" i="1"/>
  <c r="T304" i="1"/>
  <c r="T301" i="1"/>
  <c r="T299" i="1"/>
  <c r="T297" i="1"/>
  <c r="T360" i="1"/>
  <c r="T354" i="1"/>
  <c r="T350" i="1"/>
  <c r="T346" i="1"/>
  <c r="T342" i="1"/>
  <c r="T337" i="1"/>
  <c r="T336" i="1"/>
  <c r="T334" i="1"/>
  <c r="T332" i="1"/>
  <c r="T329" i="1"/>
  <c r="T326" i="1"/>
  <c r="T324" i="1"/>
  <c r="T321" i="1"/>
  <c r="T319" i="1"/>
  <c r="T317" i="1"/>
  <c r="T315" i="1"/>
  <c r="T313" i="1"/>
  <c r="T311" i="1"/>
  <c r="T309" i="1"/>
  <c r="T307" i="1"/>
  <c r="T305" i="1"/>
  <c r="T302" i="1"/>
  <c r="T300" i="1"/>
  <c r="T298" i="1"/>
  <c r="T294" i="1"/>
  <c r="T286" i="1"/>
  <c r="T284" i="1"/>
  <c r="T282" i="1"/>
  <c r="T280" i="1"/>
  <c r="T278" i="1"/>
  <c r="T276" i="1"/>
  <c r="T273" i="1"/>
  <c r="T271" i="1"/>
  <c r="T269" i="1"/>
  <c r="T266" i="1"/>
  <c r="T264" i="1"/>
  <c r="T262" i="1"/>
  <c r="T260" i="1"/>
  <c r="T258" i="1"/>
  <c r="T256" i="1"/>
  <c r="T254" i="1"/>
  <c r="T252" i="1"/>
  <c r="T250" i="1"/>
  <c r="T248" i="1"/>
  <c r="T246" i="1"/>
  <c r="T244" i="1"/>
  <c r="T242" i="1"/>
  <c r="T240" i="1"/>
  <c r="T238" i="1"/>
  <c r="T235" i="1"/>
  <c r="T233" i="1"/>
  <c r="T231" i="1"/>
  <c r="T229" i="1"/>
  <c r="T227" i="1"/>
  <c r="T225" i="1"/>
  <c r="T223" i="1"/>
  <c r="T221" i="1"/>
  <c r="T218" i="1"/>
  <c r="T216" i="1"/>
  <c r="T214" i="1"/>
  <c r="T212" i="1"/>
  <c r="T210" i="1"/>
  <c r="T208" i="1"/>
  <c r="T206" i="1"/>
  <c r="T204" i="1"/>
  <c r="T202" i="1"/>
  <c r="T199" i="1"/>
  <c r="T197" i="1"/>
  <c r="T195" i="1"/>
  <c r="T193" i="1"/>
  <c r="T191" i="1"/>
  <c r="T296" i="1"/>
  <c r="T285" i="1"/>
  <c r="T283" i="1"/>
  <c r="T281" i="1"/>
  <c r="T279" i="1"/>
  <c r="T277" i="1"/>
  <c r="T275" i="1"/>
  <c r="T272" i="1"/>
  <c r="T270" i="1"/>
  <c r="T268" i="1"/>
  <c r="T265" i="1"/>
  <c r="T263" i="1"/>
  <c r="T261" i="1"/>
  <c r="T259" i="1"/>
  <c r="T257" i="1"/>
  <c r="T255" i="1"/>
  <c r="T253" i="1"/>
  <c r="T251" i="1"/>
  <c r="T247" i="1"/>
  <c r="T243" i="1"/>
  <c r="T239" i="1"/>
  <c r="T234" i="1"/>
  <c r="T230" i="1"/>
  <c r="T226" i="1"/>
  <c r="T222" i="1"/>
  <c r="T217" i="1"/>
  <c r="T213" i="1"/>
  <c r="T209" i="1"/>
  <c r="T205" i="1"/>
  <c r="T201" i="1"/>
  <c r="T196" i="1"/>
  <c r="T192" i="1"/>
  <c r="T189" i="1"/>
  <c r="T187" i="1"/>
  <c r="T185" i="1"/>
  <c r="T183" i="1"/>
  <c r="T181" i="1"/>
  <c r="T179" i="1"/>
  <c r="T177" i="1"/>
  <c r="T175" i="1"/>
  <c r="T173" i="1"/>
  <c r="T249" i="1"/>
  <c r="T245" i="1"/>
  <c r="T241" i="1"/>
  <c r="T236" i="1"/>
  <c r="T232" i="1"/>
  <c r="T228" i="1"/>
  <c r="T224" i="1"/>
  <c r="T219" i="1"/>
  <c r="T215" i="1"/>
  <c r="T211" i="1"/>
  <c r="T207" i="1"/>
  <c r="T203" i="1"/>
  <c r="T198" i="1"/>
  <c r="T194" i="1"/>
  <c r="T190" i="1"/>
  <c r="T188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T158" i="1"/>
  <c r="T156" i="1"/>
  <c r="T154" i="1"/>
  <c r="T152" i="1"/>
  <c r="T150" i="1"/>
  <c r="T148" i="1"/>
  <c r="T146" i="1"/>
  <c r="T144" i="1"/>
  <c r="T142" i="1"/>
  <c r="T140" i="1"/>
  <c r="T137" i="1"/>
  <c r="T135" i="1"/>
  <c r="T133" i="1"/>
  <c r="T131" i="1"/>
  <c r="T129" i="1"/>
  <c r="T127" i="1"/>
  <c r="T125" i="1"/>
  <c r="T123" i="1"/>
  <c r="T121" i="1"/>
  <c r="T11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8" i="1"/>
  <c r="T56" i="1"/>
  <c r="T54" i="1"/>
  <c r="T52" i="1"/>
  <c r="T50" i="1"/>
  <c r="T48" i="1"/>
  <c r="T46" i="1"/>
  <c r="T44" i="1"/>
  <c r="T42" i="1"/>
  <c r="T40" i="1"/>
  <c r="T38" i="1"/>
  <c r="T35" i="1"/>
  <c r="T33" i="1"/>
  <c r="T31" i="1"/>
  <c r="T29" i="1"/>
  <c r="T27" i="1"/>
  <c r="T25" i="1"/>
  <c r="T23" i="1"/>
  <c r="T21" i="1"/>
  <c r="T171" i="1"/>
  <c r="T169" i="1"/>
  <c r="T167" i="1"/>
  <c r="T165" i="1"/>
  <c r="T163" i="1"/>
  <c r="T161" i="1"/>
  <c r="T159" i="1"/>
  <c r="T157" i="1"/>
  <c r="T155" i="1"/>
  <c r="T153" i="1"/>
  <c r="T151" i="1"/>
  <c r="T149" i="1"/>
  <c r="T147" i="1"/>
  <c r="T145" i="1"/>
  <c r="T143" i="1"/>
  <c r="T141" i="1"/>
  <c r="T139" i="1"/>
  <c r="T136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4" i="1"/>
  <c r="T70" i="1"/>
  <c r="T66" i="1"/>
  <c r="T62" i="1"/>
  <c r="T57" i="1"/>
  <c r="T53" i="1"/>
  <c r="T49" i="1"/>
  <c r="T45" i="1"/>
  <c r="T41" i="1"/>
  <c r="T36" i="1"/>
  <c r="T32" i="1"/>
  <c r="T28" i="1"/>
  <c r="T24" i="1"/>
  <c r="T20" i="1"/>
  <c r="T19" i="1"/>
  <c r="T17" i="1"/>
  <c r="T15" i="1"/>
  <c r="T13" i="1"/>
  <c r="T11" i="1"/>
  <c r="T9" i="1"/>
  <c r="T7" i="1"/>
  <c r="T5" i="1"/>
  <c r="U3" i="1"/>
  <c r="T76" i="1"/>
  <c r="T72" i="1"/>
  <c r="T68" i="1"/>
  <c r="T64" i="1"/>
  <c r="T60" i="1"/>
  <c r="T55" i="1"/>
  <c r="T51" i="1"/>
  <c r="T47" i="1"/>
  <c r="T43" i="1"/>
  <c r="T39" i="1"/>
  <c r="T34" i="1"/>
  <c r="T30" i="1"/>
  <c r="T26" i="1"/>
  <c r="T22" i="1"/>
  <c r="T18" i="1"/>
  <c r="T16" i="1"/>
  <c r="T14" i="1"/>
  <c r="T12" i="1"/>
  <c r="T10" i="1"/>
  <c r="T8" i="1"/>
  <c r="T6" i="1"/>
  <c r="U59" i="1" l="1"/>
  <c r="U358" i="1"/>
  <c r="U357" i="1"/>
  <c r="U220" i="1"/>
  <c r="U323" i="1"/>
  <c r="U287" i="1"/>
  <c r="U289" i="1"/>
  <c r="U291" i="1"/>
  <c r="U293" i="1"/>
  <c r="U288" i="1"/>
  <c r="U290" i="1"/>
  <c r="U292" i="1"/>
  <c r="U414" i="1"/>
  <c r="U327" i="1"/>
  <c r="U237" i="1"/>
  <c r="U200" i="1"/>
  <c r="U303" i="1"/>
  <c r="T38" i="20"/>
  <c r="T35" i="20"/>
  <c r="T32" i="20"/>
  <c r="T30" i="20"/>
  <c r="T29" i="20"/>
  <c r="T27" i="20"/>
  <c r="T31" i="20"/>
  <c r="T28" i="20"/>
  <c r="T26" i="20"/>
  <c r="T25" i="20"/>
  <c r="T23" i="20"/>
  <c r="T21" i="20"/>
  <c r="T19" i="20"/>
  <c r="T17" i="20"/>
  <c r="T24" i="20"/>
  <c r="T22" i="20"/>
  <c r="T20" i="20"/>
  <c r="T18" i="20"/>
  <c r="T16" i="20"/>
  <c r="T15" i="20"/>
  <c r="T12" i="20"/>
  <c r="T9" i="20"/>
  <c r="T7" i="20"/>
  <c r="U4" i="20"/>
  <c r="T8" i="20"/>
  <c r="T6" i="20"/>
  <c r="U415" i="1"/>
  <c r="U412" i="1"/>
  <c r="U410" i="1"/>
  <c r="U416" i="1"/>
  <c r="U411" i="1"/>
  <c r="U409" i="1"/>
  <c r="U406" i="1"/>
  <c r="U413" i="1"/>
  <c r="U408" i="1"/>
  <c r="U404" i="1"/>
  <c r="U402" i="1"/>
  <c r="U400" i="1"/>
  <c r="U398" i="1"/>
  <c r="U396" i="1"/>
  <c r="U394" i="1"/>
  <c r="U405" i="1"/>
  <c r="U403" i="1"/>
  <c r="U401" i="1"/>
  <c r="U399" i="1"/>
  <c r="U397" i="1"/>
  <c r="U395" i="1"/>
  <c r="U393" i="1"/>
  <c r="U391" i="1"/>
  <c r="U389" i="1"/>
  <c r="U387" i="1"/>
  <c r="U384" i="1"/>
  <c r="U382" i="1"/>
  <c r="U380" i="1"/>
  <c r="U378" i="1"/>
  <c r="U376" i="1"/>
  <c r="U374" i="1"/>
  <c r="U372" i="1"/>
  <c r="U392" i="1"/>
  <c r="U390" i="1"/>
  <c r="U388" i="1"/>
  <c r="U385" i="1"/>
  <c r="U381" i="1"/>
  <c r="U377" i="1"/>
  <c r="U373" i="1"/>
  <c r="U369" i="1"/>
  <c r="U367" i="1"/>
  <c r="U365" i="1"/>
  <c r="U363" i="1"/>
  <c r="U383" i="1"/>
  <c r="U379" i="1"/>
  <c r="U375" i="1"/>
  <c r="U371" i="1"/>
  <c r="U370" i="1"/>
  <c r="U368" i="1"/>
  <c r="U366" i="1"/>
  <c r="U364" i="1"/>
  <c r="U361" i="1"/>
  <c r="U360" i="1"/>
  <c r="U356" i="1"/>
  <c r="U354" i="1"/>
  <c r="U352" i="1"/>
  <c r="U350" i="1"/>
  <c r="U348" i="1"/>
  <c r="U346" i="1"/>
  <c r="U344" i="1"/>
  <c r="U342" i="1"/>
  <c r="U340" i="1"/>
  <c r="U337" i="1"/>
  <c r="U355" i="1"/>
  <c r="U351" i="1"/>
  <c r="U347" i="1"/>
  <c r="U343" i="1"/>
  <c r="U339" i="1"/>
  <c r="U336" i="1"/>
  <c r="U334" i="1"/>
  <c r="U332" i="1"/>
  <c r="U329" i="1"/>
  <c r="U326" i="1"/>
  <c r="U324" i="1"/>
  <c r="U321" i="1"/>
  <c r="U319" i="1"/>
  <c r="U317" i="1"/>
  <c r="U315" i="1"/>
  <c r="U313" i="1"/>
  <c r="U311" i="1"/>
  <c r="U309" i="1"/>
  <c r="U307" i="1"/>
  <c r="U305" i="1"/>
  <c r="U302" i="1"/>
  <c r="U300" i="1"/>
  <c r="U298" i="1"/>
  <c r="U359" i="1"/>
  <c r="U353" i="1"/>
  <c r="U349" i="1"/>
  <c r="U345" i="1"/>
  <c r="U341" i="1"/>
  <c r="U335" i="1"/>
  <c r="U333" i="1"/>
  <c r="U331" i="1"/>
  <c r="U328" i="1"/>
  <c r="U325" i="1"/>
  <c r="U322" i="1"/>
  <c r="U320" i="1"/>
  <c r="U318" i="1"/>
  <c r="U316" i="1"/>
  <c r="U314" i="1"/>
  <c r="U312" i="1"/>
  <c r="U310" i="1"/>
  <c r="U308" i="1"/>
  <c r="U306" i="1"/>
  <c r="U304" i="1"/>
  <c r="U301" i="1"/>
  <c r="U299" i="1"/>
  <c r="U297" i="1"/>
  <c r="U296" i="1"/>
  <c r="U285" i="1"/>
  <c r="U283" i="1"/>
  <c r="U281" i="1"/>
  <c r="U279" i="1"/>
  <c r="U277" i="1"/>
  <c r="U275" i="1"/>
  <c r="U272" i="1"/>
  <c r="U270" i="1"/>
  <c r="U268" i="1"/>
  <c r="U265" i="1"/>
  <c r="U263" i="1"/>
  <c r="U261" i="1"/>
  <c r="U259" i="1"/>
  <c r="U257" i="1"/>
  <c r="U255" i="1"/>
  <c r="U253" i="1"/>
  <c r="U251" i="1"/>
  <c r="U249" i="1"/>
  <c r="U247" i="1"/>
  <c r="U245" i="1"/>
  <c r="U243" i="1"/>
  <c r="U241" i="1"/>
  <c r="U239" i="1"/>
  <c r="U236" i="1"/>
  <c r="U234" i="1"/>
  <c r="U232" i="1"/>
  <c r="U230" i="1"/>
  <c r="U228" i="1"/>
  <c r="U226" i="1"/>
  <c r="U224" i="1"/>
  <c r="U222" i="1"/>
  <c r="U219" i="1"/>
  <c r="U217" i="1"/>
  <c r="U215" i="1"/>
  <c r="U213" i="1"/>
  <c r="U211" i="1"/>
  <c r="U209" i="1"/>
  <c r="U207" i="1"/>
  <c r="U205" i="1"/>
  <c r="U203" i="1"/>
  <c r="U201" i="1"/>
  <c r="U198" i="1"/>
  <c r="U196" i="1"/>
  <c r="U194" i="1"/>
  <c r="U192" i="1"/>
  <c r="U294" i="1"/>
  <c r="U286" i="1"/>
  <c r="U284" i="1"/>
  <c r="U282" i="1"/>
  <c r="U280" i="1"/>
  <c r="U278" i="1"/>
  <c r="U276" i="1"/>
  <c r="U273" i="1"/>
  <c r="U271" i="1"/>
  <c r="U269" i="1"/>
  <c r="U266" i="1"/>
  <c r="U264" i="1"/>
  <c r="U262" i="1"/>
  <c r="U260" i="1"/>
  <c r="U258" i="1"/>
  <c r="U256" i="1"/>
  <c r="U254" i="1"/>
  <c r="U252" i="1"/>
  <c r="U250" i="1"/>
  <c r="U246" i="1"/>
  <c r="U242" i="1"/>
  <c r="U238" i="1"/>
  <c r="U233" i="1"/>
  <c r="U229" i="1"/>
  <c r="U225" i="1"/>
  <c r="U221" i="1"/>
  <c r="U216" i="1"/>
  <c r="U212" i="1"/>
  <c r="U208" i="1"/>
  <c r="U204" i="1"/>
  <c r="U199" i="1"/>
  <c r="U195" i="1"/>
  <c r="U191" i="1"/>
  <c r="U190" i="1"/>
  <c r="U188" i="1"/>
  <c r="U186" i="1"/>
  <c r="U184" i="1"/>
  <c r="U182" i="1"/>
  <c r="U180" i="1"/>
  <c r="U178" i="1"/>
  <c r="U176" i="1"/>
  <c r="U174" i="1"/>
  <c r="U172" i="1"/>
  <c r="U248" i="1"/>
  <c r="U244" i="1"/>
  <c r="U240" i="1"/>
  <c r="U235" i="1"/>
  <c r="U231" i="1"/>
  <c r="U227" i="1"/>
  <c r="U223" i="1"/>
  <c r="U218" i="1"/>
  <c r="U214" i="1"/>
  <c r="U210" i="1"/>
  <c r="U206" i="1"/>
  <c r="U202" i="1"/>
  <c r="U197" i="1"/>
  <c r="U193" i="1"/>
  <c r="U189" i="1"/>
  <c r="U187" i="1"/>
  <c r="U185" i="1"/>
  <c r="U183" i="1"/>
  <c r="U181" i="1"/>
  <c r="U179" i="1"/>
  <c r="U177" i="1"/>
  <c r="U175" i="1"/>
  <c r="U173" i="1"/>
  <c r="U171" i="1"/>
  <c r="U169" i="1"/>
  <c r="U167" i="1"/>
  <c r="U165" i="1"/>
  <c r="U163" i="1"/>
  <c r="U161" i="1"/>
  <c r="U159" i="1"/>
  <c r="U157" i="1"/>
  <c r="U155" i="1"/>
  <c r="U153" i="1"/>
  <c r="U151" i="1"/>
  <c r="U149" i="1"/>
  <c r="U147" i="1"/>
  <c r="U145" i="1"/>
  <c r="U143" i="1"/>
  <c r="U141" i="1"/>
  <c r="U139" i="1"/>
  <c r="U136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7" i="1"/>
  <c r="U55" i="1"/>
  <c r="U53" i="1"/>
  <c r="U51" i="1"/>
  <c r="U49" i="1"/>
  <c r="U47" i="1"/>
  <c r="U45" i="1"/>
  <c r="U43" i="1"/>
  <c r="U41" i="1"/>
  <c r="U39" i="1"/>
  <c r="U36" i="1"/>
  <c r="U34" i="1"/>
  <c r="U32" i="1"/>
  <c r="U30" i="1"/>
  <c r="U28" i="1"/>
  <c r="U26" i="1"/>
  <c r="U24" i="1"/>
  <c r="U22" i="1"/>
  <c r="U20" i="1"/>
  <c r="U17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7" i="1"/>
  <c r="U135" i="1"/>
  <c r="U133" i="1"/>
  <c r="U131" i="1"/>
  <c r="U129" i="1"/>
  <c r="U127" i="1"/>
  <c r="U125" i="1"/>
  <c r="U123" i="1"/>
  <c r="U121" i="1"/>
  <c r="U119" i="1"/>
  <c r="U117" i="1"/>
  <c r="U115" i="1"/>
  <c r="U113" i="1"/>
  <c r="U111" i="1"/>
  <c r="U109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3" i="1"/>
  <c r="U69" i="1"/>
  <c r="U65" i="1"/>
  <c r="U61" i="1"/>
  <c r="U56" i="1"/>
  <c r="U52" i="1"/>
  <c r="U48" i="1"/>
  <c r="U44" i="1"/>
  <c r="U40" i="1"/>
  <c r="U35" i="1"/>
  <c r="U31" i="1"/>
  <c r="U27" i="1"/>
  <c r="U23" i="1"/>
  <c r="U18" i="1"/>
  <c r="U16" i="1"/>
  <c r="U14" i="1"/>
  <c r="U12" i="1"/>
  <c r="U10" i="1"/>
  <c r="U8" i="1"/>
  <c r="U6" i="1"/>
  <c r="V3" i="1"/>
  <c r="U75" i="1"/>
  <c r="U71" i="1"/>
  <c r="U67" i="1"/>
  <c r="U63" i="1"/>
  <c r="U58" i="1"/>
  <c r="U54" i="1"/>
  <c r="U50" i="1"/>
  <c r="U46" i="1"/>
  <c r="U42" i="1"/>
  <c r="U38" i="1"/>
  <c r="U33" i="1"/>
  <c r="U29" i="1"/>
  <c r="U25" i="1"/>
  <c r="U21" i="1"/>
  <c r="U19" i="1"/>
  <c r="U17" i="1"/>
  <c r="U15" i="1"/>
  <c r="U13" i="1"/>
  <c r="U11" i="1"/>
  <c r="U9" i="1"/>
  <c r="U7" i="1"/>
  <c r="U5" i="1"/>
  <c r="V357" i="1" l="1"/>
  <c r="V59" i="1"/>
  <c r="V358" i="1"/>
  <c r="V220" i="1"/>
  <c r="V324" i="1"/>
  <c r="V323" i="1"/>
  <c r="V288" i="1"/>
  <c r="V290" i="1"/>
  <c r="V292" i="1"/>
  <c r="V287" i="1"/>
  <c r="V289" i="1"/>
  <c r="V291" i="1"/>
  <c r="V293" i="1"/>
  <c r="V414" i="1"/>
  <c r="V327" i="1"/>
  <c r="V200" i="1"/>
  <c r="V237" i="1"/>
  <c r="V303" i="1"/>
  <c r="U38" i="20"/>
  <c r="U35" i="20"/>
  <c r="U31" i="20"/>
  <c r="U28" i="20"/>
  <c r="U26" i="20"/>
  <c r="U32" i="20"/>
  <c r="U30" i="20"/>
  <c r="U29" i="20"/>
  <c r="U27" i="20"/>
  <c r="U24" i="20"/>
  <c r="U22" i="20"/>
  <c r="U20" i="20"/>
  <c r="U18" i="20"/>
  <c r="U16" i="20"/>
  <c r="U25" i="20"/>
  <c r="U23" i="20"/>
  <c r="U21" i="20"/>
  <c r="U19" i="20"/>
  <c r="U17" i="20"/>
  <c r="U8" i="20"/>
  <c r="U6" i="20"/>
  <c r="V4" i="20"/>
  <c r="U15" i="20"/>
  <c r="U12" i="20"/>
  <c r="U9" i="20"/>
  <c r="U7" i="20"/>
  <c r="V416" i="1"/>
  <c r="V413" i="1"/>
  <c r="V411" i="1"/>
  <c r="V415" i="1"/>
  <c r="V410" i="1"/>
  <c r="V408" i="1"/>
  <c r="V412" i="1"/>
  <c r="V409" i="1"/>
  <c r="V406" i="1"/>
  <c r="V405" i="1"/>
  <c r="V403" i="1"/>
  <c r="V401" i="1"/>
  <c r="V399" i="1"/>
  <c r="V397" i="1"/>
  <c r="V395" i="1"/>
  <c r="V404" i="1"/>
  <c r="V402" i="1"/>
  <c r="V400" i="1"/>
  <c r="V398" i="1"/>
  <c r="V396" i="1"/>
  <c r="V394" i="1"/>
  <c r="V392" i="1"/>
  <c r="V390" i="1"/>
  <c r="V388" i="1"/>
  <c r="V385" i="1"/>
  <c r="V383" i="1"/>
  <c r="V381" i="1"/>
  <c r="V379" i="1"/>
  <c r="V377" i="1"/>
  <c r="V375" i="1"/>
  <c r="V373" i="1"/>
  <c r="V371" i="1"/>
  <c r="V393" i="1"/>
  <c r="V391" i="1"/>
  <c r="V389" i="1"/>
  <c r="V387" i="1"/>
  <c r="V384" i="1"/>
  <c r="V380" i="1"/>
  <c r="V376" i="1"/>
  <c r="V372" i="1"/>
  <c r="V370" i="1"/>
  <c r="V368" i="1"/>
  <c r="V366" i="1"/>
  <c r="V364" i="1"/>
  <c r="V382" i="1"/>
  <c r="V378" i="1"/>
  <c r="V374" i="1"/>
  <c r="V369" i="1"/>
  <c r="V367" i="1"/>
  <c r="V363" i="1"/>
  <c r="V365" i="1"/>
  <c r="V361" i="1"/>
  <c r="V359" i="1"/>
  <c r="V355" i="1"/>
  <c r="V353" i="1"/>
  <c r="V351" i="1"/>
  <c r="V349" i="1"/>
  <c r="V347" i="1"/>
  <c r="V345" i="1"/>
  <c r="V343" i="1"/>
  <c r="V341" i="1"/>
  <c r="V339" i="1"/>
  <c r="V360" i="1"/>
  <c r="V354" i="1"/>
  <c r="V350" i="1"/>
  <c r="V346" i="1"/>
  <c r="V342" i="1"/>
  <c r="V337" i="1"/>
  <c r="V335" i="1"/>
  <c r="V333" i="1"/>
  <c r="V331" i="1"/>
  <c r="V328" i="1"/>
  <c r="V325" i="1"/>
  <c r="V322" i="1"/>
  <c r="V320" i="1"/>
  <c r="V318" i="1"/>
  <c r="V316" i="1"/>
  <c r="V314" i="1"/>
  <c r="V312" i="1"/>
  <c r="V310" i="1"/>
  <c r="V308" i="1"/>
  <c r="V306" i="1"/>
  <c r="V304" i="1"/>
  <c r="V301" i="1"/>
  <c r="V299" i="1"/>
  <c r="V297" i="1"/>
  <c r="V356" i="1"/>
  <c r="V352" i="1"/>
  <c r="V348" i="1"/>
  <c r="V344" i="1"/>
  <c r="V340" i="1"/>
  <c r="V336" i="1"/>
  <c r="V334" i="1"/>
  <c r="V332" i="1"/>
  <c r="V329" i="1"/>
  <c r="V326" i="1"/>
  <c r="V321" i="1"/>
  <c r="V319" i="1"/>
  <c r="V317" i="1"/>
  <c r="V315" i="1"/>
  <c r="V313" i="1"/>
  <c r="V311" i="1"/>
  <c r="V309" i="1"/>
  <c r="V307" i="1"/>
  <c r="V305" i="1"/>
  <c r="V302" i="1"/>
  <c r="V300" i="1"/>
  <c r="V298" i="1"/>
  <c r="V294" i="1"/>
  <c r="V286" i="1"/>
  <c r="V284" i="1"/>
  <c r="V282" i="1"/>
  <c r="V280" i="1"/>
  <c r="V278" i="1"/>
  <c r="V276" i="1"/>
  <c r="V273" i="1"/>
  <c r="V271" i="1"/>
  <c r="V269" i="1"/>
  <c r="V266" i="1"/>
  <c r="V264" i="1"/>
  <c r="V262" i="1"/>
  <c r="V260" i="1"/>
  <c r="V258" i="1"/>
  <c r="V256" i="1"/>
  <c r="V254" i="1"/>
  <c r="V252" i="1"/>
  <c r="V250" i="1"/>
  <c r="V248" i="1"/>
  <c r="V246" i="1"/>
  <c r="V244" i="1"/>
  <c r="V242" i="1"/>
  <c r="V240" i="1"/>
  <c r="V238" i="1"/>
  <c r="V235" i="1"/>
  <c r="V233" i="1"/>
  <c r="V231" i="1"/>
  <c r="V229" i="1"/>
  <c r="V227" i="1"/>
  <c r="V225" i="1"/>
  <c r="V223" i="1"/>
  <c r="V221" i="1"/>
  <c r="V218" i="1"/>
  <c r="V216" i="1"/>
  <c r="V214" i="1"/>
  <c r="V212" i="1"/>
  <c r="V210" i="1"/>
  <c r="V208" i="1"/>
  <c r="V206" i="1"/>
  <c r="V204" i="1"/>
  <c r="V202" i="1"/>
  <c r="V199" i="1"/>
  <c r="V197" i="1"/>
  <c r="V195" i="1"/>
  <c r="V193" i="1"/>
  <c r="V191" i="1"/>
  <c r="V296" i="1"/>
  <c r="V285" i="1"/>
  <c r="V283" i="1"/>
  <c r="V281" i="1"/>
  <c r="V279" i="1"/>
  <c r="V277" i="1"/>
  <c r="V275" i="1"/>
  <c r="V272" i="1"/>
  <c r="V270" i="1"/>
  <c r="V268" i="1"/>
  <c r="V265" i="1"/>
  <c r="V263" i="1"/>
  <c r="V261" i="1"/>
  <c r="V259" i="1"/>
  <c r="V257" i="1"/>
  <c r="V255" i="1"/>
  <c r="V253" i="1"/>
  <c r="V251" i="1"/>
  <c r="V249" i="1"/>
  <c r="V245" i="1"/>
  <c r="V241" i="1"/>
  <c r="V236" i="1"/>
  <c r="V232" i="1"/>
  <c r="V228" i="1"/>
  <c r="V224" i="1"/>
  <c r="V219" i="1"/>
  <c r="V215" i="1"/>
  <c r="V211" i="1"/>
  <c r="V207" i="1"/>
  <c r="V203" i="1"/>
  <c r="V198" i="1"/>
  <c r="V194" i="1"/>
  <c r="V189" i="1"/>
  <c r="V187" i="1"/>
  <c r="V185" i="1"/>
  <c r="V183" i="1"/>
  <c r="V181" i="1"/>
  <c r="V179" i="1"/>
  <c r="V177" i="1"/>
  <c r="V175" i="1"/>
  <c r="V173" i="1"/>
  <c r="V247" i="1"/>
  <c r="V243" i="1"/>
  <c r="V239" i="1"/>
  <c r="V234" i="1"/>
  <c r="V230" i="1"/>
  <c r="V226" i="1"/>
  <c r="V222" i="1"/>
  <c r="V217" i="1"/>
  <c r="V213" i="1"/>
  <c r="V209" i="1"/>
  <c r="V205" i="1"/>
  <c r="V201" i="1"/>
  <c r="V196" i="1"/>
  <c r="V192" i="1"/>
  <c r="V190" i="1"/>
  <c r="V188" i="1"/>
  <c r="V186" i="1"/>
  <c r="V184" i="1"/>
  <c r="V182" i="1"/>
  <c r="V180" i="1"/>
  <c r="V178" i="1"/>
  <c r="V176" i="1"/>
  <c r="V174" i="1"/>
  <c r="V172" i="1"/>
  <c r="V170" i="1"/>
  <c r="V168" i="1"/>
  <c r="V166" i="1"/>
  <c r="V164" i="1"/>
  <c r="V162" i="1"/>
  <c r="V160" i="1"/>
  <c r="V158" i="1"/>
  <c r="V156" i="1"/>
  <c r="V154" i="1"/>
  <c r="V152" i="1"/>
  <c r="V150" i="1"/>
  <c r="V148" i="1"/>
  <c r="V146" i="1"/>
  <c r="V144" i="1"/>
  <c r="V142" i="1"/>
  <c r="V140" i="1"/>
  <c r="V137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8" i="1"/>
  <c r="V56" i="1"/>
  <c r="V54" i="1"/>
  <c r="V52" i="1"/>
  <c r="V50" i="1"/>
  <c r="V48" i="1"/>
  <c r="V46" i="1"/>
  <c r="V44" i="1"/>
  <c r="V42" i="1"/>
  <c r="V40" i="1"/>
  <c r="V38" i="1"/>
  <c r="V35" i="1"/>
  <c r="V33" i="1"/>
  <c r="V31" i="1"/>
  <c r="V29" i="1"/>
  <c r="V27" i="1"/>
  <c r="V25" i="1"/>
  <c r="V23" i="1"/>
  <c r="V21" i="1"/>
  <c r="V17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6" i="1"/>
  <c r="V134" i="1"/>
  <c r="V132" i="1"/>
  <c r="V130" i="1"/>
  <c r="V128" i="1"/>
  <c r="V126" i="1"/>
  <c r="V124" i="1"/>
  <c r="V122" i="1"/>
  <c r="V120" i="1"/>
  <c r="V118" i="1"/>
  <c r="V116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2" i="1"/>
  <c r="V68" i="1"/>
  <c r="V64" i="1"/>
  <c r="V60" i="1"/>
  <c r="V55" i="1"/>
  <c r="V51" i="1"/>
  <c r="V47" i="1"/>
  <c r="V43" i="1"/>
  <c r="V39" i="1"/>
  <c r="V34" i="1"/>
  <c r="V30" i="1"/>
  <c r="V26" i="1"/>
  <c r="V22" i="1"/>
  <c r="V19" i="1"/>
  <c r="V17" i="1"/>
  <c r="V15" i="1"/>
  <c r="V13" i="1"/>
  <c r="V11" i="1"/>
  <c r="V9" i="1"/>
  <c r="V7" i="1"/>
  <c r="V5" i="1"/>
  <c r="W3" i="1"/>
  <c r="V74" i="1"/>
  <c r="V70" i="1"/>
  <c r="V66" i="1"/>
  <c r="V62" i="1"/>
  <c r="V57" i="1"/>
  <c r="V53" i="1"/>
  <c r="V49" i="1"/>
  <c r="V45" i="1"/>
  <c r="V41" i="1"/>
  <c r="V36" i="1"/>
  <c r="V32" i="1"/>
  <c r="V28" i="1"/>
  <c r="V24" i="1"/>
  <c r="V20" i="1"/>
  <c r="V18" i="1"/>
  <c r="V16" i="1"/>
  <c r="V14" i="1"/>
  <c r="V12" i="1"/>
  <c r="V10" i="1"/>
  <c r="V8" i="1"/>
  <c r="V6" i="1"/>
  <c r="W59" i="1" l="1"/>
  <c r="W358" i="1"/>
  <c r="W357" i="1"/>
  <c r="W220" i="1"/>
  <c r="W323" i="1"/>
  <c r="W287" i="1"/>
  <c r="W289" i="1"/>
  <c r="W291" i="1"/>
  <c r="W293" i="1"/>
  <c r="W288" i="1"/>
  <c r="W290" i="1"/>
  <c r="W292" i="1"/>
  <c r="W414" i="1"/>
  <c r="W327" i="1"/>
  <c r="W237" i="1"/>
  <c r="W200" i="1"/>
  <c r="W303" i="1"/>
  <c r="V38" i="20"/>
  <c r="V35" i="20"/>
  <c r="V32" i="20"/>
  <c r="V30" i="20"/>
  <c r="V31" i="20"/>
  <c r="V29" i="20"/>
  <c r="V27" i="20"/>
  <c r="V25" i="20"/>
  <c r="V23" i="20"/>
  <c r="V21" i="20"/>
  <c r="V19" i="20"/>
  <c r="V17" i="20"/>
  <c r="V28" i="20"/>
  <c r="V26" i="20"/>
  <c r="V24" i="20"/>
  <c r="V22" i="20"/>
  <c r="V20" i="20"/>
  <c r="V18" i="20"/>
  <c r="V16" i="20"/>
  <c r="V15" i="20"/>
  <c r="V12" i="20"/>
  <c r="V9" i="20"/>
  <c r="V7" i="20"/>
  <c r="W4" i="20"/>
  <c r="V6" i="20"/>
  <c r="V8" i="20"/>
  <c r="W415" i="1"/>
  <c r="W412" i="1"/>
  <c r="W410" i="1"/>
  <c r="W416" i="1"/>
  <c r="W413" i="1"/>
  <c r="W409" i="1"/>
  <c r="W406" i="1"/>
  <c r="W411" i="1"/>
  <c r="W408" i="1"/>
  <c r="W404" i="1"/>
  <c r="W402" i="1"/>
  <c r="W400" i="1"/>
  <c r="W398" i="1"/>
  <c r="W396" i="1"/>
  <c r="W394" i="1"/>
  <c r="W405" i="1"/>
  <c r="W403" i="1"/>
  <c r="W401" i="1"/>
  <c r="W399" i="1"/>
  <c r="W397" i="1"/>
  <c r="W393" i="1"/>
  <c r="W391" i="1"/>
  <c r="W389" i="1"/>
  <c r="W387" i="1"/>
  <c r="W384" i="1"/>
  <c r="W382" i="1"/>
  <c r="W380" i="1"/>
  <c r="W378" i="1"/>
  <c r="W376" i="1"/>
  <c r="W374" i="1"/>
  <c r="W372" i="1"/>
  <c r="W395" i="1"/>
  <c r="W392" i="1"/>
  <c r="W390" i="1"/>
  <c r="W388" i="1"/>
  <c r="W385" i="1"/>
  <c r="W383" i="1"/>
  <c r="W379" i="1"/>
  <c r="W375" i="1"/>
  <c r="W371" i="1"/>
  <c r="W369" i="1"/>
  <c r="W367" i="1"/>
  <c r="W365" i="1"/>
  <c r="W363" i="1"/>
  <c r="W381" i="1"/>
  <c r="W377" i="1"/>
  <c r="W373" i="1"/>
  <c r="W370" i="1"/>
  <c r="W368" i="1"/>
  <c r="W366" i="1"/>
  <c r="W361" i="1"/>
  <c r="W364" i="1"/>
  <c r="W360" i="1"/>
  <c r="W356" i="1"/>
  <c r="W354" i="1"/>
  <c r="W352" i="1"/>
  <c r="W350" i="1"/>
  <c r="W348" i="1"/>
  <c r="W346" i="1"/>
  <c r="W344" i="1"/>
  <c r="W342" i="1"/>
  <c r="W340" i="1"/>
  <c r="W337" i="1"/>
  <c r="W359" i="1"/>
  <c r="W353" i="1"/>
  <c r="W349" i="1"/>
  <c r="W345" i="1"/>
  <c r="W341" i="1"/>
  <c r="W336" i="1"/>
  <c r="W334" i="1"/>
  <c r="W332" i="1"/>
  <c r="W329" i="1"/>
  <c r="W326" i="1"/>
  <c r="W324" i="1"/>
  <c r="W321" i="1"/>
  <c r="W319" i="1"/>
  <c r="W317" i="1"/>
  <c r="W315" i="1"/>
  <c r="W313" i="1"/>
  <c r="W311" i="1"/>
  <c r="W309" i="1"/>
  <c r="W307" i="1"/>
  <c r="W305" i="1"/>
  <c r="W302" i="1"/>
  <c r="W300" i="1"/>
  <c r="W298" i="1"/>
  <c r="W355" i="1"/>
  <c r="W351" i="1"/>
  <c r="W347" i="1"/>
  <c r="W343" i="1"/>
  <c r="W339" i="1"/>
  <c r="W335" i="1"/>
  <c r="W333" i="1"/>
  <c r="W331" i="1"/>
  <c r="W328" i="1"/>
  <c r="W325" i="1"/>
  <c r="W322" i="1"/>
  <c r="W320" i="1"/>
  <c r="W318" i="1"/>
  <c r="W316" i="1"/>
  <c r="W314" i="1"/>
  <c r="W312" i="1"/>
  <c r="W310" i="1"/>
  <c r="W308" i="1"/>
  <c r="W306" i="1"/>
  <c r="W304" i="1"/>
  <c r="W301" i="1"/>
  <c r="W299" i="1"/>
  <c r="W297" i="1"/>
  <c r="W296" i="1"/>
  <c r="W285" i="1"/>
  <c r="W283" i="1"/>
  <c r="W281" i="1"/>
  <c r="W279" i="1"/>
  <c r="W277" i="1"/>
  <c r="W275" i="1"/>
  <c r="W272" i="1"/>
  <c r="W270" i="1"/>
  <c r="W268" i="1"/>
  <c r="W265" i="1"/>
  <c r="W263" i="1"/>
  <c r="W261" i="1"/>
  <c r="W259" i="1"/>
  <c r="W257" i="1"/>
  <c r="W255" i="1"/>
  <c r="W253" i="1"/>
  <c r="W251" i="1"/>
  <c r="W249" i="1"/>
  <c r="W247" i="1"/>
  <c r="W245" i="1"/>
  <c r="W243" i="1"/>
  <c r="W241" i="1"/>
  <c r="W239" i="1"/>
  <c r="W236" i="1"/>
  <c r="W234" i="1"/>
  <c r="W232" i="1"/>
  <c r="W230" i="1"/>
  <c r="W228" i="1"/>
  <c r="W226" i="1"/>
  <c r="W224" i="1"/>
  <c r="W222" i="1"/>
  <c r="W219" i="1"/>
  <c r="W217" i="1"/>
  <c r="W215" i="1"/>
  <c r="W213" i="1"/>
  <c r="W211" i="1"/>
  <c r="W209" i="1"/>
  <c r="W207" i="1"/>
  <c r="W205" i="1"/>
  <c r="W203" i="1"/>
  <c r="W201" i="1"/>
  <c r="W198" i="1"/>
  <c r="W196" i="1"/>
  <c r="W194" i="1"/>
  <c r="W192" i="1"/>
  <c r="W294" i="1"/>
  <c r="W286" i="1"/>
  <c r="W284" i="1"/>
  <c r="W282" i="1"/>
  <c r="W280" i="1"/>
  <c r="W278" i="1"/>
  <c r="W276" i="1"/>
  <c r="W273" i="1"/>
  <c r="W271" i="1"/>
  <c r="W269" i="1"/>
  <c r="W266" i="1"/>
  <c r="W264" i="1"/>
  <c r="W262" i="1"/>
  <c r="W260" i="1"/>
  <c r="W258" i="1"/>
  <c r="W256" i="1"/>
  <c r="W254" i="1"/>
  <c r="W252" i="1"/>
  <c r="W250" i="1"/>
  <c r="W248" i="1"/>
  <c r="W244" i="1"/>
  <c r="W240" i="1"/>
  <c r="W235" i="1"/>
  <c r="W231" i="1"/>
  <c r="W227" i="1"/>
  <c r="W223" i="1"/>
  <c r="W218" i="1"/>
  <c r="W214" i="1"/>
  <c r="W210" i="1"/>
  <c r="W206" i="1"/>
  <c r="W202" i="1"/>
  <c r="W197" i="1"/>
  <c r="W193" i="1"/>
  <c r="W190" i="1"/>
  <c r="W188" i="1"/>
  <c r="W186" i="1"/>
  <c r="W184" i="1"/>
  <c r="W182" i="1"/>
  <c r="W180" i="1"/>
  <c r="W178" i="1"/>
  <c r="W176" i="1"/>
  <c r="W174" i="1"/>
  <c r="W172" i="1"/>
  <c r="W246" i="1"/>
  <c r="W242" i="1"/>
  <c r="W238" i="1"/>
  <c r="W233" i="1"/>
  <c r="W229" i="1"/>
  <c r="W225" i="1"/>
  <c r="W221" i="1"/>
  <c r="W216" i="1"/>
  <c r="W212" i="1"/>
  <c r="W208" i="1"/>
  <c r="W204" i="1"/>
  <c r="W199" i="1"/>
  <c r="W195" i="1"/>
  <c r="W191" i="1"/>
  <c r="W189" i="1"/>
  <c r="W187" i="1"/>
  <c r="W185" i="1"/>
  <c r="W183" i="1"/>
  <c r="W181" i="1"/>
  <c r="W179" i="1"/>
  <c r="W177" i="1"/>
  <c r="W175" i="1"/>
  <c r="W173" i="1"/>
  <c r="W171" i="1"/>
  <c r="W169" i="1"/>
  <c r="W167" i="1"/>
  <c r="W165" i="1"/>
  <c r="W163" i="1"/>
  <c r="W161" i="1"/>
  <c r="W159" i="1"/>
  <c r="W157" i="1"/>
  <c r="W155" i="1"/>
  <c r="W153" i="1"/>
  <c r="W151" i="1"/>
  <c r="W149" i="1"/>
  <c r="W147" i="1"/>
  <c r="W145" i="1"/>
  <c r="W143" i="1"/>
  <c r="W141" i="1"/>
  <c r="W139" i="1"/>
  <c r="W136" i="1"/>
  <c r="W134" i="1"/>
  <c r="W132" i="1"/>
  <c r="W130" i="1"/>
  <c r="W128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7" i="1"/>
  <c r="W55" i="1"/>
  <c r="W53" i="1"/>
  <c r="W51" i="1"/>
  <c r="W49" i="1"/>
  <c r="W47" i="1"/>
  <c r="W45" i="1"/>
  <c r="W43" i="1"/>
  <c r="W41" i="1"/>
  <c r="W39" i="1"/>
  <c r="W36" i="1"/>
  <c r="W34" i="1"/>
  <c r="W32" i="1"/>
  <c r="W30" i="1"/>
  <c r="W28" i="1"/>
  <c r="W26" i="1"/>
  <c r="W24" i="1"/>
  <c r="W22" i="1"/>
  <c r="W20" i="1"/>
  <c r="W170" i="1"/>
  <c r="W168" i="1"/>
  <c r="W166" i="1"/>
  <c r="W164" i="1"/>
  <c r="W162" i="1"/>
  <c r="W160" i="1"/>
  <c r="W158" i="1"/>
  <c r="W156" i="1"/>
  <c r="W154" i="1"/>
  <c r="W152" i="1"/>
  <c r="W150" i="1"/>
  <c r="W148" i="1"/>
  <c r="W146" i="1"/>
  <c r="W144" i="1"/>
  <c r="W142" i="1"/>
  <c r="W140" i="1"/>
  <c r="W137" i="1"/>
  <c r="W135" i="1"/>
  <c r="W133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1" i="1"/>
  <c r="W67" i="1"/>
  <c r="W63" i="1"/>
  <c r="W58" i="1"/>
  <c r="W54" i="1"/>
  <c r="W50" i="1"/>
  <c r="W46" i="1"/>
  <c r="W42" i="1"/>
  <c r="W38" i="1"/>
  <c r="W33" i="1"/>
  <c r="W29" i="1"/>
  <c r="W25" i="1"/>
  <c r="W21" i="1"/>
  <c r="W18" i="1"/>
  <c r="W16" i="1"/>
  <c r="W14" i="1"/>
  <c r="W12" i="1"/>
  <c r="W10" i="1"/>
  <c r="W8" i="1"/>
  <c r="W6" i="1"/>
  <c r="X3" i="1"/>
  <c r="W73" i="1"/>
  <c r="W69" i="1"/>
  <c r="W65" i="1"/>
  <c r="W61" i="1"/>
  <c r="W56" i="1"/>
  <c r="W52" i="1"/>
  <c r="W48" i="1"/>
  <c r="W44" i="1"/>
  <c r="W40" i="1"/>
  <c r="W35" i="1"/>
  <c r="W31" i="1"/>
  <c r="W27" i="1"/>
  <c r="W23" i="1"/>
  <c r="W19" i="1"/>
  <c r="W17" i="1"/>
  <c r="W15" i="1"/>
  <c r="W13" i="1"/>
  <c r="W11" i="1"/>
  <c r="W9" i="1"/>
  <c r="W7" i="1"/>
  <c r="W5" i="1"/>
  <c r="X357" i="1" l="1"/>
  <c r="X59" i="1"/>
  <c r="X358" i="1"/>
  <c r="X220" i="1"/>
  <c r="X288" i="1"/>
  <c r="X290" i="1"/>
  <c r="X292" i="1"/>
  <c r="X323" i="1"/>
  <c r="X289" i="1"/>
  <c r="X293" i="1"/>
  <c r="X287" i="1"/>
  <c r="X291" i="1"/>
  <c r="X414" i="1"/>
  <c r="X327" i="1"/>
  <c r="X237" i="1"/>
  <c r="X200" i="1"/>
  <c r="X303" i="1"/>
  <c r="W38" i="20"/>
  <c r="W35" i="20"/>
  <c r="W31" i="20"/>
  <c r="W32" i="20"/>
  <c r="W30" i="20"/>
  <c r="W28" i="20"/>
  <c r="W26" i="20"/>
  <c r="W29" i="20"/>
  <c r="W24" i="20"/>
  <c r="W22" i="20"/>
  <c r="W20" i="20"/>
  <c r="W18" i="20"/>
  <c r="W16" i="20"/>
  <c r="W27" i="20"/>
  <c r="W25" i="20"/>
  <c r="W23" i="20"/>
  <c r="W21" i="20"/>
  <c r="W19" i="20"/>
  <c r="W17" i="20"/>
  <c r="W8" i="20"/>
  <c r="W6" i="20"/>
  <c r="W7" i="20"/>
  <c r="X4" i="20"/>
  <c r="W15" i="20"/>
  <c r="W12" i="20"/>
  <c r="W9" i="20"/>
  <c r="X416" i="1"/>
  <c r="X413" i="1"/>
  <c r="X411" i="1"/>
  <c r="X412" i="1"/>
  <c r="X408" i="1"/>
  <c r="X415" i="1"/>
  <c r="X410" i="1"/>
  <c r="X409" i="1"/>
  <c r="X406" i="1"/>
  <c r="X405" i="1"/>
  <c r="X403" i="1"/>
  <c r="X401" i="1"/>
  <c r="X399" i="1"/>
  <c r="X397" i="1"/>
  <c r="X395" i="1"/>
  <c r="X404" i="1"/>
  <c r="X402" i="1"/>
  <c r="X400" i="1"/>
  <c r="X398" i="1"/>
  <c r="X396" i="1"/>
  <c r="X392" i="1"/>
  <c r="X390" i="1"/>
  <c r="X388" i="1"/>
  <c r="X385" i="1"/>
  <c r="X383" i="1"/>
  <c r="X381" i="1"/>
  <c r="X379" i="1"/>
  <c r="X377" i="1"/>
  <c r="X375" i="1"/>
  <c r="X373" i="1"/>
  <c r="X371" i="1"/>
  <c r="X394" i="1"/>
  <c r="X393" i="1"/>
  <c r="X391" i="1"/>
  <c r="X389" i="1"/>
  <c r="X387" i="1"/>
  <c r="X382" i="1"/>
  <c r="X378" i="1"/>
  <c r="X374" i="1"/>
  <c r="X370" i="1"/>
  <c r="X368" i="1"/>
  <c r="X366" i="1"/>
  <c r="X364" i="1"/>
  <c r="X384" i="1"/>
  <c r="X380" i="1"/>
  <c r="X376" i="1"/>
  <c r="X372" i="1"/>
  <c r="X369" i="1"/>
  <c r="X367" i="1"/>
  <c r="X365" i="1"/>
  <c r="X363" i="1"/>
  <c r="X361" i="1"/>
  <c r="X359" i="1"/>
  <c r="X355" i="1"/>
  <c r="X353" i="1"/>
  <c r="X351" i="1"/>
  <c r="X349" i="1"/>
  <c r="X347" i="1"/>
  <c r="X345" i="1"/>
  <c r="X343" i="1"/>
  <c r="X341" i="1"/>
  <c r="X339" i="1"/>
  <c r="X356" i="1"/>
  <c r="X352" i="1"/>
  <c r="X348" i="1"/>
  <c r="X344" i="1"/>
  <c r="X340" i="1"/>
  <c r="X335" i="1"/>
  <c r="X333" i="1"/>
  <c r="X331" i="1"/>
  <c r="X328" i="1"/>
  <c r="X325" i="1"/>
  <c r="X322" i="1"/>
  <c r="X320" i="1"/>
  <c r="X318" i="1"/>
  <c r="X316" i="1"/>
  <c r="X314" i="1"/>
  <c r="X312" i="1"/>
  <c r="X310" i="1"/>
  <c r="X308" i="1"/>
  <c r="X306" i="1"/>
  <c r="X304" i="1"/>
  <c r="X301" i="1"/>
  <c r="X299" i="1"/>
  <c r="X297" i="1"/>
  <c r="X360" i="1"/>
  <c r="X354" i="1"/>
  <c r="X350" i="1"/>
  <c r="X346" i="1"/>
  <c r="X342" i="1"/>
  <c r="X337" i="1"/>
  <c r="X336" i="1"/>
  <c r="X334" i="1"/>
  <c r="X332" i="1"/>
  <c r="X329" i="1"/>
  <c r="X326" i="1"/>
  <c r="X324" i="1"/>
  <c r="X321" i="1"/>
  <c r="X319" i="1"/>
  <c r="X317" i="1"/>
  <c r="X315" i="1"/>
  <c r="X313" i="1"/>
  <c r="X311" i="1"/>
  <c r="X309" i="1"/>
  <c r="X307" i="1"/>
  <c r="X305" i="1"/>
  <c r="X302" i="1"/>
  <c r="X300" i="1"/>
  <c r="X298" i="1"/>
  <c r="X294" i="1"/>
  <c r="X286" i="1"/>
  <c r="X284" i="1"/>
  <c r="X282" i="1"/>
  <c r="X280" i="1"/>
  <c r="X278" i="1"/>
  <c r="X276" i="1"/>
  <c r="X273" i="1"/>
  <c r="X271" i="1"/>
  <c r="X269" i="1"/>
  <c r="X266" i="1"/>
  <c r="X264" i="1"/>
  <c r="X262" i="1"/>
  <c r="X260" i="1"/>
  <c r="X258" i="1"/>
  <c r="X256" i="1"/>
  <c r="X254" i="1"/>
  <c r="X252" i="1"/>
  <c r="X250" i="1"/>
  <c r="X248" i="1"/>
  <c r="X246" i="1"/>
  <c r="X244" i="1"/>
  <c r="X242" i="1"/>
  <c r="X240" i="1"/>
  <c r="X238" i="1"/>
  <c r="X235" i="1"/>
  <c r="X233" i="1"/>
  <c r="X231" i="1"/>
  <c r="X229" i="1"/>
  <c r="X227" i="1"/>
  <c r="X225" i="1"/>
  <c r="X223" i="1"/>
  <c r="X221" i="1"/>
  <c r="X218" i="1"/>
  <c r="X216" i="1"/>
  <c r="X214" i="1"/>
  <c r="X212" i="1"/>
  <c r="X210" i="1"/>
  <c r="X208" i="1"/>
  <c r="X206" i="1"/>
  <c r="X204" i="1"/>
  <c r="X202" i="1"/>
  <c r="X199" i="1"/>
  <c r="X197" i="1"/>
  <c r="X195" i="1"/>
  <c r="X193" i="1"/>
  <c r="X191" i="1"/>
  <c r="X296" i="1"/>
  <c r="X285" i="1"/>
  <c r="X283" i="1"/>
  <c r="X281" i="1"/>
  <c r="X279" i="1"/>
  <c r="X277" i="1"/>
  <c r="X275" i="1"/>
  <c r="X272" i="1"/>
  <c r="X270" i="1"/>
  <c r="X268" i="1"/>
  <c r="X265" i="1"/>
  <c r="X263" i="1"/>
  <c r="X261" i="1"/>
  <c r="X259" i="1"/>
  <c r="X257" i="1"/>
  <c r="X255" i="1"/>
  <c r="X253" i="1"/>
  <c r="X251" i="1"/>
  <c r="X247" i="1"/>
  <c r="X243" i="1"/>
  <c r="X239" i="1"/>
  <c r="X234" i="1"/>
  <c r="X230" i="1"/>
  <c r="X226" i="1"/>
  <c r="X222" i="1"/>
  <c r="X217" i="1"/>
  <c r="X213" i="1"/>
  <c r="X209" i="1"/>
  <c r="X205" i="1"/>
  <c r="X201" i="1"/>
  <c r="X196" i="1"/>
  <c r="X192" i="1"/>
  <c r="X189" i="1"/>
  <c r="X187" i="1"/>
  <c r="X185" i="1"/>
  <c r="X183" i="1"/>
  <c r="X181" i="1"/>
  <c r="X179" i="1"/>
  <c r="X177" i="1"/>
  <c r="X175" i="1"/>
  <c r="X173" i="1"/>
  <c r="X249" i="1"/>
  <c r="X245" i="1"/>
  <c r="X241" i="1"/>
  <c r="X236" i="1"/>
  <c r="X232" i="1"/>
  <c r="X228" i="1"/>
  <c r="X224" i="1"/>
  <c r="X219" i="1"/>
  <c r="X215" i="1"/>
  <c r="X211" i="1"/>
  <c r="X207" i="1"/>
  <c r="X203" i="1"/>
  <c r="X198" i="1"/>
  <c r="X194" i="1"/>
  <c r="X190" i="1"/>
  <c r="X188" i="1"/>
  <c r="X186" i="1"/>
  <c r="X184" i="1"/>
  <c r="X182" i="1"/>
  <c r="X180" i="1"/>
  <c r="X178" i="1"/>
  <c r="X176" i="1"/>
  <c r="X174" i="1"/>
  <c r="X172" i="1"/>
  <c r="X170" i="1"/>
  <c r="X168" i="1"/>
  <c r="X166" i="1"/>
  <c r="X164" i="1"/>
  <c r="X162" i="1"/>
  <c r="X160" i="1"/>
  <c r="X158" i="1"/>
  <c r="X156" i="1"/>
  <c r="X154" i="1"/>
  <c r="X152" i="1"/>
  <c r="X150" i="1"/>
  <c r="X148" i="1"/>
  <c r="X146" i="1"/>
  <c r="X144" i="1"/>
  <c r="X142" i="1"/>
  <c r="X140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8" i="1"/>
  <c r="X56" i="1"/>
  <c r="X54" i="1"/>
  <c r="X52" i="1"/>
  <c r="X50" i="1"/>
  <c r="X48" i="1"/>
  <c r="X46" i="1"/>
  <c r="X44" i="1"/>
  <c r="X42" i="1"/>
  <c r="X40" i="1"/>
  <c r="X38" i="1"/>
  <c r="X35" i="1"/>
  <c r="X33" i="1"/>
  <c r="X31" i="1"/>
  <c r="X29" i="1"/>
  <c r="X27" i="1"/>
  <c r="X25" i="1"/>
  <c r="X23" i="1"/>
  <c r="X21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6" i="1"/>
  <c r="X134" i="1"/>
  <c r="X132" i="1"/>
  <c r="X130" i="1"/>
  <c r="X128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4" i="1"/>
  <c r="X70" i="1"/>
  <c r="X66" i="1"/>
  <c r="X62" i="1"/>
  <c r="X57" i="1"/>
  <c r="X53" i="1"/>
  <c r="X49" i="1"/>
  <c r="X45" i="1"/>
  <c r="X41" i="1"/>
  <c r="X36" i="1"/>
  <c r="X32" i="1"/>
  <c r="X28" i="1"/>
  <c r="X24" i="1"/>
  <c r="X20" i="1"/>
  <c r="X19" i="1"/>
  <c r="X17" i="1"/>
  <c r="X15" i="1"/>
  <c r="X13" i="1"/>
  <c r="X11" i="1"/>
  <c r="X9" i="1"/>
  <c r="X7" i="1"/>
  <c r="X5" i="1"/>
  <c r="Y3" i="1"/>
  <c r="X76" i="1"/>
  <c r="X72" i="1"/>
  <c r="X68" i="1"/>
  <c r="X64" i="1"/>
  <c r="X60" i="1"/>
  <c r="X55" i="1"/>
  <c r="X51" i="1"/>
  <c r="X47" i="1"/>
  <c r="X43" i="1"/>
  <c r="X39" i="1"/>
  <c r="X34" i="1"/>
  <c r="X30" i="1"/>
  <c r="X26" i="1"/>
  <c r="X22" i="1"/>
  <c r="X18" i="1"/>
  <c r="X16" i="1"/>
  <c r="X14" i="1"/>
  <c r="X12" i="1"/>
  <c r="X10" i="1"/>
  <c r="X8" i="1"/>
  <c r="X6" i="1"/>
  <c r="Y59" i="1" l="1"/>
  <c r="Y358" i="1"/>
  <c r="Y357" i="1"/>
  <c r="Y220" i="1"/>
  <c r="Y323" i="1"/>
  <c r="Y287" i="1"/>
  <c r="Y289" i="1"/>
  <c r="Y291" i="1"/>
  <c r="Y293" i="1"/>
  <c r="Y288" i="1"/>
  <c r="Y292" i="1"/>
  <c r="Y290" i="1"/>
  <c r="Y414" i="1"/>
  <c r="Y327" i="1"/>
  <c r="Y237" i="1"/>
  <c r="Y200" i="1"/>
  <c r="Y303" i="1"/>
  <c r="X38" i="20"/>
  <c r="X35" i="20"/>
  <c r="X32" i="20"/>
  <c r="X30" i="20"/>
  <c r="X29" i="20"/>
  <c r="X27" i="20"/>
  <c r="X31" i="20"/>
  <c r="X28" i="20"/>
  <c r="X26" i="20"/>
  <c r="X25" i="20"/>
  <c r="X23" i="20"/>
  <c r="X21" i="20"/>
  <c r="X19" i="20"/>
  <c r="X17" i="20"/>
  <c r="X24" i="20"/>
  <c r="X22" i="20"/>
  <c r="X20" i="20"/>
  <c r="X18" i="20"/>
  <c r="X16" i="20"/>
  <c r="X15" i="20"/>
  <c r="X12" i="20"/>
  <c r="X9" i="20"/>
  <c r="X7" i="20"/>
  <c r="Y4" i="20"/>
  <c r="X8" i="20"/>
  <c r="X6" i="20"/>
  <c r="Y415" i="1"/>
  <c r="Y412" i="1"/>
  <c r="Y410" i="1"/>
  <c r="Y416" i="1"/>
  <c r="Y411" i="1"/>
  <c r="Y409" i="1"/>
  <c r="Y406" i="1"/>
  <c r="Y413" i="1"/>
  <c r="Y408" i="1"/>
  <c r="Y404" i="1"/>
  <c r="Y402" i="1"/>
  <c r="Y400" i="1"/>
  <c r="Y398" i="1"/>
  <c r="Y396" i="1"/>
  <c r="Y394" i="1"/>
  <c r="Y405" i="1"/>
  <c r="Y403" i="1"/>
  <c r="Y401" i="1"/>
  <c r="Y399" i="1"/>
  <c r="Y397" i="1"/>
  <c r="Y395" i="1"/>
  <c r="Y393" i="1"/>
  <c r="Y391" i="1"/>
  <c r="Y389" i="1"/>
  <c r="Y387" i="1"/>
  <c r="Y384" i="1"/>
  <c r="Y382" i="1"/>
  <c r="Y380" i="1"/>
  <c r="Y378" i="1"/>
  <c r="Y376" i="1"/>
  <c r="Y374" i="1"/>
  <c r="Y372" i="1"/>
  <c r="Y392" i="1"/>
  <c r="Y390" i="1"/>
  <c r="Y388" i="1"/>
  <c r="Y385" i="1"/>
  <c r="Y381" i="1"/>
  <c r="Y377" i="1"/>
  <c r="Y373" i="1"/>
  <c r="Y369" i="1"/>
  <c r="Y367" i="1"/>
  <c r="Y365" i="1"/>
  <c r="Y363" i="1"/>
  <c r="Y383" i="1"/>
  <c r="Y379" i="1"/>
  <c r="Y375" i="1"/>
  <c r="Y371" i="1"/>
  <c r="Y370" i="1"/>
  <c r="Y368" i="1"/>
  <c r="Y366" i="1"/>
  <c r="Y364" i="1"/>
  <c r="Y361" i="1"/>
  <c r="Y360" i="1"/>
  <c r="Y356" i="1"/>
  <c r="Y354" i="1"/>
  <c r="Y352" i="1"/>
  <c r="Y350" i="1"/>
  <c r="Y348" i="1"/>
  <c r="Y346" i="1"/>
  <c r="Y344" i="1"/>
  <c r="Y342" i="1"/>
  <c r="Y340" i="1"/>
  <c r="Y337" i="1"/>
  <c r="Y355" i="1"/>
  <c r="Y351" i="1"/>
  <c r="Y347" i="1"/>
  <c r="Y343" i="1"/>
  <c r="Y339" i="1"/>
  <c r="Y336" i="1"/>
  <c r="Y334" i="1"/>
  <c r="Y332" i="1"/>
  <c r="Y329" i="1"/>
  <c r="Y326" i="1"/>
  <c r="Y324" i="1"/>
  <c r="Y321" i="1"/>
  <c r="Y319" i="1"/>
  <c r="Y317" i="1"/>
  <c r="Y315" i="1"/>
  <c r="Y313" i="1"/>
  <c r="Y311" i="1"/>
  <c r="Y309" i="1"/>
  <c r="Y307" i="1"/>
  <c r="Y305" i="1"/>
  <c r="Y302" i="1"/>
  <c r="Y300" i="1"/>
  <c r="Y298" i="1"/>
  <c r="Y359" i="1"/>
  <c r="Y353" i="1"/>
  <c r="Y349" i="1"/>
  <c r="Y345" i="1"/>
  <c r="Y341" i="1"/>
  <c r="Y335" i="1"/>
  <c r="Y333" i="1"/>
  <c r="Y331" i="1"/>
  <c r="Y328" i="1"/>
  <c r="Y325" i="1"/>
  <c r="Y322" i="1"/>
  <c r="Y320" i="1"/>
  <c r="Y318" i="1"/>
  <c r="Y316" i="1"/>
  <c r="Y314" i="1"/>
  <c r="Y312" i="1"/>
  <c r="Y310" i="1"/>
  <c r="Y308" i="1"/>
  <c r="Y306" i="1"/>
  <c r="Y304" i="1"/>
  <c r="Y301" i="1"/>
  <c r="Y299" i="1"/>
  <c r="Y297" i="1"/>
  <c r="Y296" i="1"/>
  <c r="Y285" i="1"/>
  <c r="Y283" i="1"/>
  <c r="Y281" i="1"/>
  <c r="Y279" i="1"/>
  <c r="Y277" i="1"/>
  <c r="Y275" i="1"/>
  <c r="Y272" i="1"/>
  <c r="Y270" i="1"/>
  <c r="Y268" i="1"/>
  <c r="Y265" i="1"/>
  <c r="Y263" i="1"/>
  <c r="Y261" i="1"/>
  <c r="Y259" i="1"/>
  <c r="Y257" i="1"/>
  <c r="Y255" i="1"/>
  <c r="Y253" i="1"/>
  <c r="Y251" i="1"/>
  <c r="Y249" i="1"/>
  <c r="Y247" i="1"/>
  <c r="Y245" i="1"/>
  <c r="Y243" i="1"/>
  <c r="Y241" i="1"/>
  <c r="Y239" i="1"/>
  <c r="Y236" i="1"/>
  <c r="Y234" i="1"/>
  <c r="Y232" i="1"/>
  <c r="Y230" i="1"/>
  <c r="Y228" i="1"/>
  <c r="Y226" i="1"/>
  <c r="Y224" i="1"/>
  <c r="Y222" i="1"/>
  <c r="Y219" i="1"/>
  <c r="Y217" i="1"/>
  <c r="Y215" i="1"/>
  <c r="Y213" i="1"/>
  <c r="Y211" i="1"/>
  <c r="Y209" i="1"/>
  <c r="Y207" i="1"/>
  <c r="Y205" i="1"/>
  <c r="Y203" i="1"/>
  <c r="Y201" i="1"/>
  <c r="Y198" i="1"/>
  <c r="Y196" i="1"/>
  <c r="Y194" i="1"/>
  <c r="Y192" i="1"/>
  <c r="Y294" i="1"/>
  <c r="Y286" i="1"/>
  <c r="Y284" i="1"/>
  <c r="Y282" i="1"/>
  <c r="Y280" i="1"/>
  <c r="Y278" i="1"/>
  <c r="Y276" i="1"/>
  <c r="Y273" i="1"/>
  <c r="Y271" i="1"/>
  <c r="Y269" i="1"/>
  <c r="Y266" i="1"/>
  <c r="Y264" i="1"/>
  <c r="Y262" i="1"/>
  <c r="Y260" i="1"/>
  <c r="Y258" i="1"/>
  <c r="Y256" i="1"/>
  <c r="Y254" i="1"/>
  <c r="Y252" i="1"/>
  <c r="Y250" i="1"/>
  <c r="Y246" i="1"/>
  <c r="Y242" i="1"/>
  <c r="Y238" i="1"/>
  <c r="Y233" i="1"/>
  <c r="Y229" i="1"/>
  <c r="Y225" i="1"/>
  <c r="Y221" i="1"/>
  <c r="Y216" i="1"/>
  <c r="Y212" i="1"/>
  <c r="Y208" i="1"/>
  <c r="Y204" i="1"/>
  <c r="Y199" i="1"/>
  <c r="Y195" i="1"/>
  <c r="Y191" i="1"/>
  <c r="Y190" i="1"/>
  <c r="Y188" i="1"/>
  <c r="Y186" i="1"/>
  <c r="Y184" i="1"/>
  <c r="Y182" i="1"/>
  <c r="Y180" i="1"/>
  <c r="Y178" i="1"/>
  <c r="Y176" i="1"/>
  <c r="Y174" i="1"/>
  <c r="Y172" i="1"/>
  <c r="Y248" i="1"/>
  <c r="Y244" i="1"/>
  <c r="Y240" i="1"/>
  <c r="Y235" i="1"/>
  <c r="Y231" i="1"/>
  <c r="Y227" i="1"/>
  <c r="Y223" i="1"/>
  <c r="Y218" i="1"/>
  <c r="Y214" i="1"/>
  <c r="Y210" i="1"/>
  <c r="Y206" i="1"/>
  <c r="Y202" i="1"/>
  <c r="Y197" i="1"/>
  <c r="Y193" i="1"/>
  <c r="Y189" i="1"/>
  <c r="Y187" i="1"/>
  <c r="Y185" i="1"/>
  <c r="Y183" i="1"/>
  <c r="Y181" i="1"/>
  <c r="Y179" i="1"/>
  <c r="Y177" i="1"/>
  <c r="Y175" i="1"/>
  <c r="Y173" i="1"/>
  <c r="Y171" i="1"/>
  <c r="Y169" i="1"/>
  <c r="Y167" i="1"/>
  <c r="Y165" i="1"/>
  <c r="Y163" i="1"/>
  <c r="Y161" i="1"/>
  <c r="Y159" i="1"/>
  <c r="Y157" i="1"/>
  <c r="Y155" i="1"/>
  <c r="Y153" i="1"/>
  <c r="Y151" i="1"/>
  <c r="Y149" i="1"/>
  <c r="Y147" i="1"/>
  <c r="Y145" i="1"/>
  <c r="Y143" i="1"/>
  <c r="Y141" i="1"/>
  <c r="Y139" i="1"/>
  <c r="Y136" i="1"/>
  <c r="Y134" i="1"/>
  <c r="Y132" i="1"/>
  <c r="Y130" i="1"/>
  <c r="Y128" i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7" i="1"/>
  <c r="Y55" i="1"/>
  <c r="Y53" i="1"/>
  <c r="Y51" i="1"/>
  <c r="Y49" i="1"/>
  <c r="Y47" i="1"/>
  <c r="Y45" i="1"/>
  <c r="Y43" i="1"/>
  <c r="Y41" i="1"/>
  <c r="Y39" i="1"/>
  <c r="Y36" i="1"/>
  <c r="Y34" i="1"/>
  <c r="Y32" i="1"/>
  <c r="Y30" i="1"/>
  <c r="Y28" i="1"/>
  <c r="Y26" i="1"/>
  <c r="Y24" i="1"/>
  <c r="Y22" i="1"/>
  <c r="Y20" i="1"/>
  <c r="Y170" i="1"/>
  <c r="Y168" i="1"/>
  <c r="Y166" i="1"/>
  <c r="Y164" i="1"/>
  <c r="Y162" i="1"/>
  <c r="Y160" i="1"/>
  <c r="Y158" i="1"/>
  <c r="Y156" i="1"/>
  <c r="Y154" i="1"/>
  <c r="Y152" i="1"/>
  <c r="Y150" i="1"/>
  <c r="Y148" i="1"/>
  <c r="Y146" i="1"/>
  <c r="Y144" i="1"/>
  <c r="Y142" i="1"/>
  <c r="Y140" i="1"/>
  <c r="Y137" i="1"/>
  <c r="Y135" i="1"/>
  <c r="Y133" i="1"/>
  <c r="Y131" i="1"/>
  <c r="Y129" i="1"/>
  <c r="Y127" i="1"/>
  <c r="Y125" i="1"/>
  <c r="Y123" i="1"/>
  <c r="Y121" i="1"/>
  <c r="Y119" i="1"/>
  <c r="Y117" i="1"/>
  <c r="Y115" i="1"/>
  <c r="Y113" i="1"/>
  <c r="Y111" i="1"/>
  <c r="Y109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3" i="1"/>
  <c r="Y69" i="1"/>
  <c r="Y65" i="1"/>
  <c r="Y61" i="1"/>
  <c r="Y56" i="1"/>
  <c r="Y52" i="1"/>
  <c r="Y48" i="1"/>
  <c r="Y44" i="1"/>
  <c r="Y40" i="1"/>
  <c r="Y35" i="1"/>
  <c r="Y31" i="1"/>
  <c r="Y27" i="1"/>
  <c r="Y23" i="1"/>
  <c r="Y18" i="1"/>
  <c r="Y16" i="1"/>
  <c r="Y14" i="1"/>
  <c r="Y12" i="1"/>
  <c r="Y10" i="1"/>
  <c r="Y8" i="1"/>
  <c r="Y6" i="1"/>
  <c r="Z3" i="1"/>
  <c r="Y75" i="1"/>
  <c r="Y71" i="1"/>
  <c r="Y67" i="1"/>
  <c r="Y63" i="1"/>
  <c r="Y58" i="1"/>
  <c r="Y54" i="1"/>
  <c r="Y50" i="1"/>
  <c r="Y46" i="1"/>
  <c r="Y42" i="1"/>
  <c r="Y38" i="1"/>
  <c r="Y33" i="1"/>
  <c r="Y29" i="1"/>
  <c r="Y25" i="1"/>
  <c r="Y21" i="1"/>
  <c r="Y19" i="1"/>
  <c r="Y17" i="1"/>
  <c r="Y15" i="1"/>
  <c r="Y13" i="1"/>
  <c r="Y11" i="1"/>
  <c r="Y9" i="1"/>
  <c r="Y7" i="1"/>
  <c r="Y5" i="1"/>
  <c r="Z357" i="1" l="1"/>
  <c r="Z59" i="1"/>
  <c r="Z358" i="1"/>
  <c r="Z220" i="1"/>
  <c r="Z288" i="1"/>
  <c r="Z290" i="1"/>
  <c r="Z292" i="1"/>
  <c r="Z323" i="1"/>
  <c r="Z287" i="1"/>
  <c r="Z291" i="1"/>
  <c r="Z289" i="1"/>
  <c r="Z293" i="1"/>
  <c r="Z414" i="1"/>
  <c r="Z327" i="1"/>
  <c r="Z200" i="1"/>
  <c r="Z237" i="1"/>
  <c r="Z303" i="1"/>
  <c r="Y38" i="20"/>
  <c r="Y35" i="20"/>
  <c r="Y31" i="20"/>
  <c r="Y29" i="20"/>
  <c r="Y28" i="20"/>
  <c r="Y26" i="20"/>
  <c r="Y32" i="20"/>
  <c r="Y30" i="20"/>
  <c r="Y27" i="20"/>
  <c r="Y24" i="20"/>
  <c r="Y22" i="20"/>
  <c r="Y20" i="20"/>
  <c r="Y18" i="20"/>
  <c r="Y16" i="20"/>
  <c r="Y25" i="20"/>
  <c r="Y23" i="20"/>
  <c r="Y21" i="20"/>
  <c r="Y19" i="20"/>
  <c r="Y17" i="20"/>
  <c r="Y8" i="20"/>
  <c r="Y6" i="20"/>
  <c r="Y7" i="20"/>
  <c r="Z4" i="20"/>
  <c r="Y15" i="20"/>
  <c r="Y12" i="20"/>
  <c r="Y9" i="20"/>
  <c r="Z416" i="1"/>
  <c r="Z413" i="1"/>
  <c r="Z411" i="1"/>
  <c r="Z415" i="1"/>
  <c r="Z410" i="1"/>
  <c r="Z408" i="1"/>
  <c r="Z412" i="1"/>
  <c r="Z409" i="1"/>
  <c r="Z406" i="1"/>
  <c r="Z405" i="1"/>
  <c r="Z403" i="1"/>
  <c r="Z401" i="1"/>
  <c r="Z399" i="1"/>
  <c r="Z397" i="1"/>
  <c r="Z395" i="1"/>
  <c r="Z404" i="1"/>
  <c r="Z402" i="1"/>
  <c r="Z400" i="1"/>
  <c r="Z398" i="1"/>
  <c r="Z396" i="1"/>
  <c r="Z394" i="1"/>
  <c r="Z392" i="1"/>
  <c r="Z390" i="1"/>
  <c r="Z388" i="1"/>
  <c r="Z385" i="1"/>
  <c r="Z383" i="1"/>
  <c r="Z381" i="1"/>
  <c r="Z379" i="1"/>
  <c r="Z377" i="1"/>
  <c r="Z375" i="1"/>
  <c r="Z373" i="1"/>
  <c r="Z371" i="1"/>
  <c r="Z393" i="1"/>
  <c r="Z391" i="1"/>
  <c r="Z389" i="1"/>
  <c r="Z387" i="1"/>
  <c r="Z384" i="1"/>
  <c r="Z380" i="1"/>
  <c r="Z376" i="1"/>
  <c r="Z372" i="1"/>
  <c r="Z370" i="1"/>
  <c r="Z368" i="1"/>
  <c r="Z366" i="1"/>
  <c r="Z364" i="1"/>
  <c r="Z382" i="1"/>
  <c r="Z378" i="1"/>
  <c r="Z374" i="1"/>
  <c r="Z369" i="1"/>
  <c r="Z367" i="1"/>
  <c r="Z363" i="1"/>
  <c r="Z365" i="1"/>
  <c r="Z361" i="1"/>
  <c r="Z359" i="1"/>
  <c r="Z355" i="1"/>
  <c r="Z353" i="1"/>
  <c r="Z351" i="1"/>
  <c r="Z349" i="1"/>
  <c r="Z347" i="1"/>
  <c r="Z345" i="1"/>
  <c r="Z343" i="1"/>
  <c r="Z341" i="1"/>
  <c r="Z339" i="1"/>
  <c r="Z360" i="1"/>
  <c r="Z354" i="1"/>
  <c r="Z350" i="1"/>
  <c r="Z346" i="1"/>
  <c r="Z342" i="1"/>
  <c r="Z337" i="1"/>
  <c r="Z335" i="1"/>
  <c r="Z333" i="1"/>
  <c r="Z331" i="1"/>
  <c r="Z328" i="1"/>
  <c r="Z325" i="1"/>
  <c r="Z322" i="1"/>
  <c r="Z320" i="1"/>
  <c r="Z318" i="1"/>
  <c r="Z316" i="1"/>
  <c r="Z314" i="1"/>
  <c r="Z312" i="1"/>
  <c r="Z310" i="1"/>
  <c r="Z308" i="1"/>
  <c r="Z306" i="1"/>
  <c r="Z304" i="1"/>
  <c r="Z301" i="1"/>
  <c r="Z299" i="1"/>
  <c r="Z297" i="1"/>
  <c r="Z356" i="1"/>
  <c r="Z352" i="1"/>
  <c r="Z348" i="1"/>
  <c r="Z344" i="1"/>
  <c r="Z340" i="1"/>
  <c r="Z336" i="1"/>
  <c r="Z334" i="1"/>
  <c r="Z332" i="1"/>
  <c r="Z329" i="1"/>
  <c r="Z326" i="1"/>
  <c r="Z324" i="1"/>
  <c r="Z321" i="1"/>
  <c r="Z319" i="1"/>
  <c r="Z317" i="1"/>
  <c r="Z315" i="1"/>
  <c r="Z313" i="1"/>
  <c r="Z311" i="1"/>
  <c r="Z309" i="1"/>
  <c r="Z307" i="1"/>
  <c r="Z305" i="1"/>
  <c r="Z302" i="1"/>
  <c r="Z300" i="1"/>
  <c r="Z298" i="1"/>
  <c r="Z294" i="1"/>
  <c r="Z286" i="1"/>
  <c r="Z284" i="1"/>
  <c r="Z282" i="1"/>
  <c r="Z280" i="1"/>
  <c r="Z278" i="1"/>
  <c r="Z276" i="1"/>
  <c r="Z273" i="1"/>
  <c r="Z271" i="1"/>
  <c r="Z269" i="1"/>
  <c r="Z266" i="1"/>
  <c r="Z264" i="1"/>
  <c r="Z262" i="1"/>
  <c r="Z260" i="1"/>
  <c r="Z258" i="1"/>
  <c r="Z256" i="1"/>
  <c r="Z254" i="1"/>
  <c r="Z252" i="1"/>
  <c r="Z250" i="1"/>
  <c r="Z248" i="1"/>
  <c r="Z246" i="1"/>
  <c r="Z244" i="1"/>
  <c r="Z242" i="1"/>
  <c r="Z240" i="1"/>
  <c r="Z238" i="1"/>
  <c r="Z235" i="1"/>
  <c r="Z233" i="1"/>
  <c r="Z231" i="1"/>
  <c r="Z229" i="1"/>
  <c r="Z227" i="1"/>
  <c r="Z225" i="1"/>
  <c r="Z223" i="1"/>
  <c r="Z221" i="1"/>
  <c r="Z218" i="1"/>
  <c r="Z216" i="1"/>
  <c r="Z214" i="1"/>
  <c r="Z212" i="1"/>
  <c r="Z210" i="1"/>
  <c r="Z208" i="1"/>
  <c r="Z206" i="1"/>
  <c r="Z204" i="1"/>
  <c r="Z202" i="1"/>
  <c r="Z199" i="1"/>
  <c r="Z197" i="1"/>
  <c r="Z195" i="1"/>
  <c r="Z193" i="1"/>
  <c r="Z191" i="1"/>
  <c r="Z296" i="1"/>
  <c r="Z285" i="1"/>
  <c r="Z283" i="1"/>
  <c r="Z281" i="1"/>
  <c r="Z279" i="1"/>
  <c r="Z277" i="1"/>
  <c r="Z275" i="1"/>
  <c r="Z272" i="1"/>
  <c r="Z270" i="1"/>
  <c r="Z268" i="1"/>
  <c r="Z265" i="1"/>
  <c r="Z263" i="1"/>
  <c r="Z261" i="1"/>
  <c r="Z259" i="1"/>
  <c r="Z257" i="1"/>
  <c r="Z255" i="1"/>
  <c r="Z253" i="1"/>
  <c r="Z251" i="1"/>
  <c r="Z249" i="1"/>
  <c r="Z245" i="1"/>
  <c r="Z241" i="1"/>
  <c r="Z236" i="1"/>
  <c r="Z232" i="1"/>
  <c r="Z228" i="1"/>
  <c r="Z224" i="1"/>
  <c r="Z219" i="1"/>
  <c r="Z215" i="1"/>
  <c r="Z211" i="1"/>
  <c r="Z207" i="1"/>
  <c r="Z203" i="1"/>
  <c r="Z198" i="1"/>
  <c r="Z194" i="1"/>
  <c r="Z189" i="1"/>
  <c r="Z187" i="1"/>
  <c r="Z185" i="1"/>
  <c r="Z183" i="1"/>
  <c r="Z181" i="1"/>
  <c r="Z179" i="1"/>
  <c r="Z177" i="1"/>
  <c r="Z175" i="1"/>
  <c r="Z173" i="1"/>
  <c r="Z247" i="1"/>
  <c r="Z243" i="1"/>
  <c r="Z239" i="1"/>
  <c r="Z234" i="1"/>
  <c r="Z230" i="1"/>
  <c r="Z226" i="1"/>
  <c r="Z222" i="1"/>
  <c r="Z217" i="1"/>
  <c r="Z213" i="1"/>
  <c r="Z209" i="1"/>
  <c r="Z205" i="1"/>
  <c r="Z201" i="1"/>
  <c r="Z196" i="1"/>
  <c r="Z192" i="1"/>
  <c r="Z190" i="1"/>
  <c r="Z188" i="1"/>
  <c r="Z186" i="1"/>
  <c r="Z184" i="1"/>
  <c r="Z182" i="1"/>
  <c r="Z180" i="1"/>
  <c r="Z178" i="1"/>
  <c r="Z176" i="1"/>
  <c r="Z174" i="1"/>
  <c r="Z172" i="1"/>
  <c r="Z170" i="1"/>
  <c r="Z168" i="1"/>
  <c r="Z166" i="1"/>
  <c r="Z164" i="1"/>
  <c r="Z162" i="1"/>
  <c r="Z160" i="1"/>
  <c r="Z158" i="1"/>
  <c r="Z156" i="1"/>
  <c r="Z154" i="1"/>
  <c r="Z152" i="1"/>
  <c r="Z150" i="1"/>
  <c r="Z148" i="1"/>
  <c r="Z146" i="1"/>
  <c r="Z144" i="1"/>
  <c r="Z142" i="1"/>
  <c r="Z140" i="1"/>
  <c r="Z137" i="1"/>
  <c r="Z135" i="1"/>
  <c r="Z133" i="1"/>
  <c r="Z131" i="1"/>
  <c r="Z129" i="1"/>
  <c r="Z127" i="1"/>
  <c r="Z125" i="1"/>
  <c r="Z123" i="1"/>
  <c r="Z121" i="1"/>
  <c r="Z119" i="1"/>
  <c r="Z117" i="1"/>
  <c r="Z115" i="1"/>
  <c r="Z113" i="1"/>
  <c r="Z111" i="1"/>
  <c r="Z109" i="1"/>
  <c r="Z107" i="1"/>
  <c r="Z105" i="1"/>
  <c r="Z103" i="1"/>
  <c r="Z101" i="1"/>
  <c r="Z99" i="1"/>
  <c r="Z97" i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8" i="1"/>
  <c r="Z56" i="1"/>
  <c r="Z54" i="1"/>
  <c r="Z52" i="1"/>
  <c r="Z50" i="1"/>
  <c r="Z48" i="1"/>
  <c r="Z46" i="1"/>
  <c r="Z44" i="1"/>
  <c r="Z42" i="1"/>
  <c r="Z40" i="1"/>
  <c r="Z38" i="1"/>
  <c r="Z35" i="1"/>
  <c r="Z33" i="1"/>
  <c r="Z31" i="1"/>
  <c r="Z29" i="1"/>
  <c r="Z27" i="1"/>
  <c r="Z25" i="1"/>
  <c r="Z23" i="1"/>
  <c r="Z21" i="1"/>
  <c r="Z171" i="1"/>
  <c r="Z169" i="1"/>
  <c r="Z167" i="1"/>
  <c r="Z165" i="1"/>
  <c r="Z163" i="1"/>
  <c r="Z161" i="1"/>
  <c r="Z159" i="1"/>
  <c r="Z157" i="1"/>
  <c r="Z155" i="1"/>
  <c r="Z153" i="1"/>
  <c r="Z151" i="1"/>
  <c r="Z149" i="1"/>
  <c r="Z147" i="1"/>
  <c r="Z145" i="1"/>
  <c r="Z143" i="1"/>
  <c r="Z141" i="1"/>
  <c r="Z139" i="1"/>
  <c r="Z136" i="1"/>
  <c r="Z134" i="1"/>
  <c r="Z132" i="1"/>
  <c r="Z130" i="1"/>
  <c r="Z128" i="1"/>
  <c r="Z126" i="1"/>
  <c r="Z124" i="1"/>
  <c r="Z122" i="1"/>
  <c r="Z120" i="1"/>
  <c r="Z118" i="1"/>
  <c r="Z116" i="1"/>
  <c r="Z114" i="1"/>
  <c r="Z112" i="1"/>
  <c r="Z110" i="1"/>
  <c r="Z108" i="1"/>
  <c r="Z106" i="1"/>
  <c r="Z104" i="1"/>
  <c r="Z102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2" i="1"/>
  <c r="Z68" i="1"/>
  <c r="Z64" i="1"/>
  <c r="Z60" i="1"/>
  <c r="Z55" i="1"/>
  <c r="Z51" i="1"/>
  <c r="Z47" i="1"/>
  <c r="Z43" i="1"/>
  <c r="Z39" i="1"/>
  <c r="Z34" i="1"/>
  <c r="Z30" i="1"/>
  <c r="Z26" i="1"/>
  <c r="Z22" i="1"/>
  <c r="Z19" i="1"/>
  <c r="Z17" i="1"/>
  <c r="Z15" i="1"/>
  <c r="Z13" i="1"/>
  <c r="Z11" i="1"/>
  <c r="Z9" i="1"/>
  <c r="Z7" i="1"/>
  <c r="Z5" i="1"/>
  <c r="AA3" i="1"/>
  <c r="Z74" i="1"/>
  <c r="Z70" i="1"/>
  <c r="Z66" i="1"/>
  <c r="Z62" i="1"/>
  <c r="Z57" i="1"/>
  <c r="Z53" i="1"/>
  <c r="Z49" i="1"/>
  <c r="Z45" i="1"/>
  <c r="Z41" i="1"/>
  <c r="Z36" i="1"/>
  <c r="Z32" i="1"/>
  <c r="Z28" i="1"/>
  <c r="Z24" i="1"/>
  <c r="Z20" i="1"/>
  <c r="Z18" i="1"/>
  <c r="Z16" i="1"/>
  <c r="Z14" i="1"/>
  <c r="Z12" i="1"/>
  <c r="Z10" i="1"/>
  <c r="Z8" i="1"/>
  <c r="Z6" i="1"/>
  <c r="AA59" i="1" l="1"/>
  <c r="AA357" i="1"/>
  <c r="AA359" i="1"/>
  <c r="AA358" i="1"/>
  <c r="AA220" i="1"/>
  <c r="AA324" i="1"/>
  <c r="AA287" i="1"/>
  <c r="AA289" i="1"/>
  <c r="AA291" i="1"/>
  <c r="AA293" i="1"/>
  <c r="AA323" i="1"/>
  <c r="AA290" i="1"/>
  <c r="AA288" i="1"/>
  <c r="AA292" i="1"/>
  <c r="AA414" i="1"/>
  <c r="AA327" i="1"/>
  <c r="AA237" i="1"/>
  <c r="AA200" i="1"/>
  <c r="AA303" i="1"/>
  <c r="Z38" i="20"/>
  <c r="Z35" i="20"/>
  <c r="Z32" i="20"/>
  <c r="Z30" i="20"/>
  <c r="Z29" i="20"/>
  <c r="Z31" i="20"/>
  <c r="Z27" i="20"/>
  <c r="Z25" i="20"/>
  <c r="Z23" i="20"/>
  <c r="Z21" i="20"/>
  <c r="Z19" i="20"/>
  <c r="Z17" i="20"/>
  <c r="Z28" i="20"/>
  <c r="Z26" i="20"/>
  <c r="Z24" i="20"/>
  <c r="Z22" i="20"/>
  <c r="Z20" i="20"/>
  <c r="Z18" i="20"/>
  <c r="Z16" i="20"/>
  <c r="Z15" i="20"/>
  <c r="Z12" i="20"/>
  <c r="Z9" i="20"/>
  <c r="Z7" i="20"/>
  <c r="AA4" i="20"/>
  <c r="Z8" i="20"/>
  <c r="Z6" i="20"/>
  <c r="AA415" i="1"/>
  <c r="AA412" i="1"/>
  <c r="AA410" i="1"/>
  <c r="AA416" i="1"/>
  <c r="AA413" i="1"/>
  <c r="AA409" i="1"/>
  <c r="AA406" i="1"/>
  <c r="AA411" i="1"/>
  <c r="AA408" i="1"/>
  <c r="AA404" i="1"/>
  <c r="AA402" i="1"/>
  <c r="AA400" i="1"/>
  <c r="AA398" i="1"/>
  <c r="AA396" i="1"/>
  <c r="AA394" i="1"/>
  <c r="AA405" i="1"/>
  <c r="AA403" i="1"/>
  <c r="AA401" i="1"/>
  <c r="AA399" i="1"/>
  <c r="AA397" i="1"/>
  <c r="AA393" i="1"/>
  <c r="AA391" i="1"/>
  <c r="AA389" i="1"/>
  <c r="AA387" i="1"/>
  <c r="AA384" i="1"/>
  <c r="AA382" i="1"/>
  <c r="AA380" i="1"/>
  <c r="AA378" i="1"/>
  <c r="AA376" i="1"/>
  <c r="AA374" i="1"/>
  <c r="AA372" i="1"/>
  <c r="AA395" i="1"/>
  <c r="AA392" i="1"/>
  <c r="AA390" i="1"/>
  <c r="AA388" i="1"/>
  <c r="AA385" i="1"/>
  <c r="AA383" i="1"/>
  <c r="AA379" i="1"/>
  <c r="AA375" i="1"/>
  <c r="AA371" i="1"/>
  <c r="AA369" i="1"/>
  <c r="AA367" i="1"/>
  <c r="AA365" i="1"/>
  <c r="AA363" i="1"/>
  <c r="AA381" i="1"/>
  <c r="AA377" i="1"/>
  <c r="AA373" i="1"/>
  <c r="AA370" i="1"/>
  <c r="AA368" i="1"/>
  <c r="AA366" i="1"/>
  <c r="AA361" i="1"/>
  <c r="AA364" i="1"/>
  <c r="AA360" i="1"/>
  <c r="AA356" i="1"/>
  <c r="AA354" i="1"/>
  <c r="AA352" i="1"/>
  <c r="AA350" i="1"/>
  <c r="AA348" i="1"/>
  <c r="AA346" i="1"/>
  <c r="AA344" i="1"/>
  <c r="AA342" i="1"/>
  <c r="AA340" i="1"/>
  <c r="AA337" i="1"/>
  <c r="AA353" i="1"/>
  <c r="AA349" i="1"/>
  <c r="AA345" i="1"/>
  <c r="AA341" i="1"/>
  <c r="AA336" i="1"/>
  <c r="AA334" i="1"/>
  <c r="AA332" i="1"/>
  <c r="AA329" i="1"/>
  <c r="AA326" i="1"/>
  <c r="AA321" i="1"/>
  <c r="AA319" i="1"/>
  <c r="AA317" i="1"/>
  <c r="AA315" i="1"/>
  <c r="AA313" i="1"/>
  <c r="AA311" i="1"/>
  <c r="AA309" i="1"/>
  <c r="AA307" i="1"/>
  <c r="AA305" i="1"/>
  <c r="AA302" i="1"/>
  <c r="AA300" i="1"/>
  <c r="AA298" i="1"/>
  <c r="AA355" i="1"/>
  <c r="AA351" i="1"/>
  <c r="AA347" i="1"/>
  <c r="AA343" i="1"/>
  <c r="AA339" i="1"/>
  <c r="AA335" i="1"/>
  <c r="AA333" i="1"/>
  <c r="AA331" i="1"/>
  <c r="AA328" i="1"/>
  <c r="AA325" i="1"/>
  <c r="AA322" i="1"/>
  <c r="AA320" i="1"/>
  <c r="AA318" i="1"/>
  <c r="AA316" i="1"/>
  <c r="AA314" i="1"/>
  <c r="AA312" i="1"/>
  <c r="AA310" i="1"/>
  <c r="AA308" i="1"/>
  <c r="AA306" i="1"/>
  <c r="AA304" i="1"/>
  <c r="AA301" i="1"/>
  <c r="AA299" i="1"/>
  <c r="AA297" i="1"/>
  <c r="AA296" i="1"/>
  <c r="AA285" i="1"/>
  <c r="AA283" i="1"/>
  <c r="AA281" i="1"/>
  <c r="AA279" i="1"/>
  <c r="AA277" i="1"/>
  <c r="AA275" i="1"/>
  <c r="AA272" i="1"/>
  <c r="AA270" i="1"/>
  <c r="AA268" i="1"/>
  <c r="AA265" i="1"/>
  <c r="AA263" i="1"/>
  <c r="AA261" i="1"/>
  <c r="AA259" i="1"/>
  <c r="AA257" i="1"/>
  <c r="AA255" i="1"/>
  <c r="AA253" i="1"/>
  <c r="AA251" i="1"/>
  <c r="AA249" i="1"/>
  <c r="AA247" i="1"/>
  <c r="AA245" i="1"/>
  <c r="AA243" i="1"/>
  <c r="AA241" i="1"/>
  <c r="AA239" i="1"/>
  <c r="AA236" i="1"/>
  <c r="AA234" i="1"/>
  <c r="AA232" i="1"/>
  <c r="AA230" i="1"/>
  <c r="AA228" i="1"/>
  <c r="AA226" i="1"/>
  <c r="AA224" i="1"/>
  <c r="AA222" i="1"/>
  <c r="AA219" i="1"/>
  <c r="AA217" i="1"/>
  <c r="AA215" i="1"/>
  <c r="AA213" i="1"/>
  <c r="AA211" i="1"/>
  <c r="AA209" i="1"/>
  <c r="AA207" i="1"/>
  <c r="AA205" i="1"/>
  <c r="AA203" i="1"/>
  <c r="AA201" i="1"/>
  <c r="AA198" i="1"/>
  <c r="AA196" i="1"/>
  <c r="AA194" i="1"/>
  <c r="AA192" i="1"/>
  <c r="AA294" i="1"/>
  <c r="AA286" i="1"/>
  <c r="AA284" i="1"/>
  <c r="AA282" i="1"/>
  <c r="AA280" i="1"/>
  <c r="AA278" i="1"/>
  <c r="AA276" i="1"/>
  <c r="AA273" i="1"/>
  <c r="AA271" i="1"/>
  <c r="AA269" i="1"/>
  <c r="AA266" i="1"/>
  <c r="AA264" i="1"/>
  <c r="AA262" i="1"/>
  <c r="AA260" i="1"/>
  <c r="AA258" i="1"/>
  <c r="AA256" i="1"/>
  <c r="AA254" i="1"/>
  <c r="AA252" i="1"/>
  <c r="AA250" i="1"/>
  <c r="AA248" i="1"/>
  <c r="AA244" i="1"/>
  <c r="AA240" i="1"/>
  <c r="AA235" i="1"/>
  <c r="AA231" i="1"/>
  <c r="AA227" i="1"/>
  <c r="AA223" i="1"/>
  <c r="AA218" i="1"/>
  <c r="AA214" i="1"/>
  <c r="AA210" i="1"/>
  <c r="AA206" i="1"/>
  <c r="AA202" i="1"/>
  <c r="AA197" i="1"/>
  <c r="AA193" i="1"/>
  <c r="AA190" i="1"/>
  <c r="AA188" i="1"/>
  <c r="AA186" i="1"/>
  <c r="AA184" i="1"/>
  <c r="AA182" i="1"/>
  <c r="AA180" i="1"/>
  <c r="AA178" i="1"/>
  <c r="AA176" i="1"/>
  <c r="AA174" i="1"/>
  <c r="AA172" i="1"/>
  <c r="AA246" i="1"/>
  <c r="AA242" i="1"/>
  <c r="AA238" i="1"/>
  <c r="AA233" i="1"/>
  <c r="AA229" i="1"/>
  <c r="AA225" i="1"/>
  <c r="AA221" i="1"/>
  <c r="AA216" i="1"/>
  <c r="AA212" i="1"/>
  <c r="AA208" i="1"/>
  <c r="AA204" i="1"/>
  <c r="AA199" i="1"/>
  <c r="AA195" i="1"/>
  <c r="AA191" i="1"/>
  <c r="AA189" i="1"/>
  <c r="AA187" i="1"/>
  <c r="AA185" i="1"/>
  <c r="AA183" i="1"/>
  <c r="AA181" i="1"/>
  <c r="AA179" i="1"/>
  <c r="AA177" i="1"/>
  <c r="AA175" i="1"/>
  <c r="AA173" i="1"/>
  <c r="AA171" i="1"/>
  <c r="AA169" i="1"/>
  <c r="AA167" i="1"/>
  <c r="AA165" i="1"/>
  <c r="AA163" i="1"/>
  <c r="AA161" i="1"/>
  <c r="AA159" i="1"/>
  <c r="AA157" i="1"/>
  <c r="AA155" i="1"/>
  <c r="AA153" i="1"/>
  <c r="AA151" i="1"/>
  <c r="AA149" i="1"/>
  <c r="AA147" i="1"/>
  <c r="AA145" i="1"/>
  <c r="AA143" i="1"/>
  <c r="AA141" i="1"/>
  <c r="AA139" i="1"/>
  <c r="AA136" i="1"/>
  <c r="AA134" i="1"/>
  <c r="AA132" i="1"/>
  <c r="AA130" i="1"/>
  <c r="AA128" i="1"/>
  <c r="AA126" i="1"/>
  <c r="AA124" i="1"/>
  <c r="AA122" i="1"/>
  <c r="AA120" i="1"/>
  <c r="AA118" i="1"/>
  <c r="AA116" i="1"/>
  <c r="AA114" i="1"/>
  <c r="AA112" i="1"/>
  <c r="AA110" i="1"/>
  <c r="AA108" i="1"/>
  <c r="AA106" i="1"/>
  <c r="AA104" i="1"/>
  <c r="AA102" i="1"/>
  <c r="AA100" i="1"/>
  <c r="AA98" i="1"/>
  <c r="AA96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7" i="1"/>
  <c r="AA55" i="1"/>
  <c r="AA53" i="1"/>
  <c r="AA51" i="1"/>
  <c r="AA49" i="1"/>
  <c r="AA47" i="1"/>
  <c r="AA45" i="1"/>
  <c r="AA43" i="1"/>
  <c r="AA41" i="1"/>
  <c r="AA39" i="1"/>
  <c r="AA36" i="1"/>
  <c r="AA34" i="1"/>
  <c r="AA32" i="1"/>
  <c r="AA30" i="1"/>
  <c r="AA28" i="1"/>
  <c r="AA26" i="1"/>
  <c r="AA24" i="1"/>
  <c r="AA22" i="1"/>
  <c r="AA20" i="1"/>
  <c r="AA170" i="1"/>
  <c r="AA168" i="1"/>
  <c r="AA166" i="1"/>
  <c r="AA164" i="1"/>
  <c r="AA162" i="1"/>
  <c r="AA160" i="1"/>
  <c r="AA158" i="1"/>
  <c r="AA156" i="1"/>
  <c r="AA154" i="1"/>
  <c r="AA152" i="1"/>
  <c r="AA150" i="1"/>
  <c r="AA148" i="1"/>
  <c r="AA146" i="1"/>
  <c r="AA144" i="1"/>
  <c r="AA142" i="1"/>
  <c r="AA140" i="1"/>
  <c r="AA137" i="1"/>
  <c r="AA135" i="1"/>
  <c r="AA133" i="1"/>
  <c r="AA131" i="1"/>
  <c r="AA129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03" i="1"/>
  <c r="AA101" i="1"/>
  <c r="AA99" i="1"/>
  <c r="AA97" i="1"/>
  <c r="AA95" i="1"/>
  <c r="AA93" i="1"/>
  <c r="AA91" i="1"/>
  <c r="AA89" i="1"/>
  <c r="AA87" i="1"/>
  <c r="AA85" i="1"/>
  <c r="AA83" i="1"/>
  <c r="AA81" i="1"/>
  <c r="AA79" i="1"/>
  <c r="AA77" i="1"/>
  <c r="AA75" i="1"/>
  <c r="AA71" i="1"/>
  <c r="AA67" i="1"/>
  <c r="AA63" i="1"/>
  <c r="AA58" i="1"/>
  <c r="AA54" i="1"/>
  <c r="AA50" i="1"/>
  <c r="AA46" i="1"/>
  <c r="AA42" i="1"/>
  <c r="AA38" i="1"/>
  <c r="AA33" i="1"/>
  <c r="AA29" i="1"/>
  <c r="AA25" i="1"/>
  <c r="AA21" i="1"/>
  <c r="AA18" i="1"/>
  <c r="AA16" i="1"/>
  <c r="AA14" i="1"/>
  <c r="AA12" i="1"/>
  <c r="AA10" i="1"/>
  <c r="AA8" i="1"/>
  <c r="AA6" i="1"/>
  <c r="AB3" i="1"/>
  <c r="AA73" i="1"/>
  <c r="AA69" i="1"/>
  <c r="AA65" i="1"/>
  <c r="AA61" i="1"/>
  <c r="AA56" i="1"/>
  <c r="AA52" i="1"/>
  <c r="AA48" i="1"/>
  <c r="AA44" i="1"/>
  <c r="AA40" i="1"/>
  <c r="AA35" i="1"/>
  <c r="AA31" i="1"/>
  <c r="AA27" i="1"/>
  <c r="AA23" i="1"/>
  <c r="AA19" i="1"/>
  <c r="AA17" i="1"/>
  <c r="AA15" i="1"/>
  <c r="AA13" i="1"/>
  <c r="AA11" i="1"/>
  <c r="AA9" i="1"/>
  <c r="AA7" i="1"/>
  <c r="AA5" i="1"/>
  <c r="AB358" i="1" l="1"/>
  <c r="AB59" i="1"/>
  <c r="AB357" i="1"/>
  <c r="AB220" i="1"/>
  <c r="AB323" i="1"/>
  <c r="AB288" i="1"/>
  <c r="AB290" i="1"/>
  <c r="AB292" i="1"/>
  <c r="AB289" i="1"/>
  <c r="AB293" i="1"/>
  <c r="AB287" i="1"/>
  <c r="AB291" i="1"/>
  <c r="AB414" i="1"/>
  <c r="AB327" i="1"/>
  <c r="AB200" i="1"/>
  <c r="AB237" i="1"/>
  <c r="AB303" i="1"/>
  <c r="AA38" i="20"/>
  <c r="AA35" i="20"/>
  <c r="AA31" i="20"/>
  <c r="AA32" i="20"/>
  <c r="AA30" i="20"/>
  <c r="AA28" i="20"/>
  <c r="AA26" i="20"/>
  <c r="AA29" i="20"/>
  <c r="AA24" i="20"/>
  <c r="AA22" i="20"/>
  <c r="AA20" i="20"/>
  <c r="AA18" i="20"/>
  <c r="AA16" i="20"/>
  <c r="AA27" i="20"/>
  <c r="AA25" i="20"/>
  <c r="AA23" i="20"/>
  <c r="AA21" i="20"/>
  <c r="AA19" i="20"/>
  <c r="AA17" i="20"/>
  <c r="AA8" i="20"/>
  <c r="AA6" i="20"/>
  <c r="AB4" i="20"/>
  <c r="AA15" i="20"/>
  <c r="AA12" i="20"/>
  <c r="AA9" i="20"/>
  <c r="AA7" i="20"/>
  <c r="AB416" i="1"/>
  <c r="AB413" i="1"/>
  <c r="AB411" i="1"/>
  <c r="AB412" i="1"/>
  <c r="AB408" i="1"/>
  <c r="AB415" i="1"/>
  <c r="AB410" i="1"/>
  <c r="AB409" i="1"/>
  <c r="AB406" i="1"/>
  <c r="AB405" i="1"/>
  <c r="AB403" i="1"/>
  <c r="AB401" i="1"/>
  <c r="AB399" i="1"/>
  <c r="AB397" i="1"/>
  <c r="AB395" i="1"/>
  <c r="AB404" i="1"/>
  <c r="AB402" i="1"/>
  <c r="AB400" i="1"/>
  <c r="AB398" i="1"/>
  <c r="AB396" i="1"/>
  <c r="AB392" i="1"/>
  <c r="AB390" i="1"/>
  <c r="AB388" i="1"/>
  <c r="AB385" i="1"/>
  <c r="AB383" i="1"/>
  <c r="AB381" i="1"/>
  <c r="AB379" i="1"/>
  <c r="AB377" i="1"/>
  <c r="AB375" i="1"/>
  <c r="AB373" i="1"/>
  <c r="AB371" i="1"/>
  <c r="AB394" i="1"/>
  <c r="AB393" i="1"/>
  <c r="AB391" i="1"/>
  <c r="AB389" i="1"/>
  <c r="AB387" i="1"/>
  <c r="AB382" i="1"/>
  <c r="AB378" i="1"/>
  <c r="AB374" i="1"/>
  <c r="AB370" i="1"/>
  <c r="AB368" i="1"/>
  <c r="AB366" i="1"/>
  <c r="AB364" i="1"/>
  <c r="AB384" i="1"/>
  <c r="AB380" i="1"/>
  <c r="AB376" i="1"/>
  <c r="AB372" i="1"/>
  <c r="AB369" i="1"/>
  <c r="AB367" i="1"/>
  <c r="AB365" i="1"/>
  <c r="AB363" i="1"/>
  <c r="AB361" i="1"/>
  <c r="AB359" i="1"/>
  <c r="AB355" i="1"/>
  <c r="AB353" i="1"/>
  <c r="AB351" i="1"/>
  <c r="AB349" i="1"/>
  <c r="AB347" i="1"/>
  <c r="AB345" i="1"/>
  <c r="AB343" i="1"/>
  <c r="AB341" i="1"/>
  <c r="AB339" i="1"/>
  <c r="AB356" i="1"/>
  <c r="AB352" i="1"/>
  <c r="AB348" i="1"/>
  <c r="AB344" i="1"/>
  <c r="AB340" i="1"/>
  <c r="AB335" i="1"/>
  <c r="AB333" i="1"/>
  <c r="AB331" i="1"/>
  <c r="AB328" i="1"/>
  <c r="AB325" i="1"/>
  <c r="AB322" i="1"/>
  <c r="AB320" i="1"/>
  <c r="AB318" i="1"/>
  <c r="AB316" i="1"/>
  <c r="AB314" i="1"/>
  <c r="AB312" i="1"/>
  <c r="AB310" i="1"/>
  <c r="AB308" i="1"/>
  <c r="AB306" i="1"/>
  <c r="AB304" i="1"/>
  <c r="AB301" i="1"/>
  <c r="AB299" i="1"/>
  <c r="AB297" i="1"/>
  <c r="AB360" i="1"/>
  <c r="AB354" i="1"/>
  <c r="AB350" i="1"/>
  <c r="AB346" i="1"/>
  <c r="AB342" i="1"/>
  <c r="AB337" i="1"/>
  <c r="AB336" i="1"/>
  <c r="AB334" i="1"/>
  <c r="AB332" i="1"/>
  <c r="AB329" i="1"/>
  <c r="AB326" i="1"/>
  <c r="AB324" i="1"/>
  <c r="AB321" i="1"/>
  <c r="AB319" i="1"/>
  <c r="AB317" i="1"/>
  <c r="AB315" i="1"/>
  <c r="AB313" i="1"/>
  <c r="AB311" i="1"/>
  <c r="AB309" i="1"/>
  <c r="AB307" i="1"/>
  <c r="AB305" i="1"/>
  <c r="AB302" i="1"/>
  <c r="AB300" i="1"/>
  <c r="AB298" i="1"/>
  <c r="AB294" i="1"/>
  <c r="AB286" i="1"/>
  <c r="AB284" i="1"/>
  <c r="AB282" i="1"/>
  <c r="AB280" i="1"/>
  <c r="AB278" i="1"/>
  <c r="AB276" i="1"/>
  <c r="AB273" i="1"/>
  <c r="AB271" i="1"/>
  <c r="AB269" i="1"/>
  <c r="AB266" i="1"/>
  <c r="AB264" i="1"/>
  <c r="AB262" i="1"/>
  <c r="AB260" i="1"/>
  <c r="AB258" i="1"/>
  <c r="AB256" i="1"/>
  <c r="AB254" i="1"/>
  <c r="AB252" i="1"/>
  <c r="AB250" i="1"/>
  <c r="AB248" i="1"/>
  <c r="AB246" i="1"/>
  <c r="AB244" i="1"/>
  <c r="AB242" i="1"/>
  <c r="AB240" i="1"/>
  <c r="AB238" i="1"/>
  <c r="AB235" i="1"/>
  <c r="AB233" i="1"/>
  <c r="AB231" i="1"/>
  <c r="AB229" i="1"/>
  <c r="AB227" i="1"/>
  <c r="AB225" i="1"/>
  <c r="AB223" i="1"/>
  <c r="AB221" i="1"/>
  <c r="AB218" i="1"/>
  <c r="AB216" i="1"/>
  <c r="AB214" i="1"/>
  <c r="AB212" i="1"/>
  <c r="AB210" i="1"/>
  <c r="AB208" i="1"/>
  <c r="AB206" i="1"/>
  <c r="AB204" i="1"/>
  <c r="AB202" i="1"/>
  <c r="AB199" i="1"/>
  <c r="AB197" i="1"/>
  <c r="AB195" i="1"/>
  <c r="AB193" i="1"/>
  <c r="AB191" i="1"/>
  <c r="AB296" i="1"/>
  <c r="AB285" i="1"/>
  <c r="AB283" i="1"/>
  <c r="AB281" i="1"/>
  <c r="AB279" i="1"/>
  <c r="AB277" i="1"/>
  <c r="AB275" i="1"/>
  <c r="AB272" i="1"/>
  <c r="AB270" i="1"/>
  <c r="AB268" i="1"/>
  <c r="AB265" i="1"/>
  <c r="AB263" i="1"/>
  <c r="AB261" i="1"/>
  <c r="AB259" i="1"/>
  <c r="AB257" i="1"/>
  <c r="AB255" i="1"/>
  <c r="AB253" i="1"/>
  <c r="AB251" i="1"/>
  <c r="AB247" i="1"/>
  <c r="AB243" i="1"/>
  <c r="AB239" i="1"/>
  <c r="AB234" i="1"/>
  <c r="AB230" i="1"/>
  <c r="AB226" i="1"/>
  <c r="AB222" i="1"/>
  <c r="AB217" i="1"/>
  <c r="AB213" i="1"/>
  <c r="AB209" i="1"/>
  <c r="AB205" i="1"/>
  <c r="AB201" i="1"/>
  <c r="AB196" i="1"/>
  <c r="AB192" i="1"/>
  <c r="AB189" i="1"/>
  <c r="AB187" i="1"/>
  <c r="AB185" i="1"/>
  <c r="AB183" i="1"/>
  <c r="AB181" i="1"/>
  <c r="AB179" i="1"/>
  <c r="AB177" i="1"/>
  <c r="AB175" i="1"/>
  <c r="AB173" i="1"/>
  <c r="AB249" i="1"/>
  <c r="AB245" i="1"/>
  <c r="AB241" i="1"/>
  <c r="AB236" i="1"/>
  <c r="AB232" i="1"/>
  <c r="AB228" i="1"/>
  <c r="AB224" i="1"/>
  <c r="AB219" i="1"/>
  <c r="AB215" i="1"/>
  <c r="AB211" i="1"/>
  <c r="AB207" i="1"/>
  <c r="AB203" i="1"/>
  <c r="AB198" i="1"/>
  <c r="AB194" i="1"/>
  <c r="AB190" i="1"/>
  <c r="AB188" i="1"/>
  <c r="AB186" i="1"/>
  <c r="AB184" i="1"/>
  <c r="AB182" i="1"/>
  <c r="AB180" i="1"/>
  <c r="AB178" i="1"/>
  <c r="AB176" i="1"/>
  <c r="AB174" i="1"/>
  <c r="AB172" i="1"/>
  <c r="AB170" i="1"/>
  <c r="AB168" i="1"/>
  <c r="AB166" i="1"/>
  <c r="AB164" i="1"/>
  <c r="AB162" i="1"/>
  <c r="AB160" i="1"/>
  <c r="AB158" i="1"/>
  <c r="AB156" i="1"/>
  <c r="AB154" i="1"/>
  <c r="AB152" i="1"/>
  <c r="AB150" i="1"/>
  <c r="AB148" i="1"/>
  <c r="AB146" i="1"/>
  <c r="AB144" i="1"/>
  <c r="AB142" i="1"/>
  <c r="AB140" i="1"/>
  <c r="AB137" i="1"/>
  <c r="AB135" i="1"/>
  <c r="AB133" i="1"/>
  <c r="AB131" i="1"/>
  <c r="AB129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AB77" i="1"/>
  <c r="AB75" i="1"/>
  <c r="AB73" i="1"/>
  <c r="AB71" i="1"/>
  <c r="AB69" i="1"/>
  <c r="AB67" i="1"/>
  <c r="AB65" i="1"/>
  <c r="AB63" i="1"/>
  <c r="AB61" i="1"/>
  <c r="AB58" i="1"/>
  <c r="AB56" i="1"/>
  <c r="AB54" i="1"/>
  <c r="AB52" i="1"/>
  <c r="AB50" i="1"/>
  <c r="AB48" i="1"/>
  <c r="AB46" i="1"/>
  <c r="AB44" i="1"/>
  <c r="AB42" i="1"/>
  <c r="AB40" i="1"/>
  <c r="AB38" i="1"/>
  <c r="AB35" i="1"/>
  <c r="AB33" i="1"/>
  <c r="AB31" i="1"/>
  <c r="AB29" i="1"/>
  <c r="AB27" i="1"/>
  <c r="AB25" i="1"/>
  <c r="AB23" i="1"/>
  <c r="AB21" i="1"/>
  <c r="AB171" i="1"/>
  <c r="AB169" i="1"/>
  <c r="AB167" i="1"/>
  <c r="AB165" i="1"/>
  <c r="AB163" i="1"/>
  <c r="AB161" i="1"/>
  <c r="AB159" i="1"/>
  <c r="AB157" i="1"/>
  <c r="AB155" i="1"/>
  <c r="AB153" i="1"/>
  <c r="AB151" i="1"/>
  <c r="AB149" i="1"/>
  <c r="AB147" i="1"/>
  <c r="AB145" i="1"/>
  <c r="AB143" i="1"/>
  <c r="AB141" i="1"/>
  <c r="AB139" i="1"/>
  <c r="AB136" i="1"/>
  <c r="AB134" i="1"/>
  <c r="AB132" i="1"/>
  <c r="AB130" i="1"/>
  <c r="AB128" i="1"/>
  <c r="AB126" i="1"/>
  <c r="AB124" i="1"/>
  <c r="AB122" i="1"/>
  <c r="AB120" i="1"/>
  <c r="AB118" i="1"/>
  <c r="AB116" i="1"/>
  <c r="AB114" i="1"/>
  <c r="AB112" i="1"/>
  <c r="AB110" i="1"/>
  <c r="AB108" i="1"/>
  <c r="AB106" i="1"/>
  <c r="AB104" i="1"/>
  <c r="AB102" i="1"/>
  <c r="AB100" i="1"/>
  <c r="AB98" i="1"/>
  <c r="AB96" i="1"/>
  <c r="AB94" i="1"/>
  <c r="AB92" i="1"/>
  <c r="AB90" i="1"/>
  <c r="AB88" i="1"/>
  <c r="AB86" i="1"/>
  <c r="AB84" i="1"/>
  <c r="AB82" i="1"/>
  <c r="AB80" i="1"/>
  <c r="AB78" i="1"/>
  <c r="AB74" i="1"/>
  <c r="AB70" i="1"/>
  <c r="AB66" i="1"/>
  <c r="AB62" i="1"/>
  <c r="AB57" i="1"/>
  <c r="AB53" i="1"/>
  <c r="AB49" i="1"/>
  <c r="AB45" i="1"/>
  <c r="AB41" i="1"/>
  <c r="AB36" i="1"/>
  <c r="AB32" i="1"/>
  <c r="AB28" i="1"/>
  <c r="AB24" i="1"/>
  <c r="AB20" i="1"/>
  <c r="AB19" i="1"/>
  <c r="AB17" i="1"/>
  <c r="AB15" i="1"/>
  <c r="AB13" i="1"/>
  <c r="AB11" i="1"/>
  <c r="AB9" i="1"/>
  <c r="AB7" i="1"/>
  <c r="AB5" i="1"/>
  <c r="AC3" i="1"/>
  <c r="AB76" i="1"/>
  <c r="AB72" i="1"/>
  <c r="AB68" i="1"/>
  <c r="AB64" i="1"/>
  <c r="AB60" i="1"/>
  <c r="AB55" i="1"/>
  <c r="AB51" i="1"/>
  <c r="AB47" i="1"/>
  <c r="AB43" i="1"/>
  <c r="AB39" i="1"/>
  <c r="AB34" i="1"/>
  <c r="AB30" i="1"/>
  <c r="AB26" i="1"/>
  <c r="AB22" i="1"/>
  <c r="AB18" i="1"/>
  <c r="AB16" i="1"/>
  <c r="AB14" i="1"/>
  <c r="AB12" i="1"/>
  <c r="AB10" i="1"/>
  <c r="AB8" i="1"/>
  <c r="AB6" i="1"/>
  <c r="AC59" i="1" l="1"/>
  <c r="AC357" i="1"/>
  <c r="AC358" i="1"/>
  <c r="AC220" i="1"/>
  <c r="AC287" i="1"/>
  <c r="AC289" i="1"/>
  <c r="AC291" i="1"/>
  <c r="AC293" i="1"/>
  <c r="AC323" i="1"/>
  <c r="AC288" i="1"/>
  <c r="AC292" i="1"/>
  <c r="AC290" i="1"/>
  <c r="AC414" i="1"/>
  <c r="AC327" i="1"/>
  <c r="AD3" i="1"/>
  <c r="AC237" i="1"/>
  <c r="AC200" i="1"/>
  <c r="AC303" i="1"/>
  <c r="AB38" i="20"/>
  <c r="AB35" i="20"/>
  <c r="AB32" i="20"/>
  <c r="AB30" i="20"/>
  <c r="AB29" i="20"/>
  <c r="AB27" i="20"/>
  <c r="AB31" i="20"/>
  <c r="AB28" i="20"/>
  <c r="AB26" i="20"/>
  <c r="AB25" i="20"/>
  <c r="AB23" i="20"/>
  <c r="AB21" i="20"/>
  <c r="AB19" i="20"/>
  <c r="AB17" i="20"/>
  <c r="AB24" i="20"/>
  <c r="AB22" i="20"/>
  <c r="AB20" i="20"/>
  <c r="AB18" i="20"/>
  <c r="AB16" i="20"/>
  <c r="AB15" i="20"/>
  <c r="AB12" i="20"/>
  <c r="AB9" i="20"/>
  <c r="AB7" i="20"/>
  <c r="AC4" i="20"/>
  <c r="AB6" i="20"/>
  <c r="AB8" i="20"/>
  <c r="AC415" i="1"/>
  <c r="AC412" i="1"/>
  <c r="AC410" i="1"/>
  <c r="AC416" i="1"/>
  <c r="AC411" i="1"/>
  <c r="AC409" i="1"/>
  <c r="AC406" i="1"/>
  <c r="AC413" i="1"/>
  <c r="AC408" i="1"/>
  <c r="AC404" i="1"/>
  <c r="AC402" i="1"/>
  <c r="AC400" i="1"/>
  <c r="AC398" i="1"/>
  <c r="AC396" i="1"/>
  <c r="AC394" i="1"/>
  <c r="AC405" i="1"/>
  <c r="AC403" i="1"/>
  <c r="AC401" i="1"/>
  <c r="AC399" i="1"/>
  <c r="AC397" i="1"/>
  <c r="AC395" i="1"/>
  <c r="AC393" i="1"/>
  <c r="AC391" i="1"/>
  <c r="AC389" i="1"/>
  <c r="AC387" i="1"/>
  <c r="AC384" i="1"/>
  <c r="AC382" i="1"/>
  <c r="AC380" i="1"/>
  <c r="AC378" i="1"/>
  <c r="AC376" i="1"/>
  <c r="AC374" i="1"/>
  <c r="AC372" i="1"/>
  <c r="AC392" i="1"/>
  <c r="AC390" i="1"/>
  <c r="AC388" i="1"/>
  <c r="AC385" i="1"/>
  <c r="AC381" i="1"/>
  <c r="AC377" i="1"/>
  <c r="AC373" i="1"/>
  <c r="AC369" i="1"/>
  <c r="AC367" i="1"/>
  <c r="AC365" i="1"/>
  <c r="AC363" i="1"/>
  <c r="AC383" i="1"/>
  <c r="AC379" i="1"/>
  <c r="AC375" i="1"/>
  <c r="AC371" i="1"/>
  <c r="AC370" i="1"/>
  <c r="AC368" i="1"/>
  <c r="AC366" i="1"/>
  <c r="AC364" i="1"/>
  <c r="AC361" i="1"/>
  <c r="AC360" i="1"/>
  <c r="AC356" i="1"/>
  <c r="AC354" i="1"/>
  <c r="AC352" i="1"/>
  <c r="AC350" i="1"/>
  <c r="AC348" i="1"/>
  <c r="AC346" i="1"/>
  <c r="AC344" i="1"/>
  <c r="AC342" i="1"/>
  <c r="AC340" i="1"/>
  <c r="AC337" i="1"/>
  <c r="AC355" i="1"/>
  <c r="AC351" i="1"/>
  <c r="AC347" i="1"/>
  <c r="AC343" i="1"/>
  <c r="AC339" i="1"/>
  <c r="AC336" i="1"/>
  <c r="AC334" i="1"/>
  <c r="AC332" i="1"/>
  <c r="AC329" i="1"/>
  <c r="AC326" i="1"/>
  <c r="AC324" i="1"/>
  <c r="AC321" i="1"/>
  <c r="AC319" i="1"/>
  <c r="AC317" i="1"/>
  <c r="AC315" i="1"/>
  <c r="AC313" i="1"/>
  <c r="AC311" i="1"/>
  <c r="AC309" i="1"/>
  <c r="AC307" i="1"/>
  <c r="AC305" i="1"/>
  <c r="AC302" i="1"/>
  <c r="AC300" i="1"/>
  <c r="AC298" i="1"/>
  <c r="AC296" i="1"/>
  <c r="AC359" i="1"/>
  <c r="AC353" i="1"/>
  <c r="AC349" i="1"/>
  <c r="AC345" i="1"/>
  <c r="AC341" i="1"/>
  <c r="AC335" i="1"/>
  <c r="AC333" i="1"/>
  <c r="AC331" i="1"/>
  <c r="AC328" i="1"/>
  <c r="AC325" i="1"/>
  <c r="AC322" i="1"/>
  <c r="AC320" i="1"/>
  <c r="AC318" i="1"/>
  <c r="AC316" i="1"/>
  <c r="AC314" i="1"/>
  <c r="AC312" i="1"/>
  <c r="AC310" i="1"/>
  <c r="AC308" i="1"/>
  <c r="AC306" i="1"/>
  <c r="AC304" i="1"/>
  <c r="AC301" i="1"/>
  <c r="AC299" i="1"/>
  <c r="AC297" i="1"/>
  <c r="AC285" i="1"/>
  <c r="AC283" i="1"/>
  <c r="AC281" i="1"/>
  <c r="AC279" i="1"/>
  <c r="AC277" i="1"/>
  <c r="AC275" i="1"/>
  <c r="AC272" i="1"/>
  <c r="AC270" i="1"/>
  <c r="AC268" i="1"/>
  <c r="AC265" i="1"/>
  <c r="AC263" i="1"/>
  <c r="AC261" i="1"/>
  <c r="AC259" i="1"/>
  <c r="AC257" i="1"/>
  <c r="AC255" i="1"/>
  <c r="AC253" i="1"/>
  <c r="AC251" i="1"/>
  <c r="AC249" i="1"/>
  <c r="AC247" i="1"/>
  <c r="AC245" i="1"/>
  <c r="AC243" i="1"/>
  <c r="AC241" i="1"/>
  <c r="AC239" i="1"/>
  <c r="AC236" i="1"/>
  <c r="AC234" i="1"/>
  <c r="AC232" i="1"/>
  <c r="AC230" i="1"/>
  <c r="AC228" i="1"/>
  <c r="AC226" i="1"/>
  <c r="AC224" i="1"/>
  <c r="AC222" i="1"/>
  <c r="AC219" i="1"/>
  <c r="AC217" i="1"/>
  <c r="AC215" i="1"/>
  <c r="AC213" i="1"/>
  <c r="AC211" i="1"/>
  <c r="AC209" i="1"/>
  <c r="AC207" i="1"/>
  <c r="AC205" i="1"/>
  <c r="AC203" i="1"/>
  <c r="AC201" i="1"/>
  <c r="AC198" i="1"/>
  <c r="AC196" i="1"/>
  <c r="AC194" i="1"/>
  <c r="AC192" i="1"/>
  <c r="AC294" i="1"/>
  <c r="AC286" i="1"/>
  <c r="AC284" i="1"/>
  <c r="AC282" i="1"/>
  <c r="AC280" i="1"/>
  <c r="AC278" i="1"/>
  <c r="AC276" i="1"/>
  <c r="AC273" i="1"/>
  <c r="AC271" i="1"/>
  <c r="AC269" i="1"/>
  <c r="AC266" i="1"/>
  <c r="AC264" i="1"/>
  <c r="AC262" i="1"/>
  <c r="AC260" i="1"/>
  <c r="AC258" i="1"/>
  <c r="AC256" i="1"/>
  <c r="AC254" i="1"/>
  <c r="AC252" i="1"/>
  <c r="AC250" i="1"/>
  <c r="AC246" i="1"/>
  <c r="AC242" i="1"/>
  <c r="AC238" i="1"/>
  <c r="AC233" i="1"/>
  <c r="AC229" i="1"/>
  <c r="AC225" i="1"/>
  <c r="AC221" i="1"/>
  <c r="AC216" i="1"/>
  <c r="AC212" i="1"/>
  <c r="AC208" i="1"/>
  <c r="AC204" i="1"/>
  <c r="AC199" i="1"/>
  <c r="AC195" i="1"/>
  <c r="AC191" i="1"/>
  <c r="AC190" i="1"/>
  <c r="AC188" i="1"/>
  <c r="AC186" i="1"/>
  <c r="AC184" i="1"/>
  <c r="AC182" i="1"/>
  <c r="AC180" i="1"/>
  <c r="AC178" i="1"/>
  <c r="AC176" i="1"/>
  <c r="AC174" i="1"/>
  <c r="AC172" i="1"/>
  <c r="AC248" i="1"/>
  <c r="AC244" i="1"/>
  <c r="AC240" i="1"/>
  <c r="AC235" i="1"/>
  <c r="AC231" i="1"/>
  <c r="AC227" i="1"/>
  <c r="AC223" i="1"/>
  <c r="AC218" i="1"/>
  <c r="AC214" i="1"/>
  <c r="AC210" i="1"/>
  <c r="AC206" i="1"/>
  <c r="AC202" i="1"/>
  <c r="AC197" i="1"/>
  <c r="AC193" i="1"/>
  <c r="AC189" i="1"/>
  <c r="AC187" i="1"/>
  <c r="AC185" i="1"/>
  <c r="AC183" i="1"/>
  <c r="AC181" i="1"/>
  <c r="AC179" i="1"/>
  <c r="AC177" i="1"/>
  <c r="AC175" i="1"/>
  <c r="AC173" i="1"/>
  <c r="AC171" i="1"/>
  <c r="AC169" i="1"/>
  <c r="AC167" i="1"/>
  <c r="AC165" i="1"/>
  <c r="AC163" i="1"/>
  <c r="AC161" i="1"/>
  <c r="AC159" i="1"/>
  <c r="AC157" i="1"/>
  <c r="AC155" i="1"/>
  <c r="AC153" i="1"/>
  <c r="AC151" i="1"/>
  <c r="AC149" i="1"/>
  <c r="AC147" i="1"/>
  <c r="AC145" i="1"/>
  <c r="AC143" i="1"/>
  <c r="AC141" i="1"/>
  <c r="AC139" i="1"/>
  <c r="AC136" i="1"/>
  <c r="AC134" i="1"/>
  <c r="AC132" i="1"/>
  <c r="AC130" i="1"/>
  <c r="AC128" i="1"/>
  <c r="AC126" i="1"/>
  <c r="AC124" i="1"/>
  <c r="AC122" i="1"/>
  <c r="AC120" i="1"/>
  <c r="AC118" i="1"/>
  <c r="AC116" i="1"/>
  <c r="AC114" i="1"/>
  <c r="AC112" i="1"/>
  <c r="AC110" i="1"/>
  <c r="AC108" i="1"/>
  <c r="AC106" i="1"/>
  <c r="AC104" i="1"/>
  <c r="AC102" i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7" i="1"/>
  <c r="AC55" i="1"/>
  <c r="AC53" i="1"/>
  <c r="AC51" i="1"/>
  <c r="AC49" i="1"/>
  <c r="AC47" i="1"/>
  <c r="AC45" i="1"/>
  <c r="AC43" i="1"/>
  <c r="AC41" i="1"/>
  <c r="AC39" i="1"/>
  <c r="AC36" i="1"/>
  <c r="AC34" i="1"/>
  <c r="AC32" i="1"/>
  <c r="AC30" i="1"/>
  <c r="AC28" i="1"/>
  <c r="AC26" i="1"/>
  <c r="AC24" i="1"/>
  <c r="AC22" i="1"/>
  <c r="AC20" i="1"/>
  <c r="AC170" i="1"/>
  <c r="AC168" i="1"/>
  <c r="AC166" i="1"/>
  <c r="AC164" i="1"/>
  <c r="AC162" i="1"/>
  <c r="AC160" i="1"/>
  <c r="AC158" i="1"/>
  <c r="AC156" i="1"/>
  <c r="AC154" i="1"/>
  <c r="AC152" i="1"/>
  <c r="AC150" i="1"/>
  <c r="AC148" i="1"/>
  <c r="AC146" i="1"/>
  <c r="AC144" i="1"/>
  <c r="AC142" i="1"/>
  <c r="AC140" i="1"/>
  <c r="AC137" i="1"/>
  <c r="AC135" i="1"/>
  <c r="AC133" i="1"/>
  <c r="AC131" i="1"/>
  <c r="AC129" i="1"/>
  <c r="AC127" i="1"/>
  <c r="AC125" i="1"/>
  <c r="AC123" i="1"/>
  <c r="AC121" i="1"/>
  <c r="AC119" i="1"/>
  <c r="AC117" i="1"/>
  <c r="AC115" i="1"/>
  <c r="AC113" i="1"/>
  <c r="AC111" i="1"/>
  <c r="AC109" i="1"/>
  <c r="AC107" i="1"/>
  <c r="AC105" i="1"/>
  <c r="AC103" i="1"/>
  <c r="AC101" i="1"/>
  <c r="AC99" i="1"/>
  <c r="AC97" i="1"/>
  <c r="AC95" i="1"/>
  <c r="AC93" i="1"/>
  <c r="AC91" i="1"/>
  <c r="AC89" i="1"/>
  <c r="AC87" i="1"/>
  <c r="AC85" i="1"/>
  <c r="AC83" i="1"/>
  <c r="AC81" i="1"/>
  <c r="AC79" i="1"/>
  <c r="AC77" i="1"/>
  <c r="AC73" i="1"/>
  <c r="AC69" i="1"/>
  <c r="AC65" i="1"/>
  <c r="AC61" i="1"/>
  <c r="AC56" i="1"/>
  <c r="AC52" i="1"/>
  <c r="AC48" i="1"/>
  <c r="AC44" i="1"/>
  <c r="AC40" i="1"/>
  <c r="AC35" i="1"/>
  <c r="AC31" i="1"/>
  <c r="AC27" i="1"/>
  <c r="AC23" i="1"/>
  <c r="AC18" i="1"/>
  <c r="AC16" i="1"/>
  <c r="AC14" i="1"/>
  <c r="AC12" i="1"/>
  <c r="AC10" i="1"/>
  <c r="AC8" i="1"/>
  <c r="AC6" i="1"/>
  <c r="AD414" i="1"/>
  <c r="AC75" i="1"/>
  <c r="AC71" i="1"/>
  <c r="AC67" i="1"/>
  <c r="AC63" i="1"/>
  <c r="AC58" i="1"/>
  <c r="AC54" i="1"/>
  <c r="AC50" i="1"/>
  <c r="AC46" i="1"/>
  <c r="AC42" i="1"/>
  <c r="AC38" i="1"/>
  <c r="AC33" i="1"/>
  <c r="AC29" i="1"/>
  <c r="AC25" i="1"/>
  <c r="AC21" i="1"/>
  <c r="AC19" i="1"/>
  <c r="AC17" i="1"/>
  <c r="AC15" i="1"/>
  <c r="AC13" i="1"/>
  <c r="AC11" i="1"/>
  <c r="AC9" i="1"/>
  <c r="AC7" i="1"/>
  <c r="AC5" i="1"/>
  <c r="AD358" i="1" l="1"/>
  <c r="AD59" i="1"/>
  <c r="AD357" i="1"/>
  <c r="AD323" i="1"/>
  <c r="AD288" i="1"/>
  <c r="AD290" i="1"/>
  <c r="AD292" i="1"/>
  <c r="AD287" i="1"/>
  <c r="AD291" i="1"/>
  <c r="AD289" i="1"/>
  <c r="AD293" i="1"/>
  <c r="AD327" i="1"/>
  <c r="AD220" i="1"/>
  <c r="AD200" i="1"/>
  <c r="AD237" i="1"/>
  <c r="AD303" i="1"/>
  <c r="AC38" i="20"/>
  <c r="AC35" i="20"/>
  <c r="AC31" i="20"/>
  <c r="AC29" i="20"/>
  <c r="AC28" i="20"/>
  <c r="AC26" i="20"/>
  <c r="AC32" i="20"/>
  <c r="AC30" i="20"/>
  <c r="AC27" i="20"/>
  <c r="AC24" i="20"/>
  <c r="AC22" i="20"/>
  <c r="AC20" i="20"/>
  <c r="AC18" i="20"/>
  <c r="AC16" i="20"/>
  <c r="AC25" i="20"/>
  <c r="AC23" i="20"/>
  <c r="AC21" i="20"/>
  <c r="AC19" i="20"/>
  <c r="AC17" i="20"/>
  <c r="AC8" i="20"/>
  <c r="AC6" i="20"/>
  <c r="AC7" i="20"/>
  <c r="AD4" i="20"/>
  <c r="AC15" i="20"/>
  <c r="AC12" i="20"/>
  <c r="AC9" i="20"/>
  <c r="AD416" i="1"/>
  <c r="AD413" i="1"/>
  <c r="AD411" i="1"/>
  <c r="AD415" i="1"/>
  <c r="AD410" i="1"/>
  <c r="AD408" i="1"/>
  <c r="AD412" i="1"/>
  <c r="AD409" i="1"/>
  <c r="AD406" i="1"/>
  <c r="AD405" i="1"/>
  <c r="AD403" i="1"/>
  <c r="AD401" i="1"/>
  <c r="AD399" i="1"/>
  <c r="AD397" i="1"/>
  <c r="AD395" i="1"/>
  <c r="AD404" i="1"/>
  <c r="AD402" i="1"/>
  <c r="AD400" i="1"/>
  <c r="AD398" i="1"/>
  <c r="AD396" i="1"/>
  <c r="AD394" i="1"/>
  <c r="AD392" i="1"/>
  <c r="AD390" i="1"/>
  <c r="AD388" i="1"/>
  <c r="AD385" i="1"/>
  <c r="AD383" i="1"/>
  <c r="AD381" i="1"/>
  <c r="AD379" i="1"/>
  <c r="AD377" i="1"/>
  <c r="AD375" i="1"/>
  <c r="AD373" i="1"/>
  <c r="AD371" i="1"/>
  <c r="AD393" i="1"/>
  <c r="AD391" i="1"/>
  <c r="AD389" i="1"/>
  <c r="AD387" i="1"/>
  <c r="AD384" i="1"/>
  <c r="AD380" i="1"/>
  <c r="AD376" i="1"/>
  <c r="AD372" i="1"/>
  <c r="AD370" i="1"/>
  <c r="AD368" i="1"/>
  <c r="AD366" i="1"/>
  <c r="AD364" i="1"/>
  <c r="AD382" i="1"/>
  <c r="AD378" i="1"/>
  <c r="AD374" i="1"/>
  <c r="AD369" i="1"/>
  <c r="AD367" i="1"/>
  <c r="AD363" i="1"/>
  <c r="AD365" i="1"/>
  <c r="AD361" i="1"/>
  <c r="AD359" i="1"/>
  <c r="AD355" i="1"/>
  <c r="AD353" i="1"/>
  <c r="AD351" i="1"/>
  <c r="AD349" i="1"/>
  <c r="AD347" i="1"/>
  <c r="AD345" i="1"/>
  <c r="AD343" i="1"/>
  <c r="AD341" i="1"/>
  <c r="AD339" i="1"/>
  <c r="AD360" i="1"/>
  <c r="AD354" i="1"/>
  <c r="AD350" i="1"/>
  <c r="AD346" i="1"/>
  <c r="AD342" i="1"/>
  <c r="AD337" i="1"/>
  <c r="AD335" i="1"/>
  <c r="AD333" i="1"/>
  <c r="AD331" i="1"/>
  <c r="AD328" i="1"/>
  <c r="AD325" i="1"/>
  <c r="AD322" i="1"/>
  <c r="AD320" i="1"/>
  <c r="AD318" i="1"/>
  <c r="AD316" i="1"/>
  <c r="AD314" i="1"/>
  <c r="AD312" i="1"/>
  <c r="AD310" i="1"/>
  <c r="AD308" i="1"/>
  <c r="AD306" i="1"/>
  <c r="AD304" i="1"/>
  <c r="AD301" i="1"/>
  <c r="AD299" i="1"/>
  <c r="AD297" i="1"/>
  <c r="AD356" i="1"/>
  <c r="AD352" i="1"/>
  <c r="AD348" i="1"/>
  <c r="AD344" i="1"/>
  <c r="AD340" i="1"/>
  <c r="AD336" i="1"/>
  <c r="AD334" i="1"/>
  <c r="AD332" i="1"/>
  <c r="AD329" i="1"/>
  <c r="AD326" i="1"/>
  <c r="AD324" i="1"/>
  <c r="AD321" i="1"/>
  <c r="AD319" i="1"/>
  <c r="AD317" i="1"/>
  <c r="AD315" i="1"/>
  <c r="AD313" i="1"/>
  <c r="AD311" i="1"/>
  <c r="AD309" i="1"/>
  <c r="AD307" i="1"/>
  <c r="AD305" i="1"/>
  <c r="AD302" i="1"/>
  <c r="AD300" i="1"/>
  <c r="AD298" i="1"/>
  <c r="AD296" i="1"/>
  <c r="AD294" i="1"/>
  <c r="AD286" i="1"/>
  <c r="AD284" i="1"/>
  <c r="AD282" i="1"/>
  <c r="AD280" i="1"/>
  <c r="AD278" i="1"/>
  <c r="AD276" i="1"/>
  <c r="AD273" i="1"/>
  <c r="AD271" i="1"/>
  <c r="AD269" i="1"/>
  <c r="AD266" i="1"/>
  <c r="AD264" i="1"/>
  <c r="AD262" i="1"/>
  <c r="AD260" i="1"/>
  <c r="AD258" i="1"/>
  <c r="AD256" i="1"/>
  <c r="AD254" i="1"/>
  <c r="AD252" i="1"/>
  <c r="AD250" i="1"/>
  <c r="AD248" i="1"/>
  <c r="AD246" i="1"/>
  <c r="AD244" i="1"/>
  <c r="AD242" i="1"/>
  <c r="AD240" i="1"/>
  <c r="AD238" i="1"/>
  <c r="AD235" i="1"/>
  <c r="AD233" i="1"/>
  <c r="AD231" i="1"/>
  <c r="AD229" i="1"/>
  <c r="AD227" i="1"/>
  <c r="AD225" i="1"/>
  <c r="AD223" i="1"/>
  <c r="AD221" i="1"/>
  <c r="AD218" i="1"/>
  <c r="AD216" i="1"/>
  <c r="AD214" i="1"/>
  <c r="AD212" i="1"/>
  <c r="AD210" i="1"/>
  <c r="AD208" i="1"/>
  <c r="AD206" i="1"/>
  <c r="AD204" i="1"/>
  <c r="AD202" i="1"/>
  <c r="AD199" i="1"/>
  <c r="AD197" i="1"/>
  <c r="AD195" i="1"/>
  <c r="AD193" i="1"/>
  <c r="AD191" i="1"/>
  <c r="AD285" i="1"/>
  <c r="AD283" i="1"/>
  <c r="AD281" i="1"/>
  <c r="AD279" i="1"/>
  <c r="AD277" i="1"/>
  <c r="AD275" i="1"/>
  <c r="AD272" i="1"/>
  <c r="AD270" i="1"/>
  <c r="AD268" i="1"/>
  <c r="AD265" i="1"/>
  <c r="AD263" i="1"/>
  <c r="AD261" i="1"/>
  <c r="AD259" i="1"/>
  <c r="AD257" i="1"/>
  <c r="AD255" i="1"/>
  <c r="AD253" i="1"/>
  <c r="AD251" i="1"/>
  <c r="AD249" i="1"/>
  <c r="AD245" i="1"/>
  <c r="AD241" i="1"/>
  <c r="AD236" i="1"/>
  <c r="AD232" i="1"/>
  <c r="AD228" i="1"/>
  <c r="AD224" i="1"/>
  <c r="AD219" i="1"/>
  <c r="AD215" i="1"/>
  <c r="AD211" i="1"/>
  <c r="AD207" i="1"/>
  <c r="AD203" i="1"/>
  <c r="AD198" i="1"/>
  <c r="AD194" i="1"/>
  <c r="AD189" i="1"/>
  <c r="AD187" i="1"/>
  <c r="AD185" i="1"/>
  <c r="AD183" i="1"/>
  <c r="AD181" i="1"/>
  <c r="AD179" i="1"/>
  <c r="AD177" i="1"/>
  <c r="AD175" i="1"/>
  <c r="AD173" i="1"/>
  <c r="AD247" i="1"/>
  <c r="AD243" i="1"/>
  <c r="AD239" i="1"/>
  <c r="AD234" i="1"/>
  <c r="AD230" i="1"/>
  <c r="AD226" i="1"/>
  <c r="AD222" i="1"/>
  <c r="AD217" i="1"/>
  <c r="AD213" i="1"/>
  <c r="AD209" i="1"/>
  <c r="AD205" i="1"/>
  <c r="AD201" i="1"/>
  <c r="AD196" i="1"/>
  <c r="AD192" i="1"/>
  <c r="AD190" i="1"/>
  <c r="AD188" i="1"/>
  <c r="AD186" i="1"/>
  <c r="AD184" i="1"/>
  <c r="AD182" i="1"/>
  <c r="AD180" i="1"/>
  <c r="AD178" i="1"/>
  <c r="AD176" i="1"/>
  <c r="AD174" i="1"/>
  <c r="AD172" i="1"/>
  <c r="AD170" i="1"/>
  <c r="AD168" i="1"/>
  <c r="AD166" i="1"/>
  <c r="AD164" i="1"/>
  <c r="AD162" i="1"/>
  <c r="AD160" i="1"/>
  <c r="AD158" i="1"/>
  <c r="AD156" i="1"/>
  <c r="AD154" i="1"/>
  <c r="AD152" i="1"/>
  <c r="AD150" i="1"/>
  <c r="AD148" i="1"/>
  <c r="AD146" i="1"/>
  <c r="AD144" i="1"/>
  <c r="AD142" i="1"/>
  <c r="AD140" i="1"/>
  <c r="AD137" i="1"/>
  <c r="AD135" i="1"/>
  <c r="AD133" i="1"/>
  <c r="AD131" i="1"/>
  <c r="AD129" i="1"/>
  <c r="AD127" i="1"/>
  <c r="AD125" i="1"/>
  <c r="AD123" i="1"/>
  <c r="AD121" i="1"/>
  <c r="AD119" i="1"/>
  <c r="AD117" i="1"/>
  <c r="AD115" i="1"/>
  <c r="AD113" i="1"/>
  <c r="AD111" i="1"/>
  <c r="AD109" i="1"/>
  <c r="AD107" i="1"/>
  <c r="AD105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9" i="1"/>
  <c r="AD67" i="1"/>
  <c r="AD65" i="1"/>
  <c r="AD63" i="1"/>
  <c r="AD61" i="1"/>
  <c r="AD58" i="1"/>
  <c r="AD56" i="1"/>
  <c r="AD54" i="1"/>
  <c r="AD52" i="1"/>
  <c r="AD50" i="1"/>
  <c r="AD48" i="1"/>
  <c r="AD46" i="1"/>
  <c r="AD44" i="1"/>
  <c r="AD42" i="1"/>
  <c r="AD40" i="1"/>
  <c r="AD38" i="1"/>
  <c r="AD35" i="1"/>
  <c r="AD33" i="1"/>
  <c r="AD31" i="1"/>
  <c r="AD29" i="1"/>
  <c r="AD27" i="1"/>
  <c r="AD25" i="1"/>
  <c r="AD23" i="1"/>
  <c r="AD21" i="1"/>
  <c r="AD171" i="1"/>
  <c r="AD169" i="1"/>
  <c r="AD167" i="1"/>
  <c r="AD165" i="1"/>
  <c r="AD163" i="1"/>
  <c r="AD161" i="1"/>
  <c r="AD159" i="1"/>
  <c r="AD157" i="1"/>
  <c r="AD155" i="1"/>
  <c r="AD153" i="1"/>
  <c r="AD151" i="1"/>
  <c r="AD149" i="1"/>
  <c r="AD147" i="1"/>
  <c r="AD145" i="1"/>
  <c r="AD143" i="1"/>
  <c r="AD141" i="1"/>
  <c r="AD139" i="1"/>
  <c r="AD136" i="1"/>
  <c r="AD134" i="1"/>
  <c r="AD132" i="1"/>
  <c r="AD130" i="1"/>
  <c r="AD128" i="1"/>
  <c r="AD126" i="1"/>
  <c r="AD124" i="1"/>
  <c r="AD122" i="1"/>
  <c r="AD120" i="1"/>
  <c r="AD118" i="1"/>
  <c r="AD116" i="1"/>
  <c r="AD114" i="1"/>
  <c r="AD112" i="1"/>
  <c r="AD110" i="1"/>
  <c r="AD108" i="1"/>
  <c r="AD106" i="1"/>
  <c r="AD104" i="1"/>
  <c r="AD102" i="1"/>
  <c r="AD100" i="1"/>
  <c r="AD98" i="1"/>
  <c r="AD96" i="1"/>
  <c r="AD94" i="1"/>
  <c r="AD92" i="1"/>
  <c r="AD90" i="1"/>
  <c r="AD88" i="1"/>
  <c r="AD86" i="1"/>
  <c r="AD84" i="1"/>
  <c r="AD82" i="1"/>
  <c r="AD80" i="1"/>
  <c r="AD78" i="1"/>
  <c r="AD76" i="1"/>
  <c r="AD72" i="1"/>
  <c r="AD68" i="1"/>
  <c r="AD64" i="1"/>
  <c r="AD60" i="1"/>
  <c r="AD55" i="1"/>
  <c r="AD51" i="1"/>
  <c r="AD47" i="1"/>
  <c r="AD43" i="1"/>
  <c r="AD39" i="1"/>
  <c r="AD34" i="1"/>
  <c r="AD30" i="1"/>
  <c r="AD26" i="1"/>
  <c r="AD22" i="1"/>
  <c r="AD19" i="1"/>
  <c r="AD17" i="1"/>
  <c r="AD15" i="1"/>
  <c r="AD13" i="1"/>
  <c r="AD11" i="1"/>
  <c r="AD9" i="1"/>
  <c r="AD7" i="1"/>
  <c r="AD5" i="1"/>
  <c r="AE3" i="1"/>
  <c r="AD74" i="1"/>
  <c r="AD70" i="1"/>
  <c r="AD66" i="1"/>
  <c r="AD62" i="1"/>
  <c r="AD57" i="1"/>
  <c r="AD53" i="1"/>
  <c r="AD49" i="1"/>
  <c r="AD45" i="1"/>
  <c r="AD41" i="1"/>
  <c r="AD36" i="1"/>
  <c r="AD32" i="1"/>
  <c r="AD28" i="1"/>
  <c r="AD24" i="1"/>
  <c r="AD20" i="1"/>
  <c r="AD18" i="1"/>
  <c r="AD16" i="1"/>
  <c r="AD14" i="1"/>
  <c r="AD12" i="1"/>
  <c r="AD10" i="1"/>
  <c r="AD8" i="1"/>
  <c r="AD6" i="1"/>
  <c r="AE59" i="1" l="1"/>
  <c r="AE357" i="1"/>
  <c r="AE358" i="1"/>
  <c r="AE220" i="1"/>
  <c r="AE287" i="1"/>
  <c r="AE289" i="1"/>
  <c r="AE291" i="1"/>
  <c r="AE293" i="1"/>
  <c r="AE323" i="1"/>
  <c r="AE290" i="1"/>
  <c r="AE288" i="1"/>
  <c r="AE292" i="1"/>
  <c r="AE414" i="1"/>
  <c r="AE327" i="1"/>
  <c r="AE237" i="1"/>
  <c r="AE200" i="1"/>
  <c r="AE303" i="1"/>
  <c r="AD38" i="20"/>
  <c r="AD35" i="20"/>
  <c r="AD32" i="20"/>
  <c r="AD30" i="20"/>
  <c r="AD29" i="20"/>
  <c r="AD31" i="20"/>
  <c r="AD27" i="20"/>
  <c r="AD25" i="20"/>
  <c r="AD23" i="20"/>
  <c r="AD21" i="20"/>
  <c r="AD19" i="20"/>
  <c r="AD17" i="20"/>
  <c r="AD28" i="20"/>
  <c r="AD26" i="20"/>
  <c r="AD24" i="20"/>
  <c r="AD22" i="20"/>
  <c r="AD20" i="20"/>
  <c r="AD18" i="20"/>
  <c r="AD16" i="20"/>
  <c r="AD15" i="20"/>
  <c r="AD12" i="20"/>
  <c r="AD9" i="20"/>
  <c r="AD7" i="20"/>
  <c r="AE4" i="20"/>
  <c r="AD8" i="20"/>
  <c r="AD6" i="20"/>
  <c r="AE415" i="1"/>
  <c r="AE412" i="1"/>
  <c r="AE410" i="1"/>
  <c r="AE416" i="1"/>
  <c r="AE413" i="1"/>
  <c r="AE409" i="1"/>
  <c r="AE406" i="1"/>
  <c r="AE411" i="1"/>
  <c r="AE408" i="1"/>
  <c r="AE404" i="1"/>
  <c r="AE402" i="1"/>
  <c r="AE400" i="1"/>
  <c r="AE398" i="1"/>
  <c r="AE396" i="1"/>
  <c r="AE394" i="1"/>
  <c r="AE405" i="1"/>
  <c r="AE403" i="1"/>
  <c r="AE401" i="1"/>
  <c r="AE399" i="1"/>
  <c r="AE397" i="1"/>
  <c r="AE393" i="1"/>
  <c r="AE391" i="1"/>
  <c r="AE389" i="1"/>
  <c r="AE387" i="1"/>
  <c r="AE384" i="1"/>
  <c r="AE382" i="1"/>
  <c r="AE380" i="1"/>
  <c r="AE378" i="1"/>
  <c r="AE376" i="1"/>
  <c r="AE374" i="1"/>
  <c r="AE372" i="1"/>
  <c r="AE395" i="1"/>
  <c r="AE392" i="1"/>
  <c r="AE390" i="1"/>
  <c r="AE388" i="1"/>
  <c r="AE385" i="1"/>
  <c r="AE383" i="1"/>
  <c r="AE379" i="1"/>
  <c r="AE375" i="1"/>
  <c r="AE371" i="1"/>
  <c r="AE369" i="1"/>
  <c r="AE367" i="1"/>
  <c r="AE365" i="1"/>
  <c r="AE363" i="1"/>
  <c r="AE381" i="1"/>
  <c r="AE377" i="1"/>
  <c r="AE373" i="1"/>
  <c r="AE370" i="1"/>
  <c r="AE368" i="1"/>
  <c r="AE366" i="1"/>
  <c r="AE361" i="1"/>
  <c r="AE364" i="1"/>
  <c r="AE360" i="1"/>
  <c r="AE356" i="1"/>
  <c r="AE354" i="1"/>
  <c r="AE352" i="1"/>
  <c r="AE350" i="1"/>
  <c r="AE348" i="1"/>
  <c r="AE346" i="1"/>
  <c r="AE344" i="1"/>
  <c r="AE342" i="1"/>
  <c r="AE340" i="1"/>
  <c r="AE337" i="1"/>
  <c r="AE359" i="1"/>
  <c r="AE353" i="1"/>
  <c r="AE349" i="1"/>
  <c r="AE345" i="1"/>
  <c r="AE341" i="1"/>
  <c r="AE336" i="1"/>
  <c r="AE334" i="1"/>
  <c r="AE332" i="1"/>
  <c r="AE329" i="1"/>
  <c r="AE326" i="1"/>
  <c r="AE324" i="1"/>
  <c r="AE321" i="1"/>
  <c r="AE319" i="1"/>
  <c r="AE317" i="1"/>
  <c r="AE315" i="1"/>
  <c r="AE313" i="1"/>
  <c r="AE311" i="1"/>
  <c r="AE309" i="1"/>
  <c r="AE307" i="1"/>
  <c r="AE305" i="1"/>
  <c r="AE302" i="1"/>
  <c r="AE300" i="1"/>
  <c r="AE298" i="1"/>
  <c r="AE296" i="1"/>
  <c r="AE355" i="1"/>
  <c r="AE351" i="1"/>
  <c r="AE347" i="1"/>
  <c r="AE343" i="1"/>
  <c r="AE339" i="1"/>
  <c r="AE335" i="1"/>
  <c r="AE333" i="1"/>
  <c r="AE331" i="1"/>
  <c r="AE328" i="1"/>
  <c r="AE325" i="1"/>
  <c r="AE322" i="1"/>
  <c r="AE320" i="1"/>
  <c r="AE318" i="1"/>
  <c r="AE316" i="1"/>
  <c r="AE314" i="1"/>
  <c r="AE312" i="1"/>
  <c r="AE310" i="1"/>
  <c r="AE308" i="1"/>
  <c r="AE306" i="1"/>
  <c r="AE304" i="1"/>
  <c r="AE301" i="1"/>
  <c r="AE299" i="1"/>
  <c r="AE297" i="1"/>
  <c r="AE285" i="1"/>
  <c r="AE283" i="1"/>
  <c r="AE281" i="1"/>
  <c r="AE279" i="1"/>
  <c r="AE277" i="1"/>
  <c r="AE275" i="1"/>
  <c r="AE272" i="1"/>
  <c r="AE270" i="1"/>
  <c r="AE268" i="1"/>
  <c r="AE265" i="1"/>
  <c r="AE263" i="1"/>
  <c r="AE261" i="1"/>
  <c r="AE259" i="1"/>
  <c r="AE257" i="1"/>
  <c r="AE255" i="1"/>
  <c r="AE253" i="1"/>
  <c r="AE251" i="1"/>
  <c r="AE249" i="1"/>
  <c r="AE247" i="1"/>
  <c r="AE245" i="1"/>
  <c r="AE243" i="1"/>
  <c r="AE241" i="1"/>
  <c r="AE239" i="1"/>
  <c r="AE236" i="1"/>
  <c r="AE234" i="1"/>
  <c r="AE232" i="1"/>
  <c r="AE230" i="1"/>
  <c r="AE228" i="1"/>
  <c r="AE226" i="1"/>
  <c r="AE224" i="1"/>
  <c r="AE222" i="1"/>
  <c r="AE219" i="1"/>
  <c r="AE217" i="1"/>
  <c r="AE215" i="1"/>
  <c r="AE213" i="1"/>
  <c r="AE211" i="1"/>
  <c r="AE209" i="1"/>
  <c r="AE207" i="1"/>
  <c r="AE205" i="1"/>
  <c r="AE203" i="1"/>
  <c r="AE201" i="1"/>
  <c r="AE198" i="1"/>
  <c r="AE196" i="1"/>
  <c r="AE194" i="1"/>
  <c r="AE192" i="1"/>
  <c r="AE294" i="1"/>
  <c r="AE286" i="1"/>
  <c r="AE284" i="1"/>
  <c r="AE282" i="1"/>
  <c r="AE280" i="1"/>
  <c r="AE278" i="1"/>
  <c r="AE276" i="1"/>
  <c r="AE273" i="1"/>
  <c r="AE271" i="1"/>
  <c r="AE269" i="1"/>
  <c r="AE266" i="1"/>
  <c r="AE264" i="1"/>
  <c r="AE262" i="1"/>
  <c r="AE260" i="1"/>
  <c r="AE258" i="1"/>
  <c r="AE256" i="1"/>
  <c r="AE254" i="1"/>
  <c r="AE252" i="1"/>
  <c r="AE250" i="1"/>
  <c r="AE248" i="1"/>
  <c r="AE244" i="1"/>
  <c r="AE240" i="1"/>
  <c r="AE235" i="1"/>
  <c r="AE231" i="1"/>
  <c r="AE227" i="1"/>
  <c r="AE223" i="1"/>
  <c r="AE218" i="1"/>
  <c r="AE214" i="1"/>
  <c r="AE210" i="1"/>
  <c r="AE206" i="1"/>
  <c r="AE202" i="1"/>
  <c r="AE197" i="1"/>
  <c r="AE193" i="1"/>
  <c r="AE190" i="1"/>
  <c r="AE188" i="1"/>
  <c r="AE186" i="1"/>
  <c r="AE184" i="1"/>
  <c r="AE182" i="1"/>
  <c r="AE180" i="1"/>
  <c r="AE178" i="1"/>
  <c r="AE176" i="1"/>
  <c r="AE174" i="1"/>
  <c r="AE172" i="1"/>
  <c r="AE246" i="1"/>
  <c r="AE242" i="1"/>
  <c r="AE238" i="1"/>
  <c r="AE233" i="1"/>
  <c r="AE229" i="1"/>
  <c r="AE225" i="1"/>
  <c r="AE221" i="1"/>
  <c r="AE216" i="1"/>
  <c r="AE212" i="1"/>
  <c r="AE208" i="1"/>
  <c r="AE204" i="1"/>
  <c r="AE199" i="1"/>
  <c r="AE195" i="1"/>
  <c r="AE191" i="1"/>
  <c r="AE189" i="1"/>
  <c r="AE187" i="1"/>
  <c r="AE185" i="1"/>
  <c r="AE183" i="1"/>
  <c r="AE181" i="1"/>
  <c r="AE179" i="1"/>
  <c r="AE177" i="1"/>
  <c r="AE175" i="1"/>
  <c r="AE173" i="1"/>
  <c r="AE171" i="1"/>
  <c r="AE169" i="1"/>
  <c r="AE167" i="1"/>
  <c r="AE165" i="1"/>
  <c r="AE163" i="1"/>
  <c r="AE161" i="1"/>
  <c r="AE159" i="1"/>
  <c r="AE157" i="1"/>
  <c r="AE155" i="1"/>
  <c r="AE153" i="1"/>
  <c r="AE151" i="1"/>
  <c r="AE149" i="1"/>
  <c r="AE147" i="1"/>
  <c r="AE145" i="1"/>
  <c r="AE143" i="1"/>
  <c r="AE141" i="1"/>
  <c r="AE139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7" i="1"/>
  <c r="AE55" i="1"/>
  <c r="AE53" i="1"/>
  <c r="AE51" i="1"/>
  <c r="AE49" i="1"/>
  <c r="AE47" i="1"/>
  <c r="AE45" i="1"/>
  <c r="AE43" i="1"/>
  <c r="AE41" i="1"/>
  <c r="AE39" i="1"/>
  <c r="AE36" i="1"/>
  <c r="AE34" i="1"/>
  <c r="AE32" i="1"/>
  <c r="AE30" i="1"/>
  <c r="AE28" i="1"/>
  <c r="AE26" i="1"/>
  <c r="AE24" i="1"/>
  <c r="AE22" i="1"/>
  <c r="AE20" i="1"/>
  <c r="AE170" i="1"/>
  <c r="AE168" i="1"/>
  <c r="AE166" i="1"/>
  <c r="AE164" i="1"/>
  <c r="AE162" i="1"/>
  <c r="AE160" i="1"/>
  <c r="AE158" i="1"/>
  <c r="AE156" i="1"/>
  <c r="AE154" i="1"/>
  <c r="AE152" i="1"/>
  <c r="AE150" i="1"/>
  <c r="AE148" i="1"/>
  <c r="AE146" i="1"/>
  <c r="AE144" i="1"/>
  <c r="AE142" i="1"/>
  <c r="AE140" i="1"/>
  <c r="AE137" i="1"/>
  <c r="AE135" i="1"/>
  <c r="AE133" i="1"/>
  <c r="AE131" i="1"/>
  <c r="AE129" i="1"/>
  <c r="AE127" i="1"/>
  <c r="AE125" i="1"/>
  <c r="AE123" i="1"/>
  <c r="AE121" i="1"/>
  <c r="AE119" i="1"/>
  <c r="AE117" i="1"/>
  <c r="AE115" i="1"/>
  <c r="AE113" i="1"/>
  <c r="AE111" i="1"/>
  <c r="AE109" i="1"/>
  <c r="AE107" i="1"/>
  <c r="AE105" i="1"/>
  <c r="AE103" i="1"/>
  <c r="AE101" i="1"/>
  <c r="AE99" i="1"/>
  <c r="AE97" i="1"/>
  <c r="AE95" i="1"/>
  <c r="AE93" i="1"/>
  <c r="AE91" i="1"/>
  <c r="AE89" i="1"/>
  <c r="AE87" i="1"/>
  <c r="AE85" i="1"/>
  <c r="AE83" i="1"/>
  <c r="AE81" i="1"/>
  <c r="AE79" i="1"/>
  <c r="AE77" i="1"/>
  <c r="AE75" i="1"/>
  <c r="AE71" i="1"/>
  <c r="AE67" i="1"/>
  <c r="AE63" i="1"/>
  <c r="AE58" i="1"/>
  <c r="AE54" i="1"/>
  <c r="AE50" i="1"/>
  <c r="AE46" i="1"/>
  <c r="AE42" i="1"/>
  <c r="AE38" i="1"/>
  <c r="AE33" i="1"/>
  <c r="AE29" i="1"/>
  <c r="AE25" i="1"/>
  <c r="AE21" i="1"/>
  <c r="AE18" i="1"/>
  <c r="AE16" i="1"/>
  <c r="AE14" i="1"/>
  <c r="AE12" i="1"/>
  <c r="AE10" i="1"/>
  <c r="AE8" i="1"/>
  <c r="AE6" i="1"/>
  <c r="AF3" i="1"/>
  <c r="AE73" i="1"/>
  <c r="AE69" i="1"/>
  <c r="AE65" i="1"/>
  <c r="AE61" i="1"/>
  <c r="AE56" i="1"/>
  <c r="AE52" i="1"/>
  <c r="AE48" i="1"/>
  <c r="AE44" i="1"/>
  <c r="AE40" i="1"/>
  <c r="AE35" i="1"/>
  <c r="AE31" i="1"/>
  <c r="AE27" i="1"/>
  <c r="AE23" i="1"/>
  <c r="AE19" i="1"/>
  <c r="AE17" i="1"/>
  <c r="AE15" i="1"/>
  <c r="AE13" i="1"/>
  <c r="AE11" i="1"/>
  <c r="AE9" i="1"/>
  <c r="AE7" i="1"/>
  <c r="AE5" i="1"/>
  <c r="AF358" i="1" l="1"/>
  <c r="AF59" i="1"/>
  <c r="AF357" i="1"/>
  <c r="AF220" i="1"/>
  <c r="AF323" i="1"/>
  <c r="AF288" i="1"/>
  <c r="AF290" i="1"/>
  <c r="AF292" i="1"/>
  <c r="AF289" i="1"/>
  <c r="AF293" i="1"/>
  <c r="AF287" i="1"/>
  <c r="AF291" i="1"/>
  <c r="AF414" i="1"/>
  <c r="AF327" i="1"/>
  <c r="AF237" i="1"/>
  <c r="AF200" i="1"/>
  <c r="AF303" i="1"/>
  <c r="AE38" i="20"/>
  <c r="AE35" i="20"/>
  <c r="AE31" i="20"/>
  <c r="AE32" i="20"/>
  <c r="AE30" i="20"/>
  <c r="AE28" i="20"/>
  <c r="AE26" i="20"/>
  <c r="AE29" i="20"/>
  <c r="AE24" i="20"/>
  <c r="AE22" i="20"/>
  <c r="AE20" i="20"/>
  <c r="AE18" i="20"/>
  <c r="AE16" i="20"/>
  <c r="AE27" i="20"/>
  <c r="AE25" i="20"/>
  <c r="AE23" i="20"/>
  <c r="AE21" i="20"/>
  <c r="AE19" i="20"/>
  <c r="AE17" i="20"/>
  <c r="AE8" i="20"/>
  <c r="AE6" i="20"/>
  <c r="AF4" i="20"/>
  <c r="AE15" i="20"/>
  <c r="AE12" i="20"/>
  <c r="AE9" i="20"/>
  <c r="AE7" i="20"/>
  <c r="AF416" i="1"/>
  <c r="AF413" i="1"/>
  <c r="AF411" i="1"/>
  <c r="AF412" i="1"/>
  <c r="AF408" i="1"/>
  <c r="AF415" i="1"/>
  <c r="AF410" i="1"/>
  <c r="AF409" i="1"/>
  <c r="AF406" i="1"/>
  <c r="AF405" i="1"/>
  <c r="AF403" i="1"/>
  <c r="AF401" i="1"/>
  <c r="AF399" i="1"/>
  <c r="AF397" i="1"/>
  <c r="AF395" i="1"/>
  <c r="AF404" i="1"/>
  <c r="AF402" i="1"/>
  <c r="AF400" i="1"/>
  <c r="AF398" i="1"/>
  <c r="AF396" i="1"/>
  <c r="AF392" i="1"/>
  <c r="AF390" i="1"/>
  <c r="AF388" i="1"/>
  <c r="AF385" i="1"/>
  <c r="AF383" i="1"/>
  <c r="AF381" i="1"/>
  <c r="AF379" i="1"/>
  <c r="AF377" i="1"/>
  <c r="AF375" i="1"/>
  <c r="AF373" i="1"/>
  <c r="AF371" i="1"/>
  <c r="AF394" i="1"/>
  <c r="AF393" i="1"/>
  <c r="AF391" i="1"/>
  <c r="AF389" i="1"/>
  <c r="AF387" i="1"/>
  <c r="AF382" i="1"/>
  <c r="AF378" i="1"/>
  <c r="AF374" i="1"/>
  <c r="AF370" i="1"/>
  <c r="AF368" i="1"/>
  <c r="AF366" i="1"/>
  <c r="AF364" i="1"/>
  <c r="AF384" i="1"/>
  <c r="AF380" i="1"/>
  <c r="AF376" i="1"/>
  <c r="AF372" i="1"/>
  <c r="AF369" i="1"/>
  <c r="AF367" i="1"/>
  <c r="AF365" i="1"/>
  <c r="AF363" i="1"/>
  <c r="AF361" i="1"/>
  <c r="AF359" i="1"/>
  <c r="AF355" i="1"/>
  <c r="AF353" i="1"/>
  <c r="AF351" i="1"/>
  <c r="AF349" i="1"/>
  <c r="AF347" i="1"/>
  <c r="AF345" i="1"/>
  <c r="AF343" i="1"/>
  <c r="AF341" i="1"/>
  <c r="AF339" i="1"/>
  <c r="AF356" i="1"/>
  <c r="AF352" i="1"/>
  <c r="AF348" i="1"/>
  <c r="AF344" i="1"/>
  <c r="AF340" i="1"/>
  <c r="AF335" i="1"/>
  <c r="AF333" i="1"/>
  <c r="AF331" i="1"/>
  <c r="AF328" i="1"/>
  <c r="AF325" i="1"/>
  <c r="AF322" i="1"/>
  <c r="AF320" i="1"/>
  <c r="AF318" i="1"/>
  <c r="AF316" i="1"/>
  <c r="AF314" i="1"/>
  <c r="AF312" i="1"/>
  <c r="AF310" i="1"/>
  <c r="AF308" i="1"/>
  <c r="AF306" i="1"/>
  <c r="AF304" i="1"/>
  <c r="AF301" i="1"/>
  <c r="AF299" i="1"/>
  <c r="AF297" i="1"/>
  <c r="AF360" i="1"/>
  <c r="AF354" i="1"/>
  <c r="AF350" i="1"/>
  <c r="AF346" i="1"/>
  <c r="AF342" i="1"/>
  <c r="AF337" i="1"/>
  <c r="AF336" i="1"/>
  <c r="AF334" i="1"/>
  <c r="AF332" i="1"/>
  <c r="AF329" i="1"/>
  <c r="AF326" i="1"/>
  <c r="AF324" i="1"/>
  <c r="AF321" i="1"/>
  <c r="AF319" i="1"/>
  <c r="AF317" i="1"/>
  <c r="AF315" i="1"/>
  <c r="AF313" i="1"/>
  <c r="AF311" i="1"/>
  <c r="AF309" i="1"/>
  <c r="AF307" i="1"/>
  <c r="AF305" i="1"/>
  <c r="AF302" i="1"/>
  <c r="AF300" i="1"/>
  <c r="AF298" i="1"/>
  <c r="AF294" i="1"/>
  <c r="AF286" i="1"/>
  <c r="AF284" i="1"/>
  <c r="AF282" i="1"/>
  <c r="AF280" i="1"/>
  <c r="AF278" i="1"/>
  <c r="AF276" i="1"/>
  <c r="AF273" i="1"/>
  <c r="AF271" i="1"/>
  <c r="AF269" i="1"/>
  <c r="AF266" i="1"/>
  <c r="AF264" i="1"/>
  <c r="AF262" i="1"/>
  <c r="AF260" i="1"/>
  <c r="AF258" i="1"/>
  <c r="AF256" i="1"/>
  <c r="AF254" i="1"/>
  <c r="AF252" i="1"/>
  <c r="AF250" i="1"/>
  <c r="AF248" i="1"/>
  <c r="AF246" i="1"/>
  <c r="AF244" i="1"/>
  <c r="AF242" i="1"/>
  <c r="AF240" i="1"/>
  <c r="AF238" i="1"/>
  <c r="AF235" i="1"/>
  <c r="AF233" i="1"/>
  <c r="AF231" i="1"/>
  <c r="AF229" i="1"/>
  <c r="AF227" i="1"/>
  <c r="AF225" i="1"/>
  <c r="AF223" i="1"/>
  <c r="AF221" i="1"/>
  <c r="AF218" i="1"/>
  <c r="AF216" i="1"/>
  <c r="AF214" i="1"/>
  <c r="AF212" i="1"/>
  <c r="AF210" i="1"/>
  <c r="AF208" i="1"/>
  <c r="AF206" i="1"/>
  <c r="AF204" i="1"/>
  <c r="AF202" i="1"/>
  <c r="AF199" i="1"/>
  <c r="AF197" i="1"/>
  <c r="AF195" i="1"/>
  <c r="AF193" i="1"/>
  <c r="AF191" i="1"/>
  <c r="AF296" i="1"/>
  <c r="AF285" i="1"/>
  <c r="AF283" i="1"/>
  <c r="AF281" i="1"/>
  <c r="AF279" i="1"/>
  <c r="AF277" i="1"/>
  <c r="AF275" i="1"/>
  <c r="AF272" i="1"/>
  <c r="AF270" i="1"/>
  <c r="AF268" i="1"/>
  <c r="AF265" i="1"/>
  <c r="AF263" i="1"/>
  <c r="AF261" i="1"/>
  <c r="AF259" i="1"/>
  <c r="AF257" i="1"/>
  <c r="AF255" i="1"/>
  <c r="AF253" i="1"/>
  <c r="AF251" i="1"/>
  <c r="AF247" i="1"/>
  <c r="AF243" i="1"/>
  <c r="AF239" i="1"/>
  <c r="AF234" i="1"/>
  <c r="AF230" i="1"/>
  <c r="AF226" i="1"/>
  <c r="AF222" i="1"/>
  <c r="AF217" i="1"/>
  <c r="AF213" i="1"/>
  <c r="AF209" i="1"/>
  <c r="AF205" i="1"/>
  <c r="AF201" i="1"/>
  <c r="AF196" i="1"/>
  <c r="AF192" i="1"/>
  <c r="AF189" i="1"/>
  <c r="AF187" i="1"/>
  <c r="AF185" i="1"/>
  <c r="AF183" i="1"/>
  <c r="AF181" i="1"/>
  <c r="AF179" i="1"/>
  <c r="AF177" i="1"/>
  <c r="AF175" i="1"/>
  <c r="AF173" i="1"/>
  <c r="AF249" i="1"/>
  <c r="AF245" i="1"/>
  <c r="AF241" i="1"/>
  <c r="AF236" i="1"/>
  <c r="AF232" i="1"/>
  <c r="AF228" i="1"/>
  <c r="AF224" i="1"/>
  <c r="AF219" i="1"/>
  <c r="AF215" i="1"/>
  <c r="AF211" i="1"/>
  <c r="AF207" i="1"/>
  <c r="AF203" i="1"/>
  <c r="AF198" i="1"/>
  <c r="AF194" i="1"/>
  <c r="AF190" i="1"/>
  <c r="AF188" i="1"/>
  <c r="AF186" i="1"/>
  <c r="AF184" i="1"/>
  <c r="AF182" i="1"/>
  <c r="AF180" i="1"/>
  <c r="AF178" i="1"/>
  <c r="AF176" i="1"/>
  <c r="AF174" i="1"/>
  <c r="AF172" i="1"/>
  <c r="AF170" i="1"/>
  <c r="AF168" i="1"/>
  <c r="AF166" i="1"/>
  <c r="AF164" i="1"/>
  <c r="AF162" i="1"/>
  <c r="AF160" i="1"/>
  <c r="AF158" i="1"/>
  <c r="AF156" i="1"/>
  <c r="AF154" i="1"/>
  <c r="AF152" i="1"/>
  <c r="AF150" i="1"/>
  <c r="AF148" i="1"/>
  <c r="AF146" i="1"/>
  <c r="AF144" i="1"/>
  <c r="AF142" i="1"/>
  <c r="AF140" i="1"/>
  <c r="AF137" i="1"/>
  <c r="AF135" i="1"/>
  <c r="AF133" i="1"/>
  <c r="AF131" i="1"/>
  <c r="AF129" i="1"/>
  <c r="AF127" i="1"/>
  <c r="AF125" i="1"/>
  <c r="AF123" i="1"/>
  <c r="AF121" i="1"/>
  <c r="AF119" i="1"/>
  <c r="AF117" i="1"/>
  <c r="AF115" i="1"/>
  <c r="AF113" i="1"/>
  <c r="AF111" i="1"/>
  <c r="AF109" i="1"/>
  <c r="AF107" i="1"/>
  <c r="AF105" i="1"/>
  <c r="AF103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F77" i="1"/>
  <c r="AF75" i="1"/>
  <c r="AF73" i="1"/>
  <c r="AF71" i="1"/>
  <c r="AF69" i="1"/>
  <c r="AF67" i="1"/>
  <c r="AF65" i="1"/>
  <c r="AF63" i="1"/>
  <c r="AF61" i="1"/>
  <c r="AF58" i="1"/>
  <c r="AF56" i="1"/>
  <c r="AF54" i="1"/>
  <c r="AF52" i="1"/>
  <c r="AF50" i="1"/>
  <c r="AF48" i="1"/>
  <c r="AF46" i="1"/>
  <c r="AF44" i="1"/>
  <c r="AF42" i="1"/>
  <c r="AF40" i="1"/>
  <c r="AF38" i="1"/>
  <c r="AF35" i="1"/>
  <c r="AF33" i="1"/>
  <c r="AF31" i="1"/>
  <c r="AF29" i="1"/>
  <c r="AF27" i="1"/>
  <c r="AF25" i="1"/>
  <c r="AF23" i="1"/>
  <c r="AF21" i="1"/>
  <c r="AF171" i="1"/>
  <c r="AF169" i="1"/>
  <c r="AF167" i="1"/>
  <c r="AF165" i="1"/>
  <c r="AF163" i="1"/>
  <c r="AF161" i="1"/>
  <c r="AF159" i="1"/>
  <c r="AF157" i="1"/>
  <c r="AF155" i="1"/>
  <c r="AF153" i="1"/>
  <c r="AF151" i="1"/>
  <c r="AF149" i="1"/>
  <c r="AF147" i="1"/>
  <c r="AF145" i="1"/>
  <c r="AF143" i="1"/>
  <c r="AF141" i="1"/>
  <c r="AF139" i="1"/>
  <c r="AF136" i="1"/>
  <c r="AF134" i="1"/>
  <c r="AF132" i="1"/>
  <c r="AF130" i="1"/>
  <c r="AF128" i="1"/>
  <c r="AF126" i="1"/>
  <c r="AF124" i="1"/>
  <c r="AF122" i="1"/>
  <c r="AF120" i="1"/>
  <c r="AF118" i="1"/>
  <c r="AF116" i="1"/>
  <c r="AF114" i="1"/>
  <c r="AF112" i="1"/>
  <c r="AF110" i="1"/>
  <c r="AF108" i="1"/>
  <c r="AF106" i="1"/>
  <c r="AF104" i="1"/>
  <c r="AF102" i="1"/>
  <c r="AF100" i="1"/>
  <c r="AF98" i="1"/>
  <c r="AF96" i="1"/>
  <c r="AF94" i="1"/>
  <c r="AF92" i="1"/>
  <c r="AF90" i="1"/>
  <c r="AF88" i="1"/>
  <c r="AF86" i="1"/>
  <c r="AF84" i="1"/>
  <c r="AF82" i="1"/>
  <c r="AF80" i="1"/>
  <c r="AF78" i="1"/>
  <c r="AF74" i="1"/>
  <c r="AF70" i="1"/>
  <c r="AF66" i="1"/>
  <c r="AF62" i="1"/>
  <c r="AF57" i="1"/>
  <c r="AF53" i="1"/>
  <c r="AF49" i="1"/>
  <c r="AF45" i="1"/>
  <c r="AF41" i="1"/>
  <c r="AF36" i="1"/>
  <c r="AF32" i="1"/>
  <c r="AF28" i="1"/>
  <c r="AF24" i="1"/>
  <c r="AF20" i="1"/>
  <c r="AF19" i="1"/>
  <c r="AF17" i="1"/>
  <c r="AF15" i="1"/>
  <c r="AF13" i="1"/>
  <c r="AF11" i="1"/>
  <c r="AF9" i="1"/>
  <c r="AF7" i="1"/>
  <c r="AF5" i="1"/>
  <c r="AG3" i="1"/>
  <c r="AF76" i="1"/>
  <c r="AF72" i="1"/>
  <c r="AF68" i="1"/>
  <c r="AF64" i="1"/>
  <c r="AF60" i="1"/>
  <c r="AF55" i="1"/>
  <c r="AF51" i="1"/>
  <c r="AF47" i="1"/>
  <c r="AF43" i="1"/>
  <c r="AF39" i="1"/>
  <c r="AF34" i="1"/>
  <c r="AF30" i="1"/>
  <c r="AF26" i="1"/>
  <c r="AF22" i="1"/>
  <c r="AF18" i="1"/>
  <c r="AF16" i="1"/>
  <c r="AF14" i="1"/>
  <c r="AF12" i="1"/>
  <c r="AF10" i="1"/>
  <c r="AF8" i="1"/>
  <c r="AF6" i="1"/>
  <c r="AG59" i="1" l="1"/>
  <c r="AG357" i="1"/>
  <c r="AG358" i="1"/>
  <c r="AG220" i="1"/>
  <c r="AG287" i="1"/>
  <c r="AG289" i="1"/>
  <c r="AG291" i="1"/>
  <c r="AG293" i="1"/>
  <c r="AG323" i="1"/>
  <c r="AG288" i="1"/>
  <c r="AG292" i="1"/>
  <c r="AG290" i="1"/>
  <c r="AG414" i="1"/>
  <c r="AG327" i="1"/>
  <c r="AG237" i="1"/>
  <c r="AG200" i="1"/>
  <c r="AG303" i="1"/>
  <c r="AF38" i="20"/>
  <c r="AF35" i="20"/>
  <c r="AF32" i="20"/>
  <c r="AF30" i="20"/>
  <c r="AF29" i="20"/>
  <c r="AF27" i="20"/>
  <c r="AF25" i="20"/>
  <c r="AF31" i="20"/>
  <c r="AF28" i="20"/>
  <c r="AF26" i="20"/>
  <c r="AF23" i="20"/>
  <c r="AF21" i="20"/>
  <c r="AF19" i="20"/>
  <c r="AF17" i="20"/>
  <c r="AF24" i="20"/>
  <c r="AF22" i="20"/>
  <c r="AF20" i="20"/>
  <c r="AF18" i="20"/>
  <c r="AF16" i="20"/>
  <c r="AF15" i="20"/>
  <c r="AF12" i="20"/>
  <c r="AF9" i="20"/>
  <c r="AF7" i="20"/>
  <c r="AG4" i="20"/>
  <c r="AF6" i="20"/>
  <c r="AF8" i="20"/>
  <c r="AG415" i="1"/>
  <c r="AG412" i="1"/>
  <c r="AG410" i="1"/>
  <c r="AG416" i="1"/>
  <c r="AG411" i="1"/>
  <c r="AG409" i="1"/>
  <c r="AG406" i="1"/>
  <c r="AG413" i="1"/>
  <c r="AG408" i="1"/>
  <c r="AG404" i="1"/>
  <c r="AG402" i="1"/>
  <c r="AG400" i="1"/>
  <c r="AG398" i="1"/>
  <c r="AG396" i="1"/>
  <c r="AG394" i="1"/>
  <c r="AG405" i="1"/>
  <c r="AG403" i="1"/>
  <c r="AG401" i="1"/>
  <c r="AG399" i="1"/>
  <c r="AG397" i="1"/>
  <c r="AG395" i="1"/>
  <c r="AG393" i="1"/>
  <c r="AG391" i="1"/>
  <c r="AG389" i="1"/>
  <c r="AG387" i="1"/>
  <c r="AG384" i="1"/>
  <c r="AG382" i="1"/>
  <c r="AG380" i="1"/>
  <c r="AG378" i="1"/>
  <c r="AG376" i="1"/>
  <c r="AG374" i="1"/>
  <c r="AG372" i="1"/>
  <c r="AG370" i="1"/>
  <c r="AG392" i="1"/>
  <c r="AG390" i="1"/>
  <c r="AG388" i="1"/>
  <c r="AG385" i="1"/>
  <c r="AG381" i="1"/>
  <c r="AG377" i="1"/>
  <c r="AG373" i="1"/>
  <c r="AG369" i="1"/>
  <c r="AG367" i="1"/>
  <c r="AG365" i="1"/>
  <c r="AG363" i="1"/>
  <c r="AG383" i="1"/>
  <c r="AG379" i="1"/>
  <c r="AG375" i="1"/>
  <c r="AG371" i="1"/>
  <c r="AG368" i="1"/>
  <c r="AG366" i="1"/>
  <c r="AG364" i="1"/>
  <c r="AG361" i="1"/>
  <c r="AG360" i="1"/>
  <c r="AG356" i="1"/>
  <c r="AG354" i="1"/>
  <c r="AG352" i="1"/>
  <c r="AG350" i="1"/>
  <c r="AG348" i="1"/>
  <c r="AG346" i="1"/>
  <c r="AG344" i="1"/>
  <c r="AG342" i="1"/>
  <c r="AG340" i="1"/>
  <c r="AG337" i="1"/>
  <c r="AG355" i="1"/>
  <c r="AG351" i="1"/>
  <c r="AG347" i="1"/>
  <c r="AG343" i="1"/>
  <c r="AG339" i="1"/>
  <c r="AG336" i="1"/>
  <c r="AG334" i="1"/>
  <c r="AG332" i="1"/>
  <c r="AG329" i="1"/>
  <c r="AG326" i="1"/>
  <c r="AG324" i="1"/>
  <c r="AG321" i="1"/>
  <c r="AG319" i="1"/>
  <c r="AG317" i="1"/>
  <c r="AG315" i="1"/>
  <c r="AG313" i="1"/>
  <c r="AG311" i="1"/>
  <c r="AG309" i="1"/>
  <c r="AG307" i="1"/>
  <c r="AG305" i="1"/>
  <c r="AG302" i="1"/>
  <c r="AG300" i="1"/>
  <c r="AG298" i="1"/>
  <c r="AG296" i="1"/>
  <c r="AG359" i="1"/>
  <c r="AG353" i="1"/>
  <c r="AG349" i="1"/>
  <c r="AG345" i="1"/>
  <c r="AG341" i="1"/>
  <c r="AG335" i="1"/>
  <c r="AG333" i="1"/>
  <c r="AG331" i="1"/>
  <c r="AG328" i="1"/>
  <c r="AG325" i="1"/>
  <c r="AG322" i="1"/>
  <c r="AG320" i="1"/>
  <c r="AG318" i="1"/>
  <c r="AG316" i="1"/>
  <c r="AG314" i="1"/>
  <c r="AG312" i="1"/>
  <c r="AG310" i="1"/>
  <c r="AG308" i="1"/>
  <c r="AG306" i="1"/>
  <c r="AG304" i="1"/>
  <c r="AG301" i="1"/>
  <c r="AG299" i="1"/>
  <c r="AG297" i="1"/>
  <c r="AG285" i="1"/>
  <c r="AG283" i="1"/>
  <c r="AG281" i="1"/>
  <c r="AG279" i="1"/>
  <c r="AG277" i="1"/>
  <c r="AG275" i="1"/>
  <c r="AG272" i="1"/>
  <c r="AG270" i="1"/>
  <c r="AG268" i="1"/>
  <c r="AG265" i="1"/>
  <c r="AG263" i="1"/>
  <c r="AG261" i="1"/>
  <c r="AG259" i="1"/>
  <c r="AG257" i="1"/>
  <c r="AG255" i="1"/>
  <c r="AG253" i="1"/>
  <c r="AG251" i="1"/>
  <c r="AG249" i="1"/>
  <c r="AG247" i="1"/>
  <c r="AG245" i="1"/>
  <c r="AG243" i="1"/>
  <c r="AG241" i="1"/>
  <c r="AG239" i="1"/>
  <c r="AG236" i="1"/>
  <c r="AG234" i="1"/>
  <c r="AG232" i="1"/>
  <c r="AG230" i="1"/>
  <c r="AG228" i="1"/>
  <c r="AG226" i="1"/>
  <c r="AG224" i="1"/>
  <c r="AG222" i="1"/>
  <c r="AG219" i="1"/>
  <c r="AG217" i="1"/>
  <c r="AG215" i="1"/>
  <c r="AG213" i="1"/>
  <c r="AG211" i="1"/>
  <c r="AG209" i="1"/>
  <c r="AG207" i="1"/>
  <c r="AG205" i="1"/>
  <c r="AG203" i="1"/>
  <c r="AG201" i="1"/>
  <c r="AG198" i="1"/>
  <c r="AG196" i="1"/>
  <c r="AG194" i="1"/>
  <c r="AG192" i="1"/>
  <c r="AG190" i="1"/>
  <c r="AG294" i="1"/>
  <c r="AG286" i="1"/>
  <c r="AG284" i="1"/>
  <c r="AG282" i="1"/>
  <c r="AG280" i="1"/>
  <c r="AG278" i="1"/>
  <c r="AG276" i="1"/>
  <c r="AG273" i="1"/>
  <c r="AG271" i="1"/>
  <c r="AG269" i="1"/>
  <c r="AG266" i="1"/>
  <c r="AG264" i="1"/>
  <c r="AG262" i="1"/>
  <c r="AG260" i="1"/>
  <c r="AG258" i="1"/>
  <c r="AG256" i="1"/>
  <c r="AG254" i="1"/>
  <c r="AG252" i="1"/>
  <c r="AG250" i="1"/>
  <c r="AG246" i="1"/>
  <c r="AG242" i="1"/>
  <c r="AG238" i="1"/>
  <c r="AG233" i="1"/>
  <c r="AG229" i="1"/>
  <c r="AG225" i="1"/>
  <c r="AG221" i="1"/>
  <c r="AG216" i="1"/>
  <c r="AG212" i="1"/>
  <c r="AG208" i="1"/>
  <c r="AG204" i="1"/>
  <c r="AG199" i="1"/>
  <c r="AG195" i="1"/>
  <c r="AG191" i="1"/>
  <c r="AG188" i="1"/>
  <c r="AG186" i="1"/>
  <c r="AG184" i="1"/>
  <c r="AG182" i="1"/>
  <c r="AG180" i="1"/>
  <c r="AG178" i="1"/>
  <c r="AG176" i="1"/>
  <c r="AG174" i="1"/>
  <c r="AG172" i="1"/>
  <c r="AG248" i="1"/>
  <c r="AG244" i="1"/>
  <c r="AG240" i="1"/>
  <c r="AG235" i="1"/>
  <c r="AG231" i="1"/>
  <c r="AG227" i="1"/>
  <c r="AG223" i="1"/>
  <c r="AG218" i="1"/>
  <c r="AG214" i="1"/>
  <c r="AG210" i="1"/>
  <c r="AG206" i="1"/>
  <c r="AG202" i="1"/>
  <c r="AG197" i="1"/>
  <c r="AG193" i="1"/>
  <c r="AG189" i="1"/>
  <c r="AG187" i="1"/>
  <c r="AG185" i="1"/>
  <c r="AG183" i="1"/>
  <c r="AG181" i="1"/>
  <c r="AG179" i="1"/>
  <c r="AG177" i="1"/>
  <c r="AG175" i="1"/>
  <c r="AG173" i="1"/>
  <c r="AG171" i="1"/>
  <c r="AG169" i="1"/>
  <c r="AG167" i="1"/>
  <c r="AG165" i="1"/>
  <c r="AG163" i="1"/>
  <c r="AG161" i="1"/>
  <c r="AG159" i="1"/>
  <c r="AG157" i="1"/>
  <c r="AG155" i="1"/>
  <c r="AG153" i="1"/>
  <c r="AG151" i="1"/>
  <c r="AG149" i="1"/>
  <c r="AG147" i="1"/>
  <c r="AG145" i="1"/>
  <c r="AG143" i="1"/>
  <c r="AG141" i="1"/>
  <c r="AG139" i="1"/>
  <c r="AG136" i="1"/>
  <c r="AG134" i="1"/>
  <c r="AG132" i="1"/>
  <c r="AG130" i="1"/>
  <c r="AG128" i="1"/>
  <c r="AG126" i="1"/>
  <c r="AG124" i="1"/>
  <c r="AG122" i="1"/>
  <c r="AG120" i="1"/>
  <c r="AG118" i="1"/>
  <c r="AG116" i="1"/>
  <c r="AG114" i="1"/>
  <c r="AG112" i="1"/>
  <c r="AG110" i="1"/>
  <c r="AG108" i="1"/>
  <c r="AG106" i="1"/>
  <c r="AG104" i="1"/>
  <c r="AG102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7" i="1"/>
  <c r="AG55" i="1"/>
  <c r="AG53" i="1"/>
  <c r="AG51" i="1"/>
  <c r="AG49" i="1"/>
  <c r="AG47" i="1"/>
  <c r="AG45" i="1"/>
  <c r="AG43" i="1"/>
  <c r="AG41" i="1"/>
  <c r="AG39" i="1"/>
  <c r="AG36" i="1"/>
  <c r="AG34" i="1"/>
  <c r="AG32" i="1"/>
  <c r="AG30" i="1"/>
  <c r="AG28" i="1"/>
  <c r="AG26" i="1"/>
  <c r="AG24" i="1"/>
  <c r="AG22" i="1"/>
  <c r="AG20" i="1"/>
  <c r="AG17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4" i="1"/>
  <c r="AG142" i="1"/>
  <c r="AG140" i="1"/>
  <c r="AG137" i="1"/>
  <c r="AG135" i="1"/>
  <c r="AG133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5" i="1"/>
  <c r="AG93" i="1"/>
  <c r="AG91" i="1"/>
  <c r="AG89" i="1"/>
  <c r="AG87" i="1"/>
  <c r="AG85" i="1"/>
  <c r="AG83" i="1"/>
  <c r="AG81" i="1"/>
  <c r="AG79" i="1"/>
  <c r="AG77" i="1"/>
  <c r="AG73" i="1"/>
  <c r="AG69" i="1"/>
  <c r="AG65" i="1"/>
  <c r="AG61" i="1"/>
  <c r="AG56" i="1"/>
  <c r="AG52" i="1"/>
  <c r="AG48" i="1"/>
  <c r="AG44" i="1"/>
  <c r="AG40" i="1"/>
  <c r="AG35" i="1"/>
  <c r="AG31" i="1"/>
  <c r="AG27" i="1"/>
  <c r="AG23" i="1"/>
  <c r="AG18" i="1"/>
  <c r="AG16" i="1"/>
  <c r="AG14" i="1"/>
  <c r="AG12" i="1"/>
  <c r="AG10" i="1"/>
  <c r="AG8" i="1"/>
  <c r="AG6" i="1"/>
  <c r="AH3" i="1"/>
  <c r="AG75" i="1"/>
  <c r="AG71" i="1"/>
  <c r="AG67" i="1"/>
  <c r="AG63" i="1"/>
  <c r="AG58" i="1"/>
  <c r="AG54" i="1"/>
  <c r="AG50" i="1"/>
  <c r="AG46" i="1"/>
  <c r="AG42" i="1"/>
  <c r="AG38" i="1"/>
  <c r="AG33" i="1"/>
  <c r="AG29" i="1"/>
  <c r="AG25" i="1"/>
  <c r="AG21" i="1"/>
  <c r="AG19" i="1"/>
  <c r="AG17" i="1"/>
  <c r="AG15" i="1"/>
  <c r="AG13" i="1"/>
  <c r="AG11" i="1"/>
  <c r="AG9" i="1"/>
  <c r="AG7" i="1"/>
  <c r="AG5" i="1"/>
  <c r="AH358" i="1" l="1"/>
  <c r="AH59" i="1"/>
  <c r="AH357" i="1"/>
  <c r="AH220" i="1"/>
  <c r="AH323" i="1"/>
  <c r="AH287" i="1"/>
  <c r="AH289" i="1"/>
  <c r="AH291" i="1"/>
  <c r="AH290" i="1"/>
  <c r="AH288" i="1"/>
  <c r="AH292" i="1"/>
  <c r="AH414" i="1"/>
  <c r="AH327" i="1"/>
  <c r="AH200" i="1"/>
  <c r="AH237" i="1"/>
  <c r="AH303" i="1"/>
  <c r="AG38" i="20"/>
  <c r="AG35" i="20"/>
  <c r="AG31" i="20"/>
  <c r="AG29" i="20"/>
  <c r="AG28" i="20"/>
  <c r="AG26" i="20"/>
  <c r="AG32" i="20"/>
  <c r="AG30" i="20"/>
  <c r="AG27" i="20"/>
  <c r="AG25" i="20"/>
  <c r="AG24" i="20"/>
  <c r="AG22" i="20"/>
  <c r="AG20" i="20"/>
  <c r="AG18" i="20"/>
  <c r="AG16" i="20"/>
  <c r="AG23" i="20"/>
  <c r="AG21" i="20"/>
  <c r="AG19" i="20"/>
  <c r="AG17" i="20"/>
  <c r="AG8" i="20"/>
  <c r="AG6" i="20"/>
  <c r="AG7" i="20"/>
  <c r="AH4" i="20"/>
  <c r="AG15" i="20"/>
  <c r="AG12" i="20"/>
  <c r="AG9" i="20"/>
  <c r="AH416" i="1"/>
  <c r="AH413" i="1"/>
  <c r="AH411" i="1"/>
  <c r="AH415" i="1"/>
  <c r="AH410" i="1"/>
  <c r="AH408" i="1"/>
  <c r="AH412" i="1"/>
  <c r="AH409" i="1"/>
  <c r="AH406" i="1"/>
  <c r="AH405" i="1"/>
  <c r="AH403" i="1"/>
  <c r="AH401" i="1"/>
  <c r="AH399" i="1"/>
  <c r="AH397" i="1"/>
  <c r="AH395" i="1"/>
  <c r="AH404" i="1"/>
  <c r="AH402" i="1"/>
  <c r="AH400" i="1"/>
  <c r="AH398" i="1"/>
  <c r="AH396" i="1"/>
  <c r="AH394" i="1"/>
  <c r="AH392" i="1"/>
  <c r="AH390" i="1"/>
  <c r="AH388" i="1"/>
  <c r="AH385" i="1"/>
  <c r="AH383" i="1"/>
  <c r="AH381" i="1"/>
  <c r="AH379" i="1"/>
  <c r="AH377" i="1"/>
  <c r="AH375" i="1"/>
  <c r="AH373" i="1"/>
  <c r="AH371" i="1"/>
  <c r="AH393" i="1"/>
  <c r="AH391" i="1"/>
  <c r="AH389" i="1"/>
  <c r="AH387" i="1"/>
  <c r="AH384" i="1"/>
  <c r="AH380" i="1"/>
  <c r="AH376" i="1"/>
  <c r="AH372" i="1"/>
  <c r="AH368" i="1"/>
  <c r="AH366" i="1"/>
  <c r="AH364" i="1"/>
  <c r="AH382" i="1"/>
  <c r="AH378" i="1"/>
  <c r="AH374" i="1"/>
  <c r="AH370" i="1"/>
  <c r="AH369" i="1"/>
  <c r="AH367" i="1"/>
  <c r="AH363" i="1"/>
  <c r="AH365" i="1"/>
  <c r="AH361" i="1"/>
  <c r="AH359" i="1"/>
  <c r="AH355" i="1"/>
  <c r="AH353" i="1"/>
  <c r="AH351" i="1"/>
  <c r="AH349" i="1"/>
  <c r="AH347" i="1"/>
  <c r="AH345" i="1"/>
  <c r="AH343" i="1"/>
  <c r="AH341" i="1"/>
  <c r="AH339" i="1"/>
  <c r="AH360" i="1"/>
  <c r="AH354" i="1"/>
  <c r="AH350" i="1"/>
  <c r="AH346" i="1"/>
  <c r="AH342" i="1"/>
  <c r="AH337" i="1"/>
  <c r="AH335" i="1"/>
  <c r="AH333" i="1"/>
  <c r="AH331" i="1"/>
  <c r="AH328" i="1"/>
  <c r="AH325" i="1"/>
  <c r="AH322" i="1"/>
  <c r="AH320" i="1"/>
  <c r="AH318" i="1"/>
  <c r="AH316" i="1"/>
  <c r="AH314" i="1"/>
  <c r="AH312" i="1"/>
  <c r="AH310" i="1"/>
  <c r="AH308" i="1"/>
  <c r="AH306" i="1"/>
  <c r="AH304" i="1"/>
  <c r="AH301" i="1"/>
  <c r="AH299" i="1"/>
  <c r="AH297" i="1"/>
  <c r="AH356" i="1"/>
  <c r="AH352" i="1"/>
  <c r="AH348" i="1"/>
  <c r="AH344" i="1"/>
  <c r="AH340" i="1"/>
  <c r="AH336" i="1"/>
  <c r="AH334" i="1"/>
  <c r="AH332" i="1"/>
  <c r="AH329" i="1"/>
  <c r="AH326" i="1"/>
  <c r="AH324" i="1"/>
  <c r="AH321" i="1"/>
  <c r="AH319" i="1"/>
  <c r="AH317" i="1"/>
  <c r="AH315" i="1"/>
  <c r="AH313" i="1"/>
  <c r="AH311" i="1"/>
  <c r="AH309" i="1"/>
  <c r="AH307" i="1"/>
  <c r="AH305" i="1"/>
  <c r="AH302" i="1"/>
  <c r="AH300" i="1"/>
  <c r="AH298" i="1"/>
  <c r="AH296" i="1"/>
  <c r="AH294" i="1"/>
  <c r="AH286" i="1"/>
  <c r="AH284" i="1"/>
  <c r="AH282" i="1"/>
  <c r="AH280" i="1"/>
  <c r="AH278" i="1"/>
  <c r="AH276" i="1"/>
  <c r="AH273" i="1"/>
  <c r="AH271" i="1"/>
  <c r="AH269" i="1"/>
  <c r="AH266" i="1"/>
  <c r="AH264" i="1"/>
  <c r="AH262" i="1"/>
  <c r="AH260" i="1"/>
  <c r="AH258" i="1"/>
  <c r="AH256" i="1"/>
  <c r="AH254" i="1"/>
  <c r="AH252" i="1"/>
  <c r="AH250" i="1"/>
  <c r="AH248" i="1"/>
  <c r="AH246" i="1"/>
  <c r="AH244" i="1"/>
  <c r="AH242" i="1"/>
  <c r="AH240" i="1"/>
  <c r="AH238" i="1"/>
  <c r="AH235" i="1"/>
  <c r="AH233" i="1"/>
  <c r="AH231" i="1"/>
  <c r="AH229" i="1"/>
  <c r="AH227" i="1"/>
  <c r="AH225" i="1"/>
  <c r="AH223" i="1"/>
  <c r="AH221" i="1"/>
  <c r="AH218" i="1"/>
  <c r="AH216" i="1"/>
  <c r="AH214" i="1"/>
  <c r="AH212" i="1"/>
  <c r="AH210" i="1"/>
  <c r="AH208" i="1"/>
  <c r="AH206" i="1"/>
  <c r="AH204" i="1"/>
  <c r="AH202" i="1"/>
  <c r="AH199" i="1"/>
  <c r="AH197" i="1"/>
  <c r="AH195" i="1"/>
  <c r="AH193" i="1"/>
  <c r="AH191" i="1"/>
  <c r="AH293" i="1"/>
  <c r="AH285" i="1"/>
  <c r="AH283" i="1"/>
  <c r="AH281" i="1"/>
  <c r="AH279" i="1"/>
  <c r="AH277" i="1"/>
  <c r="AH275" i="1"/>
  <c r="AH272" i="1"/>
  <c r="AH270" i="1"/>
  <c r="AH268" i="1"/>
  <c r="AH265" i="1"/>
  <c r="AH263" i="1"/>
  <c r="AH261" i="1"/>
  <c r="AH259" i="1"/>
  <c r="AH257" i="1"/>
  <c r="AH255" i="1"/>
  <c r="AH253" i="1"/>
  <c r="AH251" i="1"/>
  <c r="AH249" i="1"/>
  <c r="AH245" i="1"/>
  <c r="AH241" i="1"/>
  <c r="AH236" i="1"/>
  <c r="AH232" i="1"/>
  <c r="AH228" i="1"/>
  <c r="AH224" i="1"/>
  <c r="AH219" i="1"/>
  <c r="AH215" i="1"/>
  <c r="AH211" i="1"/>
  <c r="AH207" i="1"/>
  <c r="AH203" i="1"/>
  <c r="AH198" i="1"/>
  <c r="AH194" i="1"/>
  <c r="AH190" i="1"/>
  <c r="AH189" i="1"/>
  <c r="AH187" i="1"/>
  <c r="AH185" i="1"/>
  <c r="AH183" i="1"/>
  <c r="AH181" i="1"/>
  <c r="AH179" i="1"/>
  <c r="AH177" i="1"/>
  <c r="AH175" i="1"/>
  <c r="AH173" i="1"/>
  <c r="AH247" i="1"/>
  <c r="AH243" i="1"/>
  <c r="AH239" i="1"/>
  <c r="AH234" i="1"/>
  <c r="AH230" i="1"/>
  <c r="AH226" i="1"/>
  <c r="AH222" i="1"/>
  <c r="AH217" i="1"/>
  <c r="AH213" i="1"/>
  <c r="AH209" i="1"/>
  <c r="AH205" i="1"/>
  <c r="AH201" i="1"/>
  <c r="AH196" i="1"/>
  <c r="AH192" i="1"/>
  <c r="AH188" i="1"/>
  <c r="AH186" i="1"/>
  <c r="AH184" i="1"/>
  <c r="AH182" i="1"/>
  <c r="AH180" i="1"/>
  <c r="AH178" i="1"/>
  <c r="AH176" i="1"/>
  <c r="AH174" i="1"/>
  <c r="AH172" i="1"/>
  <c r="AH170" i="1"/>
  <c r="AH168" i="1"/>
  <c r="AH166" i="1"/>
  <c r="AH164" i="1"/>
  <c r="AH162" i="1"/>
  <c r="AH160" i="1"/>
  <c r="AH158" i="1"/>
  <c r="AH156" i="1"/>
  <c r="AH154" i="1"/>
  <c r="AH152" i="1"/>
  <c r="AH150" i="1"/>
  <c r="AH148" i="1"/>
  <c r="AH146" i="1"/>
  <c r="AH144" i="1"/>
  <c r="AH142" i="1"/>
  <c r="AH140" i="1"/>
  <c r="AH137" i="1"/>
  <c r="AH135" i="1"/>
  <c r="AH133" i="1"/>
  <c r="AH131" i="1"/>
  <c r="AH129" i="1"/>
  <c r="AH127" i="1"/>
  <c r="AH125" i="1"/>
  <c r="AH123" i="1"/>
  <c r="AH121" i="1"/>
  <c r="AH119" i="1"/>
  <c r="AH117" i="1"/>
  <c r="AH115" i="1"/>
  <c r="AH113" i="1"/>
  <c r="AH111" i="1"/>
  <c r="AH109" i="1"/>
  <c r="AH107" i="1"/>
  <c r="AH105" i="1"/>
  <c r="AH103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H77" i="1"/>
  <c r="AH75" i="1"/>
  <c r="AH73" i="1"/>
  <c r="AH71" i="1"/>
  <c r="AH69" i="1"/>
  <c r="AH67" i="1"/>
  <c r="AH65" i="1"/>
  <c r="AH63" i="1"/>
  <c r="AH61" i="1"/>
  <c r="AH58" i="1"/>
  <c r="AH56" i="1"/>
  <c r="AH54" i="1"/>
  <c r="AH52" i="1"/>
  <c r="AH50" i="1"/>
  <c r="AH48" i="1"/>
  <c r="AH46" i="1"/>
  <c r="AH44" i="1"/>
  <c r="AH42" i="1"/>
  <c r="AH40" i="1"/>
  <c r="AH38" i="1"/>
  <c r="AH35" i="1"/>
  <c r="AH33" i="1"/>
  <c r="AH31" i="1"/>
  <c r="AH29" i="1"/>
  <c r="AH27" i="1"/>
  <c r="AH25" i="1"/>
  <c r="AH23" i="1"/>
  <c r="AH21" i="1"/>
  <c r="AH171" i="1"/>
  <c r="AH169" i="1"/>
  <c r="AH167" i="1"/>
  <c r="AH165" i="1"/>
  <c r="AH163" i="1"/>
  <c r="AH161" i="1"/>
  <c r="AH159" i="1"/>
  <c r="AH157" i="1"/>
  <c r="AH155" i="1"/>
  <c r="AH153" i="1"/>
  <c r="AH151" i="1"/>
  <c r="AH149" i="1"/>
  <c r="AH147" i="1"/>
  <c r="AH145" i="1"/>
  <c r="AH143" i="1"/>
  <c r="AH141" i="1"/>
  <c r="AH139" i="1"/>
  <c r="AH136" i="1"/>
  <c r="AH134" i="1"/>
  <c r="AH132" i="1"/>
  <c r="AH130" i="1"/>
  <c r="AH128" i="1"/>
  <c r="AH126" i="1"/>
  <c r="AH124" i="1"/>
  <c r="AH122" i="1"/>
  <c r="AH120" i="1"/>
  <c r="AH118" i="1"/>
  <c r="AH116" i="1"/>
  <c r="AH114" i="1"/>
  <c r="AH112" i="1"/>
  <c r="AH110" i="1"/>
  <c r="AH108" i="1"/>
  <c r="AH106" i="1"/>
  <c r="AH104" i="1"/>
  <c r="AH102" i="1"/>
  <c r="AH100" i="1"/>
  <c r="AH98" i="1"/>
  <c r="AH96" i="1"/>
  <c r="AH94" i="1"/>
  <c r="AH92" i="1"/>
  <c r="AH90" i="1"/>
  <c r="AH88" i="1"/>
  <c r="AH86" i="1"/>
  <c r="AH84" i="1"/>
  <c r="AH82" i="1"/>
  <c r="AH80" i="1"/>
  <c r="AH78" i="1"/>
  <c r="AH76" i="1"/>
  <c r="AH72" i="1"/>
  <c r="AH68" i="1"/>
  <c r="AH64" i="1"/>
  <c r="AH60" i="1"/>
  <c r="AH55" i="1"/>
  <c r="AH51" i="1"/>
  <c r="AH47" i="1"/>
  <c r="AH43" i="1"/>
  <c r="AH39" i="1"/>
  <c r="AH34" i="1"/>
  <c r="AH30" i="1"/>
  <c r="AH26" i="1"/>
  <c r="AH22" i="1"/>
  <c r="AH19" i="1"/>
  <c r="AH17" i="1"/>
  <c r="AH15" i="1"/>
  <c r="AH13" i="1"/>
  <c r="AH11" i="1"/>
  <c r="AH9" i="1"/>
  <c r="AH7" i="1"/>
  <c r="AH5" i="1"/>
  <c r="AI3" i="1"/>
  <c r="AH74" i="1"/>
  <c r="AH70" i="1"/>
  <c r="AH66" i="1"/>
  <c r="AH62" i="1"/>
  <c r="AH57" i="1"/>
  <c r="AH53" i="1"/>
  <c r="AH49" i="1"/>
  <c r="AH45" i="1"/>
  <c r="AH41" i="1"/>
  <c r="AH36" i="1"/>
  <c r="AH32" i="1"/>
  <c r="AH28" i="1"/>
  <c r="AH24" i="1"/>
  <c r="AH20" i="1"/>
  <c r="AH18" i="1"/>
  <c r="AH16" i="1"/>
  <c r="AH14" i="1"/>
  <c r="AH12" i="1"/>
  <c r="AH10" i="1"/>
  <c r="AH8" i="1"/>
  <c r="AH6" i="1"/>
  <c r="AI59" i="1" l="1"/>
  <c r="AI357" i="1"/>
  <c r="AI358" i="1"/>
  <c r="AI220" i="1"/>
  <c r="AI287" i="1"/>
  <c r="AI289" i="1"/>
  <c r="AI291" i="1"/>
  <c r="AI323" i="1"/>
  <c r="AI288" i="1"/>
  <c r="AI292" i="1"/>
  <c r="AI290" i="1"/>
  <c r="AI414" i="1"/>
  <c r="AI327" i="1"/>
  <c r="AI237" i="1"/>
  <c r="AI200" i="1"/>
  <c r="AI303" i="1"/>
  <c r="AH38" i="20"/>
  <c r="AH35" i="20"/>
  <c r="AH32" i="20"/>
  <c r="AH30" i="20"/>
  <c r="AH29" i="20"/>
  <c r="AH31" i="20"/>
  <c r="AH27" i="20"/>
  <c r="AH25" i="20"/>
  <c r="AH23" i="20"/>
  <c r="AH21" i="20"/>
  <c r="AH19" i="20"/>
  <c r="AH17" i="20"/>
  <c r="AH28" i="20"/>
  <c r="AH26" i="20"/>
  <c r="AH24" i="20"/>
  <c r="AH22" i="20"/>
  <c r="AH20" i="20"/>
  <c r="AH18" i="20"/>
  <c r="AH16" i="20"/>
  <c r="AH15" i="20"/>
  <c r="AH12" i="20"/>
  <c r="AH9" i="20"/>
  <c r="AH7" i="20"/>
  <c r="AI4" i="20"/>
  <c r="AH8" i="20"/>
  <c r="AH6" i="20"/>
  <c r="AI415" i="1"/>
  <c r="AI412" i="1"/>
  <c r="AI410" i="1"/>
  <c r="AI416" i="1"/>
  <c r="AI413" i="1"/>
  <c r="AI409" i="1"/>
  <c r="AI406" i="1"/>
  <c r="AI411" i="1"/>
  <c r="AI408" i="1"/>
  <c r="AI405" i="1"/>
  <c r="AI404" i="1"/>
  <c r="AI402" i="1"/>
  <c r="AI400" i="1"/>
  <c r="AI398" i="1"/>
  <c r="AI396" i="1"/>
  <c r="AI394" i="1"/>
  <c r="AI403" i="1"/>
  <c r="AI401" i="1"/>
  <c r="AI399" i="1"/>
  <c r="AI397" i="1"/>
  <c r="AI393" i="1"/>
  <c r="AI391" i="1"/>
  <c r="AI389" i="1"/>
  <c r="AI387" i="1"/>
  <c r="AI384" i="1"/>
  <c r="AI382" i="1"/>
  <c r="AI380" i="1"/>
  <c r="AI378" i="1"/>
  <c r="AI376" i="1"/>
  <c r="AI374" i="1"/>
  <c r="AI372" i="1"/>
  <c r="AI370" i="1"/>
  <c r="AI395" i="1"/>
  <c r="AI392" i="1"/>
  <c r="AI390" i="1"/>
  <c r="AI388" i="1"/>
  <c r="AI385" i="1"/>
  <c r="AI383" i="1"/>
  <c r="AI379" i="1"/>
  <c r="AI375" i="1"/>
  <c r="AI371" i="1"/>
  <c r="AI369" i="1"/>
  <c r="AI367" i="1"/>
  <c r="AI365" i="1"/>
  <c r="AI363" i="1"/>
  <c r="AI381" i="1"/>
  <c r="AI377" i="1"/>
  <c r="AI373" i="1"/>
  <c r="AI368" i="1"/>
  <c r="AI366" i="1"/>
  <c r="AI361" i="1"/>
  <c r="AI364" i="1"/>
  <c r="AI360" i="1"/>
  <c r="AI356" i="1"/>
  <c r="AI354" i="1"/>
  <c r="AI352" i="1"/>
  <c r="AI350" i="1"/>
  <c r="AI348" i="1"/>
  <c r="AI346" i="1"/>
  <c r="AI344" i="1"/>
  <c r="AI342" i="1"/>
  <c r="AI340" i="1"/>
  <c r="AI337" i="1"/>
  <c r="AI359" i="1"/>
  <c r="AI353" i="1"/>
  <c r="AI349" i="1"/>
  <c r="AI345" i="1"/>
  <c r="AI341" i="1"/>
  <c r="AI336" i="1"/>
  <c r="AI334" i="1"/>
  <c r="AI332" i="1"/>
  <c r="AI329" i="1"/>
  <c r="AI326" i="1"/>
  <c r="AI324" i="1"/>
  <c r="AI321" i="1"/>
  <c r="AI319" i="1"/>
  <c r="AI317" i="1"/>
  <c r="AI315" i="1"/>
  <c r="AI313" i="1"/>
  <c r="AI311" i="1"/>
  <c r="AI309" i="1"/>
  <c r="AI307" i="1"/>
  <c r="AI305" i="1"/>
  <c r="AI302" i="1"/>
  <c r="AI300" i="1"/>
  <c r="AI298" i="1"/>
  <c r="AI296" i="1"/>
  <c r="AI355" i="1"/>
  <c r="AI351" i="1"/>
  <c r="AI347" i="1"/>
  <c r="AI343" i="1"/>
  <c r="AI339" i="1"/>
  <c r="AI335" i="1"/>
  <c r="AI333" i="1"/>
  <c r="AI331" i="1"/>
  <c r="AI328" i="1"/>
  <c r="AI325" i="1"/>
  <c r="AI322" i="1"/>
  <c r="AI320" i="1"/>
  <c r="AI318" i="1"/>
  <c r="AI316" i="1"/>
  <c r="AI314" i="1"/>
  <c r="AI312" i="1"/>
  <c r="AI310" i="1"/>
  <c r="AI308" i="1"/>
  <c r="AI306" i="1"/>
  <c r="AI304" i="1"/>
  <c r="AI301" i="1"/>
  <c r="AI299" i="1"/>
  <c r="AI297" i="1"/>
  <c r="AI293" i="1"/>
  <c r="AI285" i="1"/>
  <c r="AI283" i="1"/>
  <c r="AI281" i="1"/>
  <c r="AI279" i="1"/>
  <c r="AI277" i="1"/>
  <c r="AI275" i="1"/>
  <c r="AI272" i="1"/>
  <c r="AI270" i="1"/>
  <c r="AI268" i="1"/>
  <c r="AI265" i="1"/>
  <c r="AI263" i="1"/>
  <c r="AI261" i="1"/>
  <c r="AI259" i="1"/>
  <c r="AI257" i="1"/>
  <c r="AI255" i="1"/>
  <c r="AI253" i="1"/>
  <c r="AI251" i="1"/>
  <c r="AI249" i="1"/>
  <c r="AI247" i="1"/>
  <c r="AI245" i="1"/>
  <c r="AI243" i="1"/>
  <c r="AI241" i="1"/>
  <c r="AI239" i="1"/>
  <c r="AI236" i="1"/>
  <c r="AI234" i="1"/>
  <c r="AI232" i="1"/>
  <c r="AI230" i="1"/>
  <c r="AI228" i="1"/>
  <c r="AI226" i="1"/>
  <c r="AI224" i="1"/>
  <c r="AI222" i="1"/>
  <c r="AI219" i="1"/>
  <c r="AI217" i="1"/>
  <c r="AI215" i="1"/>
  <c r="AI213" i="1"/>
  <c r="AI211" i="1"/>
  <c r="AI209" i="1"/>
  <c r="AI207" i="1"/>
  <c r="AI205" i="1"/>
  <c r="AI203" i="1"/>
  <c r="AI201" i="1"/>
  <c r="AI198" i="1"/>
  <c r="AI196" i="1"/>
  <c r="AI194" i="1"/>
  <c r="AI192" i="1"/>
  <c r="AI190" i="1"/>
  <c r="AI294" i="1"/>
  <c r="AI286" i="1"/>
  <c r="AI284" i="1"/>
  <c r="AI282" i="1"/>
  <c r="AI280" i="1"/>
  <c r="AI278" i="1"/>
  <c r="AI276" i="1"/>
  <c r="AI273" i="1"/>
  <c r="AI271" i="1"/>
  <c r="AI269" i="1"/>
  <c r="AI266" i="1"/>
  <c r="AI264" i="1"/>
  <c r="AI262" i="1"/>
  <c r="AI260" i="1"/>
  <c r="AI258" i="1"/>
  <c r="AI256" i="1"/>
  <c r="AI254" i="1"/>
  <c r="AI252" i="1"/>
  <c r="AI250" i="1"/>
  <c r="AI248" i="1"/>
  <c r="AI244" i="1"/>
  <c r="AI240" i="1"/>
  <c r="AI235" i="1"/>
  <c r="AI231" i="1"/>
  <c r="AI227" i="1"/>
  <c r="AI223" i="1"/>
  <c r="AI218" i="1"/>
  <c r="AI214" i="1"/>
  <c r="AI210" i="1"/>
  <c r="AI206" i="1"/>
  <c r="AI202" i="1"/>
  <c r="AI197" i="1"/>
  <c r="AI193" i="1"/>
  <c r="AI188" i="1"/>
  <c r="AI186" i="1"/>
  <c r="AI184" i="1"/>
  <c r="AI182" i="1"/>
  <c r="AI180" i="1"/>
  <c r="AI178" i="1"/>
  <c r="AI176" i="1"/>
  <c r="AI174" i="1"/>
  <c r="AI172" i="1"/>
  <c r="AI246" i="1"/>
  <c r="AI242" i="1"/>
  <c r="AI238" i="1"/>
  <c r="AI233" i="1"/>
  <c r="AI229" i="1"/>
  <c r="AI225" i="1"/>
  <c r="AI221" i="1"/>
  <c r="AI216" i="1"/>
  <c r="AI212" i="1"/>
  <c r="AI208" i="1"/>
  <c r="AI204" i="1"/>
  <c r="AI199" i="1"/>
  <c r="AI195" i="1"/>
  <c r="AI191" i="1"/>
  <c r="AI189" i="1"/>
  <c r="AI187" i="1"/>
  <c r="AI185" i="1"/>
  <c r="AI183" i="1"/>
  <c r="AI181" i="1"/>
  <c r="AI179" i="1"/>
  <c r="AI177" i="1"/>
  <c r="AI175" i="1"/>
  <c r="AI173" i="1"/>
  <c r="AI171" i="1"/>
  <c r="AI169" i="1"/>
  <c r="AI167" i="1"/>
  <c r="AI165" i="1"/>
  <c r="AI163" i="1"/>
  <c r="AI161" i="1"/>
  <c r="AI159" i="1"/>
  <c r="AI157" i="1"/>
  <c r="AI155" i="1"/>
  <c r="AI153" i="1"/>
  <c r="AI151" i="1"/>
  <c r="AI149" i="1"/>
  <c r="AI147" i="1"/>
  <c r="AI145" i="1"/>
  <c r="AI143" i="1"/>
  <c r="AI141" i="1"/>
  <c r="AI139" i="1"/>
  <c r="AI136" i="1"/>
  <c r="AI134" i="1"/>
  <c r="AI132" i="1"/>
  <c r="AI130" i="1"/>
  <c r="AI128" i="1"/>
  <c r="AI126" i="1"/>
  <c r="AI124" i="1"/>
  <c r="AI122" i="1"/>
  <c r="AI120" i="1"/>
  <c r="AI118" i="1"/>
  <c r="AI116" i="1"/>
  <c r="AI114" i="1"/>
  <c r="AI112" i="1"/>
  <c r="AI110" i="1"/>
  <c r="AI108" i="1"/>
  <c r="AI106" i="1"/>
  <c r="AI104" i="1"/>
  <c r="AI102" i="1"/>
  <c r="AI100" i="1"/>
  <c r="AI98" i="1"/>
  <c r="AI96" i="1"/>
  <c r="AI94" i="1"/>
  <c r="AI92" i="1"/>
  <c r="AI90" i="1"/>
  <c r="AI88" i="1"/>
  <c r="AI86" i="1"/>
  <c r="AI84" i="1"/>
  <c r="AI82" i="1"/>
  <c r="AI80" i="1"/>
  <c r="AI78" i="1"/>
  <c r="AI76" i="1"/>
  <c r="AI74" i="1"/>
  <c r="AI72" i="1"/>
  <c r="AI70" i="1"/>
  <c r="AI68" i="1"/>
  <c r="AI66" i="1"/>
  <c r="AI64" i="1"/>
  <c r="AI62" i="1"/>
  <c r="AI60" i="1"/>
  <c r="AI57" i="1"/>
  <c r="AI55" i="1"/>
  <c r="AI53" i="1"/>
  <c r="AI51" i="1"/>
  <c r="AI49" i="1"/>
  <c r="AI47" i="1"/>
  <c r="AI45" i="1"/>
  <c r="AI43" i="1"/>
  <c r="AI41" i="1"/>
  <c r="AI39" i="1"/>
  <c r="AI36" i="1"/>
  <c r="AI34" i="1"/>
  <c r="AI32" i="1"/>
  <c r="AI30" i="1"/>
  <c r="AI28" i="1"/>
  <c r="AI26" i="1"/>
  <c r="AI24" i="1"/>
  <c r="AI22" i="1"/>
  <c r="AI20" i="1"/>
  <c r="AI170" i="1"/>
  <c r="AI168" i="1"/>
  <c r="AI166" i="1"/>
  <c r="AI164" i="1"/>
  <c r="AI162" i="1"/>
  <c r="AI160" i="1"/>
  <c r="AI158" i="1"/>
  <c r="AI156" i="1"/>
  <c r="AI154" i="1"/>
  <c r="AI152" i="1"/>
  <c r="AI150" i="1"/>
  <c r="AI148" i="1"/>
  <c r="AI146" i="1"/>
  <c r="AI144" i="1"/>
  <c r="AI142" i="1"/>
  <c r="AI140" i="1"/>
  <c r="AI137" i="1"/>
  <c r="AI135" i="1"/>
  <c r="AI133" i="1"/>
  <c r="AI131" i="1"/>
  <c r="AI129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03" i="1"/>
  <c r="AI101" i="1"/>
  <c r="AI99" i="1"/>
  <c r="AI97" i="1"/>
  <c r="AI95" i="1"/>
  <c r="AI93" i="1"/>
  <c r="AI91" i="1"/>
  <c r="AI89" i="1"/>
  <c r="AI87" i="1"/>
  <c r="AI85" i="1"/>
  <c r="AI83" i="1"/>
  <c r="AI81" i="1"/>
  <c r="AI79" i="1"/>
  <c r="AI77" i="1"/>
  <c r="AI75" i="1"/>
  <c r="AI71" i="1"/>
  <c r="AI67" i="1"/>
  <c r="AI63" i="1"/>
  <c r="AI58" i="1"/>
  <c r="AI54" i="1"/>
  <c r="AI50" i="1"/>
  <c r="AI46" i="1"/>
  <c r="AI42" i="1"/>
  <c r="AI38" i="1"/>
  <c r="AI33" i="1"/>
  <c r="AI29" i="1"/>
  <c r="AI25" i="1"/>
  <c r="AI21" i="1"/>
  <c r="AI18" i="1"/>
  <c r="AI16" i="1"/>
  <c r="AI14" i="1"/>
  <c r="AI12" i="1"/>
  <c r="AI10" i="1"/>
  <c r="AI8" i="1"/>
  <c r="AI6" i="1"/>
  <c r="AJ3" i="1"/>
  <c r="AI73" i="1"/>
  <c r="AI69" i="1"/>
  <c r="AI65" i="1"/>
  <c r="AI61" i="1"/>
  <c r="AI56" i="1"/>
  <c r="AI52" i="1"/>
  <c r="AI48" i="1"/>
  <c r="AI44" i="1"/>
  <c r="AI40" i="1"/>
  <c r="AI35" i="1"/>
  <c r="AI31" i="1"/>
  <c r="AI27" i="1"/>
  <c r="AI23" i="1"/>
  <c r="AI19" i="1"/>
  <c r="AI17" i="1"/>
  <c r="AI15" i="1"/>
  <c r="AI13" i="1"/>
  <c r="AI11" i="1"/>
  <c r="AI9" i="1"/>
  <c r="AI7" i="1"/>
  <c r="AI5" i="1"/>
  <c r="AJ358" i="1" l="1"/>
  <c r="AJ59" i="1"/>
  <c r="AJ357" i="1"/>
  <c r="AJ220" i="1"/>
  <c r="AJ323" i="1"/>
  <c r="AJ288" i="1"/>
  <c r="AJ290" i="1"/>
  <c r="AJ292" i="1"/>
  <c r="AJ287" i="1"/>
  <c r="AJ291" i="1"/>
  <c r="AJ289" i="1"/>
  <c r="AJ293" i="1"/>
  <c r="AJ414" i="1"/>
  <c r="AJ327" i="1"/>
  <c r="AJ237" i="1"/>
  <c r="AJ200" i="1"/>
  <c r="AJ303" i="1"/>
  <c r="AI38" i="20"/>
  <c r="AI35" i="20"/>
  <c r="AI31" i="20"/>
  <c r="AI32" i="20"/>
  <c r="AI30" i="20"/>
  <c r="AI28" i="20"/>
  <c r="AI26" i="20"/>
  <c r="AI29" i="20"/>
  <c r="AI24" i="20"/>
  <c r="AI22" i="20"/>
  <c r="AI20" i="20"/>
  <c r="AI18" i="20"/>
  <c r="AI16" i="20"/>
  <c r="AI27" i="20"/>
  <c r="AI25" i="20"/>
  <c r="AI23" i="20"/>
  <c r="AI21" i="20"/>
  <c r="AI19" i="20"/>
  <c r="AI17" i="20"/>
  <c r="AI8" i="20"/>
  <c r="AI6" i="20"/>
  <c r="AJ4" i="20"/>
  <c r="AI15" i="20"/>
  <c r="AI12" i="20"/>
  <c r="AI9" i="20"/>
  <c r="AI7" i="20"/>
  <c r="AJ416" i="1"/>
  <c r="AJ413" i="1"/>
  <c r="AJ411" i="1"/>
  <c r="AJ412" i="1"/>
  <c r="AJ408" i="1"/>
  <c r="AJ415" i="1"/>
  <c r="AJ410" i="1"/>
  <c r="AJ409" i="1"/>
  <c r="AJ406" i="1"/>
  <c r="AJ403" i="1"/>
  <c r="AJ401" i="1"/>
  <c r="AJ399" i="1"/>
  <c r="AJ397" i="1"/>
  <c r="AJ395" i="1"/>
  <c r="AJ405" i="1"/>
  <c r="AJ404" i="1"/>
  <c r="AJ402" i="1"/>
  <c r="AJ400" i="1"/>
  <c r="AJ398" i="1"/>
  <c r="AJ396" i="1"/>
  <c r="AJ392" i="1"/>
  <c r="AJ390" i="1"/>
  <c r="AJ388" i="1"/>
  <c r="AJ385" i="1"/>
  <c r="AJ383" i="1"/>
  <c r="AJ381" i="1"/>
  <c r="AJ379" i="1"/>
  <c r="AJ377" i="1"/>
  <c r="AJ375" i="1"/>
  <c r="AJ373" i="1"/>
  <c r="AJ371" i="1"/>
  <c r="AJ394" i="1"/>
  <c r="AJ393" i="1"/>
  <c r="AJ391" i="1"/>
  <c r="AJ389" i="1"/>
  <c r="AJ387" i="1"/>
  <c r="AJ382" i="1"/>
  <c r="AJ378" i="1"/>
  <c r="AJ374" i="1"/>
  <c r="AJ370" i="1"/>
  <c r="AJ368" i="1"/>
  <c r="AJ366" i="1"/>
  <c r="AJ364" i="1"/>
  <c r="AJ384" i="1"/>
  <c r="AJ380" i="1"/>
  <c r="AJ376" i="1"/>
  <c r="AJ372" i="1"/>
  <c r="AJ369" i="1"/>
  <c r="AJ367" i="1"/>
  <c r="AJ365" i="1"/>
  <c r="AJ363" i="1"/>
  <c r="AJ361" i="1"/>
  <c r="AJ359" i="1"/>
  <c r="AJ355" i="1"/>
  <c r="AJ353" i="1"/>
  <c r="AJ351" i="1"/>
  <c r="AJ349" i="1"/>
  <c r="AJ347" i="1"/>
  <c r="AJ345" i="1"/>
  <c r="AJ343" i="1"/>
  <c r="AJ341" i="1"/>
  <c r="AJ339" i="1"/>
  <c r="AJ356" i="1"/>
  <c r="AJ352" i="1"/>
  <c r="AJ348" i="1"/>
  <c r="AJ344" i="1"/>
  <c r="AJ340" i="1"/>
  <c r="AJ335" i="1"/>
  <c r="AJ333" i="1"/>
  <c r="AJ331" i="1"/>
  <c r="AJ328" i="1"/>
  <c r="AJ325" i="1"/>
  <c r="AJ322" i="1"/>
  <c r="AJ320" i="1"/>
  <c r="AJ318" i="1"/>
  <c r="AJ316" i="1"/>
  <c r="AJ314" i="1"/>
  <c r="AJ312" i="1"/>
  <c r="AJ310" i="1"/>
  <c r="AJ308" i="1"/>
  <c r="AJ306" i="1"/>
  <c r="AJ304" i="1"/>
  <c r="AJ301" i="1"/>
  <c r="AJ299" i="1"/>
  <c r="AJ297" i="1"/>
  <c r="AJ360" i="1"/>
  <c r="AJ354" i="1"/>
  <c r="AJ350" i="1"/>
  <c r="AJ346" i="1"/>
  <c r="AJ342" i="1"/>
  <c r="AJ337" i="1"/>
  <c r="AJ336" i="1"/>
  <c r="AJ334" i="1"/>
  <c r="AJ332" i="1"/>
  <c r="AJ329" i="1"/>
  <c r="AJ326" i="1"/>
  <c r="AJ324" i="1"/>
  <c r="AJ321" i="1"/>
  <c r="AJ319" i="1"/>
  <c r="AJ317" i="1"/>
  <c r="AJ315" i="1"/>
  <c r="AJ313" i="1"/>
  <c r="AJ311" i="1"/>
  <c r="AJ309" i="1"/>
  <c r="AJ307" i="1"/>
  <c r="AJ305" i="1"/>
  <c r="AJ302" i="1"/>
  <c r="AJ300" i="1"/>
  <c r="AJ298" i="1"/>
  <c r="AJ294" i="1"/>
  <c r="AJ286" i="1"/>
  <c r="AJ284" i="1"/>
  <c r="AJ282" i="1"/>
  <c r="AJ280" i="1"/>
  <c r="AJ278" i="1"/>
  <c r="AJ276" i="1"/>
  <c r="AJ273" i="1"/>
  <c r="AJ271" i="1"/>
  <c r="AJ269" i="1"/>
  <c r="AJ266" i="1"/>
  <c r="AJ264" i="1"/>
  <c r="AJ262" i="1"/>
  <c r="AJ260" i="1"/>
  <c r="AJ258" i="1"/>
  <c r="AJ256" i="1"/>
  <c r="AJ254" i="1"/>
  <c r="AJ252" i="1"/>
  <c r="AJ250" i="1"/>
  <c r="AJ248" i="1"/>
  <c r="AJ246" i="1"/>
  <c r="AJ244" i="1"/>
  <c r="AJ242" i="1"/>
  <c r="AJ240" i="1"/>
  <c r="AJ238" i="1"/>
  <c r="AJ235" i="1"/>
  <c r="AJ233" i="1"/>
  <c r="AJ231" i="1"/>
  <c r="AJ229" i="1"/>
  <c r="AJ227" i="1"/>
  <c r="AJ225" i="1"/>
  <c r="AJ223" i="1"/>
  <c r="AJ221" i="1"/>
  <c r="AJ218" i="1"/>
  <c r="AJ216" i="1"/>
  <c r="AJ214" i="1"/>
  <c r="AJ212" i="1"/>
  <c r="AJ210" i="1"/>
  <c r="AJ208" i="1"/>
  <c r="AJ206" i="1"/>
  <c r="AJ204" i="1"/>
  <c r="AJ202" i="1"/>
  <c r="AJ199" i="1"/>
  <c r="AJ197" i="1"/>
  <c r="AJ195" i="1"/>
  <c r="AJ193" i="1"/>
  <c r="AJ191" i="1"/>
  <c r="AJ296" i="1"/>
  <c r="AJ285" i="1"/>
  <c r="AJ283" i="1"/>
  <c r="AJ281" i="1"/>
  <c r="AJ279" i="1"/>
  <c r="AJ277" i="1"/>
  <c r="AJ275" i="1"/>
  <c r="AJ272" i="1"/>
  <c r="AJ270" i="1"/>
  <c r="AJ268" i="1"/>
  <c r="AJ265" i="1"/>
  <c r="AJ263" i="1"/>
  <c r="AJ261" i="1"/>
  <c r="AJ259" i="1"/>
  <c r="AJ257" i="1"/>
  <c r="AJ255" i="1"/>
  <c r="AJ253" i="1"/>
  <c r="AJ251" i="1"/>
  <c r="AJ247" i="1"/>
  <c r="AJ243" i="1"/>
  <c r="AJ239" i="1"/>
  <c r="AJ234" i="1"/>
  <c r="AJ230" i="1"/>
  <c r="AJ226" i="1"/>
  <c r="AJ222" i="1"/>
  <c r="AJ217" i="1"/>
  <c r="AJ213" i="1"/>
  <c r="AJ209" i="1"/>
  <c r="AJ205" i="1"/>
  <c r="AJ201" i="1"/>
  <c r="AJ196" i="1"/>
  <c r="AJ192" i="1"/>
  <c r="AJ189" i="1"/>
  <c r="AJ187" i="1"/>
  <c r="AJ185" i="1"/>
  <c r="AJ183" i="1"/>
  <c r="AJ181" i="1"/>
  <c r="AJ179" i="1"/>
  <c r="AJ177" i="1"/>
  <c r="AJ175" i="1"/>
  <c r="AJ173" i="1"/>
  <c r="AJ249" i="1"/>
  <c r="AJ245" i="1"/>
  <c r="AJ241" i="1"/>
  <c r="AJ236" i="1"/>
  <c r="AJ232" i="1"/>
  <c r="AJ228" i="1"/>
  <c r="AJ224" i="1"/>
  <c r="AJ219" i="1"/>
  <c r="AJ215" i="1"/>
  <c r="AJ211" i="1"/>
  <c r="AJ207" i="1"/>
  <c r="AJ203" i="1"/>
  <c r="AJ198" i="1"/>
  <c r="AJ194" i="1"/>
  <c r="AJ190" i="1"/>
  <c r="AJ188" i="1"/>
  <c r="AJ186" i="1"/>
  <c r="AJ184" i="1"/>
  <c r="AJ182" i="1"/>
  <c r="AJ180" i="1"/>
  <c r="AJ178" i="1"/>
  <c r="AJ176" i="1"/>
  <c r="AJ174" i="1"/>
  <c r="AJ172" i="1"/>
  <c r="AJ170" i="1"/>
  <c r="AJ168" i="1"/>
  <c r="AJ166" i="1"/>
  <c r="AJ164" i="1"/>
  <c r="AJ162" i="1"/>
  <c r="AJ160" i="1"/>
  <c r="AJ158" i="1"/>
  <c r="AJ156" i="1"/>
  <c r="AJ154" i="1"/>
  <c r="AJ152" i="1"/>
  <c r="AJ150" i="1"/>
  <c r="AJ148" i="1"/>
  <c r="AJ146" i="1"/>
  <c r="AJ144" i="1"/>
  <c r="AJ142" i="1"/>
  <c r="AJ140" i="1"/>
  <c r="AJ137" i="1"/>
  <c r="AJ135" i="1"/>
  <c r="AJ133" i="1"/>
  <c r="AJ131" i="1"/>
  <c r="AJ129" i="1"/>
  <c r="AJ127" i="1"/>
  <c r="AJ125" i="1"/>
  <c r="AJ123" i="1"/>
  <c r="AJ121" i="1"/>
  <c r="AJ119" i="1"/>
  <c r="AJ117" i="1"/>
  <c r="AJ115" i="1"/>
  <c r="AJ113" i="1"/>
  <c r="AJ111" i="1"/>
  <c r="AJ109" i="1"/>
  <c r="AJ107" i="1"/>
  <c r="AJ105" i="1"/>
  <c r="AJ103" i="1"/>
  <c r="AJ101" i="1"/>
  <c r="AJ99" i="1"/>
  <c r="AJ97" i="1"/>
  <c r="AJ95" i="1"/>
  <c r="AJ93" i="1"/>
  <c r="AJ91" i="1"/>
  <c r="AJ89" i="1"/>
  <c r="AJ87" i="1"/>
  <c r="AJ85" i="1"/>
  <c r="AJ83" i="1"/>
  <c r="AJ81" i="1"/>
  <c r="AJ79" i="1"/>
  <c r="AJ77" i="1"/>
  <c r="AJ75" i="1"/>
  <c r="AJ73" i="1"/>
  <c r="AJ71" i="1"/>
  <c r="AJ69" i="1"/>
  <c r="AJ67" i="1"/>
  <c r="AJ65" i="1"/>
  <c r="AJ63" i="1"/>
  <c r="AJ61" i="1"/>
  <c r="AJ58" i="1"/>
  <c r="AJ56" i="1"/>
  <c r="AJ54" i="1"/>
  <c r="AJ52" i="1"/>
  <c r="AJ50" i="1"/>
  <c r="AJ48" i="1"/>
  <c r="AJ46" i="1"/>
  <c r="AJ44" i="1"/>
  <c r="AJ42" i="1"/>
  <c r="AJ40" i="1"/>
  <c r="AJ38" i="1"/>
  <c r="AJ35" i="1"/>
  <c r="AJ33" i="1"/>
  <c r="AJ31" i="1"/>
  <c r="AJ29" i="1"/>
  <c r="AJ27" i="1"/>
  <c r="AJ25" i="1"/>
  <c r="AJ23" i="1"/>
  <c r="AJ21" i="1"/>
  <c r="AJ171" i="1"/>
  <c r="AJ169" i="1"/>
  <c r="AJ167" i="1"/>
  <c r="AJ165" i="1"/>
  <c r="AJ163" i="1"/>
  <c r="AJ161" i="1"/>
  <c r="AJ159" i="1"/>
  <c r="AJ157" i="1"/>
  <c r="AJ155" i="1"/>
  <c r="AJ153" i="1"/>
  <c r="AJ151" i="1"/>
  <c r="AJ149" i="1"/>
  <c r="AJ147" i="1"/>
  <c r="AJ145" i="1"/>
  <c r="AJ143" i="1"/>
  <c r="AJ141" i="1"/>
  <c r="AJ139" i="1"/>
  <c r="AJ136" i="1"/>
  <c r="AJ134" i="1"/>
  <c r="AJ132" i="1"/>
  <c r="AJ130" i="1"/>
  <c r="AJ128" i="1"/>
  <c r="AJ126" i="1"/>
  <c r="AJ124" i="1"/>
  <c r="AJ122" i="1"/>
  <c r="AJ120" i="1"/>
  <c r="AJ118" i="1"/>
  <c r="AJ116" i="1"/>
  <c r="AJ114" i="1"/>
  <c r="AJ112" i="1"/>
  <c r="AJ110" i="1"/>
  <c r="AJ108" i="1"/>
  <c r="AJ106" i="1"/>
  <c r="AJ104" i="1"/>
  <c r="AJ102" i="1"/>
  <c r="AJ100" i="1"/>
  <c r="AJ98" i="1"/>
  <c r="AJ96" i="1"/>
  <c r="AJ94" i="1"/>
  <c r="AJ92" i="1"/>
  <c r="AJ90" i="1"/>
  <c r="AJ88" i="1"/>
  <c r="AJ86" i="1"/>
  <c r="AJ84" i="1"/>
  <c r="AJ82" i="1"/>
  <c r="AJ80" i="1"/>
  <c r="AJ78" i="1"/>
  <c r="AJ76" i="1"/>
  <c r="AJ74" i="1"/>
  <c r="AJ70" i="1"/>
  <c r="AJ66" i="1"/>
  <c r="AJ62" i="1"/>
  <c r="AJ57" i="1"/>
  <c r="AJ53" i="1"/>
  <c r="AJ49" i="1"/>
  <c r="AJ45" i="1"/>
  <c r="AJ41" i="1"/>
  <c r="AJ36" i="1"/>
  <c r="AJ32" i="1"/>
  <c r="AJ28" i="1"/>
  <c r="AJ24" i="1"/>
  <c r="AJ20" i="1"/>
  <c r="AJ19" i="1"/>
  <c r="AJ17" i="1"/>
  <c r="AJ15" i="1"/>
  <c r="AJ13" i="1"/>
  <c r="AJ11" i="1"/>
  <c r="AJ9" i="1"/>
  <c r="AJ7" i="1"/>
  <c r="AJ5" i="1"/>
  <c r="AK3" i="1"/>
  <c r="AJ72" i="1"/>
  <c r="AJ68" i="1"/>
  <c r="AJ64" i="1"/>
  <c r="AJ60" i="1"/>
  <c r="AJ55" i="1"/>
  <c r="AJ51" i="1"/>
  <c r="AJ47" i="1"/>
  <c r="AJ43" i="1"/>
  <c r="AJ39" i="1"/>
  <c r="AJ34" i="1"/>
  <c r="AJ30" i="1"/>
  <c r="AJ26" i="1"/>
  <c r="AJ22" i="1"/>
  <c r="AJ18" i="1"/>
  <c r="AJ16" i="1"/>
  <c r="AJ14" i="1"/>
  <c r="AJ12" i="1"/>
  <c r="AJ10" i="1"/>
  <c r="AJ8" i="1"/>
  <c r="AJ6" i="1"/>
  <c r="AK59" i="1" l="1"/>
  <c r="AK358" i="1"/>
  <c r="AK357" i="1"/>
  <c r="AK220" i="1"/>
  <c r="AK287" i="1"/>
  <c r="AK289" i="1"/>
  <c r="AK291" i="1"/>
  <c r="AK293" i="1"/>
  <c r="AK323" i="1"/>
  <c r="AK290" i="1"/>
  <c r="AK288" i="1"/>
  <c r="AK292" i="1"/>
  <c r="AK414" i="1"/>
  <c r="AK327" i="1"/>
  <c r="AK237" i="1"/>
  <c r="AK200" i="1"/>
  <c r="AK303" i="1"/>
  <c r="AJ38" i="20"/>
  <c r="AJ35" i="20"/>
  <c r="AJ32" i="20"/>
  <c r="AJ30" i="20"/>
  <c r="AJ29" i="20"/>
  <c r="AJ27" i="20"/>
  <c r="AJ25" i="20"/>
  <c r="AJ31" i="20"/>
  <c r="AJ28" i="20"/>
  <c r="AJ26" i="20"/>
  <c r="AJ23" i="20"/>
  <c r="AJ21" i="20"/>
  <c r="AJ19" i="20"/>
  <c r="AJ17" i="20"/>
  <c r="AJ24" i="20"/>
  <c r="AJ22" i="20"/>
  <c r="AJ20" i="20"/>
  <c r="AJ18" i="20"/>
  <c r="AJ16" i="20"/>
  <c r="AJ15" i="20"/>
  <c r="AJ12" i="20"/>
  <c r="AJ9" i="20"/>
  <c r="AJ7" i="20"/>
  <c r="AK4" i="20"/>
  <c r="AJ8" i="20"/>
  <c r="AJ6" i="20"/>
  <c r="AK415" i="1"/>
  <c r="AK412" i="1"/>
  <c r="AK410" i="1"/>
  <c r="AK416" i="1"/>
  <c r="AK411" i="1"/>
  <c r="AK409" i="1"/>
  <c r="AK406" i="1"/>
  <c r="AK413" i="1"/>
  <c r="AK408" i="1"/>
  <c r="AK405" i="1"/>
  <c r="AK404" i="1"/>
  <c r="AK402" i="1"/>
  <c r="AK400" i="1"/>
  <c r="AK398" i="1"/>
  <c r="AK396" i="1"/>
  <c r="AK394" i="1"/>
  <c r="AK403" i="1"/>
  <c r="AK401" i="1"/>
  <c r="AK399" i="1"/>
  <c r="AK397" i="1"/>
  <c r="AK395" i="1"/>
  <c r="AK393" i="1"/>
  <c r="AK391" i="1"/>
  <c r="AK389" i="1"/>
  <c r="AK387" i="1"/>
  <c r="AK384" i="1"/>
  <c r="AK382" i="1"/>
  <c r="AK380" i="1"/>
  <c r="AK378" i="1"/>
  <c r="AK376" i="1"/>
  <c r="AK374" i="1"/>
  <c r="AK372" i="1"/>
  <c r="AK370" i="1"/>
  <c r="AK392" i="1"/>
  <c r="AK390" i="1"/>
  <c r="AK388" i="1"/>
  <c r="AK385" i="1"/>
  <c r="AK381" i="1"/>
  <c r="AK377" i="1"/>
  <c r="AK373" i="1"/>
  <c r="AK369" i="1"/>
  <c r="AK367" i="1"/>
  <c r="AK365" i="1"/>
  <c r="AK363" i="1"/>
  <c r="AK383" i="1"/>
  <c r="AK379" i="1"/>
  <c r="AK375" i="1"/>
  <c r="AK371" i="1"/>
  <c r="AK368" i="1"/>
  <c r="AK366" i="1"/>
  <c r="AK364" i="1"/>
  <c r="AK361" i="1"/>
  <c r="AK360" i="1"/>
  <c r="AK356" i="1"/>
  <c r="AK354" i="1"/>
  <c r="AK352" i="1"/>
  <c r="AK350" i="1"/>
  <c r="AK348" i="1"/>
  <c r="AK346" i="1"/>
  <c r="AK344" i="1"/>
  <c r="AK342" i="1"/>
  <c r="AK340" i="1"/>
  <c r="AK337" i="1"/>
  <c r="AK355" i="1"/>
  <c r="AK351" i="1"/>
  <c r="AK347" i="1"/>
  <c r="AK343" i="1"/>
  <c r="AK339" i="1"/>
  <c r="AK336" i="1"/>
  <c r="AK334" i="1"/>
  <c r="AK332" i="1"/>
  <c r="AK329" i="1"/>
  <c r="AK326" i="1"/>
  <c r="AK324" i="1"/>
  <c r="AK321" i="1"/>
  <c r="AK319" i="1"/>
  <c r="AK317" i="1"/>
  <c r="AK315" i="1"/>
  <c r="AK313" i="1"/>
  <c r="AK311" i="1"/>
  <c r="AK309" i="1"/>
  <c r="AK307" i="1"/>
  <c r="AK305" i="1"/>
  <c r="AK302" i="1"/>
  <c r="AK300" i="1"/>
  <c r="AK298" i="1"/>
  <c r="AK296" i="1"/>
  <c r="AK359" i="1"/>
  <c r="AK353" i="1"/>
  <c r="AK349" i="1"/>
  <c r="AK345" i="1"/>
  <c r="AK341" i="1"/>
  <c r="AK335" i="1"/>
  <c r="AK333" i="1"/>
  <c r="AK331" i="1"/>
  <c r="AK328" i="1"/>
  <c r="AK325" i="1"/>
  <c r="AK322" i="1"/>
  <c r="AK320" i="1"/>
  <c r="AK318" i="1"/>
  <c r="AK316" i="1"/>
  <c r="AK314" i="1"/>
  <c r="AK312" i="1"/>
  <c r="AK310" i="1"/>
  <c r="AK308" i="1"/>
  <c r="AK306" i="1"/>
  <c r="AK304" i="1"/>
  <c r="AK301" i="1"/>
  <c r="AK299" i="1"/>
  <c r="AK297" i="1"/>
  <c r="AK285" i="1"/>
  <c r="AK283" i="1"/>
  <c r="AK281" i="1"/>
  <c r="AK279" i="1"/>
  <c r="AK277" i="1"/>
  <c r="AK275" i="1"/>
  <c r="AK272" i="1"/>
  <c r="AK270" i="1"/>
  <c r="AK268" i="1"/>
  <c r="AK265" i="1"/>
  <c r="AK263" i="1"/>
  <c r="AK261" i="1"/>
  <c r="AK259" i="1"/>
  <c r="AK257" i="1"/>
  <c r="AK255" i="1"/>
  <c r="AK253" i="1"/>
  <c r="AK251" i="1"/>
  <c r="AK249" i="1"/>
  <c r="AK247" i="1"/>
  <c r="AK245" i="1"/>
  <c r="AK243" i="1"/>
  <c r="AK241" i="1"/>
  <c r="AK239" i="1"/>
  <c r="AK236" i="1"/>
  <c r="AK234" i="1"/>
  <c r="AK232" i="1"/>
  <c r="AK230" i="1"/>
  <c r="AK228" i="1"/>
  <c r="AK226" i="1"/>
  <c r="AK224" i="1"/>
  <c r="AK222" i="1"/>
  <c r="AK219" i="1"/>
  <c r="AK217" i="1"/>
  <c r="AK215" i="1"/>
  <c r="AK213" i="1"/>
  <c r="AK211" i="1"/>
  <c r="AK209" i="1"/>
  <c r="AK207" i="1"/>
  <c r="AK205" i="1"/>
  <c r="AK203" i="1"/>
  <c r="AK201" i="1"/>
  <c r="AK198" i="1"/>
  <c r="AK196" i="1"/>
  <c r="AK194" i="1"/>
  <c r="AK192" i="1"/>
  <c r="AK190" i="1"/>
  <c r="AK294" i="1"/>
  <c r="AK286" i="1"/>
  <c r="AK284" i="1"/>
  <c r="AK282" i="1"/>
  <c r="AK280" i="1"/>
  <c r="AK278" i="1"/>
  <c r="AK276" i="1"/>
  <c r="AK273" i="1"/>
  <c r="AK271" i="1"/>
  <c r="AK269" i="1"/>
  <c r="AK266" i="1"/>
  <c r="AK264" i="1"/>
  <c r="AK262" i="1"/>
  <c r="AK260" i="1"/>
  <c r="AK258" i="1"/>
  <c r="AK256" i="1"/>
  <c r="AK254" i="1"/>
  <c r="AK252" i="1"/>
  <c r="AK250" i="1"/>
  <c r="AK246" i="1"/>
  <c r="AK242" i="1"/>
  <c r="AK238" i="1"/>
  <c r="AK233" i="1"/>
  <c r="AK229" i="1"/>
  <c r="AK225" i="1"/>
  <c r="AK221" i="1"/>
  <c r="AK216" i="1"/>
  <c r="AK212" i="1"/>
  <c r="AK208" i="1"/>
  <c r="AK204" i="1"/>
  <c r="AK199" i="1"/>
  <c r="AK195" i="1"/>
  <c r="AK191" i="1"/>
  <c r="AK188" i="1"/>
  <c r="AK186" i="1"/>
  <c r="AK184" i="1"/>
  <c r="AK182" i="1"/>
  <c r="AK180" i="1"/>
  <c r="AK178" i="1"/>
  <c r="AK176" i="1"/>
  <c r="AK174" i="1"/>
  <c r="AK172" i="1"/>
  <c r="AK248" i="1"/>
  <c r="AK244" i="1"/>
  <c r="AK240" i="1"/>
  <c r="AK235" i="1"/>
  <c r="AK231" i="1"/>
  <c r="AK227" i="1"/>
  <c r="AK223" i="1"/>
  <c r="AK218" i="1"/>
  <c r="AK214" i="1"/>
  <c r="AK210" i="1"/>
  <c r="AK206" i="1"/>
  <c r="AK202" i="1"/>
  <c r="AK197" i="1"/>
  <c r="AK193" i="1"/>
  <c r="AK189" i="1"/>
  <c r="AK187" i="1"/>
  <c r="AK185" i="1"/>
  <c r="AK183" i="1"/>
  <c r="AK181" i="1"/>
  <c r="AK179" i="1"/>
  <c r="AK177" i="1"/>
  <c r="AK175" i="1"/>
  <c r="AK173" i="1"/>
  <c r="AK171" i="1"/>
  <c r="AK169" i="1"/>
  <c r="AK167" i="1"/>
  <c r="AK165" i="1"/>
  <c r="AK163" i="1"/>
  <c r="AK161" i="1"/>
  <c r="AK159" i="1"/>
  <c r="AK157" i="1"/>
  <c r="AK155" i="1"/>
  <c r="AK153" i="1"/>
  <c r="AK151" i="1"/>
  <c r="AK149" i="1"/>
  <c r="AK147" i="1"/>
  <c r="AK145" i="1"/>
  <c r="AK143" i="1"/>
  <c r="AK141" i="1"/>
  <c r="AK139" i="1"/>
  <c r="AK136" i="1"/>
  <c r="AK134" i="1"/>
  <c r="AK132" i="1"/>
  <c r="AK130" i="1"/>
  <c r="AK128" i="1"/>
  <c r="AK126" i="1"/>
  <c r="AK124" i="1"/>
  <c r="AK122" i="1"/>
  <c r="AK120" i="1"/>
  <c r="AK118" i="1"/>
  <c r="AK116" i="1"/>
  <c r="AK114" i="1"/>
  <c r="AK112" i="1"/>
  <c r="AK110" i="1"/>
  <c r="AK108" i="1"/>
  <c r="AK106" i="1"/>
  <c r="AK104" i="1"/>
  <c r="AK102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7" i="1"/>
  <c r="AK55" i="1"/>
  <c r="AK53" i="1"/>
  <c r="AK51" i="1"/>
  <c r="AK49" i="1"/>
  <c r="AK47" i="1"/>
  <c r="AK45" i="1"/>
  <c r="AK43" i="1"/>
  <c r="AK41" i="1"/>
  <c r="AK39" i="1"/>
  <c r="AK36" i="1"/>
  <c r="AK34" i="1"/>
  <c r="AK32" i="1"/>
  <c r="AK30" i="1"/>
  <c r="AK28" i="1"/>
  <c r="AK26" i="1"/>
  <c r="AK24" i="1"/>
  <c r="AK22" i="1"/>
  <c r="AK20" i="1"/>
  <c r="AK170" i="1"/>
  <c r="AK168" i="1"/>
  <c r="AK166" i="1"/>
  <c r="AK164" i="1"/>
  <c r="AK162" i="1"/>
  <c r="AK160" i="1"/>
  <c r="AK158" i="1"/>
  <c r="AK156" i="1"/>
  <c r="AK154" i="1"/>
  <c r="AK152" i="1"/>
  <c r="AK150" i="1"/>
  <c r="AK148" i="1"/>
  <c r="AK146" i="1"/>
  <c r="AK144" i="1"/>
  <c r="AK142" i="1"/>
  <c r="AK140" i="1"/>
  <c r="AK137" i="1"/>
  <c r="AK135" i="1"/>
  <c r="AK133" i="1"/>
  <c r="AK131" i="1"/>
  <c r="AK129" i="1"/>
  <c r="AK127" i="1"/>
  <c r="AK125" i="1"/>
  <c r="AK123" i="1"/>
  <c r="AK121" i="1"/>
  <c r="AK119" i="1"/>
  <c r="AK117" i="1"/>
  <c r="AK115" i="1"/>
  <c r="AK113" i="1"/>
  <c r="AK111" i="1"/>
  <c r="AK109" i="1"/>
  <c r="AK107" i="1"/>
  <c r="AK105" i="1"/>
  <c r="AK103" i="1"/>
  <c r="AK101" i="1"/>
  <c r="AK99" i="1"/>
  <c r="AK97" i="1"/>
  <c r="AK95" i="1"/>
  <c r="AK93" i="1"/>
  <c r="AK91" i="1"/>
  <c r="AK89" i="1"/>
  <c r="AK87" i="1"/>
  <c r="AK85" i="1"/>
  <c r="AK83" i="1"/>
  <c r="AK81" i="1"/>
  <c r="AK79" i="1"/>
  <c r="AK77" i="1"/>
  <c r="AK73" i="1"/>
  <c r="AK69" i="1"/>
  <c r="AK65" i="1"/>
  <c r="AK61" i="1"/>
  <c r="AK56" i="1"/>
  <c r="AK52" i="1"/>
  <c r="AK48" i="1"/>
  <c r="AK44" i="1"/>
  <c r="AK40" i="1"/>
  <c r="AK35" i="1"/>
  <c r="AK31" i="1"/>
  <c r="AK27" i="1"/>
  <c r="AK23" i="1"/>
  <c r="AK18" i="1"/>
  <c r="AK16" i="1"/>
  <c r="AK14" i="1"/>
  <c r="AK12" i="1"/>
  <c r="AK10" i="1"/>
  <c r="AK8" i="1"/>
  <c r="AK6" i="1"/>
  <c r="AL3" i="1"/>
  <c r="AK75" i="1"/>
  <c r="AK71" i="1"/>
  <c r="AK67" i="1"/>
  <c r="AK63" i="1"/>
  <c r="AK58" i="1"/>
  <c r="AK54" i="1"/>
  <c r="AK50" i="1"/>
  <c r="AK46" i="1"/>
  <c r="AK42" i="1"/>
  <c r="AK38" i="1"/>
  <c r="AK33" i="1"/>
  <c r="AK29" i="1"/>
  <c r="AK25" i="1"/>
  <c r="AK21" i="1"/>
  <c r="AK19" i="1"/>
  <c r="AK17" i="1"/>
  <c r="AK15" i="1"/>
  <c r="AK13" i="1"/>
  <c r="AK11" i="1"/>
  <c r="AK9" i="1"/>
  <c r="AK7" i="1"/>
  <c r="AK5" i="1"/>
  <c r="AL59" i="1" l="1"/>
  <c r="AL357" i="1"/>
  <c r="AL358" i="1"/>
  <c r="AL220" i="1"/>
  <c r="AL323" i="1"/>
  <c r="AL287" i="1"/>
  <c r="AL289" i="1"/>
  <c r="AL291" i="1"/>
  <c r="AL293" i="1"/>
  <c r="AL290" i="1"/>
  <c r="AL294" i="1"/>
  <c r="AL288" i="1"/>
  <c r="AL292" i="1"/>
  <c r="AL414" i="1"/>
  <c r="AL327" i="1"/>
  <c r="AL200" i="1"/>
  <c r="AL237" i="1"/>
  <c r="AL303" i="1"/>
  <c r="AK38" i="20"/>
  <c r="AK35" i="20"/>
  <c r="AK31" i="20"/>
  <c r="AK29" i="20"/>
  <c r="AK28" i="20"/>
  <c r="AK26" i="20"/>
  <c r="AK32" i="20"/>
  <c r="AK30" i="20"/>
  <c r="AK27" i="20"/>
  <c r="AK25" i="20"/>
  <c r="AK24" i="20"/>
  <c r="AK22" i="20"/>
  <c r="AK20" i="20"/>
  <c r="AK18" i="20"/>
  <c r="AK16" i="20"/>
  <c r="AK23" i="20"/>
  <c r="AK21" i="20"/>
  <c r="AK19" i="20"/>
  <c r="AK17" i="20"/>
  <c r="AK8" i="20"/>
  <c r="AK6" i="20"/>
  <c r="AK7" i="20"/>
  <c r="AL4" i="20"/>
  <c r="AK15" i="20"/>
  <c r="AK12" i="20"/>
  <c r="AK9" i="20"/>
  <c r="AL416" i="1"/>
  <c r="AL413" i="1"/>
  <c r="AL411" i="1"/>
  <c r="AL415" i="1"/>
  <c r="AL410" i="1"/>
  <c r="AL408" i="1"/>
  <c r="AL412" i="1"/>
  <c r="AL409" i="1"/>
  <c r="AL406" i="1"/>
  <c r="AL405" i="1"/>
  <c r="AL403" i="1"/>
  <c r="AL401" i="1"/>
  <c r="AL399" i="1"/>
  <c r="AL397" i="1"/>
  <c r="AL395" i="1"/>
  <c r="AL404" i="1"/>
  <c r="AL402" i="1"/>
  <c r="AL400" i="1"/>
  <c r="AL398" i="1"/>
  <c r="AL396" i="1"/>
  <c r="AL394" i="1"/>
  <c r="AL392" i="1"/>
  <c r="AL390" i="1"/>
  <c r="AL388" i="1"/>
  <c r="AL385" i="1"/>
  <c r="AL383" i="1"/>
  <c r="AL381" i="1"/>
  <c r="AL379" i="1"/>
  <c r="AL377" i="1"/>
  <c r="AL375" i="1"/>
  <c r="AL373" i="1"/>
  <c r="AL371" i="1"/>
  <c r="AL393" i="1"/>
  <c r="AL391" i="1"/>
  <c r="AL389" i="1"/>
  <c r="AL387" i="1"/>
  <c r="AL384" i="1"/>
  <c r="AL380" i="1"/>
  <c r="AL376" i="1"/>
  <c r="AL372" i="1"/>
  <c r="AL368" i="1"/>
  <c r="AL366" i="1"/>
  <c r="AL364" i="1"/>
  <c r="AL382" i="1"/>
  <c r="AL378" i="1"/>
  <c r="AL374" i="1"/>
  <c r="AL370" i="1"/>
  <c r="AL369" i="1"/>
  <c r="AL367" i="1"/>
  <c r="AL363" i="1"/>
  <c r="AL365" i="1"/>
  <c r="AL361" i="1"/>
  <c r="AL359" i="1"/>
  <c r="AL355" i="1"/>
  <c r="AL353" i="1"/>
  <c r="AL351" i="1"/>
  <c r="AL349" i="1"/>
  <c r="AL347" i="1"/>
  <c r="AL345" i="1"/>
  <c r="AL343" i="1"/>
  <c r="AL341" i="1"/>
  <c r="AL339" i="1"/>
  <c r="AL360" i="1"/>
  <c r="AL354" i="1"/>
  <c r="AL350" i="1"/>
  <c r="AL346" i="1"/>
  <c r="AL342" i="1"/>
  <c r="AL337" i="1"/>
  <c r="AL335" i="1"/>
  <c r="AL333" i="1"/>
  <c r="AL331" i="1"/>
  <c r="AL328" i="1"/>
  <c r="AL325" i="1"/>
  <c r="AL322" i="1"/>
  <c r="AL320" i="1"/>
  <c r="AL318" i="1"/>
  <c r="AL316" i="1"/>
  <c r="AL314" i="1"/>
  <c r="AL312" i="1"/>
  <c r="AL310" i="1"/>
  <c r="AL308" i="1"/>
  <c r="AL306" i="1"/>
  <c r="AL304" i="1"/>
  <c r="AL301" i="1"/>
  <c r="AL299" i="1"/>
  <c r="AL297" i="1"/>
  <c r="AL356" i="1"/>
  <c r="AL352" i="1"/>
  <c r="AL348" i="1"/>
  <c r="AL344" i="1"/>
  <c r="AL340" i="1"/>
  <c r="AL336" i="1"/>
  <c r="AL334" i="1"/>
  <c r="AL332" i="1"/>
  <c r="AL329" i="1"/>
  <c r="AL326" i="1"/>
  <c r="AL324" i="1"/>
  <c r="AL321" i="1"/>
  <c r="AL319" i="1"/>
  <c r="AL317" i="1"/>
  <c r="AL315" i="1"/>
  <c r="AL313" i="1"/>
  <c r="AL311" i="1"/>
  <c r="AL309" i="1"/>
  <c r="AL307" i="1"/>
  <c r="AL305" i="1"/>
  <c r="AL302" i="1"/>
  <c r="AL300" i="1"/>
  <c r="AL298" i="1"/>
  <c r="AL296" i="1"/>
  <c r="AL286" i="1"/>
  <c r="AL284" i="1"/>
  <c r="AL282" i="1"/>
  <c r="AL280" i="1"/>
  <c r="AL278" i="1"/>
  <c r="AL276" i="1"/>
  <c r="AL273" i="1"/>
  <c r="AL271" i="1"/>
  <c r="AL269" i="1"/>
  <c r="AL266" i="1"/>
  <c r="AL264" i="1"/>
  <c r="AL262" i="1"/>
  <c r="AL260" i="1"/>
  <c r="AL258" i="1"/>
  <c r="AL256" i="1"/>
  <c r="AL254" i="1"/>
  <c r="AL252" i="1"/>
  <c r="AL250" i="1"/>
  <c r="AL248" i="1"/>
  <c r="AL246" i="1"/>
  <c r="AL244" i="1"/>
  <c r="AL242" i="1"/>
  <c r="AL240" i="1"/>
  <c r="AL238" i="1"/>
  <c r="AL235" i="1"/>
  <c r="AL233" i="1"/>
  <c r="AL231" i="1"/>
  <c r="AL229" i="1"/>
  <c r="AL227" i="1"/>
  <c r="AL225" i="1"/>
  <c r="AL223" i="1"/>
  <c r="AL221" i="1"/>
  <c r="AL218" i="1"/>
  <c r="AL216" i="1"/>
  <c r="AL214" i="1"/>
  <c r="AL212" i="1"/>
  <c r="AL210" i="1"/>
  <c r="AL208" i="1"/>
  <c r="AL206" i="1"/>
  <c r="AL204" i="1"/>
  <c r="AL202" i="1"/>
  <c r="AL199" i="1"/>
  <c r="AL197" i="1"/>
  <c r="AL195" i="1"/>
  <c r="AL193" i="1"/>
  <c r="AL191" i="1"/>
  <c r="AL285" i="1"/>
  <c r="AL283" i="1"/>
  <c r="AL281" i="1"/>
  <c r="AL279" i="1"/>
  <c r="AL277" i="1"/>
  <c r="AL275" i="1"/>
  <c r="AL272" i="1"/>
  <c r="AL270" i="1"/>
  <c r="AL268" i="1"/>
  <c r="AL265" i="1"/>
  <c r="AL263" i="1"/>
  <c r="AL261" i="1"/>
  <c r="AL259" i="1"/>
  <c r="AL257" i="1"/>
  <c r="AL255" i="1"/>
  <c r="AL253" i="1"/>
  <c r="AL251" i="1"/>
  <c r="AL249" i="1"/>
  <c r="AL245" i="1"/>
  <c r="AL241" i="1"/>
  <c r="AL236" i="1"/>
  <c r="AL232" i="1"/>
  <c r="AL228" i="1"/>
  <c r="AL224" i="1"/>
  <c r="AL219" i="1"/>
  <c r="AL215" i="1"/>
  <c r="AL211" i="1"/>
  <c r="AL207" i="1"/>
  <c r="AL203" i="1"/>
  <c r="AL198" i="1"/>
  <c r="AL194" i="1"/>
  <c r="AL190" i="1"/>
  <c r="AL189" i="1"/>
  <c r="AL187" i="1"/>
  <c r="AL185" i="1"/>
  <c r="AL183" i="1"/>
  <c r="AL181" i="1"/>
  <c r="AL179" i="1"/>
  <c r="AL177" i="1"/>
  <c r="AL175" i="1"/>
  <c r="AL173" i="1"/>
  <c r="AL247" i="1"/>
  <c r="AL243" i="1"/>
  <c r="AL239" i="1"/>
  <c r="AL234" i="1"/>
  <c r="AL230" i="1"/>
  <c r="AL226" i="1"/>
  <c r="AL222" i="1"/>
  <c r="AL217" i="1"/>
  <c r="AL213" i="1"/>
  <c r="AL209" i="1"/>
  <c r="AL205" i="1"/>
  <c r="AL201" i="1"/>
  <c r="AL196" i="1"/>
  <c r="AL192" i="1"/>
  <c r="AL188" i="1"/>
  <c r="AL186" i="1"/>
  <c r="AL184" i="1"/>
  <c r="AL182" i="1"/>
  <c r="AL180" i="1"/>
  <c r="AL178" i="1"/>
  <c r="AL176" i="1"/>
  <c r="AL174" i="1"/>
  <c r="AL172" i="1"/>
  <c r="AL171" i="1"/>
  <c r="AL170" i="1"/>
  <c r="AL168" i="1"/>
  <c r="AL166" i="1"/>
  <c r="AL164" i="1"/>
  <c r="AL162" i="1"/>
  <c r="AL160" i="1"/>
  <c r="AL158" i="1"/>
  <c r="AL156" i="1"/>
  <c r="AL154" i="1"/>
  <c r="AL152" i="1"/>
  <c r="AL150" i="1"/>
  <c r="AL148" i="1"/>
  <c r="AL146" i="1"/>
  <c r="AL144" i="1"/>
  <c r="AL142" i="1"/>
  <c r="AL140" i="1"/>
  <c r="AL137" i="1"/>
  <c r="AL135" i="1"/>
  <c r="AL133" i="1"/>
  <c r="AL131" i="1"/>
  <c r="AL129" i="1"/>
  <c r="AL127" i="1"/>
  <c r="AL125" i="1"/>
  <c r="AL123" i="1"/>
  <c r="AL121" i="1"/>
  <c r="AL11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L77" i="1"/>
  <c r="AL75" i="1"/>
  <c r="AL73" i="1"/>
  <c r="AL71" i="1"/>
  <c r="AL69" i="1"/>
  <c r="AL67" i="1"/>
  <c r="AL65" i="1"/>
  <c r="AL63" i="1"/>
  <c r="AL61" i="1"/>
  <c r="AL58" i="1"/>
  <c r="AL56" i="1"/>
  <c r="AL54" i="1"/>
  <c r="AL52" i="1"/>
  <c r="AL50" i="1"/>
  <c r="AL48" i="1"/>
  <c r="AL46" i="1"/>
  <c r="AL44" i="1"/>
  <c r="AL42" i="1"/>
  <c r="AL40" i="1"/>
  <c r="AL38" i="1"/>
  <c r="AL35" i="1"/>
  <c r="AL33" i="1"/>
  <c r="AL31" i="1"/>
  <c r="AL29" i="1"/>
  <c r="AL27" i="1"/>
  <c r="AL25" i="1"/>
  <c r="AL23" i="1"/>
  <c r="AL21" i="1"/>
  <c r="AL169" i="1"/>
  <c r="AL167" i="1"/>
  <c r="AL165" i="1"/>
  <c r="AL163" i="1"/>
  <c r="AL161" i="1"/>
  <c r="AL159" i="1"/>
  <c r="AL157" i="1"/>
  <c r="AL155" i="1"/>
  <c r="AL153" i="1"/>
  <c r="AL151" i="1"/>
  <c r="AL149" i="1"/>
  <c r="AL147" i="1"/>
  <c r="AL145" i="1"/>
  <c r="AL143" i="1"/>
  <c r="AL141" i="1"/>
  <c r="AL139" i="1"/>
  <c r="AL136" i="1"/>
  <c r="AL134" i="1"/>
  <c r="AL132" i="1"/>
  <c r="AL130" i="1"/>
  <c r="AL128" i="1"/>
  <c r="AL126" i="1"/>
  <c r="AL124" i="1"/>
  <c r="AL122" i="1"/>
  <c r="AL120" i="1"/>
  <c r="AL118" i="1"/>
  <c r="AL116" i="1"/>
  <c r="AL114" i="1"/>
  <c r="AL112" i="1"/>
  <c r="AL110" i="1"/>
  <c r="AL108" i="1"/>
  <c r="AL106" i="1"/>
  <c r="AL104" i="1"/>
  <c r="AL102" i="1"/>
  <c r="AL100" i="1"/>
  <c r="AL98" i="1"/>
  <c r="AL96" i="1"/>
  <c r="AL94" i="1"/>
  <c r="AL92" i="1"/>
  <c r="AL90" i="1"/>
  <c r="AL88" i="1"/>
  <c r="AL86" i="1"/>
  <c r="AL84" i="1"/>
  <c r="AL82" i="1"/>
  <c r="AL80" i="1"/>
  <c r="AL78" i="1"/>
  <c r="AL76" i="1"/>
  <c r="AL72" i="1"/>
  <c r="AL68" i="1"/>
  <c r="AL64" i="1"/>
  <c r="AL60" i="1"/>
  <c r="AL55" i="1"/>
  <c r="AL51" i="1"/>
  <c r="AL47" i="1"/>
  <c r="AL43" i="1"/>
  <c r="AL39" i="1"/>
  <c r="AL34" i="1"/>
  <c r="AL30" i="1"/>
  <c r="AL26" i="1"/>
  <c r="AL22" i="1"/>
  <c r="AL19" i="1"/>
  <c r="AL17" i="1"/>
  <c r="AL15" i="1"/>
  <c r="AL13" i="1"/>
  <c r="AL11" i="1"/>
  <c r="AL9" i="1"/>
  <c r="AL7" i="1"/>
  <c r="AL5" i="1"/>
  <c r="AM3" i="1"/>
  <c r="AL74" i="1"/>
  <c r="AL70" i="1"/>
  <c r="AL66" i="1"/>
  <c r="AL62" i="1"/>
  <c r="AL57" i="1"/>
  <c r="AL53" i="1"/>
  <c r="AL49" i="1"/>
  <c r="AL45" i="1"/>
  <c r="AL41" i="1"/>
  <c r="AL36" i="1"/>
  <c r="AL32" i="1"/>
  <c r="AL28" i="1"/>
  <c r="AL24" i="1"/>
  <c r="AL20" i="1"/>
  <c r="AL18" i="1"/>
  <c r="AL16" i="1"/>
  <c r="AL14" i="1"/>
  <c r="AL12" i="1"/>
  <c r="AL10" i="1"/>
  <c r="AL8" i="1"/>
  <c r="AL6" i="1"/>
  <c r="AM59" i="1" l="1"/>
  <c r="AM358" i="1"/>
  <c r="AM357" i="1"/>
  <c r="AM220" i="1"/>
  <c r="AM287" i="1"/>
  <c r="AM289" i="1"/>
  <c r="AM291" i="1"/>
  <c r="AM293" i="1"/>
  <c r="AM323" i="1"/>
  <c r="AM290" i="1"/>
  <c r="AM294" i="1"/>
  <c r="AM288" i="1"/>
  <c r="AM292" i="1"/>
  <c r="AM414" i="1"/>
  <c r="AM327" i="1"/>
  <c r="AM237" i="1"/>
  <c r="AM200" i="1"/>
  <c r="AM303" i="1"/>
  <c r="AL38" i="20"/>
  <c r="AL35" i="20"/>
  <c r="AL32" i="20"/>
  <c r="AL30" i="20"/>
  <c r="AL29" i="20"/>
  <c r="AL31" i="20"/>
  <c r="AL27" i="20"/>
  <c r="AL25" i="20"/>
  <c r="AL23" i="20"/>
  <c r="AL21" i="20"/>
  <c r="AL19" i="20"/>
  <c r="AL17" i="20"/>
  <c r="AL28" i="20"/>
  <c r="AL26" i="20"/>
  <c r="AL24" i="20"/>
  <c r="AL22" i="20"/>
  <c r="AL20" i="20"/>
  <c r="AL18" i="20"/>
  <c r="AL16" i="20"/>
  <c r="AL15" i="20"/>
  <c r="AL12" i="20"/>
  <c r="AL9" i="20"/>
  <c r="AL7" i="20"/>
  <c r="AM4" i="20"/>
  <c r="AL8" i="20"/>
  <c r="AL6" i="20"/>
  <c r="AM415" i="1"/>
  <c r="AM412" i="1"/>
  <c r="AM410" i="1"/>
  <c r="AM416" i="1"/>
  <c r="AM413" i="1"/>
  <c r="AM409" i="1"/>
  <c r="AM406" i="1"/>
  <c r="AM411" i="1"/>
  <c r="AM408" i="1"/>
  <c r="AM405" i="1"/>
  <c r="AM404" i="1"/>
  <c r="AM402" i="1"/>
  <c r="AM400" i="1"/>
  <c r="AM398" i="1"/>
  <c r="AM396" i="1"/>
  <c r="AM394" i="1"/>
  <c r="AM403" i="1"/>
  <c r="AM401" i="1"/>
  <c r="AM399" i="1"/>
  <c r="AM397" i="1"/>
  <c r="AM393" i="1"/>
  <c r="AM391" i="1"/>
  <c r="AM389" i="1"/>
  <c r="AM387" i="1"/>
  <c r="AM384" i="1"/>
  <c r="AM382" i="1"/>
  <c r="AM380" i="1"/>
  <c r="AM378" i="1"/>
  <c r="AM376" i="1"/>
  <c r="AM374" i="1"/>
  <c r="AM372" i="1"/>
  <c r="AM370" i="1"/>
  <c r="AM395" i="1"/>
  <c r="AM392" i="1"/>
  <c r="AM390" i="1"/>
  <c r="AM388" i="1"/>
  <c r="AM385" i="1"/>
  <c r="AM383" i="1"/>
  <c r="AM379" i="1"/>
  <c r="AM375" i="1"/>
  <c r="AM371" i="1"/>
  <c r="AM369" i="1"/>
  <c r="AM367" i="1"/>
  <c r="AM365" i="1"/>
  <c r="AM363" i="1"/>
  <c r="AM381" i="1"/>
  <c r="AM377" i="1"/>
  <c r="AM373" i="1"/>
  <c r="AM368" i="1"/>
  <c r="AM366" i="1"/>
  <c r="AM361" i="1"/>
  <c r="AM364" i="1"/>
  <c r="AM360" i="1"/>
  <c r="AM356" i="1"/>
  <c r="AM354" i="1"/>
  <c r="AM352" i="1"/>
  <c r="AM350" i="1"/>
  <c r="AM348" i="1"/>
  <c r="AM346" i="1"/>
  <c r="AM344" i="1"/>
  <c r="AM342" i="1"/>
  <c r="AM340" i="1"/>
  <c r="AM337" i="1"/>
  <c r="AM359" i="1"/>
  <c r="AM353" i="1"/>
  <c r="AM349" i="1"/>
  <c r="AM345" i="1"/>
  <c r="AM341" i="1"/>
  <c r="AM336" i="1"/>
  <c r="AM334" i="1"/>
  <c r="AM332" i="1"/>
  <c r="AM329" i="1"/>
  <c r="AM326" i="1"/>
  <c r="AM324" i="1"/>
  <c r="AM321" i="1"/>
  <c r="AM319" i="1"/>
  <c r="AM317" i="1"/>
  <c r="AM315" i="1"/>
  <c r="AM313" i="1"/>
  <c r="AM311" i="1"/>
  <c r="AM309" i="1"/>
  <c r="AM307" i="1"/>
  <c r="AM305" i="1"/>
  <c r="AM302" i="1"/>
  <c r="AM300" i="1"/>
  <c r="AM298" i="1"/>
  <c r="AM296" i="1"/>
  <c r="AM355" i="1"/>
  <c r="AM351" i="1"/>
  <c r="AM347" i="1"/>
  <c r="AM343" i="1"/>
  <c r="AM339" i="1"/>
  <c r="AM335" i="1"/>
  <c r="AM333" i="1"/>
  <c r="AM331" i="1"/>
  <c r="AM328" i="1"/>
  <c r="AM325" i="1"/>
  <c r="AM322" i="1"/>
  <c r="AM320" i="1"/>
  <c r="AM318" i="1"/>
  <c r="AM316" i="1"/>
  <c r="AM314" i="1"/>
  <c r="AM312" i="1"/>
  <c r="AM310" i="1"/>
  <c r="AM308" i="1"/>
  <c r="AM306" i="1"/>
  <c r="AM304" i="1"/>
  <c r="AM301" i="1"/>
  <c r="AM299" i="1"/>
  <c r="AM297" i="1"/>
  <c r="AM285" i="1"/>
  <c r="AM283" i="1"/>
  <c r="AM281" i="1"/>
  <c r="AM279" i="1"/>
  <c r="AM277" i="1"/>
  <c r="AM275" i="1"/>
  <c r="AM272" i="1"/>
  <c r="AM270" i="1"/>
  <c r="AM268" i="1"/>
  <c r="AM265" i="1"/>
  <c r="AM263" i="1"/>
  <c r="AM261" i="1"/>
  <c r="AM259" i="1"/>
  <c r="AM257" i="1"/>
  <c r="AM255" i="1"/>
  <c r="AM253" i="1"/>
  <c r="AM251" i="1"/>
  <c r="AM249" i="1"/>
  <c r="AM247" i="1"/>
  <c r="AM245" i="1"/>
  <c r="AM243" i="1"/>
  <c r="AM241" i="1"/>
  <c r="AM239" i="1"/>
  <c r="AM236" i="1"/>
  <c r="AM234" i="1"/>
  <c r="AM232" i="1"/>
  <c r="AM230" i="1"/>
  <c r="AM228" i="1"/>
  <c r="AM226" i="1"/>
  <c r="AM224" i="1"/>
  <c r="AM222" i="1"/>
  <c r="AM219" i="1"/>
  <c r="AM217" i="1"/>
  <c r="AM215" i="1"/>
  <c r="AM213" i="1"/>
  <c r="AM211" i="1"/>
  <c r="AM209" i="1"/>
  <c r="AM207" i="1"/>
  <c r="AM205" i="1"/>
  <c r="AM203" i="1"/>
  <c r="AM201" i="1"/>
  <c r="AM198" i="1"/>
  <c r="AM196" i="1"/>
  <c r="AM194" i="1"/>
  <c r="AM192" i="1"/>
  <c r="AM190" i="1"/>
  <c r="AM286" i="1"/>
  <c r="AM284" i="1"/>
  <c r="AM282" i="1"/>
  <c r="AM280" i="1"/>
  <c r="AM278" i="1"/>
  <c r="AM276" i="1"/>
  <c r="AM273" i="1"/>
  <c r="AM271" i="1"/>
  <c r="AM269" i="1"/>
  <c r="AM266" i="1"/>
  <c r="AM264" i="1"/>
  <c r="AM262" i="1"/>
  <c r="AM260" i="1"/>
  <c r="AM258" i="1"/>
  <c r="AM256" i="1"/>
  <c r="AM254" i="1"/>
  <c r="AM252" i="1"/>
  <c r="AM250" i="1"/>
  <c r="AM248" i="1"/>
  <c r="AM244" i="1"/>
  <c r="AM240" i="1"/>
  <c r="AM235" i="1"/>
  <c r="AM231" i="1"/>
  <c r="AM227" i="1"/>
  <c r="AM223" i="1"/>
  <c r="AM218" i="1"/>
  <c r="AM214" i="1"/>
  <c r="AM210" i="1"/>
  <c r="AM206" i="1"/>
  <c r="AM202" i="1"/>
  <c r="AM197" i="1"/>
  <c r="AM193" i="1"/>
  <c r="AM188" i="1"/>
  <c r="AM186" i="1"/>
  <c r="AM184" i="1"/>
  <c r="AM182" i="1"/>
  <c r="AM180" i="1"/>
  <c r="AM178" i="1"/>
  <c r="AM176" i="1"/>
  <c r="AM174" i="1"/>
  <c r="AM172" i="1"/>
  <c r="AM246" i="1"/>
  <c r="AM242" i="1"/>
  <c r="AM238" i="1"/>
  <c r="AM233" i="1"/>
  <c r="AM229" i="1"/>
  <c r="AM225" i="1"/>
  <c r="AM221" i="1"/>
  <c r="AM216" i="1"/>
  <c r="AM212" i="1"/>
  <c r="AM208" i="1"/>
  <c r="AM204" i="1"/>
  <c r="AM199" i="1"/>
  <c r="AM195" i="1"/>
  <c r="AM191" i="1"/>
  <c r="AM189" i="1"/>
  <c r="AM187" i="1"/>
  <c r="AM185" i="1"/>
  <c r="AM183" i="1"/>
  <c r="AM181" i="1"/>
  <c r="AM179" i="1"/>
  <c r="AM177" i="1"/>
  <c r="AM175" i="1"/>
  <c r="AM173" i="1"/>
  <c r="AM171" i="1"/>
  <c r="AM169" i="1"/>
  <c r="AM167" i="1"/>
  <c r="AM165" i="1"/>
  <c r="AM163" i="1"/>
  <c r="AM161" i="1"/>
  <c r="AM159" i="1"/>
  <c r="AM157" i="1"/>
  <c r="AM155" i="1"/>
  <c r="AM153" i="1"/>
  <c r="AM151" i="1"/>
  <c r="AM149" i="1"/>
  <c r="AM147" i="1"/>
  <c r="AM145" i="1"/>
  <c r="AM143" i="1"/>
  <c r="AM141" i="1"/>
  <c r="AM139" i="1"/>
  <c r="AM136" i="1"/>
  <c r="AM134" i="1"/>
  <c r="AM132" i="1"/>
  <c r="AM130" i="1"/>
  <c r="AM128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02" i="1"/>
  <c r="AM100" i="1"/>
  <c r="AM98" i="1"/>
  <c r="AM96" i="1"/>
  <c r="AM94" i="1"/>
  <c r="AM92" i="1"/>
  <c r="AM90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7" i="1"/>
  <c r="AM55" i="1"/>
  <c r="AM53" i="1"/>
  <c r="AM51" i="1"/>
  <c r="AM49" i="1"/>
  <c r="AM47" i="1"/>
  <c r="AM45" i="1"/>
  <c r="AM43" i="1"/>
  <c r="AM41" i="1"/>
  <c r="AM39" i="1"/>
  <c r="AM36" i="1"/>
  <c r="AM34" i="1"/>
  <c r="AM32" i="1"/>
  <c r="AM30" i="1"/>
  <c r="AM28" i="1"/>
  <c r="AM26" i="1"/>
  <c r="AM24" i="1"/>
  <c r="AM22" i="1"/>
  <c r="AM20" i="1"/>
  <c r="AM170" i="1"/>
  <c r="AM168" i="1"/>
  <c r="AM166" i="1"/>
  <c r="AM164" i="1"/>
  <c r="AM162" i="1"/>
  <c r="AM160" i="1"/>
  <c r="AM158" i="1"/>
  <c r="AM156" i="1"/>
  <c r="AM154" i="1"/>
  <c r="AM152" i="1"/>
  <c r="AM150" i="1"/>
  <c r="AM148" i="1"/>
  <c r="AM146" i="1"/>
  <c r="AM144" i="1"/>
  <c r="AM142" i="1"/>
  <c r="AM140" i="1"/>
  <c r="AM137" i="1"/>
  <c r="AM135" i="1"/>
  <c r="AM133" i="1"/>
  <c r="AM131" i="1"/>
  <c r="AM129" i="1"/>
  <c r="AM127" i="1"/>
  <c r="AM125" i="1"/>
  <c r="AM123" i="1"/>
  <c r="AM121" i="1"/>
  <c r="AM119" i="1"/>
  <c r="AM117" i="1"/>
  <c r="AM115" i="1"/>
  <c r="AM113" i="1"/>
  <c r="AM111" i="1"/>
  <c r="AM109" i="1"/>
  <c r="AM107" i="1"/>
  <c r="AM105" i="1"/>
  <c r="AM103" i="1"/>
  <c r="AM101" i="1"/>
  <c r="AM99" i="1"/>
  <c r="AM97" i="1"/>
  <c r="AM95" i="1"/>
  <c r="AM93" i="1"/>
  <c r="AM91" i="1"/>
  <c r="AM89" i="1"/>
  <c r="AM87" i="1"/>
  <c r="AM85" i="1"/>
  <c r="AM83" i="1"/>
  <c r="AM81" i="1"/>
  <c r="AM79" i="1"/>
  <c r="AM77" i="1"/>
  <c r="AM75" i="1"/>
  <c r="AM71" i="1"/>
  <c r="AM67" i="1"/>
  <c r="AM63" i="1"/>
  <c r="AM58" i="1"/>
  <c r="AM54" i="1"/>
  <c r="AM50" i="1"/>
  <c r="AM46" i="1"/>
  <c r="AM42" i="1"/>
  <c r="AM38" i="1"/>
  <c r="AM33" i="1"/>
  <c r="AM29" i="1"/>
  <c r="AM25" i="1"/>
  <c r="AM21" i="1"/>
  <c r="AM18" i="1"/>
  <c r="AM16" i="1"/>
  <c r="AM14" i="1"/>
  <c r="AM12" i="1"/>
  <c r="AM10" i="1"/>
  <c r="AM8" i="1"/>
  <c r="AM6" i="1"/>
  <c r="AN3" i="1"/>
  <c r="AM73" i="1"/>
  <c r="AM69" i="1"/>
  <c r="AM65" i="1"/>
  <c r="AM61" i="1"/>
  <c r="AM56" i="1"/>
  <c r="AM52" i="1"/>
  <c r="AM48" i="1"/>
  <c r="AM44" i="1"/>
  <c r="AM40" i="1"/>
  <c r="AM35" i="1"/>
  <c r="AM31" i="1"/>
  <c r="AM27" i="1"/>
  <c r="AM23" i="1"/>
  <c r="AM19" i="1"/>
  <c r="AM17" i="1"/>
  <c r="AM15" i="1"/>
  <c r="AM13" i="1"/>
  <c r="AM11" i="1"/>
  <c r="AM9" i="1"/>
  <c r="AM7" i="1"/>
  <c r="AM5" i="1"/>
  <c r="AN358" i="1" l="1"/>
  <c r="AN59" i="1"/>
  <c r="AN357" i="1"/>
  <c r="AN220" i="1"/>
  <c r="AN323" i="1"/>
  <c r="AN287" i="1"/>
  <c r="AN289" i="1"/>
  <c r="AN291" i="1"/>
  <c r="AN293" i="1"/>
  <c r="AN290" i="1"/>
  <c r="AN294" i="1"/>
  <c r="AN288" i="1"/>
  <c r="AN292" i="1"/>
  <c r="AN414" i="1"/>
  <c r="AN327" i="1"/>
  <c r="AN237" i="1"/>
  <c r="AN200" i="1"/>
  <c r="AN303" i="1"/>
  <c r="AM38" i="20"/>
  <c r="AM35" i="20"/>
  <c r="AM31" i="20"/>
  <c r="AM32" i="20"/>
  <c r="AM30" i="20"/>
  <c r="AM28" i="20"/>
  <c r="AM26" i="20"/>
  <c r="AM29" i="20"/>
  <c r="AM24" i="20"/>
  <c r="AM22" i="20"/>
  <c r="AM20" i="20"/>
  <c r="AM18" i="20"/>
  <c r="AM16" i="20"/>
  <c r="AM27" i="20"/>
  <c r="AM25" i="20"/>
  <c r="AM23" i="20"/>
  <c r="AM21" i="20"/>
  <c r="AM19" i="20"/>
  <c r="AM17" i="20"/>
  <c r="AM8" i="20"/>
  <c r="AM6" i="20"/>
  <c r="AM7" i="20"/>
  <c r="AN4" i="20"/>
  <c r="AM15" i="20"/>
  <c r="AM12" i="20"/>
  <c r="AM9" i="20"/>
  <c r="AN416" i="1"/>
  <c r="AN413" i="1"/>
  <c r="AN411" i="1"/>
  <c r="AN412" i="1"/>
  <c r="AN408" i="1"/>
  <c r="AN415" i="1"/>
  <c r="AN410" i="1"/>
  <c r="AN409" i="1"/>
  <c r="AN406" i="1"/>
  <c r="AN403" i="1"/>
  <c r="AN401" i="1"/>
  <c r="AN399" i="1"/>
  <c r="AN397" i="1"/>
  <c r="AN395" i="1"/>
  <c r="AN405" i="1"/>
  <c r="AN404" i="1"/>
  <c r="AN402" i="1"/>
  <c r="AN400" i="1"/>
  <c r="AN398" i="1"/>
  <c r="AN396" i="1"/>
  <c r="AN392" i="1"/>
  <c r="AN390" i="1"/>
  <c r="AN388" i="1"/>
  <c r="AN385" i="1"/>
  <c r="AN383" i="1"/>
  <c r="AN381" i="1"/>
  <c r="AN379" i="1"/>
  <c r="AN377" i="1"/>
  <c r="AN375" i="1"/>
  <c r="AN373" i="1"/>
  <c r="AN371" i="1"/>
  <c r="AN394" i="1"/>
  <c r="AN393" i="1"/>
  <c r="AN391" i="1"/>
  <c r="AN389" i="1"/>
  <c r="AN387" i="1"/>
  <c r="AN382" i="1"/>
  <c r="AN378" i="1"/>
  <c r="AN374" i="1"/>
  <c r="AN370" i="1"/>
  <c r="AN368" i="1"/>
  <c r="AN366" i="1"/>
  <c r="AN364" i="1"/>
  <c r="AN384" i="1"/>
  <c r="AN380" i="1"/>
  <c r="AN376" i="1"/>
  <c r="AN372" i="1"/>
  <c r="AN369" i="1"/>
  <c r="AN367" i="1"/>
  <c r="AN365" i="1"/>
  <c r="AN363" i="1"/>
  <c r="AN361" i="1"/>
  <c r="AN359" i="1"/>
  <c r="AN355" i="1"/>
  <c r="AN353" i="1"/>
  <c r="AN351" i="1"/>
  <c r="AN349" i="1"/>
  <c r="AN347" i="1"/>
  <c r="AN345" i="1"/>
  <c r="AN343" i="1"/>
  <c r="AN341" i="1"/>
  <c r="AN339" i="1"/>
  <c r="AN356" i="1"/>
  <c r="AN352" i="1"/>
  <c r="AN348" i="1"/>
  <c r="AN344" i="1"/>
  <c r="AN340" i="1"/>
  <c r="AN335" i="1"/>
  <c r="AN333" i="1"/>
  <c r="AN331" i="1"/>
  <c r="AN328" i="1"/>
  <c r="AN325" i="1"/>
  <c r="AN322" i="1"/>
  <c r="AN320" i="1"/>
  <c r="AN318" i="1"/>
  <c r="AN316" i="1"/>
  <c r="AN314" i="1"/>
  <c r="AN312" i="1"/>
  <c r="AN310" i="1"/>
  <c r="AN308" i="1"/>
  <c r="AN306" i="1"/>
  <c r="AN304" i="1"/>
  <c r="AN301" i="1"/>
  <c r="AN299" i="1"/>
  <c r="AN297" i="1"/>
  <c r="AN360" i="1"/>
  <c r="AN354" i="1"/>
  <c r="AN350" i="1"/>
  <c r="AN346" i="1"/>
  <c r="AN342" i="1"/>
  <c r="AN337" i="1"/>
  <c r="AN336" i="1"/>
  <c r="AN334" i="1"/>
  <c r="AN332" i="1"/>
  <c r="AN329" i="1"/>
  <c r="AN326" i="1"/>
  <c r="AN324" i="1"/>
  <c r="AN321" i="1"/>
  <c r="AN319" i="1"/>
  <c r="AN317" i="1"/>
  <c r="AN315" i="1"/>
  <c r="AN313" i="1"/>
  <c r="AN311" i="1"/>
  <c r="AN309" i="1"/>
  <c r="AN307" i="1"/>
  <c r="AN305" i="1"/>
  <c r="AN302" i="1"/>
  <c r="AN300" i="1"/>
  <c r="AN298" i="1"/>
  <c r="AN286" i="1"/>
  <c r="AN284" i="1"/>
  <c r="AN282" i="1"/>
  <c r="AN280" i="1"/>
  <c r="AN278" i="1"/>
  <c r="AN276" i="1"/>
  <c r="AN273" i="1"/>
  <c r="AN271" i="1"/>
  <c r="AN269" i="1"/>
  <c r="AN266" i="1"/>
  <c r="AN264" i="1"/>
  <c r="AN262" i="1"/>
  <c r="AN260" i="1"/>
  <c r="AN258" i="1"/>
  <c r="AN256" i="1"/>
  <c r="AN254" i="1"/>
  <c r="AN252" i="1"/>
  <c r="AN250" i="1"/>
  <c r="AN248" i="1"/>
  <c r="AN246" i="1"/>
  <c r="AN244" i="1"/>
  <c r="AN242" i="1"/>
  <c r="AN240" i="1"/>
  <c r="AN238" i="1"/>
  <c r="AN235" i="1"/>
  <c r="AN233" i="1"/>
  <c r="AN231" i="1"/>
  <c r="AN229" i="1"/>
  <c r="AN227" i="1"/>
  <c r="AN225" i="1"/>
  <c r="AN223" i="1"/>
  <c r="AN221" i="1"/>
  <c r="AN218" i="1"/>
  <c r="AN216" i="1"/>
  <c r="AN214" i="1"/>
  <c r="AN212" i="1"/>
  <c r="AN210" i="1"/>
  <c r="AN208" i="1"/>
  <c r="AN206" i="1"/>
  <c r="AN204" i="1"/>
  <c r="AN202" i="1"/>
  <c r="AN199" i="1"/>
  <c r="AN197" i="1"/>
  <c r="AN195" i="1"/>
  <c r="AN193" i="1"/>
  <c r="AN191" i="1"/>
  <c r="AN296" i="1"/>
  <c r="AN285" i="1"/>
  <c r="AN283" i="1"/>
  <c r="AN281" i="1"/>
  <c r="AN279" i="1"/>
  <c r="AN277" i="1"/>
  <c r="AN275" i="1"/>
  <c r="AN272" i="1"/>
  <c r="AN270" i="1"/>
  <c r="AN268" i="1"/>
  <c r="AN265" i="1"/>
  <c r="AN263" i="1"/>
  <c r="AN261" i="1"/>
  <c r="AN259" i="1"/>
  <c r="AN257" i="1"/>
  <c r="AN255" i="1"/>
  <c r="AN253" i="1"/>
  <c r="AN251" i="1"/>
  <c r="AN247" i="1"/>
  <c r="AN243" i="1"/>
  <c r="AN239" i="1"/>
  <c r="AN234" i="1"/>
  <c r="AN230" i="1"/>
  <c r="AN226" i="1"/>
  <c r="AN222" i="1"/>
  <c r="AN217" i="1"/>
  <c r="AN213" i="1"/>
  <c r="AN209" i="1"/>
  <c r="AN205" i="1"/>
  <c r="AN201" i="1"/>
  <c r="AN196" i="1"/>
  <c r="AN192" i="1"/>
  <c r="AN189" i="1"/>
  <c r="AN187" i="1"/>
  <c r="AN185" i="1"/>
  <c r="AN183" i="1"/>
  <c r="AN181" i="1"/>
  <c r="AN179" i="1"/>
  <c r="AN177" i="1"/>
  <c r="AN175" i="1"/>
  <c r="AN173" i="1"/>
  <c r="AN249" i="1"/>
  <c r="AN245" i="1"/>
  <c r="AN241" i="1"/>
  <c r="AN236" i="1"/>
  <c r="AN232" i="1"/>
  <c r="AN228" i="1"/>
  <c r="AN224" i="1"/>
  <c r="AN219" i="1"/>
  <c r="AN215" i="1"/>
  <c r="AN211" i="1"/>
  <c r="AN207" i="1"/>
  <c r="AN203" i="1"/>
  <c r="AN198" i="1"/>
  <c r="AN194" i="1"/>
  <c r="AN190" i="1"/>
  <c r="AN188" i="1"/>
  <c r="AN186" i="1"/>
  <c r="AN184" i="1"/>
  <c r="AN182" i="1"/>
  <c r="AN180" i="1"/>
  <c r="AN178" i="1"/>
  <c r="AN176" i="1"/>
  <c r="AN174" i="1"/>
  <c r="AN172" i="1"/>
  <c r="AN170" i="1"/>
  <c r="AN168" i="1"/>
  <c r="AN166" i="1"/>
  <c r="AN164" i="1"/>
  <c r="AN162" i="1"/>
  <c r="AN160" i="1"/>
  <c r="AN158" i="1"/>
  <c r="AN156" i="1"/>
  <c r="AN154" i="1"/>
  <c r="AN152" i="1"/>
  <c r="AN150" i="1"/>
  <c r="AN148" i="1"/>
  <c r="AN146" i="1"/>
  <c r="AN144" i="1"/>
  <c r="AN142" i="1"/>
  <c r="AN140" i="1"/>
  <c r="AN137" i="1"/>
  <c r="AN135" i="1"/>
  <c r="AN133" i="1"/>
  <c r="AN131" i="1"/>
  <c r="AN129" i="1"/>
  <c r="AN127" i="1"/>
  <c r="AN125" i="1"/>
  <c r="AN123" i="1"/>
  <c r="AN121" i="1"/>
  <c r="AN119" i="1"/>
  <c r="AN117" i="1"/>
  <c r="AN115" i="1"/>
  <c r="AN113" i="1"/>
  <c r="AN111" i="1"/>
  <c r="AN109" i="1"/>
  <c r="AN107" i="1"/>
  <c r="AN105" i="1"/>
  <c r="AN103" i="1"/>
  <c r="AN101" i="1"/>
  <c r="AN99" i="1"/>
  <c r="AN97" i="1"/>
  <c r="AN95" i="1"/>
  <c r="AN93" i="1"/>
  <c r="AN91" i="1"/>
  <c r="AN89" i="1"/>
  <c r="AN87" i="1"/>
  <c r="AN85" i="1"/>
  <c r="AN83" i="1"/>
  <c r="AN81" i="1"/>
  <c r="AN79" i="1"/>
  <c r="AN77" i="1"/>
  <c r="AN75" i="1"/>
  <c r="AN73" i="1"/>
  <c r="AN71" i="1"/>
  <c r="AN69" i="1"/>
  <c r="AN67" i="1"/>
  <c r="AN65" i="1"/>
  <c r="AN63" i="1"/>
  <c r="AN61" i="1"/>
  <c r="AN58" i="1"/>
  <c r="AN56" i="1"/>
  <c r="AN54" i="1"/>
  <c r="AN52" i="1"/>
  <c r="AN50" i="1"/>
  <c r="AN48" i="1"/>
  <c r="AN46" i="1"/>
  <c r="AN44" i="1"/>
  <c r="AN42" i="1"/>
  <c r="AN40" i="1"/>
  <c r="AN38" i="1"/>
  <c r="AN35" i="1"/>
  <c r="AN33" i="1"/>
  <c r="AN31" i="1"/>
  <c r="AN29" i="1"/>
  <c r="AN27" i="1"/>
  <c r="AN25" i="1"/>
  <c r="AN23" i="1"/>
  <c r="AN21" i="1"/>
  <c r="AN171" i="1"/>
  <c r="AN169" i="1"/>
  <c r="AN167" i="1"/>
  <c r="AN165" i="1"/>
  <c r="AN163" i="1"/>
  <c r="AN161" i="1"/>
  <c r="AN159" i="1"/>
  <c r="AN157" i="1"/>
  <c r="AN155" i="1"/>
  <c r="AN153" i="1"/>
  <c r="AN151" i="1"/>
  <c r="AN149" i="1"/>
  <c r="AN147" i="1"/>
  <c r="AN145" i="1"/>
  <c r="AN143" i="1"/>
  <c r="AN141" i="1"/>
  <c r="AN139" i="1"/>
  <c r="AN136" i="1"/>
  <c r="AN134" i="1"/>
  <c r="AN132" i="1"/>
  <c r="AN130" i="1"/>
  <c r="AN128" i="1"/>
  <c r="AN126" i="1"/>
  <c r="AN124" i="1"/>
  <c r="AN122" i="1"/>
  <c r="AN120" i="1"/>
  <c r="AN118" i="1"/>
  <c r="AN116" i="1"/>
  <c r="AN114" i="1"/>
  <c r="AN112" i="1"/>
  <c r="AN110" i="1"/>
  <c r="AN108" i="1"/>
  <c r="AN106" i="1"/>
  <c r="AN104" i="1"/>
  <c r="AN102" i="1"/>
  <c r="AN100" i="1"/>
  <c r="AN98" i="1"/>
  <c r="AN96" i="1"/>
  <c r="AN94" i="1"/>
  <c r="AN92" i="1"/>
  <c r="AN90" i="1"/>
  <c r="AN88" i="1"/>
  <c r="AN86" i="1"/>
  <c r="AN84" i="1"/>
  <c r="AN82" i="1"/>
  <c r="AN80" i="1"/>
  <c r="AN78" i="1"/>
  <c r="AN76" i="1"/>
  <c r="AN74" i="1"/>
  <c r="AN70" i="1"/>
  <c r="AN66" i="1"/>
  <c r="AN62" i="1"/>
  <c r="AN57" i="1"/>
  <c r="AN53" i="1"/>
  <c r="AN49" i="1"/>
  <c r="AN45" i="1"/>
  <c r="AN41" i="1"/>
  <c r="AN36" i="1"/>
  <c r="AN32" i="1"/>
  <c r="AN28" i="1"/>
  <c r="AN24" i="1"/>
  <c r="AN20" i="1"/>
  <c r="AN19" i="1"/>
  <c r="AN17" i="1"/>
  <c r="AN15" i="1"/>
  <c r="AN13" i="1"/>
  <c r="AN11" i="1"/>
  <c r="AN9" i="1"/>
  <c r="AN7" i="1"/>
  <c r="AN5" i="1"/>
  <c r="AO3" i="1"/>
  <c r="AN72" i="1"/>
  <c r="AN68" i="1"/>
  <c r="AN64" i="1"/>
  <c r="AN60" i="1"/>
  <c r="AN55" i="1"/>
  <c r="AN51" i="1"/>
  <c r="AN47" i="1"/>
  <c r="AN43" i="1"/>
  <c r="AN39" i="1"/>
  <c r="AN34" i="1"/>
  <c r="AN30" i="1"/>
  <c r="AN26" i="1"/>
  <c r="AN22" i="1"/>
  <c r="AN18" i="1"/>
  <c r="AN16" i="1"/>
  <c r="AN14" i="1"/>
  <c r="AN12" i="1"/>
  <c r="AN10" i="1"/>
  <c r="AN8" i="1"/>
  <c r="AN6" i="1"/>
  <c r="AO59" i="1" l="1"/>
  <c r="AO357" i="1"/>
  <c r="AO358" i="1"/>
  <c r="AO220" i="1"/>
  <c r="AO287" i="1"/>
  <c r="AO289" i="1"/>
  <c r="AO291" i="1"/>
  <c r="AO293" i="1"/>
  <c r="AO323" i="1"/>
  <c r="AO290" i="1"/>
  <c r="AO294" i="1"/>
  <c r="AO288" i="1"/>
  <c r="AO292" i="1"/>
  <c r="AO414" i="1"/>
  <c r="AO327" i="1"/>
  <c r="AO237" i="1"/>
  <c r="AO200" i="1"/>
  <c r="AO303" i="1"/>
  <c r="AN38" i="20"/>
  <c r="AN35" i="20"/>
  <c r="AN32" i="20"/>
  <c r="AN30" i="20"/>
  <c r="AN29" i="20"/>
  <c r="AN27" i="20"/>
  <c r="AN25" i="20"/>
  <c r="AN31" i="20"/>
  <c r="AN28" i="20"/>
  <c r="AN26" i="20"/>
  <c r="AN23" i="20"/>
  <c r="AN21" i="20"/>
  <c r="AN19" i="20"/>
  <c r="AN17" i="20"/>
  <c r="AN24" i="20"/>
  <c r="AN22" i="20"/>
  <c r="AN20" i="20"/>
  <c r="AN18" i="20"/>
  <c r="AN16" i="20"/>
  <c r="AN15" i="20"/>
  <c r="AN12" i="20"/>
  <c r="AN9" i="20"/>
  <c r="AN7" i="20"/>
  <c r="AO4" i="20"/>
  <c r="AN8" i="20"/>
  <c r="AN6" i="20"/>
  <c r="AO415" i="1"/>
  <c r="AO412" i="1"/>
  <c r="AO410" i="1"/>
  <c r="AO416" i="1"/>
  <c r="AO411" i="1"/>
  <c r="AO409" i="1"/>
  <c r="AO406" i="1"/>
  <c r="AO413" i="1"/>
  <c r="AO408" i="1"/>
  <c r="AO405" i="1"/>
  <c r="AO404" i="1"/>
  <c r="AO402" i="1"/>
  <c r="AO400" i="1"/>
  <c r="AO398" i="1"/>
  <c r="AO396" i="1"/>
  <c r="AO394" i="1"/>
  <c r="AO403" i="1"/>
  <c r="AO401" i="1"/>
  <c r="AO399" i="1"/>
  <c r="AO397" i="1"/>
  <c r="AO395" i="1"/>
  <c r="AO393" i="1"/>
  <c r="AO391" i="1"/>
  <c r="AO389" i="1"/>
  <c r="AO387" i="1"/>
  <c r="AO384" i="1"/>
  <c r="AO382" i="1"/>
  <c r="AO380" i="1"/>
  <c r="AO378" i="1"/>
  <c r="AO376" i="1"/>
  <c r="AO374" i="1"/>
  <c r="AO372" i="1"/>
  <c r="AO370" i="1"/>
  <c r="AO392" i="1"/>
  <c r="AO390" i="1"/>
  <c r="AO388" i="1"/>
  <c r="AO385" i="1"/>
  <c r="AO381" i="1"/>
  <c r="AO377" i="1"/>
  <c r="AO373" i="1"/>
  <c r="AO369" i="1"/>
  <c r="AO367" i="1"/>
  <c r="AO365" i="1"/>
  <c r="AO363" i="1"/>
  <c r="AO383" i="1"/>
  <c r="AO379" i="1"/>
  <c r="AO375" i="1"/>
  <c r="AO371" i="1"/>
  <c r="AO368" i="1"/>
  <c r="AO366" i="1"/>
  <c r="AO364" i="1"/>
  <c r="AO361" i="1"/>
  <c r="AO360" i="1"/>
  <c r="AO356" i="1"/>
  <c r="AO354" i="1"/>
  <c r="AO352" i="1"/>
  <c r="AO350" i="1"/>
  <c r="AO348" i="1"/>
  <c r="AO346" i="1"/>
  <c r="AO344" i="1"/>
  <c r="AO342" i="1"/>
  <c r="AO340" i="1"/>
  <c r="AO337" i="1"/>
  <c r="AO355" i="1"/>
  <c r="AO351" i="1"/>
  <c r="AO347" i="1"/>
  <c r="AO343" i="1"/>
  <c r="AO339" i="1"/>
  <c r="AO336" i="1"/>
  <c r="AO334" i="1"/>
  <c r="AO332" i="1"/>
  <c r="AO329" i="1"/>
  <c r="AO326" i="1"/>
  <c r="AO324" i="1"/>
  <c r="AO321" i="1"/>
  <c r="AO319" i="1"/>
  <c r="AO317" i="1"/>
  <c r="AO315" i="1"/>
  <c r="AO313" i="1"/>
  <c r="AO311" i="1"/>
  <c r="AO309" i="1"/>
  <c r="AO307" i="1"/>
  <c r="AO305" i="1"/>
  <c r="AO302" i="1"/>
  <c r="AO300" i="1"/>
  <c r="AO298" i="1"/>
  <c r="AO296" i="1"/>
  <c r="AO359" i="1"/>
  <c r="AO353" i="1"/>
  <c r="AO349" i="1"/>
  <c r="AO345" i="1"/>
  <c r="AO341" i="1"/>
  <c r="AO335" i="1"/>
  <c r="AO333" i="1"/>
  <c r="AO331" i="1"/>
  <c r="AO328" i="1"/>
  <c r="AO325" i="1"/>
  <c r="AO322" i="1"/>
  <c r="AO320" i="1"/>
  <c r="AO318" i="1"/>
  <c r="AO316" i="1"/>
  <c r="AO314" i="1"/>
  <c r="AO312" i="1"/>
  <c r="AO310" i="1"/>
  <c r="AO308" i="1"/>
  <c r="AO306" i="1"/>
  <c r="AO304" i="1"/>
  <c r="AO301" i="1"/>
  <c r="AO299" i="1"/>
  <c r="AO297" i="1"/>
  <c r="AO285" i="1"/>
  <c r="AO283" i="1"/>
  <c r="AO281" i="1"/>
  <c r="AO279" i="1"/>
  <c r="AO277" i="1"/>
  <c r="AO275" i="1"/>
  <c r="AO272" i="1"/>
  <c r="AO270" i="1"/>
  <c r="AO268" i="1"/>
  <c r="AO265" i="1"/>
  <c r="AO263" i="1"/>
  <c r="AO261" i="1"/>
  <c r="AO259" i="1"/>
  <c r="AO257" i="1"/>
  <c r="AO255" i="1"/>
  <c r="AO253" i="1"/>
  <c r="AO251" i="1"/>
  <c r="AO249" i="1"/>
  <c r="AO247" i="1"/>
  <c r="AO245" i="1"/>
  <c r="AO243" i="1"/>
  <c r="AO241" i="1"/>
  <c r="AO239" i="1"/>
  <c r="AO236" i="1"/>
  <c r="AO234" i="1"/>
  <c r="AO232" i="1"/>
  <c r="AO230" i="1"/>
  <c r="AO228" i="1"/>
  <c r="AO226" i="1"/>
  <c r="AO224" i="1"/>
  <c r="AO222" i="1"/>
  <c r="AO219" i="1"/>
  <c r="AO217" i="1"/>
  <c r="AO215" i="1"/>
  <c r="AO213" i="1"/>
  <c r="AO211" i="1"/>
  <c r="AO209" i="1"/>
  <c r="AO207" i="1"/>
  <c r="AO205" i="1"/>
  <c r="AO203" i="1"/>
  <c r="AO201" i="1"/>
  <c r="AO198" i="1"/>
  <c r="AO196" i="1"/>
  <c r="AO194" i="1"/>
  <c r="AO192" i="1"/>
  <c r="AO190" i="1"/>
  <c r="AO286" i="1"/>
  <c r="AO284" i="1"/>
  <c r="AO282" i="1"/>
  <c r="AO280" i="1"/>
  <c r="AO278" i="1"/>
  <c r="AO276" i="1"/>
  <c r="AO273" i="1"/>
  <c r="AO271" i="1"/>
  <c r="AO269" i="1"/>
  <c r="AO266" i="1"/>
  <c r="AO264" i="1"/>
  <c r="AO262" i="1"/>
  <c r="AO260" i="1"/>
  <c r="AO258" i="1"/>
  <c r="AO256" i="1"/>
  <c r="AO254" i="1"/>
  <c r="AO252" i="1"/>
  <c r="AO250" i="1"/>
  <c r="AO246" i="1"/>
  <c r="AO242" i="1"/>
  <c r="AO238" i="1"/>
  <c r="AO233" i="1"/>
  <c r="AO229" i="1"/>
  <c r="AO225" i="1"/>
  <c r="AO221" i="1"/>
  <c r="AO216" i="1"/>
  <c r="AO212" i="1"/>
  <c r="AO208" i="1"/>
  <c r="AO204" i="1"/>
  <c r="AO199" i="1"/>
  <c r="AO195" i="1"/>
  <c r="AO191" i="1"/>
  <c r="AO188" i="1"/>
  <c r="AO186" i="1"/>
  <c r="AO184" i="1"/>
  <c r="AO182" i="1"/>
  <c r="AO180" i="1"/>
  <c r="AO178" i="1"/>
  <c r="AO176" i="1"/>
  <c r="AO174" i="1"/>
  <c r="AO172" i="1"/>
  <c r="AO248" i="1"/>
  <c r="AO244" i="1"/>
  <c r="AO240" i="1"/>
  <c r="AO235" i="1"/>
  <c r="AO231" i="1"/>
  <c r="AO227" i="1"/>
  <c r="AO223" i="1"/>
  <c r="AO218" i="1"/>
  <c r="AO214" i="1"/>
  <c r="AO210" i="1"/>
  <c r="AO206" i="1"/>
  <c r="AO202" i="1"/>
  <c r="AO197" i="1"/>
  <c r="AO193" i="1"/>
  <c r="AO189" i="1"/>
  <c r="AO187" i="1"/>
  <c r="AO185" i="1"/>
  <c r="AO183" i="1"/>
  <c r="AO181" i="1"/>
  <c r="AO179" i="1"/>
  <c r="AO177" i="1"/>
  <c r="AO175" i="1"/>
  <c r="AO173" i="1"/>
  <c r="AO171" i="1"/>
  <c r="AO169" i="1"/>
  <c r="AO167" i="1"/>
  <c r="AO165" i="1"/>
  <c r="AO163" i="1"/>
  <c r="AO161" i="1"/>
  <c r="AO159" i="1"/>
  <c r="AO157" i="1"/>
  <c r="AO155" i="1"/>
  <c r="AO153" i="1"/>
  <c r="AO151" i="1"/>
  <c r="AO149" i="1"/>
  <c r="AO147" i="1"/>
  <c r="AO145" i="1"/>
  <c r="AO143" i="1"/>
  <c r="AO141" i="1"/>
  <c r="AO139" i="1"/>
  <c r="AO136" i="1"/>
  <c r="AO134" i="1"/>
  <c r="AO132" i="1"/>
  <c r="AO130" i="1"/>
  <c r="AO128" i="1"/>
  <c r="AO126" i="1"/>
  <c r="AO124" i="1"/>
  <c r="AO122" i="1"/>
  <c r="AO120" i="1"/>
  <c r="AO118" i="1"/>
  <c r="AO116" i="1"/>
  <c r="AO114" i="1"/>
  <c r="AO112" i="1"/>
  <c r="AO110" i="1"/>
  <c r="AO108" i="1"/>
  <c r="AO106" i="1"/>
  <c r="AO104" i="1"/>
  <c r="AO102" i="1"/>
  <c r="AO100" i="1"/>
  <c r="AO98" i="1"/>
  <c r="AO96" i="1"/>
  <c r="AO94" i="1"/>
  <c r="AO92" i="1"/>
  <c r="AO90" i="1"/>
  <c r="AO88" i="1"/>
  <c r="AO86" i="1"/>
  <c r="AO84" i="1"/>
  <c r="AO82" i="1"/>
  <c r="AO80" i="1"/>
  <c r="AO78" i="1"/>
  <c r="AO76" i="1"/>
  <c r="AO74" i="1"/>
  <c r="AO72" i="1"/>
  <c r="AO70" i="1"/>
  <c r="AO68" i="1"/>
  <c r="AO66" i="1"/>
  <c r="AO64" i="1"/>
  <c r="AO62" i="1"/>
  <c r="AO60" i="1"/>
  <c r="AO57" i="1"/>
  <c r="AO55" i="1"/>
  <c r="AO53" i="1"/>
  <c r="AO51" i="1"/>
  <c r="AO49" i="1"/>
  <c r="AO47" i="1"/>
  <c r="AO45" i="1"/>
  <c r="AO43" i="1"/>
  <c r="AO41" i="1"/>
  <c r="AO39" i="1"/>
  <c r="AO36" i="1"/>
  <c r="AO34" i="1"/>
  <c r="AO32" i="1"/>
  <c r="AO30" i="1"/>
  <c r="AO28" i="1"/>
  <c r="AO26" i="1"/>
  <c r="AO24" i="1"/>
  <c r="AO22" i="1"/>
  <c r="AO20" i="1"/>
  <c r="AO170" i="1"/>
  <c r="AO168" i="1"/>
  <c r="AO166" i="1"/>
  <c r="AO164" i="1"/>
  <c r="AO162" i="1"/>
  <c r="AO160" i="1"/>
  <c r="AO158" i="1"/>
  <c r="AO156" i="1"/>
  <c r="AO154" i="1"/>
  <c r="AO152" i="1"/>
  <c r="AO150" i="1"/>
  <c r="AO148" i="1"/>
  <c r="AO146" i="1"/>
  <c r="AO144" i="1"/>
  <c r="AO142" i="1"/>
  <c r="AO140" i="1"/>
  <c r="AO137" i="1"/>
  <c r="AO135" i="1"/>
  <c r="AO133" i="1"/>
  <c r="AO131" i="1"/>
  <c r="AO129" i="1"/>
  <c r="AO127" i="1"/>
  <c r="AO125" i="1"/>
  <c r="AO123" i="1"/>
  <c r="AO121" i="1"/>
  <c r="AO119" i="1"/>
  <c r="AO117" i="1"/>
  <c r="AO115" i="1"/>
  <c r="AO113" i="1"/>
  <c r="AO111" i="1"/>
  <c r="AO109" i="1"/>
  <c r="AO107" i="1"/>
  <c r="AO105" i="1"/>
  <c r="AO103" i="1"/>
  <c r="AO101" i="1"/>
  <c r="AO99" i="1"/>
  <c r="AO97" i="1"/>
  <c r="AO95" i="1"/>
  <c r="AO93" i="1"/>
  <c r="AO91" i="1"/>
  <c r="AO89" i="1"/>
  <c r="AO87" i="1"/>
  <c r="AO85" i="1"/>
  <c r="AO83" i="1"/>
  <c r="AO81" i="1"/>
  <c r="AO79" i="1"/>
  <c r="AO77" i="1"/>
  <c r="AO73" i="1"/>
  <c r="AO69" i="1"/>
  <c r="AO65" i="1"/>
  <c r="AO61" i="1"/>
  <c r="AO56" i="1"/>
  <c r="AO52" i="1"/>
  <c r="AO48" i="1"/>
  <c r="AO44" i="1"/>
  <c r="AO40" i="1"/>
  <c r="AO35" i="1"/>
  <c r="AO31" i="1"/>
  <c r="AO27" i="1"/>
  <c r="AO23" i="1"/>
  <c r="AO18" i="1"/>
  <c r="AO16" i="1"/>
  <c r="AO14" i="1"/>
  <c r="AO12" i="1"/>
  <c r="AO10" i="1"/>
  <c r="AO8" i="1"/>
  <c r="AO6" i="1"/>
  <c r="AP3" i="1"/>
  <c r="AO75" i="1"/>
  <c r="AO71" i="1"/>
  <c r="AO67" i="1"/>
  <c r="AO63" i="1"/>
  <c r="AO58" i="1"/>
  <c r="AO54" i="1"/>
  <c r="AO50" i="1"/>
  <c r="AO46" i="1"/>
  <c r="AO42" i="1"/>
  <c r="AO38" i="1"/>
  <c r="AO33" i="1"/>
  <c r="AO29" i="1"/>
  <c r="AO25" i="1"/>
  <c r="AO21" i="1"/>
  <c r="AO19" i="1"/>
  <c r="AO17" i="1"/>
  <c r="AO15" i="1"/>
  <c r="AO13" i="1"/>
  <c r="AO11" i="1"/>
  <c r="AO9" i="1"/>
  <c r="AO7" i="1"/>
  <c r="AO5" i="1"/>
  <c r="AP358" i="1" l="1"/>
  <c r="G358" i="1" s="1"/>
  <c r="AP59" i="1"/>
  <c r="G59" i="1" s="1"/>
  <c r="AP357" i="1"/>
  <c r="G357" i="1" s="1"/>
  <c r="AP220" i="1"/>
  <c r="G220" i="1" s="1"/>
  <c r="H220" i="1" s="1"/>
  <c r="J220" i="1" s="1"/>
  <c r="AP323" i="1"/>
  <c r="G323" i="1" s="1"/>
  <c r="AP287" i="1"/>
  <c r="G287" i="1" s="1"/>
  <c r="AP289" i="1"/>
  <c r="G289" i="1" s="1"/>
  <c r="AP291" i="1"/>
  <c r="G291" i="1" s="1"/>
  <c r="AP293" i="1"/>
  <c r="AP290" i="1"/>
  <c r="G290" i="1" s="1"/>
  <c r="AP294" i="1"/>
  <c r="AP288" i="1"/>
  <c r="G288" i="1" s="1"/>
  <c r="AP292" i="1"/>
  <c r="G292" i="1" s="1"/>
  <c r="AP414" i="1"/>
  <c r="G414" i="1" s="1"/>
  <c r="I414" i="1" s="1"/>
  <c r="AP327" i="1"/>
  <c r="G327" i="1" s="1"/>
  <c r="AP200" i="1"/>
  <c r="G200" i="1" s="1"/>
  <c r="AP237" i="1"/>
  <c r="G237" i="1" s="1"/>
  <c r="AP303" i="1"/>
  <c r="G303" i="1" s="1"/>
  <c r="AO38" i="20"/>
  <c r="AO35" i="20"/>
  <c r="AO31" i="20"/>
  <c r="AO29" i="20"/>
  <c r="AO28" i="20"/>
  <c r="AO26" i="20"/>
  <c r="AO32" i="20"/>
  <c r="AO30" i="20"/>
  <c r="AO27" i="20"/>
  <c r="AO25" i="20"/>
  <c r="AO24" i="20"/>
  <c r="AO22" i="20"/>
  <c r="AO20" i="20"/>
  <c r="AO18" i="20"/>
  <c r="AO16" i="20"/>
  <c r="AO23" i="20"/>
  <c r="AO21" i="20"/>
  <c r="AO19" i="20"/>
  <c r="AO17" i="20"/>
  <c r="AO8" i="20"/>
  <c r="AO6" i="20"/>
  <c r="AP4" i="20"/>
  <c r="AO15" i="20"/>
  <c r="AO12" i="20"/>
  <c r="AO9" i="20"/>
  <c r="AO7" i="20"/>
  <c r="AP416" i="1"/>
  <c r="AP413" i="1"/>
  <c r="G413" i="1" s="1"/>
  <c r="AP411" i="1"/>
  <c r="G411" i="1" s="1"/>
  <c r="AP415" i="1"/>
  <c r="G415" i="1" s="1"/>
  <c r="AP410" i="1"/>
  <c r="G410" i="1" s="1"/>
  <c r="AP408" i="1"/>
  <c r="G408" i="1" s="1"/>
  <c r="AP412" i="1"/>
  <c r="G412" i="1" s="1"/>
  <c r="AP409" i="1"/>
  <c r="G409" i="1" s="1"/>
  <c r="AP406" i="1"/>
  <c r="AP405" i="1"/>
  <c r="G405" i="1" s="1"/>
  <c r="AP403" i="1"/>
  <c r="G403" i="1" s="1"/>
  <c r="AP401" i="1"/>
  <c r="G401" i="1" s="1"/>
  <c r="AP399" i="1"/>
  <c r="G399" i="1" s="1"/>
  <c r="AP397" i="1"/>
  <c r="G397" i="1" s="1"/>
  <c r="AP395" i="1"/>
  <c r="G395" i="1" s="1"/>
  <c r="AP404" i="1"/>
  <c r="G404" i="1" s="1"/>
  <c r="AP402" i="1"/>
  <c r="G402" i="1" s="1"/>
  <c r="AP400" i="1"/>
  <c r="G400" i="1" s="1"/>
  <c r="AP398" i="1"/>
  <c r="G398" i="1" s="1"/>
  <c r="AP396" i="1"/>
  <c r="G396" i="1" s="1"/>
  <c r="AP394" i="1"/>
  <c r="G394" i="1" s="1"/>
  <c r="AP392" i="1"/>
  <c r="G392" i="1" s="1"/>
  <c r="AP390" i="1"/>
  <c r="G390" i="1" s="1"/>
  <c r="AP388" i="1"/>
  <c r="G388" i="1" s="1"/>
  <c r="AP385" i="1"/>
  <c r="AP383" i="1"/>
  <c r="G383" i="1" s="1"/>
  <c r="AP381" i="1"/>
  <c r="G381" i="1" s="1"/>
  <c r="AP379" i="1"/>
  <c r="G379" i="1" s="1"/>
  <c r="AP377" i="1"/>
  <c r="G377" i="1" s="1"/>
  <c r="AP375" i="1"/>
  <c r="G375" i="1" s="1"/>
  <c r="AP373" i="1"/>
  <c r="G373" i="1" s="1"/>
  <c r="AP371" i="1"/>
  <c r="G371" i="1" s="1"/>
  <c r="AP393" i="1"/>
  <c r="G393" i="1" s="1"/>
  <c r="AP391" i="1"/>
  <c r="G391" i="1" s="1"/>
  <c r="AP389" i="1"/>
  <c r="G389" i="1" s="1"/>
  <c r="AP387" i="1"/>
  <c r="G387" i="1" s="1"/>
  <c r="AP384" i="1"/>
  <c r="G384" i="1" s="1"/>
  <c r="AP380" i="1"/>
  <c r="G380" i="1" s="1"/>
  <c r="AP376" i="1"/>
  <c r="G376" i="1" s="1"/>
  <c r="AP372" i="1"/>
  <c r="G372" i="1" s="1"/>
  <c r="AP368" i="1"/>
  <c r="G368" i="1" s="1"/>
  <c r="AP366" i="1"/>
  <c r="G366" i="1" s="1"/>
  <c r="AP364" i="1"/>
  <c r="G364" i="1" s="1"/>
  <c r="AP382" i="1"/>
  <c r="G382" i="1" s="1"/>
  <c r="AP378" i="1"/>
  <c r="G378" i="1" s="1"/>
  <c r="AP374" i="1"/>
  <c r="G374" i="1" s="1"/>
  <c r="AP370" i="1"/>
  <c r="G370" i="1" s="1"/>
  <c r="AP369" i="1"/>
  <c r="G369" i="1" s="1"/>
  <c r="AP367" i="1"/>
  <c r="G367" i="1" s="1"/>
  <c r="AP363" i="1"/>
  <c r="G363" i="1" s="1"/>
  <c r="AP365" i="1"/>
  <c r="G365" i="1" s="1"/>
  <c r="AP361" i="1"/>
  <c r="AP359" i="1"/>
  <c r="G359" i="1" s="1"/>
  <c r="I359" i="1" s="1"/>
  <c r="AP355" i="1"/>
  <c r="G355" i="1" s="1"/>
  <c r="AP353" i="1"/>
  <c r="G353" i="1" s="1"/>
  <c r="AP351" i="1"/>
  <c r="G351" i="1" s="1"/>
  <c r="AP349" i="1"/>
  <c r="G349" i="1" s="1"/>
  <c r="AP347" i="1"/>
  <c r="G347" i="1" s="1"/>
  <c r="AP345" i="1"/>
  <c r="G345" i="1" s="1"/>
  <c r="AP343" i="1"/>
  <c r="G343" i="1" s="1"/>
  <c r="AP341" i="1"/>
  <c r="G341" i="1" s="1"/>
  <c r="AP339" i="1"/>
  <c r="G339" i="1" s="1"/>
  <c r="AP360" i="1"/>
  <c r="G360" i="1" s="1"/>
  <c r="AP354" i="1"/>
  <c r="G354" i="1" s="1"/>
  <c r="AP350" i="1"/>
  <c r="G350" i="1" s="1"/>
  <c r="AP346" i="1"/>
  <c r="G346" i="1" s="1"/>
  <c r="AP342" i="1"/>
  <c r="G342" i="1" s="1"/>
  <c r="AP337" i="1"/>
  <c r="AP335" i="1"/>
  <c r="G335" i="1" s="1"/>
  <c r="AP333" i="1"/>
  <c r="G333" i="1" s="1"/>
  <c r="AP331" i="1"/>
  <c r="G331" i="1" s="1"/>
  <c r="AP328" i="1"/>
  <c r="G328" i="1" s="1"/>
  <c r="AP325" i="1"/>
  <c r="G325" i="1" s="1"/>
  <c r="AP322" i="1"/>
  <c r="G322" i="1" s="1"/>
  <c r="AP320" i="1"/>
  <c r="G320" i="1" s="1"/>
  <c r="AP318" i="1"/>
  <c r="G318" i="1" s="1"/>
  <c r="AP316" i="1"/>
  <c r="G316" i="1" s="1"/>
  <c r="AP314" i="1"/>
  <c r="G314" i="1" s="1"/>
  <c r="AP312" i="1"/>
  <c r="G312" i="1" s="1"/>
  <c r="AP310" i="1"/>
  <c r="G310" i="1" s="1"/>
  <c r="AP308" i="1"/>
  <c r="G308" i="1" s="1"/>
  <c r="AP306" i="1"/>
  <c r="G306" i="1" s="1"/>
  <c r="AP304" i="1"/>
  <c r="G304" i="1" s="1"/>
  <c r="AP301" i="1"/>
  <c r="G301" i="1" s="1"/>
  <c r="AP299" i="1"/>
  <c r="G299" i="1" s="1"/>
  <c r="AP297" i="1"/>
  <c r="G297" i="1" s="1"/>
  <c r="AP356" i="1"/>
  <c r="G356" i="1" s="1"/>
  <c r="AP352" i="1"/>
  <c r="G352" i="1" s="1"/>
  <c r="AP348" i="1"/>
  <c r="G348" i="1" s="1"/>
  <c r="AP344" i="1"/>
  <c r="G344" i="1" s="1"/>
  <c r="AP340" i="1"/>
  <c r="G340" i="1" s="1"/>
  <c r="AP336" i="1"/>
  <c r="G336" i="1" s="1"/>
  <c r="AP334" i="1"/>
  <c r="G334" i="1" s="1"/>
  <c r="AP332" i="1"/>
  <c r="G332" i="1" s="1"/>
  <c r="AP329" i="1"/>
  <c r="AP326" i="1"/>
  <c r="G326" i="1" s="1"/>
  <c r="AP324" i="1"/>
  <c r="G324" i="1" s="1"/>
  <c r="AP321" i="1"/>
  <c r="G321" i="1" s="1"/>
  <c r="AP319" i="1"/>
  <c r="G319" i="1" s="1"/>
  <c r="AP317" i="1"/>
  <c r="G317" i="1" s="1"/>
  <c r="AP315" i="1"/>
  <c r="G315" i="1" s="1"/>
  <c r="AP313" i="1"/>
  <c r="G313" i="1" s="1"/>
  <c r="AP311" i="1"/>
  <c r="G311" i="1" s="1"/>
  <c r="AP309" i="1"/>
  <c r="G309" i="1" s="1"/>
  <c r="AP307" i="1"/>
  <c r="G307" i="1" s="1"/>
  <c r="AP305" i="1"/>
  <c r="G305" i="1" s="1"/>
  <c r="AP302" i="1"/>
  <c r="G302" i="1" s="1"/>
  <c r="AP300" i="1"/>
  <c r="G300" i="1" s="1"/>
  <c r="AP298" i="1"/>
  <c r="G298" i="1" s="1"/>
  <c r="AP296" i="1"/>
  <c r="G296" i="1" s="1"/>
  <c r="AP286" i="1"/>
  <c r="G286" i="1" s="1"/>
  <c r="AP284" i="1"/>
  <c r="G284" i="1" s="1"/>
  <c r="AP282" i="1"/>
  <c r="G282" i="1" s="1"/>
  <c r="AP280" i="1"/>
  <c r="G280" i="1" s="1"/>
  <c r="AP278" i="1"/>
  <c r="G278" i="1" s="1"/>
  <c r="AP276" i="1"/>
  <c r="G276" i="1" s="1"/>
  <c r="AP273" i="1"/>
  <c r="AP271" i="1"/>
  <c r="G271" i="1" s="1"/>
  <c r="AP269" i="1"/>
  <c r="G269" i="1" s="1"/>
  <c r="AP266" i="1"/>
  <c r="AP264" i="1"/>
  <c r="G264" i="1" s="1"/>
  <c r="AP262" i="1"/>
  <c r="G262" i="1" s="1"/>
  <c r="AP260" i="1"/>
  <c r="G260" i="1" s="1"/>
  <c r="AP258" i="1"/>
  <c r="G258" i="1" s="1"/>
  <c r="AP256" i="1"/>
  <c r="G256" i="1" s="1"/>
  <c r="AP254" i="1"/>
  <c r="G254" i="1" s="1"/>
  <c r="AP252" i="1"/>
  <c r="G252" i="1" s="1"/>
  <c r="AP250" i="1"/>
  <c r="G250" i="1" s="1"/>
  <c r="AP248" i="1"/>
  <c r="G248" i="1" s="1"/>
  <c r="AP246" i="1"/>
  <c r="G246" i="1" s="1"/>
  <c r="AP244" i="1"/>
  <c r="G244" i="1" s="1"/>
  <c r="AP242" i="1"/>
  <c r="G242" i="1" s="1"/>
  <c r="AP240" i="1"/>
  <c r="G240" i="1" s="1"/>
  <c r="AP238" i="1"/>
  <c r="G238" i="1" s="1"/>
  <c r="AP235" i="1"/>
  <c r="G235" i="1" s="1"/>
  <c r="AP233" i="1"/>
  <c r="G233" i="1" s="1"/>
  <c r="AP231" i="1"/>
  <c r="G231" i="1" s="1"/>
  <c r="AP229" i="1"/>
  <c r="G229" i="1" s="1"/>
  <c r="AP227" i="1"/>
  <c r="G227" i="1" s="1"/>
  <c r="AP225" i="1"/>
  <c r="G225" i="1" s="1"/>
  <c r="AP223" i="1"/>
  <c r="G223" i="1" s="1"/>
  <c r="AP221" i="1"/>
  <c r="G221" i="1" s="1"/>
  <c r="AP218" i="1"/>
  <c r="G218" i="1" s="1"/>
  <c r="AP216" i="1"/>
  <c r="G216" i="1" s="1"/>
  <c r="AP214" i="1"/>
  <c r="G214" i="1" s="1"/>
  <c r="AP212" i="1"/>
  <c r="G212" i="1" s="1"/>
  <c r="AP210" i="1"/>
  <c r="G210" i="1" s="1"/>
  <c r="AP208" i="1"/>
  <c r="G208" i="1" s="1"/>
  <c r="AP206" i="1"/>
  <c r="G206" i="1" s="1"/>
  <c r="AP204" i="1"/>
  <c r="G204" i="1" s="1"/>
  <c r="AP202" i="1"/>
  <c r="G202" i="1" s="1"/>
  <c r="AP199" i="1"/>
  <c r="G199" i="1" s="1"/>
  <c r="AP197" i="1"/>
  <c r="G197" i="1" s="1"/>
  <c r="AP195" i="1"/>
  <c r="G195" i="1" s="1"/>
  <c r="AP193" i="1"/>
  <c r="G193" i="1" s="1"/>
  <c r="AP191" i="1"/>
  <c r="G191" i="1" s="1"/>
  <c r="G293" i="1"/>
  <c r="I293" i="1" s="1"/>
  <c r="AP285" i="1"/>
  <c r="G285" i="1" s="1"/>
  <c r="AP283" i="1"/>
  <c r="G283" i="1" s="1"/>
  <c r="AP281" i="1"/>
  <c r="G281" i="1" s="1"/>
  <c r="AP279" i="1"/>
  <c r="G279" i="1" s="1"/>
  <c r="AP277" i="1"/>
  <c r="G277" i="1" s="1"/>
  <c r="AP275" i="1"/>
  <c r="G275" i="1" s="1"/>
  <c r="AP272" i="1"/>
  <c r="G272" i="1" s="1"/>
  <c r="AP270" i="1"/>
  <c r="G270" i="1" s="1"/>
  <c r="AP268" i="1"/>
  <c r="G268" i="1" s="1"/>
  <c r="AP265" i="1"/>
  <c r="G265" i="1" s="1"/>
  <c r="AP263" i="1"/>
  <c r="G263" i="1" s="1"/>
  <c r="AP261" i="1"/>
  <c r="G261" i="1" s="1"/>
  <c r="AP259" i="1"/>
  <c r="G259" i="1" s="1"/>
  <c r="AP257" i="1"/>
  <c r="G257" i="1" s="1"/>
  <c r="AP255" i="1"/>
  <c r="G255" i="1" s="1"/>
  <c r="AP253" i="1"/>
  <c r="G253" i="1" s="1"/>
  <c r="AP251" i="1"/>
  <c r="G251" i="1" s="1"/>
  <c r="AP249" i="1"/>
  <c r="G249" i="1" s="1"/>
  <c r="AP245" i="1"/>
  <c r="G245" i="1" s="1"/>
  <c r="AP241" i="1"/>
  <c r="G241" i="1" s="1"/>
  <c r="AP236" i="1"/>
  <c r="G236" i="1" s="1"/>
  <c r="AP232" i="1"/>
  <c r="G232" i="1" s="1"/>
  <c r="AP228" i="1"/>
  <c r="G228" i="1" s="1"/>
  <c r="AP224" i="1"/>
  <c r="G224" i="1" s="1"/>
  <c r="AP219" i="1"/>
  <c r="G219" i="1" s="1"/>
  <c r="AP215" i="1"/>
  <c r="G215" i="1" s="1"/>
  <c r="AP211" i="1"/>
  <c r="G211" i="1" s="1"/>
  <c r="AP207" i="1"/>
  <c r="G207" i="1" s="1"/>
  <c r="AP203" i="1"/>
  <c r="G203" i="1" s="1"/>
  <c r="AP198" i="1"/>
  <c r="G198" i="1" s="1"/>
  <c r="AP194" i="1"/>
  <c r="G194" i="1" s="1"/>
  <c r="AP190" i="1"/>
  <c r="G190" i="1" s="1"/>
  <c r="AP189" i="1"/>
  <c r="G189" i="1" s="1"/>
  <c r="AP187" i="1"/>
  <c r="G187" i="1" s="1"/>
  <c r="AP185" i="1"/>
  <c r="G185" i="1" s="1"/>
  <c r="AP183" i="1"/>
  <c r="G183" i="1" s="1"/>
  <c r="AP181" i="1"/>
  <c r="G181" i="1" s="1"/>
  <c r="AP179" i="1"/>
  <c r="G179" i="1" s="1"/>
  <c r="AP177" i="1"/>
  <c r="G177" i="1" s="1"/>
  <c r="AP175" i="1"/>
  <c r="G175" i="1" s="1"/>
  <c r="AP173" i="1"/>
  <c r="G173" i="1" s="1"/>
  <c r="AP247" i="1"/>
  <c r="G247" i="1" s="1"/>
  <c r="AP243" i="1"/>
  <c r="G243" i="1" s="1"/>
  <c r="AP239" i="1"/>
  <c r="G239" i="1" s="1"/>
  <c r="AP234" i="1"/>
  <c r="G234" i="1" s="1"/>
  <c r="AP230" i="1"/>
  <c r="G230" i="1" s="1"/>
  <c r="AP226" i="1"/>
  <c r="G226" i="1" s="1"/>
  <c r="AP222" i="1"/>
  <c r="G222" i="1" s="1"/>
  <c r="AP217" i="1"/>
  <c r="G217" i="1" s="1"/>
  <c r="AP213" i="1"/>
  <c r="G213" i="1" s="1"/>
  <c r="AP209" i="1"/>
  <c r="G209" i="1" s="1"/>
  <c r="AP205" i="1"/>
  <c r="G205" i="1" s="1"/>
  <c r="AP201" i="1"/>
  <c r="G201" i="1" s="1"/>
  <c r="AP196" i="1"/>
  <c r="G196" i="1" s="1"/>
  <c r="AP192" i="1"/>
  <c r="G192" i="1" s="1"/>
  <c r="AP188" i="1"/>
  <c r="G188" i="1" s="1"/>
  <c r="AP186" i="1"/>
  <c r="G186" i="1" s="1"/>
  <c r="AP184" i="1"/>
  <c r="G184" i="1" s="1"/>
  <c r="AP182" i="1"/>
  <c r="G182" i="1" s="1"/>
  <c r="AP180" i="1"/>
  <c r="G180" i="1" s="1"/>
  <c r="AP178" i="1"/>
  <c r="G178" i="1" s="1"/>
  <c r="AP176" i="1"/>
  <c r="G176" i="1" s="1"/>
  <c r="AP174" i="1"/>
  <c r="G174" i="1" s="1"/>
  <c r="AP172" i="1"/>
  <c r="G172" i="1" s="1"/>
  <c r="AP171" i="1"/>
  <c r="G171" i="1" s="1"/>
  <c r="AP170" i="1"/>
  <c r="G170" i="1" s="1"/>
  <c r="AP168" i="1"/>
  <c r="G168" i="1" s="1"/>
  <c r="AP166" i="1"/>
  <c r="G166" i="1" s="1"/>
  <c r="AP164" i="1"/>
  <c r="G164" i="1" s="1"/>
  <c r="AP162" i="1"/>
  <c r="G162" i="1" s="1"/>
  <c r="AP160" i="1"/>
  <c r="G160" i="1" s="1"/>
  <c r="AP158" i="1"/>
  <c r="G158" i="1" s="1"/>
  <c r="AP156" i="1"/>
  <c r="G156" i="1" s="1"/>
  <c r="AP154" i="1"/>
  <c r="G154" i="1" s="1"/>
  <c r="AP152" i="1"/>
  <c r="G152" i="1" s="1"/>
  <c r="AP150" i="1"/>
  <c r="G150" i="1" s="1"/>
  <c r="AP148" i="1"/>
  <c r="G148" i="1" s="1"/>
  <c r="AP146" i="1"/>
  <c r="G146" i="1" s="1"/>
  <c r="AP144" i="1"/>
  <c r="G144" i="1" s="1"/>
  <c r="AP142" i="1"/>
  <c r="G142" i="1" s="1"/>
  <c r="AP140" i="1"/>
  <c r="G140" i="1" s="1"/>
  <c r="AP137" i="1"/>
  <c r="AP135" i="1"/>
  <c r="G135" i="1" s="1"/>
  <c r="AP133" i="1"/>
  <c r="G133" i="1" s="1"/>
  <c r="AP131" i="1"/>
  <c r="G131" i="1" s="1"/>
  <c r="AP129" i="1"/>
  <c r="G129" i="1" s="1"/>
  <c r="AP127" i="1"/>
  <c r="G127" i="1" s="1"/>
  <c r="AP125" i="1"/>
  <c r="G125" i="1" s="1"/>
  <c r="AP123" i="1"/>
  <c r="G123" i="1" s="1"/>
  <c r="AP121" i="1"/>
  <c r="G121" i="1" s="1"/>
  <c r="AP119" i="1"/>
  <c r="G119" i="1" s="1"/>
  <c r="AP117" i="1"/>
  <c r="G117" i="1" s="1"/>
  <c r="AP115" i="1"/>
  <c r="G115" i="1" s="1"/>
  <c r="AP113" i="1"/>
  <c r="G113" i="1" s="1"/>
  <c r="AP111" i="1"/>
  <c r="G111" i="1" s="1"/>
  <c r="AP109" i="1"/>
  <c r="G109" i="1" s="1"/>
  <c r="AP107" i="1"/>
  <c r="G107" i="1" s="1"/>
  <c r="AP105" i="1"/>
  <c r="G105" i="1" s="1"/>
  <c r="AP103" i="1"/>
  <c r="G103" i="1" s="1"/>
  <c r="AP101" i="1"/>
  <c r="G101" i="1" s="1"/>
  <c r="AP99" i="1"/>
  <c r="G99" i="1" s="1"/>
  <c r="AP97" i="1"/>
  <c r="G97" i="1" s="1"/>
  <c r="AP95" i="1"/>
  <c r="G95" i="1" s="1"/>
  <c r="AP93" i="1"/>
  <c r="G93" i="1" s="1"/>
  <c r="AP91" i="1"/>
  <c r="G91" i="1" s="1"/>
  <c r="AP89" i="1"/>
  <c r="G89" i="1" s="1"/>
  <c r="AP87" i="1"/>
  <c r="G87" i="1" s="1"/>
  <c r="AP85" i="1"/>
  <c r="G85" i="1" s="1"/>
  <c r="AP83" i="1"/>
  <c r="G83" i="1" s="1"/>
  <c r="AP81" i="1"/>
  <c r="G81" i="1" s="1"/>
  <c r="AP79" i="1"/>
  <c r="G79" i="1" s="1"/>
  <c r="AP77" i="1"/>
  <c r="G77" i="1" s="1"/>
  <c r="AP75" i="1"/>
  <c r="G75" i="1" s="1"/>
  <c r="AP73" i="1"/>
  <c r="G73" i="1" s="1"/>
  <c r="AP71" i="1"/>
  <c r="G71" i="1" s="1"/>
  <c r="AP69" i="1"/>
  <c r="G69" i="1" s="1"/>
  <c r="AP67" i="1"/>
  <c r="G67" i="1" s="1"/>
  <c r="AP65" i="1"/>
  <c r="G65" i="1" s="1"/>
  <c r="AP63" i="1"/>
  <c r="G63" i="1" s="1"/>
  <c r="AP61" i="1"/>
  <c r="G61" i="1" s="1"/>
  <c r="AP58" i="1"/>
  <c r="G58" i="1" s="1"/>
  <c r="AP56" i="1"/>
  <c r="G56" i="1" s="1"/>
  <c r="AP54" i="1"/>
  <c r="G54" i="1" s="1"/>
  <c r="AP52" i="1"/>
  <c r="G52" i="1" s="1"/>
  <c r="AP50" i="1"/>
  <c r="G50" i="1" s="1"/>
  <c r="AP48" i="1"/>
  <c r="G48" i="1" s="1"/>
  <c r="AP46" i="1"/>
  <c r="G46" i="1" s="1"/>
  <c r="AP44" i="1"/>
  <c r="G44" i="1" s="1"/>
  <c r="AP42" i="1"/>
  <c r="G42" i="1" s="1"/>
  <c r="AP40" i="1"/>
  <c r="G40" i="1" s="1"/>
  <c r="AP38" i="1"/>
  <c r="G38" i="1" s="1"/>
  <c r="AP35" i="1"/>
  <c r="G35" i="1" s="1"/>
  <c r="AP33" i="1"/>
  <c r="G33" i="1" s="1"/>
  <c r="AP31" i="1"/>
  <c r="G31" i="1" s="1"/>
  <c r="AP29" i="1"/>
  <c r="G29" i="1" s="1"/>
  <c r="AP27" i="1"/>
  <c r="G27" i="1" s="1"/>
  <c r="AP25" i="1"/>
  <c r="G25" i="1" s="1"/>
  <c r="AP23" i="1"/>
  <c r="G23" i="1" s="1"/>
  <c r="AP21" i="1"/>
  <c r="G21" i="1" s="1"/>
  <c r="AP169" i="1"/>
  <c r="G169" i="1" s="1"/>
  <c r="AP167" i="1"/>
  <c r="G167" i="1" s="1"/>
  <c r="AP165" i="1"/>
  <c r="G165" i="1" s="1"/>
  <c r="AP163" i="1"/>
  <c r="G163" i="1" s="1"/>
  <c r="H163" i="1" s="1"/>
  <c r="AP161" i="1"/>
  <c r="G161" i="1" s="1"/>
  <c r="AP159" i="1"/>
  <c r="G159" i="1" s="1"/>
  <c r="AP157" i="1"/>
  <c r="G157" i="1" s="1"/>
  <c r="AP155" i="1"/>
  <c r="G155" i="1" s="1"/>
  <c r="AP153" i="1"/>
  <c r="G153" i="1" s="1"/>
  <c r="AP151" i="1"/>
  <c r="G151" i="1" s="1"/>
  <c r="AP149" i="1"/>
  <c r="G149" i="1" s="1"/>
  <c r="AP147" i="1"/>
  <c r="G147" i="1" s="1"/>
  <c r="AP145" i="1"/>
  <c r="G145" i="1" s="1"/>
  <c r="AP143" i="1"/>
  <c r="G143" i="1" s="1"/>
  <c r="AP141" i="1"/>
  <c r="G141" i="1" s="1"/>
  <c r="AP139" i="1"/>
  <c r="G139" i="1" s="1"/>
  <c r="AP136" i="1"/>
  <c r="G136" i="1" s="1"/>
  <c r="AP134" i="1"/>
  <c r="G134" i="1" s="1"/>
  <c r="AP132" i="1"/>
  <c r="G132" i="1" s="1"/>
  <c r="AP130" i="1"/>
  <c r="G130" i="1" s="1"/>
  <c r="AP128" i="1"/>
  <c r="G128" i="1" s="1"/>
  <c r="AP126" i="1"/>
  <c r="G126" i="1" s="1"/>
  <c r="AP124" i="1"/>
  <c r="G124" i="1" s="1"/>
  <c r="AP122" i="1"/>
  <c r="G122" i="1" s="1"/>
  <c r="AP120" i="1"/>
  <c r="G120" i="1" s="1"/>
  <c r="AP118" i="1"/>
  <c r="G118" i="1" s="1"/>
  <c r="AP116" i="1"/>
  <c r="G116" i="1" s="1"/>
  <c r="AP114" i="1"/>
  <c r="G114" i="1" s="1"/>
  <c r="AP112" i="1"/>
  <c r="G112" i="1" s="1"/>
  <c r="AP110" i="1"/>
  <c r="G110" i="1" s="1"/>
  <c r="AP108" i="1"/>
  <c r="G108" i="1" s="1"/>
  <c r="AP106" i="1"/>
  <c r="G106" i="1" s="1"/>
  <c r="AP104" i="1"/>
  <c r="G104" i="1" s="1"/>
  <c r="AP102" i="1"/>
  <c r="G102" i="1" s="1"/>
  <c r="AP100" i="1"/>
  <c r="G100" i="1" s="1"/>
  <c r="AP98" i="1"/>
  <c r="G98" i="1" s="1"/>
  <c r="AP96" i="1"/>
  <c r="G96" i="1" s="1"/>
  <c r="AP94" i="1"/>
  <c r="G94" i="1" s="1"/>
  <c r="AP92" i="1"/>
  <c r="G92" i="1" s="1"/>
  <c r="AP90" i="1"/>
  <c r="G90" i="1" s="1"/>
  <c r="AP88" i="1"/>
  <c r="G88" i="1" s="1"/>
  <c r="AP86" i="1"/>
  <c r="G86" i="1" s="1"/>
  <c r="AP84" i="1"/>
  <c r="G84" i="1" s="1"/>
  <c r="AP82" i="1"/>
  <c r="G82" i="1" s="1"/>
  <c r="AP80" i="1"/>
  <c r="G80" i="1" s="1"/>
  <c r="AP78" i="1"/>
  <c r="G78" i="1" s="1"/>
  <c r="AP76" i="1"/>
  <c r="G76" i="1" s="1"/>
  <c r="AP72" i="1"/>
  <c r="G72" i="1" s="1"/>
  <c r="AP68" i="1"/>
  <c r="G68" i="1" s="1"/>
  <c r="AP64" i="1"/>
  <c r="G64" i="1" s="1"/>
  <c r="AP60" i="1"/>
  <c r="G60" i="1" s="1"/>
  <c r="AP55" i="1"/>
  <c r="G55" i="1" s="1"/>
  <c r="AP51" i="1"/>
  <c r="G51" i="1" s="1"/>
  <c r="AP47" i="1"/>
  <c r="G47" i="1" s="1"/>
  <c r="AP43" i="1"/>
  <c r="G43" i="1" s="1"/>
  <c r="AP39" i="1"/>
  <c r="G39" i="1" s="1"/>
  <c r="AP34" i="1"/>
  <c r="G34" i="1" s="1"/>
  <c r="AP30" i="1"/>
  <c r="G30" i="1" s="1"/>
  <c r="AP26" i="1"/>
  <c r="G26" i="1" s="1"/>
  <c r="AP22" i="1"/>
  <c r="G22" i="1" s="1"/>
  <c r="AP19" i="1"/>
  <c r="G19" i="1" s="1"/>
  <c r="AP17" i="1"/>
  <c r="G17" i="1" s="1"/>
  <c r="AP15" i="1"/>
  <c r="G15" i="1" s="1"/>
  <c r="AP13" i="1"/>
  <c r="G13" i="1" s="1"/>
  <c r="AP11" i="1"/>
  <c r="G11" i="1" s="1"/>
  <c r="AP9" i="1"/>
  <c r="G9" i="1" s="1"/>
  <c r="AP7" i="1"/>
  <c r="G7" i="1" s="1"/>
  <c r="AP5" i="1"/>
  <c r="G5" i="1" s="1"/>
  <c r="AP74" i="1"/>
  <c r="G74" i="1" s="1"/>
  <c r="AP70" i="1"/>
  <c r="G70" i="1" s="1"/>
  <c r="AP66" i="1"/>
  <c r="G66" i="1" s="1"/>
  <c r="AP62" i="1"/>
  <c r="G62" i="1" s="1"/>
  <c r="AP57" i="1"/>
  <c r="G57" i="1" s="1"/>
  <c r="AP53" i="1"/>
  <c r="G53" i="1" s="1"/>
  <c r="AP49" i="1"/>
  <c r="G49" i="1" s="1"/>
  <c r="AP45" i="1"/>
  <c r="G45" i="1" s="1"/>
  <c r="AP41" i="1"/>
  <c r="G41" i="1" s="1"/>
  <c r="AP36" i="1"/>
  <c r="G36" i="1" s="1"/>
  <c r="AP32" i="1"/>
  <c r="G32" i="1" s="1"/>
  <c r="AP28" i="1"/>
  <c r="G28" i="1" s="1"/>
  <c r="AP24" i="1"/>
  <c r="G24" i="1" s="1"/>
  <c r="AP20" i="1"/>
  <c r="G20" i="1" s="1"/>
  <c r="AP18" i="1"/>
  <c r="G18" i="1" s="1"/>
  <c r="AP16" i="1"/>
  <c r="G16" i="1" s="1"/>
  <c r="AP14" i="1"/>
  <c r="G14" i="1" s="1"/>
  <c r="AP12" i="1"/>
  <c r="G12" i="1" s="1"/>
  <c r="AP10" i="1"/>
  <c r="G10" i="1" s="1"/>
  <c r="AP8" i="1"/>
  <c r="G8" i="1" s="1"/>
  <c r="AP6" i="1"/>
  <c r="G6" i="1" s="1"/>
  <c r="I59" i="1" l="1"/>
  <c r="H59" i="1"/>
  <c r="J59" i="1" s="1"/>
  <c r="I357" i="1"/>
  <c r="H357" i="1"/>
  <c r="J357" i="1" s="1"/>
  <c r="I358" i="1"/>
  <c r="H358" i="1"/>
  <c r="J358" i="1" s="1"/>
  <c r="I292" i="1"/>
  <c r="H292" i="1"/>
  <c r="J292" i="1" s="1"/>
  <c r="I289" i="1"/>
  <c r="H289" i="1"/>
  <c r="J289" i="1" s="1"/>
  <c r="I323" i="1"/>
  <c r="H323" i="1"/>
  <c r="J323" i="1" s="1"/>
  <c r="I288" i="1"/>
  <c r="H288" i="1"/>
  <c r="J288" i="1" s="1"/>
  <c r="I290" i="1"/>
  <c r="H290" i="1"/>
  <c r="J290" i="1" s="1"/>
  <c r="I291" i="1"/>
  <c r="H291" i="1"/>
  <c r="J291" i="1" s="1"/>
  <c r="I287" i="1"/>
  <c r="H287" i="1"/>
  <c r="J287" i="1" s="1"/>
  <c r="H414" i="1"/>
  <c r="J414" i="1" s="1"/>
  <c r="I327" i="1"/>
  <c r="H327" i="1"/>
  <c r="J327" i="1" s="1"/>
  <c r="H237" i="1"/>
  <c r="J237" i="1" s="1"/>
  <c r="I237" i="1"/>
  <c r="I303" i="1"/>
  <c r="H303" i="1"/>
  <c r="J303" i="1" s="1"/>
  <c r="I200" i="1"/>
  <c r="H200" i="1"/>
  <c r="J200" i="1" s="1"/>
  <c r="AP38" i="20"/>
  <c r="AP35" i="20"/>
  <c r="AP32" i="20"/>
  <c r="AP30" i="20"/>
  <c r="AP29" i="20"/>
  <c r="AP31" i="20"/>
  <c r="AP27" i="20"/>
  <c r="AP25" i="20"/>
  <c r="AP23" i="20"/>
  <c r="AP21" i="20"/>
  <c r="AP19" i="20"/>
  <c r="AP17" i="20"/>
  <c r="AP28" i="20"/>
  <c r="AP26" i="20"/>
  <c r="AP24" i="20"/>
  <c r="AP22" i="20"/>
  <c r="AP20" i="20"/>
  <c r="AP18" i="20"/>
  <c r="AP16" i="20"/>
  <c r="AP15" i="20"/>
  <c r="AP12" i="20"/>
  <c r="AP9" i="20"/>
  <c r="AP7" i="20"/>
  <c r="AQ4" i="20"/>
  <c r="AP8" i="20"/>
  <c r="AP6" i="20"/>
  <c r="I6" i="1"/>
  <c r="H6" i="1"/>
  <c r="J6" i="1" s="1"/>
  <c r="H8" i="1"/>
  <c r="J8" i="1" s="1"/>
  <c r="I8" i="1"/>
  <c r="H10" i="1"/>
  <c r="J10" i="1" s="1"/>
  <c r="I10" i="1"/>
  <c r="I12" i="1"/>
  <c r="H12" i="1"/>
  <c r="J12" i="1" s="1"/>
  <c r="I14" i="1"/>
  <c r="H14" i="1"/>
  <c r="J14" i="1" s="1"/>
  <c r="H16" i="1"/>
  <c r="J16" i="1" s="1"/>
  <c r="I16" i="1"/>
  <c r="I18" i="1"/>
  <c r="H18" i="1"/>
  <c r="J18" i="1" s="1"/>
  <c r="H20" i="1"/>
  <c r="J20" i="1" s="1"/>
  <c r="I20" i="1"/>
  <c r="H24" i="1"/>
  <c r="J24" i="1" s="1"/>
  <c r="I24" i="1"/>
  <c r="H28" i="1"/>
  <c r="J28" i="1" s="1"/>
  <c r="I28" i="1"/>
  <c r="H32" i="1"/>
  <c r="J32" i="1" s="1"/>
  <c r="I32" i="1"/>
  <c r="H36" i="1"/>
  <c r="J36" i="1" s="1"/>
  <c r="I36" i="1"/>
  <c r="H41" i="1"/>
  <c r="J41" i="1" s="1"/>
  <c r="I41" i="1"/>
  <c r="H45" i="1"/>
  <c r="J45" i="1" s="1"/>
  <c r="I45" i="1"/>
  <c r="I49" i="1"/>
  <c r="H49" i="1"/>
  <c r="J49" i="1" s="1"/>
  <c r="H53" i="1"/>
  <c r="J53" i="1" s="1"/>
  <c r="I53" i="1"/>
  <c r="H57" i="1"/>
  <c r="J57" i="1" s="1"/>
  <c r="I57" i="1"/>
  <c r="I62" i="1"/>
  <c r="H62" i="1"/>
  <c r="J62" i="1" s="1"/>
  <c r="I66" i="1"/>
  <c r="H66" i="1"/>
  <c r="J66" i="1" s="1"/>
  <c r="H70" i="1"/>
  <c r="J70" i="1" s="1"/>
  <c r="I70" i="1"/>
  <c r="I74" i="1"/>
  <c r="H74" i="1"/>
  <c r="J74" i="1" s="1"/>
  <c r="H5" i="1"/>
  <c r="I5" i="1"/>
  <c r="I7" i="1"/>
  <c r="H7" i="1"/>
  <c r="J7" i="1" s="1"/>
  <c r="I9" i="1"/>
  <c r="H9" i="1"/>
  <c r="J9" i="1" s="1"/>
  <c r="I11" i="1"/>
  <c r="H11" i="1"/>
  <c r="J11" i="1" s="1"/>
  <c r="H13" i="1"/>
  <c r="J13" i="1" s="1"/>
  <c r="I13" i="1"/>
  <c r="H15" i="1"/>
  <c r="J15" i="1" s="1"/>
  <c r="I15" i="1"/>
  <c r="I17" i="1"/>
  <c r="H17" i="1"/>
  <c r="J17" i="1" s="1"/>
  <c r="H19" i="1"/>
  <c r="J19" i="1" s="1"/>
  <c r="I19" i="1"/>
  <c r="I22" i="1"/>
  <c r="H22" i="1"/>
  <c r="J22" i="1" s="1"/>
  <c r="I26" i="1"/>
  <c r="H26" i="1"/>
  <c r="J26" i="1" s="1"/>
  <c r="I30" i="1"/>
  <c r="H30" i="1"/>
  <c r="J30" i="1" s="1"/>
  <c r="H34" i="1"/>
  <c r="J34" i="1" s="1"/>
  <c r="I34" i="1"/>
  <c r="H39" i="1"/>
  <c r="J39" i="1" s="1"/>
  <c r="I39" i="1"/>
  <c r="I43" i="1"/>
  <c r="H43" i="1"/>
  <c r="J43" i="1" s="1"/>
  <c r="I47" i="1"/>
  <c r="H47" i="1"/>
  <c r="J47" i="1" s="1"/>
  <c r="H51" i="1"/>
  <c r="J51" i="1" s="1"/>
  <c r="I51" i="1"/>
  <c r="H55" i="1"/>
  <c r="J55" i="1" s="1"/>
  <c r="I55" i="1"/>
  <c r="H60" i="1"/>
  <c r="J60" i="1" s="1"/>
  <c r="I60" i="1"/>
  <c r="I64" i="1"/>
  <c r="H64" i="1"/>
  <c r="J64" i="1" s="1"/>
  <c r="I68" i="1"/>
  <c r="H68" i="1"/>
  <c r="J68" i="1" s="1"/>
  <c r="H72" i="1"/>
  <c r="J72" i="1" s="1"/>
  <c r="I72" i="1"/>
  <c r="H76" i="1"/>
  <c r="J76" i="1" s="1"/>
  <c r="I76" i="1"/>
  <c r="H78" i="1"/>
  <c r="J78" i="1" s="1"/>
  <c r="I78" i="1"/>
  <c r="I80" i="1"/>
  <c r="H80" i="1"/>
  <c r="J80" i="1" s="1"/>
  <c r="H82" i="1"/>
  <c r="J82" i="1" s="1"/>
  <c r="I82" i="1"/>
  <c r="I84" i="1"/>
  <c r="H84" i="1"/>
  <c r="J84" i="1" s="1"/>
  <c r="H86" i="1"/>
  <c r="J86" i="1" s="1"/>
  <c r="I86" i="1"/>
  <c r="H88" i="1"/>
  <c r="J88" i="1" s="1"/>
  <c r="I88" i="1"/>
  <c r="H90" i="1"/>
  <c r="J90" i="1" s="1"/>
  <c r="I90" i="1"/>
  <c r="I92" i="1"/>
  <c r="H92" i="1"/>
  <c r="J92" i="1" s="1"/>
  <c r="H94" i="1"/>
  <c r="J94" i="1" s="1"/>
  <c r="I94" i="1"/>
  <c r="I96" i="1"/>
  <c r="H96" i="1"/>
  <c r="J96" i="1" s="1"/>
  <c r="I98" i="1"/>
  <c r="H98" i="1"/>
  <c r="J98" i="1" s="1"/>
  <c r="I100" i="1"/>
  <c r="H100" i="1"/>
  <c r="J100" i="1" s="1"/>
  <c r="H102" i="1"/>
  <c r="J102" i="1" s="1"/>
  <c r="I102" i="1"/>
  <c r="I104" i="1"/>
  <c r="H104" i="1"/>
  <c r="J104" i="1" s="1"/>
  <c r="H106" i="1"/>
  <c r="J106" i="1" s="1"/>
  <c r="I106" i="1"/>
  <c r="H108" i="1"/>
  <c r="J108" i="1" s="1"/>
  <c r="I108" i="1"/>
  <c r="H110" i="1"/>
  <c r="J110" i="1" s="1"/>
  <c r="I110" i="1"/>
  <c r="I112" i="1"/>
  <c r="H112" i="1"/>
  <c r="J112" i="1" s="1"/>
  <c r="I114" i="1"/>
  <c r="H114" i="1"/>
  <c r="J114" i="1" s="1"/>
  <c r="I116" i="1"/>
  <c r="H116" i="1"/>
  <c r="J116" i="1" s="1"/>
  <c r="H118" i="1"/>
  <c r="J118" i="1" s="1"/>
  <c r="I118" i="1"/>
  <c r="H120" i="1"/>
  <c r="J120" i="1" s="1"/>
  <c r="I120" i="1"/>
  <c r="H122" i="1"/>
  <c r="J122" i="1" s="1"/>
  <c r="I122" i="1"/>
  <c r="H124" i="1"/>
  <c r="J124" i="1" s="1"/>
  <c r="I124" i="1"/>
  <c r="H126" i="1"/>
  <c r="J126" i="1" s="1"/>
  <c r="I126" i="1"/>
  <c r="H128" i="1"/>
  <c r="J128" i="1" s="1"/>
  <c r="I128" i="1"/>
  <c r="H130" i="1"/>
  <c r="J130" i="1" s="1"/>
  <c r="I130" i="1"/>
  <c r="I132" i="1"/>
  <c r="H132" i="1"/>
  <c r="J132" i="1" s="1"/>
  <c r="H134" i="1"/>
  <c r="J134" i="1" s="1"/>
  <c r="I134" i="1"/>
  <c r="H136" i="1"/>
  <c r="J136" i="1" s="1"/>
  <c r="I136" i="1"/>
  <c r="H139" i="1"/>
  <c r="I139" i="1"/>
  <c r="H141" i="1"/>
  <c r="J141" i="1" s="1"/>
  <c r="I141" i="1"/>
  <c r="H143" i="1"/>
  <c r="J143" i="1" s="1"/>
  <c r="I143" i="1"/>
  <c r="I145" i="1"/>
  <c r="H145" i="1"/>
  <c r="J145" i="1" s="1"/>
  <c r="H147" i="1"/>
  <c r="J147" i="1" s="1"/>
  <c r="I147" i="1"/>
  <c r="I149" i="1"/>
  <c r="H149" i="1"/>
  <c r="J149" i="1" s="1"/>
  <c r="I151" i="1"/>
  <c r="H151" i="1"/>
  <c r="J151" i="1" s="1"/>
  <c r="I153" i="1"/>
  <c r="H153" i="1"/>
  <c r="J153" i="1" s="1"/>
  <c r="I155" i="1"/>
  <c r="H155" i="1"/>
  <c r="J155" i="1" s="1"/>
  <c r="H157" i="1"/>
  <c r="J157" i="1" s="1"/>
  <c r="I157" i="1"/>
  <c r="H159" i="1"/>
  <c r="J159" i="1" s="1"/>
  <c r="I159" i="1"/>
  <c r="I161" i="1"/>
  <c r="H161" i="1"/>
  <c r="J161" i="1" s="1"/>
  <c r="I163" i="1"/>
  <c r="J163" i="1"/>
  <c r="I165" i="1"/>
  <c r="H165" i="1"/>
  <c r="J165" i="1" s="1"/>
  <c r="I167" i="1"/>
  <c r="H167" i="1"/>
  <c r="J167" i="1" s="1"/>
  <c r="I169" i="1"/>
  <c r="H169" i="1"/>
  <c r="J169" i="1" s="1"/>
  <c r="I21" i="1"/>
  <c r="H21" i="1"/>
  <c r="J21" i="1" s="1"/>
  <c r="H23" i="1"/>
  <c r="J23" i="1" s="1"/>
  <c r="I23" i="1"/>
  <c r="I25" i="1"/>
  <c r="H25" i="1"/>
  <c r="J25" i="1" s="1"/>
  <c r="I27" i="1"/>
  <c r="H27" i="1"/>
  <c r="J27" i="1" s="1"/>
  <c r="I29" i="1"/>
  <c r="H29" i="1"/>
  <c r="J29" i="1" s="1"/>
  <c r="H31" i="1"/>
  <c r="J31" i="1" s="1"/>
  <c r="I31" i="1"/>
  <c r="I33" i="1"/>
  <c r="H33" i="1"/>
  <c r="J33" i="1" s="1"/>
  <c r="I35" i="1"/>
  <c r="H35" i="1"/>
  <c r="J35" i="1" s="1"/>
  <c r="I38" i="1"/>
  <c r="H38" i="1"/>
  <c r="J38" i="1" s="1"/>
  <c r="I40" i="1"/>
  <c r="H40" i="1"/>
  <c r="J40" i="1" s="1"/>
  <c r="I42" i="1"/>
  <c r="H42" i="1"/>
  <c r="J42" i="1" s="1"/>
  <c r="I44" i="1"/>
  <c r="H44" i="1"/>
  <c r="J44" i="1" s="1"/>
  <c r="I46" i="1"/>
  <c r="H46" i="1"/>
  <c r="J46" i="1" s="1"/>
  <c r="H48" i="1"/>
  <c r="J48" i="1" s="1"/>
  <c r="I48" i="1"/>
  <c r="H50" i="1"/>
  <c r="J50" i="1" s="1"/>
  <c r="I50" i="1"/>
  <c r="I52" i="1"/>
  <c r="H52" i="1"/>
  <c r="J52" i="1" s="1"/>
  <c r="I54" i="1"/>
  <c r="H54" i="1"/>
  <c r="J54" i="1" s="1"/>
  <c r="H56" i="1"/>
  <c r="J56" i="1" s="1"/>
  <c r="I56" i="1"/>
  <c r="I58" i="1"/>
  <c r="H58" i="1"/>
  <c r="J58" i="1" s="1"/>
  <c r="H61" i="1"/>
  <c r="J61" i="1" s="1"/>
  <c r="I61" i="1"/>
  <c r="H63" i="1"/>
  <c r="J63" i="1" s="1"/>
  <c r="I63" i="1"/>
  <c r="H65" i="1"/>
  <c r="J65" i="1" s="1"/>
  <c r="I65" i="1"/>
  <c r="H67" i="1"/>
  <c r="J67" i="1" s="1"/>
  <c r="I67" i="1"/>
  <c r="I69" i="1"/>
  <c r="H69" i="1"/>
  <c r="J69" i="1" s="1"/>
  <c r="H71" i="1"/>
  <c r="J71" i="1" s="1"/>
  <c r="I71" i="1"/>
  <c r="I73" i="1"/>
  <c r="H73" i="1"/>
  <c r="J73" i="1" s="1"/>
  <c r="H75" i="1"/>
  <c r="J75" i="1" s="1"/>
  <c r="I75" i="1"/>
  <c r="H77" i="1"/>
  <c r="J77" i="1" s="1"/>
  <c r="I77" i="1"/>
  <c r="I79" i="1"/>
  <c r="H79" i="1"/>
  <c r="J79" i="1" s="1"/>
  <c r="H81" i="1"/>
  <c r="J81" i="1" s="1"/>
  <c r="I81" i="1"/>
  <c r="I83" i="1"/>
  <c r="H83" i="1"/>
  <c r="J83" i="1" s="1"/>
  <c r="I85" i="1"/>
  <c r="H85" i="1"/>
  <c r="J85" i="1" s="1"/>
  <c r="I87" i="1"/>
  <c r="H87" i="1"/>
  <c r="J87" i="1" s="1"/>
  <c r="I89" i="1"/>
  <c r="H89" i="1"/>
  <c r="J89" i="1" s="1"/>
  <c r="I91" i="1"/>
  <c r="H91" i="1"/>
  <c r="J91" i="1" s="1"/>
  <c r="I93" i="1"/>
  <c r="H93" i="1"/>
  <c r="J93" i="1" s="1"/>
  <c r="I95" i="1"/>
  <c r="H95" i="1"/>
  <c r="J95" i="1" s="1"/>
  <c r="I97" i="1"/>
  <c r="H97" i="1"/>
  <c r="J97" i="1" s="1"/>
  <c r="I99" i="1"/>
  <c r="H99" i="1"/>
  <c r="J99" i="1" s="1"/>
  <c r="I101" i="1"/>
  <c r="H101" i="1"/>
  <c r="J101" i="1" s="1"/>
  <c r="H103" i="1"/>
  <c r="J103" i="1" s="1"/>
  <c r="I103" i="1"/>
  <c r="I105" i="1"/>
  <c r="H105" i="1"/>
  <c r="J105" i="1" s="1"/>
  <c r="I107" i="1"/>
  <c r="H107" i="1"/>
  <c r="J107" i="1" s="1"/>
  <c r="I109" i="1"/>
  <c r="H109" i="1"/>
  <c r="J109" i="1" s="1"/>
  <c r="I111" i="1"/>
  <c r="H111" i="1"/>
  <c r="J111" i="1" s="1"/>
  <c r="I113" i="1"/>
  <c r="H113" i="1"/>
  <c r="J113" i="1" s="1"/>
  <c r="H115" i="1"/>
  <c r="J115" i="1" s="1"/>
  <c r="I115" i="1"/>
  <c r="I117" i="1"/>
  <c r="H117" i="1"/>
  <c r="J117" i="1" s="1"/>
  <c r="H119" i="1"/>
  <c r="J119" i="1" s="1"/>
  <c r="I119" i="1"/>
  <c r="I121" i="1"/>
  <c r="H121" i="1"/>
  <c r="J121" i="1" s="1"/>
  <c r="H123" i="1"/>
  <c r="J123" i="1" s="1"/>
  <c r="I123" i="1"/>
  <c r="I125" i="1"/>
  <c r="H125" i="1"/>
  <c r="J125" i="1" s="1"/>
  <c r="H127" i="1"/>
  <c r="J127" i="1" s="1"/>
  <c r="I127" i="1"/>
  <c r="I129" i="1"/>
  <c r="H129" i="1"/>
  <c r="J129" i="1" s="1"/>
  <c r="H131" i="1"/>
  <c r="J131" i="1" s="1"/>
  <c r="I131" i="1"/>
  <c r="I133" i="1"/>
  <c r="H133" i="1"/>
  <c r="J133" i="1" s="1"/>
  <c r="H135" i="1"/>
  <c r="J135" i="1" s="1"/>
  <c r="I135" i="1"/>
  <c r="I140" i="1"/>
  <c r="H140" i="1"/>
  <c r="J140" i="1" s="1"/>
  <c r="I142" i="1"/>
  <c r="H142" i="1"/>
  <c r="J142" i="1" s="1"/>
  <c r="H144" i="1"/>
  <c r="J144" i="1" s="1"/>
  <c r="I144" i="1"/>
  <c r="I146" i="1"/>
  <c r="H146" i="1"/>
  <c r="J146" i="1" s="1"/>
  <c r="H148" i="1"/>
  <c r="J148" i="1" s="1"/>
  <c r="I148" i="1"/>
  <c r="H150" i="1"/>
  <c r="J150" i="1" s="1"/>
  <c r="I150" i="1"/>
  <c r="H152" i="1"/>
  <c r="J152" i="1" s="1"/>
  <c r="I152" i="1"/>
  <c r="I154" i="1"/>
  <c r="H154" i="1"/>
  <c r="J154" i="1" s="1"/>
  <c r="I156" i="1"/>
  <c r="H156" i="1"/>
  <c r="J156" i="1" s="1"/>
  <c r="I158" i="1"/>
  <c r="H158" i="1"/>
  <c r="J158" i="1" s="1"/>
  <c r="I160" i="1"/>
  <c r="H160" i="1"/>
  <c r="J160" i="1" s="1"/>
  <c r="H162" i="1"/>
  <c r="J162" i="1" s="1"/>
  <c r="I162" i="1"/>
  <c r="I164" i="1"/>
  <c r="H164" i="1"/>
  <c r="J164" i="1" s="1"/>
  <c r="I166" i="1"/>
  <c r="H166" i="1"/>
  <c r="J166" i="1" s="1"/>
  <c r="I168" i="1"/>
  <c r="H168" i="1"/>
  <c r="J168" i="1" s="1"/>
  <c r="H170" i="1"/>
  <c r="J170" i="1" s="1"/>
  <c r="I170" i="1"/>
  <c r="I171" i="1"/>
  <c r="H171" i="1"/>
  <c r="J171" i="1" s="1"/>
  <c r="I172" i="1"/>
  <c r="H172" i="1"/>
  <c r="J172" i="1" s="1"/>
  <c r="H174" i="1"/>
  <c r="J174" i="1" s="1"/>
  <c r="I174" i="1"/>
  <c r="I176" i="1"/>
  <c r="H176" i="1"/>
  <c r="J176" i="1" s="1"/>
  <c r="I178" i="1"/>
  <c r="H178" i="1"/>
  <c r="J178" i="1" s="1"/>
  <c r="H180" i="1"/>
  <c r="J180" i="1" s="1"/>
  <c r="I180" i="1"/>
  <c r="H182" i="1"/>
  <c r="J182" i="1" s="1"/>
  <c r="I182" i="1"/>
  <c r="I184" i="1"/>
  <c r="H184" i="1"/>
  <c r="J184" i="1" s="1"/>
  <c r="I186" i="1"/>
  <c r="H186" i="1"/>
  <c r="J186" i="1" s="1"/>
  <c r="H188" i="1"/>
  <c r="J188" i="1" s="1"/>
  <c r="I188" i="1"/>
  <c r="I192" i="1"/>
  <c r="H192" i="1"/>
  <c r="J192" i="1" s="1"/>
  <c r="H196" i="1"/>
  <c r="J196" i="1" s="1"/>
  <c r="I196" i="1"/>
  <c r="I201" i="1"/>
  <c r="H201" i="1"/>
  <c r="J201" i="1" s="1"/>
  <c r="H205" i="1"/>
  <c r="J205" i="1" s="1"/>
  <c r="I205" i="1"/>
  <c r="I209" i="1"/>
  <c r="H209" i="1"/>
  <c r="J209" i="1" s="1"/>
  <c r="I213" i="1"/>
  <c r="H213" i="1"/>
  <c r="J213" i="1" s="1"/>
  <c r="I217" i="1"/>
  <c r="H217" i="1"/>
  <c r="J217" i="1" s="1"/>
  <c r="I222" i="1"/>
  <c r="H222" i="1"/>
  <c r="J222" i="1" s="1"/>
  <c r="H226" i="1"/>
  <c r="J226" i="1" s="1"/>
  <c r="I226" i="1"/>
  <c r="I230" i="1"/>
  <c r="H230" i="1"/>
  <c r="J230" i="1" s="1"/>
  <c r="H234" i="1"/>
  <c r="J234" i="1" s="1"/>
  <c r="I234" i="1"/>
  <c r="I239" i="1"/>
  <c r="H239" i="1"/>
  <c r="J239" i="1" s="1"/>
  <c r="I243" i="1"/>
  <c r="H243" i="1"/>
  <c r="J243" i="1" s="1"/>
  <c r="I247" i="1"/>
  <c r="H247" i="1"/>
  <c r="J247" i="1" s="1"/>
  <c r="H173" i="1"/>
  <c r="J173" i="1" s="1"/>
  <c r="I173" i="1"/>
  <c r="I175" i="1"/>
  <c r="H175" i="1"/>
  <c r="J175" i="1" s="1"/>
  <c r="I177" i="1"/>
  <c r="H177" i="1"/>
  <c r="J177" i="1" s="1"/>
  <c r="I179" i="1"/>
  <c r="H179" i="1"/>
  <c r="J179" i="1" s="1"/>
  <c r="I181" i="1"/>
  <c r="H181" i="1"/>
  <c r="J181" i="1" s="1"/>
  <c r="I183" i="1"/>
  <c r="H183" i="1"/>
  <c r="J183" i="1" s="1"/>
  <c r="I185" i="1"/>
  <c r="H185" i="1"/>
  <c r="J185" i="1" s="1"/>
  <c r="I187" i="1"/>
  <c r="H187" i="1"/>
  <c r="J187" i="1" s="1"/>
  <c r="H189" i="1"/>
  <c r="J189" i="1" s="1"/>
  <c r="I189" i="1"/>
  <c r="I190" i="1"/>
  <c r="H190" i="1"/>
  <c r="J190" i="1" s="1"/>
  <c r="I194" i="1"/>
  <c r="H194" i="1"/>
  <c r="J194" i="1" s="1"/>
  <c r="H198" i="1"/>
  <c r="J198" i="1" s="1"/>
  <c r="I198" i="1"/>
  <c r="I203" i="1"/>
  <c r="H203" i="1"/>
  <c r="J203" i="1" s="1"/>
  <c r="H207" i="1"/>
  <c r="J207" i="1" s="1"/>
  <c r="I207" i="1"/>
  <c r="H211" i="1"/>
  <c r="J211" i="1" s="1"/>
  <c r="I211" i="1"/>
  <c r="I215" i="1"/>
  <c r="H215" i="1"/>
  <c r="J215" i="1" s="1"/>
  <c r="I219" i="1"/>
  <c r="H219" i="1"/>
  <c r="J219" i="1" s="1"/>
  <c r="H224" i="1"/>
  <c r="J224" i="1" s="1"/>
  <c r="I224" i="1"/>
  <c r="I228" i="1"/>
  <c r="H228" i="1"/>
  <c r="J228" i="1" s="1"/>
  <c r="I232" i="1"/>
  <c r="H232" i="1"/>
  <c r="J232" i="1" s="1"/>
  <c r="I236" i="1"/>
  <c r="H236" i="1"/>
  <c r="J236" i="1" s="1"/>
  <c r="I241" i="1"/>
  <c r="H241" i="1"/>
  <c r="J241" i="1" s="1"/>
  <c r="I245" i="1"/>
  <c r="H245" i="1"/>
  <c r="J245" i="1" s="1"/>
  <c r="I249" i="1"/>
  <c r="H249" i="1"/>
  <c r="J249" i="1" s="1"/>
  <c r="H251" i="1"/>
  <c r="J251" i="1" s="1"/>
  <c r="I251" i="1"/>
  <c r="I253" i="1"/>
  <c r="H253" i="1"/>
  <c r="J253" i="1" s="1"/>
  <c r="I255" i="1"/>
  <c r="H255" i="1"/>
  <c r="J255" i="1" s="1"/>
  <c r="I257" i="1"/>
  <c r="H257" i="1"/>
  <c r="J257" i="1" s="1"/>
  <c r="H259" i="1"/>
  <c r="J259" i="1" s="1"/>
  <c r="I259" i="1"/>
  <c r="I261" i="1"/>
  <c r="H261" i="1"/>
  <c r="J261" i="1" s="1"/>
  <c r="I263" i="1"/>
  <c r="H263" i="1"/>
  <c r="J263" i="1" s="1"/>
  <c r="H265" i="1"/>
  <c r="J265" i="1" s="1"/>
  <c r="I265" i="1"/>
  <c r="H268" i="1"/>
  <c r="J268" i="1" s="1"/>
  <c r="I268" i="1"/>
  <c r="I270" i="1"/>
  <c r="H270" i="1"/>
  <c r="I272" i="1"/>
  <c r="H272" i="1"/>
  <c r="J272" i="1" s="1"/>
  <c r="I275" i="1"/>
  <c r="H275" i="1"/>
  <c r="I277" i="1"/>
  <c r="H277" i="1"/>
  <c r="J277" i="1" s="1"/>
  <c r="I279" i="1"/>
  <c r="H279" i="1"/>
  <c r="J279" i="1" s="1"/>
  <c r="I281" i="1"/>
  <c r="H281" i="1"/>
  <c r="J281" i="1" s="1"/>
  <c r="I283" i="1"/>
  <c r="H283" i="1"/>
  <c r="J283" i="1" s="1"/>
  <c r="I285" i="1"/>
  <c r="H285" i="1"/>
  <c r="J285" i="1" s="1"/>
  <c r="H293" i="1"/>
  <c r="J293" i="1" s="1"/>
  <c r="I191" i="1"/>
  <c r="H191" i="1"/>
  <c r="J191" i="1" s="1"/>
  <c r="I193" i="1"/>
  <c r="H193" i="1"/>
  <c r="J193" i="1" s="1"/>
  <c r="H195" i="1"/>
  <c r="J195" i="1" s="1"/>
  <c r="I195" i="1"/>
  <c r="H197" i="1"/>
  <c r="J197" i="1" s="1"/>
  <c r="I197" i="1"/>
  <c r="I199" i="1"/>
  <c r="H199" i="1"/>
  <c r="J199" i="1" s="1"/>
  <c r="H202" i="1"/>
  <c r="J202" i="1" s="1"/>
  <c r="I202" i="1"/>
  <c r="H204" i="1"/>
  <c r="J204" i="1" s="1"/>
  <c r="I204" i="1"/>
  <c r="H206" i="1"/>
  <c r="J206" i="1" s="1"/>
  <c r="I206" i="1"/>
  <c r="H208" i="1"/>
  <c r="J208" i="1" s="1"/>
  <c r="I208" i="1"/>
  <c r="H210" i="1"/>
  <c r="J210" i="1" s="1"/>
  <c r="I210" i="1"/>
  <c r="H212" i="1"/>
  <c r="J212" i="1" s="1"/>
  <c r="I212" i="1"/>
  <c r="H214" i="1"/>
  <c r="J214" i="1" s="1"/>
  <c r="I214" i="1"/>
  <c r="H216" i="1"/>
  <c r="J216" i="1" s="1"/>
  <c r="I216" i="1"/>
  <c r="I218" i="1"/>
  <c r="H218" i="1"/>
  <c r="J218" i="1" s="1"/>
  <c r="I221" i="1"/>
  <c r="H221" i="1"/>
  <c r="J221" i="1" s="1"/>
  <c r="H223" i="1"/>
  <c r="J223" i="1" s="1"/>
  <c r="I223" i="1"/>
  <c r="I225" i="1"/>
  <c r="H225" i="1"/>
  <c r="J225" i="1" s="1"/>
  <c r="H227" i="1"/>
  <c r="J227" i="1" s="1"/>
  <c r="I227" i="1"/>
  <c r="I229" i="1"/>
  <c r="H229" i="1"/>
  <c r="J229" i="1" s="1"/>
  <c r="H231" i="1"/>
  <c r="J231" i="1" s="1"/>
  <c r="I231" i="1"/>
  <c r="H233" i="1"/>
  <c r="J233" i="1" s="1"/>
  <c r="I233" i="1"/>
  <c r="I235" i="1"/>
  <c r="H235" i="1"/>
  <c r="J235" i="1" s="1"/>
  <c r="H238" i="1"/>
  <c r="J238" i="1" s="1"/>
  <c r="I238" i="1"/>
  <c r="H240" i="1"/>
  <c r="J240" i="1" s="1"/>
  <c r="I240" i="1"/>
  <c r="H242" i="1"/>
  <c r="J242" i="1" s="1"/>
  <c r="I242" i="1"/>
  <c r="H244" i="1"/>
  <c r="J244" i="1" s="1"/>
  <c r="I244" i="1"/>
  <c r="I246" i="1"/>
  <c r="H246" i="1"/>
  <c r="J246" i="1" s="1"/>
  <c r="H248" i="1"/>
  <c r="J248" i="1" s="1"/>
  <c r="I248" i="1"/>
  <c r="I250" i="1"/>
  <c r="H250" i="1"/>
  <c r="J250" i="1" s="1"/>
  <c r="H252" i="1"/>
  <c r="J252" i="1" s="1"/>
  <c r="I252" i="1"/>
  <c r="H254" i="1"/>
  <c r="J254" i="1" s="1"/>
  <c r="I254" i="1"/>
  <c r="H256" i="1"/>
  <c r="J256" i="1" s="1"/>
  <c r="I256" i="1"/>
  <c r="I258" i="1"/>
  <c r="H258" i="1"/>
  <c r="J258" i="1" s="1"/>
  <c r="H260" i="1"/>
  <c r="J260" i="1" s="1"/>
  <c r="I260" i="1"/>
  <c r="H262" i="1"/>
  <c r="J262" i="1" s="1"/>
  <c r="I262" i="1"/>
  <c r="I264" i="1"/>
  <c r="H264" i="1"/>
  <c r="J264" i="1" s="1"/>
  <c r="H269" i="1"/>
  <c r="J269" i="1" s="1"/>
  <c r="I269" i="1"/>
  <c r="H271" i="1"/>
  <c r="J271" i="1" s="1"/>
  <c r="I271" i="1"/>
  <c r="I276" i="1"/>
  <c r="H276" i="1"/>
  <c r="J276" i="1" s="1"/>
  <c r="I278" i="1"/>
  <c r="H278" i="1"/>
  <c r="J278" i="1" s="1"/>
  <c r="I280" i="1"/>
  <c r="H280" i="1"/>
  <c r="J280" i="1" s="1"/>
  <c r="H282" i="1"/>
  <c r="J282" i="1" s="1"/>
  <c r="I282" i="1"/>
  <c r="H284" i="1"/>
  <c r="J284" i="1" s="1"/>
  <c r="I284" i="1"/>
  <c r="I286" i="1"/>
  <c r="H286" i="1"/>
  <c r="J286" i="1" s="1"/>
  <c r="I296" i="1"/>
  <c r="H296" i="1"/>
  <c r="I298" i="1"/>
  <c r="H298" i="1"/>
  <c r="J298" i="1" s="1"/>
  <c r="H300" i="1"/>
  <c r="J300" i="1" s="1"/>
  <c r="I300" i="1"/>
  <c r="I302" i="1"/>
  <c r="H302" i="1"/>
  <c r="J302" i="1" s="1"/>
  <c r="I305" i="1"/>
  <c r="H305" i="1"/>
  <c r="J305" i="1" s="1"/>
  <c r="I307" i="1"/>
  <c r="H307" i="1"/>
  <c r="J307" i="1" s="1"/>
  <c r="I309" i="1"/>
  <c r="H309" i="1"/>
  <c r="J309" i="1" s="1"/>
  <c r="I311" i="1"/>
  <c r="H311" i="1"/>
  <c r="J311" i="1" s="1"/>
  <c r="I313" i="1"/>
  <c r="H313" i="1"/>
  <c r="J313" i="1" s="1"/>
  <c r="I315" i="1"/>
  <c r="H315" i="1"/>
  <c r="J315" i="1" s="1"/>
  <c r="I317" i="1"/>
  <c r="H317" i="1"/>
  <c r="J317" i="1" s="1"/>
  <c r="I319" i="1"/>
  <c r="H319" i="1"/>
  <c r="J319" i="1" s="1"/>
  <c r="I321" i="1"/>
  <c r="H321" i="1"/>
  <c r="J321" i="1" s="1"/>
  <c r="I324" i="1"/>
  <c r="H324" i="1"/>
  <c r="J324" i="1" s="1"/>
  <c r="I326" i="1"/>
  <c r="H326" i="1"/>
  <c r="J326" i="1" s="1"/>
  <c r="I332" i="1"/>
  <c r="H332" i="1"/>
  <c r="J332" i="1" s="1"/>
  <c r="I334" i="1"/>
  <c r="H334" i="1"/>
  <c r="J334" i="1" s="1"/>
  <c r="I336" i="1"/>
  <c r="H336" i="1"/>
  <c r="J336" i="1" s="1"/>
  <c r="I340" i="1"/>
  <c r="H340" i="1"/>
  <c r="J340" i="1" s="1"/>
  <c r="H344" i="1"/>
  <c r="J344" i="1" s="1"/>
  <c r="I344" i="1"/>
  <c r="I348" i="1"/>
  <c r="H348" i="1"/>
  <c r="J348" i="1" s="1"/>
  <c r="I352" i="1"/>
  <c r="H352" i="1"/>
  <c r="J352" i="1" s="1"/>
  <c r="I356" i="1"/>
  <c r="H356" i="1"/>
  <c r="J356" i="1" s="1"/>
  <c r="I297" i="1"/>
  <c r="H297" i="1"/>
  <c r="J297" i="1" s="1"/>
  <c r="I299" i="1"/>
  <c r="H299" i="1"/>
  <c r="J299" i="1" s="1"/>
  <c r="I301" i="1"/>
  <c r="H301" i="1"/>
  <c r="J301" i="1" s="1"/>
  <c r="I304" i="1"/>
  <c r="H304" i="1"/>
  <c r="J304" i="1" s="1"/>
  <c r="I306" i="1"/>
  <c r="H306" i="1"/>
  <c r="J306" i="1" s="1"/>
  <c r="H308" i="1"/>
  <c r="J308" i="1" s="1"/>
  <c r="I308" i="1"/>
  <c r="I310" i="1"/>
  <c r="H310" i="1"/>
  <c r="J310" i="1" s="1"/>
  <c r="I312" i="1"/>
  <c r="H312" i="1"/>
  <c r="J312" i="1" s="1"/>
  <c r="I314" i="1"/>
  <c r="H314" i="1"/>
  <c r="J314" i="1" s="1"/>
  <c r="I316" i="1"/>
  <c r="H316" i="1"/>
  <c r="J316" i="1" s="1"/>
  <c r="I318" i="1"/>
  <c r="H318" i="1"/>
  <c r="J318" i="1" s="1"/>
  <c r="H320" i="1"/>
  <c r="J320" i="1" s="1"/>
  <c r="I320" i="1"/>
  <c r="I322" i="1"/>
  <c r="H322" i="1"/>
  <c r="J322" i="1" s="1"/>
  <c r="I325" i="1"/>
  <c r="H325" i="1"/>
  <c r="J325" i="1" s="1"/>
  <c r="I328" i="1"/>
  <c r="H328" i="1"/>
  <c r="J328" i="1" s="1"/>
  <c r="I331" i="1"/>
  <c r="H331" i="1"/>
  <c r="H333" i="1"/>
  <c r="J333" i="1" s="1"/>
  <c r="I333" i="1"/>
  <c r="H335" i="1"/>
  <c r="J335" i="1" s="1"/>
  <c r="I335" i="1"/>
  <c r="H342" i="1"/>
  <c r="J342" i="1" s="1"/>
  <c r="I342" i="1"/>
  <c r="I346" i="1"/>
  <c r="H346" i="1"/>
  <c r="J346" i="1" s="1"/>
  <c r="H350" i="1"/>
  <c r="J350" i="1" s="1"/>
  <c r="I350" i="1"/>
  <c r="I354" i="1"/>
  <c r="H354" i="1"/>
  <c r="J354" i="1" s="1"/>
  <c r="H360" i="1"/>
  <c r="J360" i="1" s="1"/>
  <c r="I360" i="1"/>
  <c r="I339" i="1"/>
  <c r="H339" i="1"/>
  <c r="I341" i="1"/>
  <c r="H341" i="1"/>
  <c r="J341" i="1" s="1"/>
  <c r="I343" i="1"/>
  <c r="H343" i="1"/>
  <c r="J343" i="1" s="1"/>
  <c r="I345" i="1"/>
  <c r="H345" i="1"/>
  <c r="J345" i="1" s="1"/>
  <c r="H347" i="1"/>
  <c r="J347" i="1" s="1"/>
  <c r="I347" i="1"/>
  <c r="H349" i="1"/>
  <c r="J349" i="1" s="1"/>
  <c r="I349" i="1"/>
  <c r="I351" i="1"/>
  <c r="H351" i="1"/>
  <c r="J351" i="1" s="1"/>
  <c r="I353" i="1"/>
  <c r="H353" i="1"/>
  <c r="J353" i="1" s="1"/>
  <c r="I355" i="1"/>
  <c r="H355" i="1"/>
  <c r="J355" i="1" s="1"/>
  <c r="H359" i="1"/>
  <c r="J359" i="1" s="1"/>
  <c r="H365" i="1"/>
  <c r="J365" i="1" s="1"/>
  <c r="I365" i="1"/>
  <c r="I363" i="1"/>
  <c r="H363" i="1"/>
  <c r="I367" i="1"/>
  <c r="H367" i="1"/>
  <c r="J367" i="1" s="1"/>
  <c r="H369" i="1"/>
  <c r="J369" i="1" s="1"/>
  <c r="I369" i="1"/>
  <c r="I370" i="1"/>
  <c r="H370" i="1"/>
  <c r="J370" i="1" s="1"/>
  <c r="H374" i="1"/>
  <c r="J374" i="1" s="1"/>
  <c r="I374" i="1"/>
  <c r="H378" i="1"/>
  <c r="J378" i="1" s="1"/>
  <c r="I378" i="1"/>
  <c r="H382" i="1"/>
  <c r="J382" i="1" s="1"/>
  <c r="I382" i="1"/>
  <c r="I364" i="1"/>
  <c r="H364" i="1"/>
  <c r="J364" i="1" s="1"/>
  <c r="I366" i="1"/>
  <c r="H366" i="1"/>
  <c r="J366" i="1" s="1"/>
  <c r="H368" i="1"/>
  <c r="J368" i="1" s="1"/>
  <c r="I368" i="1"/>
  <c r="I372" i="1"/>
  <c r="H372" i="1"/>
  <c r="J372" i="1" s="1"/>
  <c r="I376" i="1"/>
  <c r="H376" i="1"/>
  <c r="J376" i="1" s="1"/>
  <c r="I380" i="1"/>
  <c r="H380" i="1"/>
  <c r="J380" i="1" s="1"/>
  <c r="H384" i="1"/>
  <c r="J384" i="1" s="1"/>
  <c r="I384" i="1"/>
  <c r="I387" i="1"/>
  <c r="H387" i="1"/>
  <c r="J387" i="1" s="1"/>
  <c r="I389" i="1"/>
  <c r="H389" i="1"/>
  <c r="J389" i="1" s="1"/>
  <c r="I391" i="1"/>
  <c r="H391" i="1"/>
  <c r="J391" i="1" s="1"/>
  <c r="I393" i="1"/>
  <c r="H393" i="1"/>
  <c r="J393" i="1" s="1"/>
  <c r="I371" i="1"/>
  <c r="H371" i="1"/>
  <c r="J371" i="1" s="1"/>
  <c r="H373" i="1"/>
  <c r="J373" i="1" s="1"/>
  <c r="I373" i="1"/>
  <c r="I375" i="1"/>
  <c r="H375" i="1"/>
  <c r="J375" i="1" s="1"/>
  <c r="I377" i="1"/>
  <c r="H377" i="1"/>
  <c r="J377" i="1" s="1"/>
  <c r="I379" i="1"/>
  <c r="H379" i="1"/>
  <c r="J379" i="1" s="1"/>
  <c r="I381" i="1"/>
  <c r="H381" i="1"/>
  <c r="J381" i="1" s="1"/>
  <c r="I383" i="1"/>
  <c r="H383" i="1"/>
  <c r="J383" i="1" s="1"/>
  <c r="H388" i="1"/>
  <c r="J388" i="1" s="1"/>
  <c r="I388" i="1"/>
  <c r="I390" i="1"/>
  <c r="H390" i="1"/>
  <c r="J390" i="1" s="1"/>
  <c r="H392" i="1"/>
  <c r="J392" i="1" s="1"/>
  <c r="I392" i="1"/>
  <c r="I394" i="1"/>
  <c r="H394" i="1"/>
  <c r="J394" i="1" s="1"/>
  <c r="I396" i="1"/>
  <c r="H396" i="1"/>
  <c r="J396" i="1" s="1"/>
  <c r="H398" i="1"/>
  <c r="J398" i="1" s="1"/>
  <c r="I398" i="1"/>
  <c r="I400" i="1"/>
  <c r="H400" i="1"/>
  <c r="J400" i="1" s="1"/>
  <c r="I402" i="1"/>
  <c r="H402" i="1"/>
  <c r="J402" i="1" s="1"/>
  <c r="I404" i="1"/>
  <c r="H404" i="1"/>
  <c r="J404" i="1" s="1"/>
  <c r="H395" i="1"/>
  <c r="J395" i="1" s="1"/>
  <c r="I395" i="1"/>
  <c r="I397" i="1"/>
  <c r="H397" i="1"/>
  <c r="J397" i="1" s="1"/>
  <c r="I399" i="1"/>
  <c r="H399" i="1"/>
  <c r="J399" i="1" s="1"/>
  <c r="I401" i="1"/>
  <c r="H401" i="1"/>
  <c r="I403" i="1"/>
  <c r="H403" i="1"/>
  <c r="J403" i="1" s="1"/>
  <c r="I405" i="1"/>
  <c r="H405" i="1"/>
  <c r="J405" i="1" s="1"/>
  <c r="H409" i="1"/>
  <c r="J409" i="1" s="1"/>
  <c r="I409" i="1"/>
  <c r="I412" i="1"/>
  <c r="H412" i="1"/>
  <c r="J412" i="1" s="1"/>
  <c r="I408" i="1"/>
  <c r="H408" i="1"/>
  <c r="I410" i="1"/>
  <c r="H410" i="1"/>
  <c r="J410" i="1" s="1"/>
  <c r="I415" i="1"/>
  <c r="H415" i="1"/>
  <c r="J415" i="1" s="1"/>
  <c r="I411" i="1"/>
  <c r="H411" i="1"/>
  <c r="J411" i="1" s="1"/>
  <c r="I413" i="1"/>
  <c r="H413" i="1"/>
  <c r="J413" i="1" s="1"/>
  <c r="AQ38" i="20" l="1"/>
  <c r="G38" i="20" s="1"/>
  <c r="AQ35" i="20"/>
  <c r="G35" i="20" s="1"/>
  <c r="AQ31" i="20"/>
  <c r="G31" i="20" s="1"/>
  <c r="AQ32" i="20"/>
  <c r="G32" i="20" s="1"/>
  <c r="AQ30" i="20"/>
  <c r="G30" i="20" s="1"/>
  <c r="AQ28" i="20"/>
  <c r="G28" i="20" s="1"/>
  <c r="AQ26" i="20"/>
  <c r="G26" i="20" s="1"/>
  <c r="AQ29" i="20"/>
  <c r="G29" i="20" s="1"/>
  <c r="AQ24" i="20"/>
  <c r="G24" i="20" s="1"/>
  <c r="AQ22" i="20"/>
  <c r="G22" i="20" s="1"/>
  <c r="AQ20" i="20"/>
  <c r="G20" i="20" s="1"/>
  <c r="AQ18" i="20"/>
  <c r="G18" i="20" s="1"/>
  <c r="AQ16" i="20"/>
  <c r="G16" i="20" s="1"/>
  <c r="AQ27" i="20"/>
  <c r="G27" i="20" s="1"/>
  <c r="AQ25" i="20"/>
  <c r="G25" i="20" s="1"/>
  <c r="AQ23" i="20"/>
  <c r="G23" i="20" s="1"/>
  <c r="AQ21" i="20"/>
  <c r="G21" i="20" s="1"/>
  <c r="AQ19" i="20"/>
  <c r="G19" i="20" s="1"/>
  <c r="AQ17" i="20"/>
  <c r="G17" i="20" s="1"/>
  <c r="AQ8" i="20"/>
  <c r="G8" i="20" s="1"/>
  <c r="AQ6" i="20"/>
  <c r="G6" i="20" s="1"/>
  <c r="AQ7" i="20"/>
  <c r="G7" i="20" s="1"/>
  <c r="AQ15" i="20"/>
  <c r="G15" i="20" s="1"/>
  <c r="AQ12" i="20"/>
  <c r="G12" i="20" s="1"/>
  <c r="AQ9" i="20"/>
  <c r="G9" i="20" s="1"/>
  <c r="H416" i="1"/>
  <c r="H429" i="1" s="1"/>
  <c r="J408" i="1"/>
  <c r="J416" i="1" s="1"/>
  <c r="J429" i="1" s="1"/>
  <c r="D42" i="26" s="1"/>
  <c r="H406" i="1"/>
  <c r="H428" i="1" s="1"/>
  <c r="J401" i="1"/>
  <c r="J406" i="1" s="1"/>
  <c r="J428" i="1" s="1"/>
  <c r="D40" i="26" s="1"/>
  <c r="H385" i="1"/>
  <c r="H427" i="1" s="1"/>
  <c r="J363" i="1"/>
  <c r="J385" i="1" s="1"/>
  <c r="J427" i="1" s="1"/>
  <c r="D38" i="26" s="1"/>
  <c r="J339" i="1"/>
  <c r="J361" i="1" s="1"/>
  <c r="J426" i="1" s="1"/>
  <c r="D36" i="26" s="1"/>
  <c r="H361" i="1"/>
  <c r="H426" i="1" s="1"/>
  <c r="H337" i="1"/>
  <c r="H425" i="1" s="1"/>
  <c r="J331" i="1"/>
  <c r="J337" i="1" s="1"/>
  <c r="J425" i="1" s="1"/>
  <c r="J296" i="1"/>
  <c r="J329" i="1" s="1"/>
  <c r="J424" i="1" s="1"/>
  <c r="D32" i="26" s="1"/>
  <c r="H329" i="1"/>
  <c r="H424" i="1" s="1"/>
  <c r="H294" i="1"/>
  <c r="H423" i="1" s="1"/>
  <c r="J275" i="1"/>
  <c r="J294" i="1" s="1"/>
  <c r="J423" i="1" s="1"/>
  <c r="D30" i="26" s="1"/>
  <c r="H273" i="1"/>
  <c r="H422" i="1" s="1"/>
  <c r="J270" i="1"/>
  <c r="J273" i="1" s="1"/>
  <c r="J422" i="1" s="1"/>
  <c r="D28" i="26" s="1"/>
  <c r="J139" i="1"/>
  <c r="J266" i="1" s="1"/>
  <c r="J421" i="1" s="1"/>
  <c r="D26" i="26" s="1"/>
  <c r="H266" i="1"/>
  <c r="H421" i="1" s="1"/>
  <c r="J5" i="1"/>
  <c r="J137" i="1" s="1"/>
  <c r="H137" i="1"/>
  <c r="L426" i="1" l="1"/>
  <c r="L424" i="1"/>
  <c r="L421" i="1"/>
  <c r="L422" i="1"/>
  <c r="L423" i="1"/>
  <c r="L427" i="1"/>
  <c r="L428" i="1"/>
  <c r="L429" i="1"/>
  <c r="I9" i="20"/>
  <c r="J9" i="20" s="1"/>
  <c r="H9" i="20"/>
  <c r="G11" i="20"/>
  <c r="I12" i="20"/>
  <c r="J12" i="20" s="1"/>
  <c r="H12" i="20"/>
  <c r="H11" i="20" s="1"/>
  <c r="I15" i="20"/>
  <c r="H15" i="20"/>
  <c r="G14" i="20"/>
  <c r="I7" i="20"/>
  <c r="J7" i="20" s="1"/>
  <c r="H7" i="20"/>
  <c r="I6" i="20"/>
  <c r="H6" i="20"/>
  <c r="G5" i="20"/>
  <c r="I8" i="20"/>
  <c r="J8" i="20" s="1"/>
  <c r="H8" i="20"/>
  <c r="H17" i="20"/>
  <c r="I17" i="20"/>
  <c r="J17" i="20" s="1"/>
  <c r="H19" i="20"/>
  <c r="I19" i="20"/>
  <c r="J19" i="20" s="1"/>
  <c r="I21" i="20"/>
  <c r="J21" i="20" s="1"/>
  <c r="H21" i="20"/>
  <c r="I23" i="20"/>
  <c r="J23" i="20" s="1"/>
  <c r="H23" i="20"/>
  <c r="I25" i="20"/>
  <c r="J25" i="20" s="1"/>
  <c r="H25" i="20"/>
  <c r="I27" i="20"/>
  <c r="J27" i="20" s="1"/>
  <c r="H27" i="20"/>
  <c r="I16" i="20"/>
  <c r="J16" i="20" s="1"/>
  <c r="H16" i="20"/>
  <c r="I18" i="20"/>
  <c r="J18" i="20" s="1"/>
  <c r="H18" i="20"/>
  <c r="I20" i="20"/>
  <c r="J20" i="20" s="1"/>
  <c r="H20" i="20"/>
  <c r="I22" i="20"/>
  <c r="J22" i="20" s="1"/>
  <c r="H22" i="20"/>
  <c r="I24" i="20"/>
  <c r="J24" i="20" s="1"/>
  <c r="H24" i="20"/>
  <c r="I29" i="20"/>
  <c r="J29" i="20" s="1"/>
  <c r="H29" i="20"/>
  <c r="I26" i="20"/>
  <c r="J26" i="20" s="1"/>
  <c r="H26" i="20"/>
  <c r="I28" i="20"/>
  <c r="J28" i="20" s="1"/>
  <c r="H28" i="20"/>
  <c r="I30" i="20"/>
  <c r="J30" i="20" s="1"/>
  <c r="H30" i="20"/>
  <c r="I32" i="20"/>
  <c r="J32" i="20" s="1"/>
  <c r="H32" i="20"/>
  <c r="I31" i="20"/>
  <c r="J31" i="20" s="1"/>
  <c r="H31" i="20"/>
  <c r="G34" i="20"/>
  <c r="H35" i="20"/>
  <c r="H34" i="20" s="1"/>
  <c r="I35" i="20"/>
  <c r="I34" i="20" s="1"/>
  <c r="I38" i="20"/>
  <c r="G37" i="20"/>
  <c r="H38" i="20"/>
  <c r="H37" i="20" s="1"/>
  <c r="H420" i="1"/>
  <c r="H430" i="1" s="1"/>
  <c r="H432" i="1" s="1"/>
  <c r="H418" i="1"/>
  <c r="J420" i="1"/>
  <c r="J418" i="1"/>
  <c r="L425" i="1"/>
  <c r="D34" i="26"/>
  <c r="H14" i="20" l="1"/>
  <c r="H5" i="20"/>
  <c r="J38" i="20"/>
  <c r="J37" i="20" s="1"/>
  <c r="I37" i="20"/>
  <c r="J6" i="20"/>
  <c r="J5" i="20" s="1"/>
  <c r="I5" i="20"/>
  <c r="J15" i="20"/>
  <c r="J14" i="20" s="1"/>
  <c r="I14" i="20"/>
  <c r="I11" i="20"/>
  <c r="J11" i="20"/>
  <c r="L420" i="1"/>
  <c r="D24" i="26"/>
  <c r="J430" i="1"/>
  <c r="L430" i="1" s="1"/>
  <c r="H40" i="20" l="1"/>
  <c r="J40" i="20"/>
  <c r="D44" i="26" s="1"/>
  <c r="D50" i="26" s="1"/>
  <c r="E25" i="25" l="1"/>
  <c r="F25" i="25" s="1"/>
  <c r="E21" i="25"/>
  <c r="E34" i="25" s="1"/>
  <c r="F21" i="25" l="1"/>
  <c r="F34" i="25"/>
  <c r="E38" i="25"/>
  <c r="F38" i="25" s="1"/>
</calcChain>
</file>

<file path=xl/sharedStrings.xml><?xml version="1.0" encoding="utf-8"?>
<sst xmlns="http://schemas.openxmlformats.org/spreadsheetml/2006/main" count="4212" uniqueCount="1162">
  <si>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</si>
  <si>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</si>
  <si>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</si>
  <si>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</si>
  <si>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</si>
  <si>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</si>
  <si>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</si>
  <si>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</si>
  <si>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</si>
  <si>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</si>
  <si>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</si>
  <si>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</si>
  <si>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</si>
  <si>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</si>
  <si>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</si>
  <si>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</si>
  <si>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</si>
  <si>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</si>
  <si>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</si>
  <si>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</si>
  <si>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</si>
  <si>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</si>
  <si>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</si>
  <si>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</si>
  <si>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</si>
  <si>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</si>
  <si>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</si>
  <si>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</si>
  <si>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</si>
  <si>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</si>
  <si>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</si>
  <si>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</si>
  <si>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</si>
  <si>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</si>
  <si>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</si>
  <si>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</si>
  <si>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</si>
  <si>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</si>
  <si>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</si>
  <si>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</si>
  <si>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</si>
  <si>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</si>
  <si>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</si>
  <si>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</si>
  <si>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</si>
  <si>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</si>
  <si>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</si>
  <si>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</si>
  <si>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</si>
  <si>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</si>
  <si>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</si>
  <si>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</si>
  <si>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</si>
  <si>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</si>
  <si>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</si>
  <si>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</si>
  <si>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</si>
  <si>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</si>
  <si>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</si>
  <si>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</si>
  <si>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</si>
  <si>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</si>
  <si>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</si>
  <si>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</si>
  <si>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</si>
  <si>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</si>
  <si>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</si>
  <si>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</si>
  <si>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</si>
  <si>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</si>
  <si>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</si>
  <si>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</si>
  <si>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</si>
  <si>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</si>
  <si>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</si>
  <si>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</si>
  <si>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</si>
  <si>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</si>
  <si>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</si>
  <si>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</si>
  <si>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</si>
  <si>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</si>
  <si>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</si>
  <si>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</si>
  <si>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</si>
  <si>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</si>
  <si>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</si>
  <si>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</si>
  <si>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</si>
  <si>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</si>
  <si>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</si>
  <si>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</si>
  <si>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</si>
  <si>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</si>
  <si>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</si>
  <si>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</si>
  <si>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</si>
  <si>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</si>
  <si>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</si>
  <si>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</si>
  <si>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</si>
  <si>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</si>
  <si>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</si>
  <si>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</si>
  <si>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</si>
  <si>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</si>
  <si>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</si>
  <si>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</si>
  <si>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</si>
  <si>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</si>
  <si>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</si>
  <si>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</si>
  <si>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</si>
  <si>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</si>
  <si>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</si>
  <si>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</si>
  <si>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</si>
  <si>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</si>
  <si>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</si>
  <si>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</si>
  <si>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</si>
  <si>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</si>
  <si>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</si>
  <si>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</si>
  <si>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</si>
  <si>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</si>
  <si>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</si>
  <si>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</si>
  <si>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</si>
  <si>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</si>
  <si>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</si>
  <si>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</si>
  <si>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</si>
  <si>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</si>
  <si>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</si>
  <si>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</si>
  <si>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</si>
  <si>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</si>
  <si>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</si>
  <si>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</si>
  <si>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</si>
  <si>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</si>
  <si>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</si>
  <si>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</si>
  <si>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</si>
  <si>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</si>
  <si>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</si>
  <si>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</si>
  <si>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Passion no sugar đông lạnh</t>
  </si>
  <si>
    <t>Cream cheese - Anchor</t>
  </si>
  <si>
    <t>Whipping cream 1L (12 hộp/thùng)</t>
  </si>
  <si>
    <t>Sữa đặc Vinamilk 1.284kg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</si>
  <si>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</si>
  <si>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</si>
  <si>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</si>
  <si>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</si>
  <si>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</si>
  <si>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</si>
  <si>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</si>
  <si>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</si>
  <si>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</si>
  <si>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</si>
  <si>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</si>
  <si>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</si>
  <si>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</si>
  <si>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</si>
  <si>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</si>
  <si>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</si>
  <si>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</si>
  <si>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</si>
  <si>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</si>
  <si>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</si>
  <si>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</si>
  <si>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</si>
  <si>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</si>
  <si>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</si>
  <si>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</si>
  <si>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</si>
  <si>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</si>
  <si>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</si>
  <si>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</si>
  <si>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</si>
  <si>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</si>
  <si>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</si>
  <si>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</si>
  <si>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</si>
  <si>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</si>
  <si>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</si>
  <si>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</si>
  <si>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</si>
  <si>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</si>
  <si>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</si>
  <si>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</si>
  <si>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</si>
  <si>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</si>
  <si>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</si>
  <si>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</si>
  <si>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</si>
  <si>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</si>
  <si>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</si>
  <si>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</si>
  <si>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</si>
  <si>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</si>
  <si>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NB018</t>
  </si>
  <si>
    <t>NB024</t>
  </si>
  <si>
    <t>NB025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</si>
  <si>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</si>
  <si>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</si>
  <si>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</si>
  <si>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</si>
  <si>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</si>
  <si>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</si>
  <si>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</si>
  <si>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</si>
  <si>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</si>
  <si>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</si>
  <si>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</si>
  <si>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</si>
  <si>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</si>
  <si>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</si>
  <si>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</si>
  <si>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</si>
  <si>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</si>
  <si>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</si>
  <si>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</si>
  <si>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</si>
  <si>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</si>
  <si>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</si>
  <si>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</si>
  <si>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</si>
  <si>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</si>
  <si>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</si>
  <si>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</si>
  <si>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</si>
  <si>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</si>
  <si>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</si>
  <si>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</si>
  <si>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</si>
  <si>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</si>
  <si>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</si>
  <si>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</si>
  <si>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</si>
  <si>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</si>
  <si>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</si>
  <si>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</si>
  <si>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</si>
  <si>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</si>
  <si>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</si>
  <si>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</si>
  <si>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</si>
  <si>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</si>
  <si>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</si>
  <si>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</si>
  <si>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</si>
  <si>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</si>
  <si>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</si>
  <si>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</si>
  <si>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</si>
  <si>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</si>
  <si>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Túi bánh mini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</si>
  <si>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</si>
  <si>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</si>
  <si>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</si>
  <si>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</si>
  <si>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</si>
  <si>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</si>
  <si>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</si>
  <si>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</si>
  <si>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</si>
  <si>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</si>
  <si>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</si>
  <si>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</si>
  <si>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</si>
  <si>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</si>
  <si>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</si>
  <si>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</si>
  <si>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</si>
  <si>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</si>
  <si>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</si>
  <si>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</si>
  <si>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</si>
  <si>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</si>
  <si>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</si>
  <si>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</si>
  <si>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</si>
  <si>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</si>
  <si>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</si>
  <si>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</si>
  <si>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</si>
  <si>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</si>
  <si>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</si>
  <si>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</si>
  <si>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</si>
  <si>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</si>
  <si>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</si>
  <si>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</si>
  <si>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</si>
  <si>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</si>
  <si>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</si>
  <si>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</si>
  <si>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</si>
  <si>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</si>
  <si>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</si>
  <si>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</si>
  <si>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</si>
  <si>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</si>
  <si>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</si>
  <si>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</si>
  <si>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</si>
  <si>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</si>
  <si>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</si>
  <si>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</si>
  <si>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</si>
  <si>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Màng co bọc thức ăn 450x600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</si>
  <si>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</si>
  <si>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</si>
  <si>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</si>
  <si>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</si>
  <si>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</si>
  <si>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</si>
  <si>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</si>
  <si>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</si>
  <si>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</si>
  <si>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</si>
  <si>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</si>
  <si>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</si>
  <si>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</si>
  <si>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</si>
  <si>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</si>
  <si>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</si>
  <si>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</si>
  <si>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</si>
  <si>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</si>
  <si>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</si>
  <si>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</si>
  <si>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</si>
  <si>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</si>
  <si>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</si>
  <si>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</si>
  <si>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</si>
  <si>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</si>
  <si>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</si>
  <si>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</si>
  <si>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</si>
  <si>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 xml:space="preserve">DB003           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</si>
  <si>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</si>
  <si>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</si>
  <si>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</si>
  <si>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</si>
  <si>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</si>
  <si>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</si>
  <si>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</si>
  <si>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</si>
  <si>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</si>
  <si>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</si>
  <si>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</si>
  <si>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</si>
  <si>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</si>
  <si>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</si>
  <si>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</si>
  <si>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</si>
  <si>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</si>
  <si>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</si>
  <si>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</si>
  <si>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</si>
  <si>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</si>
  <si>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</si>
  <si>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</si>
  <si>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</si>
  <si>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</si>
  <si>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</si>
  <si>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</si>
  <si>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</si>
  <si>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</si>
  <si>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</si>
  <si>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</si>
  <si>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</si>
  <si>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</si>
  <si>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</si>
  <si>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</si>
  <si>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</si>
  <si>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</si>
  <si>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</si>
  <si>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</si>
  <si>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</si>
  <si>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</si>
  <si>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</si>
  <si>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</si>
  <si>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</si>
  <si>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</si>
  <si>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</si>
  <si>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</si>
  <si>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</si>
  <si>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</si>
  <si>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</si>
  <si>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</si>
  <si>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</si>
  <si>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</si>
  <si>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</si>
  <si>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</si>
  <si>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</si>
  <si>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</si>
  <si>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</si>
  <si>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</si>
  <si>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</si>
  <si>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</si>
  <si>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</si>
  <si>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</si>
  <si>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</si>
  <si>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</si>
  <si>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</si>
  <si>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</si>
  <si>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</si>
  <si>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</si>
  <si>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</si>
  <si>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</si>
  <si>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</si>
  <si>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</si>
  <si>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</si>
  <si>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</si>
  <si>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</si>
  <si>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</si>
  <si>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</si>
  <si>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</si>
  <si>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</si>
  <si>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</si>
  <si>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</si>
  <si>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</si>
  <si>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</si>
  <si>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</si>
  <si>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</si>
  <si>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</si>
  <si>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</si>
  <si>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</si>
  <si>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</si>
  <si>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</si>
  <si>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</si>
  <si>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</si>
  <si>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</si>
  <si>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</si>
  <si>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</si>
  <si>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</si>
  <si>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</si>
  <si>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</si>
  <si>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</si>
  <si>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</si>
  <si>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</si>
  <si>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</si>
  <si>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</si>
  <si>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</si>
  <si>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</si>
  <si>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</si>
  <si>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</si>
  <si>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</si>
  <si>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</si>
  <si>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</si>
  <si>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</si>
  <si>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</si>
  <si>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</si>
  <si>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</si>
  <si>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</si>
  <si>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</si>
  <si>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</si>
  <si>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</si>
  <si>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</si>
  <si>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</si>
  <si>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</si>
  <si>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</si>
  <si>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</si>
  <si>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</si>
  <si>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</si>
  <si>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</si>
  <si>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</si>
  <si>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</si>
  <si>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</si>
  <si>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</si>
  <si>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</si>
  <si>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</si>
  <si>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</si>
  <si>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</si>
  <si>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</si>
  <si>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</si>
  <si>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</si>
  <si>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</si>
  <si>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</si>
  <si>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</si>
  <si>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</si>
  <si>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</si>
  <si>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</si>
  <si>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</si>
  <si>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</si>
  <si>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</si>
  <si>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</si>
  <si>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</si>
  <si>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</si>
  <si>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</si>
  <si>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</si>
  <si>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</si>
  <si>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</si>
  <si>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</si>
  <si>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</si>
  <si>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</si>
  <si>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</si>
  <si>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</si>
  <si>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</si>
  <si>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</si>
  <si>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</si>
  <si>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</si>
  <si>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</si>
  <si>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</si>
  <si>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</si>
  <si>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</si>
  <si>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</si>
  <si>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</si>
  <si>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</si>
  <si>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</si>
  <si>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</si>
  <si>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</si>
  <si>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</si>
  <si>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</si>
  <si>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</si>
  <si>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</si>
  <si>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</si>
  <si>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</si>
  <si>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</si>
  <si>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</si>
  <si>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</si>
  <si>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</si>
  <si>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</si>
  <si>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</si>
  <si>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</si>
  <si>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</si>
  <si>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</si>
  <si>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</si>
  <si>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</si>
  <si>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</si>
  <si>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</si>
  <si>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</si>
  <si>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</si>
  <si>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</si>
  <si>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</si>
  <si>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</si>
  <si>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</si>
  <si>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</si>
  <si>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</si>
  <si>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</si>
  <si>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</si>
  <si>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</si>
  <si>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</si>
  <si>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</si>
  <si>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</si>
  <si>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</si>
  <si>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</si>
  <si>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</si>
  <si>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</si>
  <si>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</si>
  <si>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</si>
  <si>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</si>
  <si>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</si>
  <si>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</si>
  <si>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</si>
  <si>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</si>
  <si>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</si>
  <si>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</si>
  <si>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</si>
  <si>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</si>
  <si>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</si>
  <si>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</si>
  <si>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</si>
  <si>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</si>
  <si>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</si>
  <si>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</si>
  <si>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</si>
  <si>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</si>
  <si>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</si>
  <si>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</si>
  <si>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</si>
  <si>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</si>
  <si>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</si>
  <si>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</si>
  <si>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</si>
  <si>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</si>
  <si>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</si>
  <si>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</si>
  <si>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</si>
  <si>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</si>
  <si>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</si>
  <si>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</si>
  <si>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THÁNG</t>
  </si>
  <si>
    <t xml:space="preserve">CHỈ SỐ </t>
  </si>
  <si>
    <t>TIÊU THỤ</t>
  </si>
  <si>
    <t>ĐƠN GIÁ</t>
  </si>
  <si>
    <t>THÀNH TIỀN</t>
  </si>
  <si>
    <t xml:space="preserve">CŨ </t>
  </si>
  <si>
    <t>MỚI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</si>
  <si>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</si>
  <si>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</si>
  <si>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</si>
  <si>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</si>
  <si>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</si>
  <si>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</si>
  <si>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</si>
  <si>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</si>
  <si>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</si>
  <si>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</si>
  <si>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</si>
  <si>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</si>
  <si>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</si>
  <si>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</si>
  <si>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</si>
  <si>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</si>
  <si>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</si>
  <si>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</si>
  <si>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</si>
  <si>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</si>
  <si>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</si>
  <si>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</si>
  <si>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</si>
  <si>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</si>
  <si>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</si>
  <si>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</si>
  <si>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</si>
  <si>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</si>
  <si>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</si>
  <si>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</si>
  <si>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</si>
  <si>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</si>
  <si>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</si>
  <si>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</si>
  <si>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</si>
  <si>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</si>
  <si>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</si>
  <si>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</si>
  <si>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</si>
  <si>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</si>
  <si>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</si>
  <si>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</si>
  <si>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</si>
  <si>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</si>
  <si>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</si>
  <si>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</si>
  <si>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</si>
  <si>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</si>
  <si>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</si>
  <si>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</si>
  <si>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</si>
  <si>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</si>
  <si>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</si>
  <si>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</si>
  <si>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</si>
  <si>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</si>
  <si>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</si>
  <si>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</si>
  <si>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</si>
  <si>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</si>
  <si>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</si>
  <si>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</si>
  <si>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</si>
  <si>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</si>
  <si>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</si>
  <si>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</si>
  <si>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</si>
  <si>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</si>
  <si>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</si>
  <si>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</si>
  <si>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</si>
  <si>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</si>
  <si>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</si>
  <si>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</si>
  <si>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</si>
  <si>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</si>
  <si>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</si>
  <si>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</si>
  <si>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</si>
  <si>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</si>
  <si>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</si>
  <si>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</si>
  <si>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</si>
  <si>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</si>
  <si>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</si>
  <si>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</si>
  <si>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</si>
  <si>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</si>
  <si>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</si>
  <si>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</si>
  <si>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</si>
  <si>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</si>
  <si>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</si>
  <si>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</si>
  <si>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</si>
  <si>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</si>
  <si>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</si>
  <si>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</si>
  <si>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</si>
  <si>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</si>
  <si>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</si>
  <si>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</si>
  <si>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</si>
  <si>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</si>
  <si>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</si>
  <si>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</si>
  <si>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</si>
  <si>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</si>
  <si>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</si>
  <si>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</si>
  <si>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</si>
  <si>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</si>
  <si>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</si>
  <si>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</si>
  <si>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</si>
  <si>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</si>
  <si>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</si>
  <si>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</si>
  <si>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</si>
  <si>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</si>
  <si>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</si>
  <si>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</si>
  <si>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</si>
  <si>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</si>
  <si>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</si>
  <si>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</si>
  <si>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</si>
  <si>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</si>
  <si>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</si>
  <si>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</si>
  <si>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</si>
  <si>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</si>
  <si>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</si>
  <si>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</si>
  <si>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</si>
  <si>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</si>
  <si>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</si>
  <si>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</si>
  <si>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NƯỚC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</si>
  <si>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</si>
  <si>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</si>
  <si>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</si>
  <si>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</si>
  <si>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</si>
  <si>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</si>
  <si>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</si>
  <si>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</si>
  <si>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</si>
  <si>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</si>
  <si>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</si>
  <si>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</si>
  <si>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</si>
  <si>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</si>
  <si>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</si>
  <si>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</si>
  <si>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</si>
  <si>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</si>
  <si>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</si>
  <si>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</si>
  <si>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</si>
  <si>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</si>
  <si>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</si>
  <si>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</si>
  <si>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</si>
  <si>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</si>
  <si>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</si>
  <si>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</si>
  <si>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</si>
  <si>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FF034</t>
  </si>
  <si>
    <t>Raspberry 170g (Phúc bồn tử)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</si>
  <si>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</si>
  <si>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</si>
  <si>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</si>
  <si>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</si>
  <si>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</si>
  <si>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</si>
  <si>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</si>
  <si>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</si>
  <si>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</si>
  <si>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</si>
  <si>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</si>
  <si>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</si>
  <si>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</si>
  <si>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</si>
  <si>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</si>
  <si>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</si>
  <si>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</si>
  <si>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</si>
  <si>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</si>
  <si>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</si>
  <si>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</si>
  <si>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</si>
  <si>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</si>
  <si>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</si>
  <si>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</si>
  <si>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</si>
  <si>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</si>
  <si>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</si>
  <si>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</si>
  <si>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</si>
  <si>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</si>
  <si>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</si>
  <si>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</si>
  <si>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</si>
  <si>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</si>
  <si>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</si>
  <si>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</si>
  <si>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</si>
  <si>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</si>
  <si>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</si>
  <si>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</si>
  <si>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</si>
  <si>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</si>
  <si>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</si>
  <si>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</si>
  <si>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</si>
  <si>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</si>
  <si>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</si>
  <si>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</si>
  <si>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</si>
  <si>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</si>
  <si>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</si>
  <si>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</si>
  <si>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</si>
  <si>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</si>
  <si>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</si>
  <si>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</si>
  <si>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</si>
  <si>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</si>
  <si>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</si>
  <si>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</si>
  <si>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</si>
  <si>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</si>
  <si>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</si>
  <si>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</si>
  <si>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</si>
  <si>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</si>
  <si>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</si>
  <si>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</si>
  <si>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</si>
  <si>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</si>
  <si>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</si>
  <si>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</si>
  <si>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</si>
  <si>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</si>
  <si>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</si>
  <si>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</si>
  <si>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</si>
  <si>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</si>
  <si>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</si>
  <si>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Kho cty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</si>
  <si>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</si>
  <si>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</si>
  <si>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</si>
  <si>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</si>
  <si>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</si>
  <si>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</si>
  <si>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</si>
  <si>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</si>
  <si>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</si>
  <si>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</si>
  <si>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</si>
  <si>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</si>
  <si>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</si>
  <si>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</si>
  <si>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</si>
  <si>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</si>
  <si>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</si>
  <si>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</si>
  <si>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</si>
  <si>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</si>
  <si>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</si>
  <si>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</si>
  <si>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</si>
  <si>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</si>
  <si>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</si>
  <si>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</si>
  <si>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</si>
  <si>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</si>
  <si>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</si>
  <si>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</si>
  <si>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</si>
  <si>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</si>
  <si>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</si>
  <si>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</si>
  <si>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</si>
  <si>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</si>
  <si>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</si>
  <si>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</si>
  <si>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</si>
  <si>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</si>
  <si>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</si>
  <si>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</si>
  <si>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</si>
  <si>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</si>
  <si>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</si>
  <si>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</si>
  <si>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</si>
  <si>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</si>
  <si>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</si>
  <si>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</si>
  <si>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</si>
  <si>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</si>
  <si>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</si>
  <si>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</si>
  <si>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</si>
  <si>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</si>
  <si>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</si>
  <si>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</si>
  <si>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DB011</t>
  </si>
  <si>
    <t>BB080</t>
  </si>
  <si>
    <t>BB084</t>
  </si>
  <si>
    <t>Hộp Bánh kem số 0</t>
  </si>
  <si>
    <t>PC026</t>
  </si>
  <si>
    <t>Nước suối Dasani Mineral 500ml</t>
  </si>
  <si>
    <t>Nước suối Dasani Water 500ml</t>
  </si>
  <si>
    <t>DB032</t>
  </si>
  <si>
    <t>BB082</t>
  </si>
  <si>
    <t>Cúp giấy bánh Cup cake</t>
  </si>
  <si>
    <t>Đế tròn 26.5cm (bánh kem số 0)</t>
  </si>
  <si>
    <t>BB089</t>
  </si>
  <si>
    <t>FO004</t>
  </si>
  <si>
    <t>NH008</t>
  </si>
  <si>
    <t>Nhân Trứng muối</t>
  </si>
  <si>
    <t>PC066</t>
  </si>
  <si>
    <t>Trà Thái Xanh</t>
  </si>
  <si>
    <t>BB023</t>
  </si>
  <si>
    <t>NB050</t>
  </si>
  <si>
    <t>NB051</t>
  </si>
  <si>
    <t>Xoài</t>
  </si>
  <si>
    <t>BB022</t>
  </si>
  <si>
    <t>BẢNG THEO DÕI CHI PHÍ ĐIỆN 2017</t>
  </si>
  <si>
    <t>BẢNG THEO DÕI CHI PHÍ NƯỚC 2017</t>
  </si>
  <si>
    <t>CHỈ SỐ CAO ĐIỂM</t>
  </si>
  <si>
    <t>CHỈ SỐ THẤP ĐIỂM</t>
  </si>
  <si>
    <t>CHỈ SỐ TRUNG ĐIỂM</t>
  </si>
  <si>
    <t>DB010</t>
  </si>
  <si>
    <t>NB047</t>
  </si>
  <si>
    <t>NB048</t>
  </si>
  <si>
    <t>Đế bánh CN màu vàng 10.5x21cm</t>
  </si>
  <si>
    <t>Đế bánh CN màu vàng 29.5x11cm</t>
  </si>
  <si>
    <t>FD036</t>
  </si>
  <si>
    <t>BB169</t>
  </si>
  <si>
    <t>NB052</t>
  </si>
  <si>
    <t>Nylon lót khay 32.5x46</t>
  </si>
  <si>
    <t>THÁNG 04</t>
  </si>
  <si>
    <t>CR092</t>
  </si>
  <si>
    <t>Sữa tiệt trùng</t>
  </si>
  <si>
    <t>NB031</t>
  </si>
  <si>
    <t>NB053</t>
  </si>
  <si>
    <t>HH039</t>
  </si>
  <si>
    <t>HH040</t>
  </si>
  <si>
    <t>HH041</t>
  </si>
  <si>
    <t>HH042</t>
  </si>
  <si>
    <t>HH043</t>
  </si>
  <si>
    <t>HH044</t>
  </si>
  <si>
    <t>PC021</t>
  </si>
  <si>
    <t>Mứt dâu tằm 29gr</t>
  </si>
  <si>
    <t>Mứt mật ong 29gr</t>
  </si>
  <si>
    <t>Mứt cam 29gr</t>
  </si>
  <si>
    <t>Mứt chanh dây 29gr</t>
  </si>
  <si>
    <t>Mứt mâm xôi 29gr</t>
  </si>
  <si>
    <t>Mứt thơm 29gr</t>
  </si>
  <si>
    <t>hũ</t>
  </si>
  <si>
    <t>Nước ép ổi Fresh</t>
  </si>
  <si>
    <t>FF019</t>
  </si>
  <si>
    <t>Quả hỗn hợp đông lạnh</t>
  </si>
  <si>
    <t>VS061</t>
  </si>
  <si>
    <t>VS070</t>
  </si>
  <si>
    <t>Rửa dụng cụ chế biến</t>
  </si>
  <si>
    <t>Cồn sát khuẩn</t>
  </si>
  <si>
    <t>can</t>
  </si>
  <si>
    <t>THÁNG 06 NĂM 2017</t>
  </si>
  <si>
    <t>DIỄN GIẢI CHI PHÍ  THÁNG 06-2017</t>
  </si>
  <si>
    <t>Chi mặt bằng T06 kỳ 1 (……01/06…….  đến ……30/06……..)</t>
  </si>
  <si>
    <t>Chi phí điện T06 kỳ 1 (……22/05…….  đến ……22/06……..)</t>
  </si>
  <si>
    <t xml:space="preserve">Chi phí nước T06 kỳ 1 (……22/05…….. đến ……22/06……... ) </t>
  </si>
  <si>
    <t>Chi phí điện thoại T06/2016</t>
  </si>
  <si>
    <t>Chi phí Internet T06/2016</t>
  </si>
  <si>
    <t>THỐNG KÊ NHẬP HÀNG THÁNG 06/2017</t>
  </si>
  <si>
    <t>THỐNG KÊ NHẬP HÀNG THÁNG 6/2017</t>
  </si>
  <si>
    <t>CR011</t>
  </si>
  <si>
    <t>BH-01/06</t>
  </si>
  <si>
    <t>Cacao bột</t>
  </si>
  <si>
    <t>Cốm gạo nâu</t>
  </si>
  <si>
    <t>Cốm màu bi</t>
  </si>
  <si>
    <t>Phomai Cheddar bào 1k</t>
  </si>
  <si>
    <t>Bơ lạt</t>
  </si>
  <si>
    <t>Phô mai kem Cream cheese</t>
  </si>
  <si>
    <t>Phô mai Cheddar cheese</t>
  </si>
  <si>
    <t>Xốt AM</t>
  </si>
  <si>
    <t>Kem sữa tươi Gold Label</t>
  </si>
  <si>
    <t>Kem sữa tươi hộp 1L*12</t>
  </si>
  <si>
    <t>Bột kem sữa Cremyvit</t>
  </si>
  <si>
    <t>Sữa tươi Pháp nguyên kem 1L</t>
  </si>
  <si>
    <t>Đường cát trắng</t>
  </si>
  <si>
    <t>Nam việt quất khô</t>
  </si>
  <si>
    <t>Đường nâu</t>
  </si>
  <si>
    <t>Bột mì Whole meal Golden</t>
  </si>
  <si>
    <t>Sữa bột béo tan nhanh</t>
  </si>
  <si>
    <t>Bột bắp Hàn Quốc</t>
  </si>
  <si>
    <t>Bột phụ gia ngọt</t>
  </si>
  <si>
    <t>Dầu ăn Cái Lân</t>
  </si>
  <si>
    <t>Đào ngâm</t>
  </si>
  <si>
    <t>Nấm mỡ</t>
  </si>
  <si>
    <t>Quả anh đào ngâm</t>
  </si>
  <si>
    <t>Cá ngừ ngâm dầu</t>
  </si>
  <si>
    <t>Tinh mùi vanilla</t>
  </si>
  <si>
    <t>Tinh mùi lá dứa</t>
  </si>
  <si>
    <t>Việt Quất filling</t>
  </si>
  <si>
    <t>S Mix</t>
  </si>
  <si>
    <t>Chà bông heo loại bình thường</t>
  </si>
  <si>
    <t>Khuôn ly tròn</t>
  </si>
  <si>
    <t>Đế tam giác 12x12x8</t>
  </si>
  <si>
    <t>Đế bánh vuông 22.5x22.5</t>
  </si>
  <si>
    <t>Màu xanh lá nước</t>
  </si>
  <si>
    <t>Mứt thơm</t>
  </si>
  <si>
    <t>Nhân dừa Nonya Kaya 2.5kg</t>
  </si>
  <si>
    <t>Honey Marble Mix</t>
  </si>
  <si>
    <t>Egg Cream Mix</t>
  </si>
  <si>
    <t>NB046</t>
  </si>
  <si>
    <t>BB177</t>
  </si>
  <si>
    <t>BH-02/06</t>
  </si>
  <si>
    <t>Túi nilon Logo BT số 3</t>
  </si>
  <si>
    <t>Bao Floss</t>
  </si>
  <si>
    <t>Giấy bóng mờ 37x27</t>
  </si>
  <si>
    <t>Hộp nhựa hình Oval</t>
  </si>
  <si>
    <t>Hộp Sandwich</t>
  </si>
  <si>
    <t>Hộp nhựa RHC1</t>
  </si>
  <si>
    <t>Muỗng nhựa nhỏ</t>
  </si>
  <si>
    <t>Đèn cầy số 2</t>
  </si>
  <si>
    <t>Mứt chanh dây</t>
  </si>
  <si>
    <t>Mứt mâm xôi</t>
  </si>
  <si>
    <t>Nhãn bánh Standar Toast 230gr</t>
  </si>
  <si>
    <t>Sữa đặc Vinamilk</t>
  </si>
  <si>
    <t>Tắc xí muội</t>
  </si>
  <si>
    <t>Thạch kiwi</t>
  </si>
  <si>
    <t>Thạch café</t>
  </si>
  <si>
    <t>Trà thái xanh</t>
  </si>
  <si>
    <t>Bột Frappe</t>
  </si>
  <si>
    <t>Nước ép ổi</t>
  </si>
  <si>
    <t>Gaz Isi cream</t>
  </si>
  <si>
    <t>Syrup Peach</t>
  </si>
  <si>
    <t>Hũ bánh Pudding</t>
  </si>
  <si>
    <t>Nylon lót bánh 20x20</t>
  </si>
  <si>
    <t>Nylon lót khay</t>
  </si>
  <si>
    <t>Nhãn bánh Japan light cheese</t>
  </si>
  <si>
    <t>Tem hộp bánh croissant</t>
  </si>
  <si>
    <t>Nhân dừa Nonya Kaya 100g</t>
  </si>
  <si>
    <t>Mứt dâu tằm</t>
  </si>
  <si>
    <t>Mứt mật ông</t>
  </si>
  <si>
    <t>Mứt cam</t>
  </si>
  <si>
    <t>Hộp nhựa RHC2</t>
  </si>
  <si>
    <t>Ly nhựa</t>
  </si>
  <si>
    <t>Hộp bánh nắp rơi</t>
  </si>
  <si>
    <t xml:space="preserve"> Kg </t>
  </si>
  <si>
    <t xml:space="preserve"> Gói </t>
  </si>
  <si>
    <t xml:space="preserve"> Quả </t>
  </si>
  <si>
    <t>BH-03/06</t>
  </si>
  <si>
    <t>Bột mì Chìa khóa xanh lá</t>
  </si>
  <si>
    <t>Nhân dừa Nonya Kaya</t>
  </si>
  <si>
    <t>Chà bông heo loại cay</t>
  </si>
  <si>
    <t>Sweeten Red Bean</t>
  </si>
  <si>
    <t>Cocktail ngâm</t>
  </si>
  <si>
    <t>Bột bắp mais mix</t>
  </si>
  <si>
    <t>Cream tarta bột</t>
  </si>
  <si>
    <t>Mật ong</t>
  </si>
  <si>
    <t>Phô mai Cheddar bào 1k</t>
  </si>
  <si>
    <t>Men tươi ngọt</t>
  </si>
  <si>
    <t>Kem sữa tươi Whipping Cream</t>
  </si>
  <si>
    <t>Giấy nướng</t>
  </si>
  <si>
    <t>Đế bánh CN màu vàng 10.5x5.5</t>
  </si>
  <si>
    <t>BH-04/06</t>
  </si>
  <si>
    <t>Đèn cầy số 1</t>
  </si>
  <si>
    <t>Đèn cầy số 4</t>
  </si>
  <si>
    <t>Đèn cầy số 5</t>
  </si>
  <si>
    <t>Dĩa giấy có muỗng</t>
  </si>
  <si>
    <t>Túi nilon Logo BT số 2</t>
  </si>
  <si>
    <t>Bao Toast (H)</t>
  </si>
  <si>
    <t>Bao Toast (W)</t>
  </si>
  <si>
    <t>Bao nilon đựng ly</t>
  </si>
  <si>
    <t>BH-05/06</t>
  </si>
  <si>
    <t>Băng keo trong</t>
  </si>
  <si>
    <t>Giấy fax nhiệt</t>
  </si>
  <si>
    <t>BH-06/06</t>
  </si>
  <si>
    <t>Siro HERSHEY</t>
  </si>
  <si>
    <t>Trà thái đỏ</t>
  </si>
  <si>
    <t>Bột trà xanh</t>
  </si>
  <si>
    <t>lít</t>
  </si>
  <si>
    <t>gram</t>
  </si>
  <si>
    <t>xấp</t>
  </si>
  <si>
    <t>hủ</t>
  </si>
  <si>
    <t>ống</t>
  </si>
  <si>
    <t>chai</t>
  </si>
  <si>
    <t>bịch</t>
  </si>
  <si>
    <t>lon</t>
  </si>
  <si>
    <t>cây</t>
  </si>
  <si>
    <t>cuộn</t>
  </si>
  <si>
    <t xml:space="preserve"> Hũ </t>
  </si>
  <si>
    <t>4566,67</t>
  </si>
  <si>
    <t>Đông Nam Á</t>
  </si>
  <si>
    <t>Thanh Hương</t>
  </si>
  <si>
    <t>Co.op Mark</t>
  </si>
  <si>
    <t>BH-08/06</t>
  </si>
  <si>
    <t>Hạnh nhân lát không vỏ</t>
  </si>
  <si>
    <t>Khuôn giấy bạc nướng bánh Tart 80/14</t>
  </si>
  <si>
    <t>Đế bánh tròn 26.5</t>
  </si>
  <si>
    <t>BH-09/06</t>
  </si>
  <si>
    <t>Khăn lau nâu</t>
  </si>
  <si>
    <t>Bao xốp Logo BT 35x60</t>
  </si>
  <si>
    <t>Đèn cầy số 3</t>
  </si>
  <si>
    <t>Đèn cầy số 7</t>
  </si>
  <si>
    <t>Nylon gói bánh 20x20</t>
  </si>
  <si>
    <t>BH-10/06</t>
  </si>
  <si>
    <t>BH-11/06</t>
  </si>
  <si>
    <t>Thạch Táo</t>
  </si>
  <si>
    <t>FO007</t>
  </si>
  <si>
    <t>NL138</t>
  </si>
  <si>
    <t>PD036</t>
  </si>
  <si>
    <t>BH-12/06</t>
  </si>
  <si>
    <t>Phô mai Mascarpone Tatua</t>
  </si>
  <si>
    <t>Kem chua Tatua</t>
  </si>
  <si>
    <t>Cup Tart nhôm tròn nhỏ</t>
  </si>
  <si>
    <t>Bột nhão quả hồ trăn</t>
  </si>
  <si>
    <t>DB020</t>
  </si>
  <si>
    <t>BH-13/06</t>
  </si>
  <si>
    <t>Nescafe</t>
  </si>
  <si>
    <t>Đường bột</t>
  </si>
  <si>
    <t>Bột bánh mì ngũ cốc</t>
  </si>
  <si>
    <t>Bột nếp Thái lan</t>
  </si>
  <si>
    <t>Bột Baking soda</t>
  </si>
  <si>
    <t xml:space="preserve">Nấm mỡ </t>
  </si>
  <si>
    <t>Sữa dừa</t>
  </si>
  <si>
    <t>Miếng nhựa làm viền bánh 5x49.5</t>
  </si>
  <si>
    <t>Miếng nhựa làm viền bánh 5x65.5</t>
  </si>
  <si>
    <t>Màu tím nước</t>
  </si>
  <si>
    <t>BB097</t>
  </si>
  <si>
    <t>BB201</t>
  </si>
  <si>
    <t>BH-14/06</t>
  </si>
  <si>
    <t xml:space="preserve"> Sinh tố Dâu</t>
  </si>
  <si>
    <t>Sinh tố Đào</t>
  </si>
  <si>
    <t>Nhãn bánh Cranberry Toast 230gr</t>
  </si>
  <si>
    <t>Nhãn bánh California Toast 230gr</t>
  </si>
  <si>
    <t>Nhãn bánh Earthquake Toast 230gr</t>
  </si>
  <si>
    <t>Nhãn bánh Wholemeal 540gr</t>
  </si>
  <si>
    <t>BH-15/06</t>
  </si>
  <si>
    <t>BH-16/06</t>
  </si>
  <si>
    <t>BH-17/06</t>
  </si>
  <si>
    <t>BH-18/06</t>
  </si>
  <si>
    <t>Phúc bồn tử đông lạnh</t>
  </si>
  <si>
    <t>NL071</t>
  </si>
  <si>
    <t>Dầu Olive</t>
  </si>
  <si>
    <t>Naấm mỡ</t>
  </si>
  <si>
    <t>Kẹo bi bạc</t>
  </si>
  <si>
    <t xml:space="preserve">Cake Gel màu </t>
  </si>
  <si>
    <t>BH-20/06</t>
  </si>
  <si>
    <t>BH-21/06</t>
  </si>
  <si>
    <t>Bao Toast H</t>
  </si>
  <si>
    <t>Đèn cầy số 6</t>
  </si>
  <si>
    <t>BH-22/06</t>
  </si>
  <si>
    <t>IN034</t>
  </si>
  <si>
    <t>IN035</t>
  </si>
  <si>
    <t>BH-23/06</t>
  </si>
  <si>
    <t>Khuôn tròn inox 20x5</t>
  </si>
  <si>
    <t>Khuôn tròn inox 15x5</t>
  </si>
  <si>
    <t>BH-24/06</t>
  </si>
  <si>
    <t>Trà Thái đỏ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</si>
</sst>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?_);_(@_)"/>
    <numFmt numFmtId="167" formatCode="_ * #,##0_ ;_ * \-#,##0_ ;_ * &quot;-&quot;??_ ;_ @_ "/>
    <numFmt numFmtId="168" formatCode="0;[Red]0"/>
    <numFmt numFmtId="169" formatCode="[$-1010409]d\ mmm\ yy;@"/>
    <numFmt numFmtId="170" formatCode="_-* #,##0.00\ _€_-;\-* #,##0.00\ _€_-;_-* &quot;-&quot;??\ _€_-;_-@_-"/>
    <numFmt numFmtId="171" formatCode="#,##0\ &quot;£&quot;_);[Red]\(#,##0\ &quot;£&quot;\)"/>
    <numFmt numFmtId="172" formatCode="#,##0\ &quot;DM&quot;;\-#,##0\ &quot;DM&quot;"/>
    <numFmt numFmtId="173" formatCode="0.000%"/>
    <numFmt numFmtId="174" formatCode="&quot;￥&quot;#,##0;&quot;￥&quot;\-#,##0"/>
    <numFmt numFmtId="175" formatCode="00.000"/>
    <numFmt numFmtId="176" formatCode="_-* #,##0_-;\-* #,##0_-;_-* &quot;-&quot;_-;_-@_-"/>
    <numFmt numFmtId="177" formatCode="_-&quot;£&quot;* #,##0_-;\-&quot;£&quot;* #,##0_-;_-&quot;£&quot;* &quot;-&quot;_-;_-@_-"/>
    <numFmt numFmtId="178" formatCode="&quot;£&quot;#,##0;[Red]\-&quot;£&quot;#,##0"/>
    <numFmt numFmtId="179" formatCode="_-&quot;£&quot;* #,##0.00_-;\-&quot;£&quot;* #,##0.00_-;_-&quot;£&quot;* &quot;-&quot;??_-;_-@_-"/>
    <numFmt numFmtId="180" formatCode="_ * #.##0_ ;_ * \-#.##0_ ;_ * &quot;-&quot;??_ ;_ @_ "/>
    <numFmt numFmtId="181" formatCode="#.##0;[Red]#.##0"/>
  </numFmts>
  <fonts count="53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  <font>
      <b/>
      <sz val="13"/>
      <name val="Times New Roman"/>
      <family val="1"/>
      <charset val="163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0">
    <xf numFmtId="169" fontId="0" fillId="0" borderId="0"/>
    <xf numFmtId="43" fontId="3" fillId="0" borderId="0" applyFont="0" applyFill="0" applyBorder="0" applyAlignment="0" applyProtection="0"/>
    <xf numFmtId="169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/>
    <xf numFmtId="169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6" fillId="0" borderId="0"/>
    <xf numFmtId="43" fontId="16" fillId="0" borderId="0" applyFont="0" applyFill="0" applyBorder="0" applyAlignment="0" applyProtection="0"/>
    <xf numFmtId="169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1" fontId="36" fillId="0" borderId="0" applyFont="0" applyFill="0" applyBorder="0" applyAlignment="0" applyProtection="0"/>
    <xf numFmtId="169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9" fontId="15" fillId="0" borderId="30" applyNumberFormat="0" applyAlignment="0" applyProtection="0">
      <alignment horizontal="left" vertical="center"/>
    </xf>
    <xf numFmtId="169" fontId="15" fillId="0" borderId="8">
      <alignment horizontal="left" vertical="center"/>
    </xf>
    <xf numFmtId="169" fontId="37" fillId="0" borderId="0" applyNumberFormat="0" applyFont="0" applyFill="0" applyAlignment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3" fillId="0" borderId="0"/>
    <xf numFmtId="169" fontId="2" fillId="0" borderId="0"/>
    <xf numFmtId="169" fontId="38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169" fontId="43" fillId="0" borderId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69" fontId="45" fillId="0" borderId="0"/>
    <xf numFmtId="169" fontId="46" fillId="0" borderId="0" applyProtection="0"/>
    <xf numFmtId="176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7" fillId="0" borderId="0" applyFont="0" applyFill="0" applyBorder="0" applyAlignment="0" applyProtection="0"/>
  </cellStyleXfs>
  <cellXfs count="490">
    <xf numFmtId="169" fontId="0" fillId="0" borderId="0" xfId="0"/>
    <xf numFmtId="43" fontId="4" fillId="0" borderId="0" xfId="3" applyFont="1"/>
    <xf numFmtId="43" fontId="4" fillId="0" borderId="0" xfId="3" applyNumberFormat="1" applyFont="1"/>
    <xf numFmtId="43" fontId="4" fillId="0" borderId="0" xfId="1" applyFont="1"/>
    <xf numFmtId="169" fontId="5" fillId="0" borderId="0" xfId="0" applyFont="1"/>
    <xf numFmtId="169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169" fontId="4" fillId="0" borderId="2" xfId="0" applyFont="1" applyBorder="1"/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wrapText="1"/>
    </xf>
    <xf numFmtId="169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/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169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9" fillId="4" borderId="2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169" fontId="7" fillId="0" borderId="2" xfId="5" applyFont="1" applyBorder="1"/>
    <xf numFmtId="169" fontId="7" fillId="2" borderId="2" xfId="5" applyFont="1" applyFill="1" applyBorder="1" applyAlignment="1"/>
    <xf numFmtId="169" fontId="7" fillId="2" borderId="2" xfId="5" applyFont="1" applyFill="1" applyBorder="1"/>
    <xf numFmtId="43" fontId="7" fillId="2" borderId="2" xfId="3" applyFont="1" applyFill="1" applyBorder="1" applyAlignment="1"/>
    <xf numFmtId="169" fontId="7" fillId="0" borderId="2" xfId="5" applyFont="1" applyFill="1" applyBorder="1"/>
    <xf numFmtId="169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0" xfId="1" applyFont="1"/>
    <xf numFmtId="43" fontId="11" fillId="0" borderId="2" xfId="3" applyFont="1" applyFill="1" applyBorder="1"/>
    <xf numFmtId="43" fontId="11" fillId="0" borderId="0" xfId="3" applyFont="1"/>
    <xf numFmtId="43" fontId="12" fillId="0" borderId="0" xfId="3" applyFont="1"/>
    <xf numFmtId="165" fontId="12" fillId="0" borderId="0" xfId="3" applyNumberFormat="1" applyFont="1"/>
    <xf numFmtId="43" fontId="12" fillId="0" borderId="2" xfId="1" applyFont="1" applyFill="1" applyBorder="1"/>
    <xf numFmtId="165" fontId="12" fillId="0" borderId="2" xfId="1" applyNumberFormat="1" applyFont="1" applyFill="1" applyBorder="1"/>
    <xf numFmtId="169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169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6" fontId="4" fillId="0" borderId="0" xfId="0" applyNumberFormat="1" applyFont="1" applyAlignment="1">
      <alignment horizontal="right"/>
    </xf>
    <xf numFmtId="169" fontId="4" fillId="0" borderId="0" xfId="10" applyFont="1"/>
    <xf numFmtId="169" fontId="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0" applyFont="1" applyBorder="1" applyAlignment="1">
      <alignment horizontal="center"/>
    </xf>
    <xf numFmtId="169" fontId="5" fillId="0" borderId="1" xfId="10" applyFont="1" applyBorder="1" applyAlignment="1">
      <alignment horizontal="left"/>
    </xf>
    <xf numFmtId="167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right" vertical="center"/>
    </xf>
    <xf numFmtId="168" fontId="5" fillId="0" borderId="1" xfId="10" applyNumberFormat="1" applyFont="1" applyBorder="1" applyAlignment="1" applyProtection="1">
      <alignment horizontal="center"/>
      <protection hidden="1"/>
    </xf>
    <xf numFmtId="169" fontId="5" fillId="0" borderId="1" xfId="11" applyNumberFormat="1" applyFont="1" applyBorder="1" applyAlignment="1">
      <alignment horizontal="left"/>
    </xf>
    <xf numFmtId="169" fontId="4" fillId="0" borderId="1" xfId="0" applyFont="1" applyBorder="1"/>
    <xf numFmtId="165" fontId="4" fillId="0" borderId="1" xfId="1" applyNumberFormat="1" applyFont="1" applyBorder="1"/>
    <xf numFmtId="165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169" fontId="5" fillId="0" borderId="1" xfId="0" applyFont="1" applyBorder="1"/>
    <xf numFmtId="165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5" fontId="5" fillId="7" borderId="1" xfId="10" applyNumberFormat="1" applyFont="1" applyFill="1" applyBorder="1"/>
    <xf numFmtId="165" fontId="4" fillId="0" borderId="0" xfId="1" applyNumberFormat="1" applyFont="1"/>
    <xf numFmtId="1" fontId="4" fillId="3" borderId="1" xfId="0" applyNumberFormat="1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wrapText="1"/>
    </xf>
    <xf numFmtId="169" fontId="18" fillId="0" borderId="0" xfId="0" applyFont="1"/>
    <xf numFmtId="43" fontId="5" fillId="0" borderId="3" xfId="3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9" fontId="5" fillId="0" borderId="3" xfId="2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5" fontId="13" fillId="0" borderId="3" xfId="3" applyNumberFormat="1" applyFont="1" applyFill="1" applyBorder="1" applyAlignment="1">
      <alignment horizontal="center" vertical="center" wrapText="1"/>
    </xf>
    <xf numFmtId="169" fontId="19" fillId="0" borderId="0" xfId="0" applyNumberFormat="1" applyFont="1" applyFill="1" applyBorder="1" applyAlignment="1" applyProtection="1"/>
    <xf numFmtId="167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7" fontId="19" fillId="0" borderId="0" xfId="1" applyNumberFormat="1" applyFont="1" applyFill="1" applyBorder="1" applyAlignment="1" applyProtection="1"/>
    <xf numFmtId="167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169" fontId="22" fillId="0" borderId="25" xfId="0" applyFont="1" applyBorder="1" applyAlignment="1">
      <alignment horizontal="center" vertical="center"/>
    </xf>
    <xf numFmtId="167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169" fontId="7" fillId="0" borderId="0" xfId="0" applyNumberFormat="1" applyFont="1" applyFill="1" applyBorder="1" applyAlignment="1" applyProtection="1"/>
    <xf numFmtId="169" fontId="22" fillId="0" borderId="26" xfId="0" applyFont="1" applyBorder="1" applyAlignment="1">
      <alignment horizontal="center" vertical="center"/>
    </xf>
    <xf numFmtId="169" fontId="22" fillId="0" borderId="22" xfId="0" applyFont="1" applyBorder="1" applyAlignment="1">
      <alignment horizontal="center" vertical="center"/>
    </xf>
    <xf numFmtId="169" fontId="22" fillId="0" borderId="27" xfId="0" applyFont="1" applyBorder="1" applyAlignment="1">
      <alignment horizontal="center" vertical="center"/>
    </xf>
    <xf numFmtId="169" fontId="23" fillId="0" borderId="13" xfId="0" applyNumberFormat="1" applyFont="1" applyFill="1" applyBorder="1" applyAlignment="1" applyProtection="1"/>
    <xf numFmtId="169" fontId="23" fillId="0" borderId="17" xfId="0" applyNumberFormat="1" applyFont="1" applyFill="1" applyBorder="1" applyAlignment="1" applyProtection="1"/>
    <xf numFmtId="169" fontId="23" fillId="0" borderId="5" xfId="0" applyNumberFormat="1" applyFont="1" applyFill="1" applyBorder="1" applyAlignment="1" applyProtection="1"/>
    <xf numFmtId="167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169" fontId="23" fillId="0" borderId="0" xfId="0" applyNumberFormat="1" applyFont="1" applyFill="1" applyBorder="1" applyAlignment="1" applyProtection="1"/>
    <xf numFmtId="169" fontId="24" fillId="0" borderId="13" xfId="0" applyFont="1" applyBorder="1" applyAlignment="1">
      <alignment vertical="center"/>
    </xf>
    <xf numFmtId="169" fontId="25" fillId="0" borderId="17" xfId="0" applyNumberFormat="1" applyFont="1" applyFill="1" applyBorder="1" applyAlignment="1" applyProtection="1"/>
    <xf numFmtId="169" fontId="25" fillId="0" borderId="5" xfId="0" applyNumberFormat="1" applyFont="1" applyFill="1" applyBorder="1" applyAlignment="1" applyProtection="1"/>
    <xf numFmtId="167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7" fontId="24" fillId="0" borderId="2" xfId="1" applyNumberFormat="1" applyFont="1" applyBorder="1" applyAlignment="1">
      <alignment horizontal="center" vertical="center"/>
    </xf>
    <xf numFmtId="169" fontId="25" fillId="0" borderId="0" xfId="0" applyNumberFormat="1" applyFont="1" applyFill="1" applyBorder="1" applyAlignment="1" applyProtection="1"/>
    <xf numFmtId="169" fontId="25" fillId="0" borderId="13" xfId="0" applyNumberFormat="1" applyFont="1" applyFill="1" applyBorder="1" applyAlignment="1" applyProtection="1"/>
    <xf numFmtId="169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169" fontId="25" fillId="0" borderId="28" xfId="0" applyNumberFormat="1" applyFont="1" applyFill="1" applyBorder="1" applyAlignment="1" applyProtection="1"/>
    <xf numFmtId="169" fontId="27" fillId="0" borderId="17" xfId="0" applyFont="1" applyBorder="1" applyAlignment="1">
      <alignment horizontal="left"/>
    </xf>
    <xf numFmtId="169" fontId="25" fillId="0" borderId="29" xfId="0" applyNumberFormat="1" applyFont="1" applyFill="1" applyBorder="1" applyAlignment="1" applyProtection="1"/>
    <xf numFmtId="169" fontId="26" fillId="0" borderId="17" xfId="0" applyFont="1" applyBorder="1" applyAlignment="1">
      <alignment vertical="center"/>
    </xf>
    <xf numFmtId="169" fontId="26" fillId="0" borderId="13" xfId="0" applyFont="1" applyBorder="1" applyAlignment="1">
      <alignment vertical="center"/>
    </xf>
    <xf numFmtId="169" fontId="24" fillId="0" borderId="18" xfId="0" applyFont="1" applyBorder="1" applyAlignment="1">
      <alignment vertical="center"/>
    </xf>
    <xf numFmtId="169" fontId="25" fillId="0" borderId="14" xfId="0" applyNumberFormat="1" applyFont="1" applyFill="1" applyBorder="1" applyAlignment="1" applyProtection="1"/>
    <xf numFmtId="169" fontId="25" fillId="0" borderId="12" xfId="0" applyNumberFormat="1" applyFont="1" applyFill="1" applyBorder="1" applyAlignment="1" applyProtection="1"/>
    <xf numFmtId="169" fontId="25" fillId="0" borderId="19" xfId="0" applyNumberFormat="1" applyFont="1" applyFill="1" applyBorder="1" applyAlignment="1" applyProtection="1"/>
    <xf numFmtId="169" fontId="25" fillId="0" borderId="20" xfId="0" applyNumberFormat="1" applyFont="1" applyFill="1" applyBorder="1" applyAlignment="1" applyProtection="1"/>
    <xf numFmtId="169" fontId="25" fillId="0" borderId="21" xfId="0" applyNumberFormat="1" applyFont="1" applyFill="1" applyBorder="1" applyAlignment="1" applyProtection="1"/>
    <xf numFmtId="167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7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169" fontId="0" fillId="0" borderId="1" xfId="0" applyBorder="1"/>
    <xf numFmtId="169" fontId="4" fillId="0" borderId="0" xfId="0" applyFont="1" applyAlignment="1">
      <alignment wrapText="1"/>
    </xf>
    <xf numFmtId="166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/>
    </xf>
    <xf numFmtId="43" fontId="4" fillId="0" borderId="2" xfId="3" applyFont="1" applyFill="1" applyBorder="1" applyAlignment="1">
      <alignment horizontal="left" vertical="center" wrapText="1"/>
    </xf>
    <xf numFmtId="166" fontId="4" fillId="0" borderId="2" xfId="3" applyNumberFormat="1" applyFont="1" applyFill="1" applyBorder="1" applyAlignment="1">
      <alignment horizontal="left" vertical="center" wrapText="1"/>
    </xf>
    <xf numFmtId="43" fontId="11" fillId="0" borderId="2" xfId="3" applyFont="1" applyFill="1" applyBorder="1" applyAlignment="1">
      <alignment horizontal="left" vertical="center" wrapText="1"/>
    </xf>
    <xf numFmtId="43" fontId="12" fillId="0" borderId="2" xfId="1" applyFont="1" applyFill="1" applyBorder="1" applyAlignment="1">
      <alignment horizontal="left" vertical="center" wrapText="1"/>
    </xf>
    <xf numFmtId="165" fontId="12" fillId="0" borderId="2" xfId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 wrapText="1"/>
    </xf>
    <xf numFmtId="169" fontId="4" fillId="0" borderId="2" xfId="0" applyFont="1" applyFill="1" applyBorder="1" applyAlignment="1">
      <alignment horizontal="left" vertical="center" wrapText="1"/>
    </xf>
    <xf numFmtId="169" fontId="4" fillId="2" borderId="5" xfId="5" applyFont="1" applyFill="1" applyBorder="1" applyAlignment="1">
      <alignment horizontal="left" vertical="center" wrapText="1"/>
    </xf>
    <xf numFmtId="169" fontId="4" fillId="4" borderId="2" xfId="0" applyFont="1" applyFill="1" applyBorder="1" applyAlignment="1">
      <alignment horizontal="left" vertical="center" wrapText="1"/>
    </xf>
    <xf numFmtId="169" fontId="5" fillId="4" borderId="2" xfId="0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9" fontId="4" fillId="2" borderId="2" xfId="6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169" fontId="4" fillId="0" borderId="2" xfId="2" applyFont="1" applyFill="1" applyBorder="1" applyAlignment="1">
      <alignment horizontal="left" vertical="center" wrapText="1"/>
    </xf>
    <xf numFmtId="169" fontId="4" fillId="2" borderId="2" xfId="7" applyNumberFormat="1" applyFont="1" applyFill="1" applyBorder="1" applyAlignment="1">
      <alignment horizontal="left" vertical="center" wrapText="1"/>
    </xf>
    <xf numFmtId="169" fontId="5" fillId="3" borderId="1" xfId="5" applyFont="1" applyFill="1" applyBorder="1" applyAlignment="1">
      <alignment horizontal="left" vertical="center" wrapText="1"/>
    </xf>
    <xf numFmtId="43" fontId="5" fillId="3" borderId="1" xfId="3" applyFont="1" applyFill="1" applyBorder="1" applyAlignment="1">
      <alignment horizontal="left" vertical="center" wrapText="1"/>
    </xf>
    <xf numFmtId="169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169" fontId="6" fillId="0" borderId="2" xfId="0" applyFont="1" applyBorder="1" applyAlignment="1">
      <alignment horizontal="left" vertical="center" wrapText="1"/>
    </xf>
    <xf numFmtId="169" fontId="4" fillId="0" borderId="10" xfId="0" applyNumberFormat="1" applyFont="1" applyBorder="1"/>
    <xf numFmtId="169" fontId="30" fillId="0" borderId="0" xfId="6" applyFont="1"/>
    <xf numFmtId="169" fontId="31" fillId="0" borderId="0" xfId="6" applyFont="1" applyAlignment="1"/>
    <xf numFmtId="165" fontId="31" fillId="0" borderId="0" xfId="14" applyNumberFormat="1" applyFont="1" applyAlignment="1">
      <alignment horizontal="center"/>
    </xf>
    <xf numFmtId="169" fontId="31" fillId="0" borderId="0" xfId="6" applyFont="1" applyAlignment="1">
      <alignment horizontal="center"/>
    </xf>
    <xf numFmtId="165" fontId="30" fillId="0" borderId="0" xfId="3" applyNumberFormat="1" applyFont="1" applyAlignment="1"/>
    <xf numFmtId="165" fontId="30" fillId="10" borderId="0" xfId="3" applyNumberFormat="1" applyFont="1" applyFill="1" applyBorder="1" applyAlignment="1"/>
    <xf numFmtId="169" fontId="31" fillId="0" borderId="0" xfId="6" applyNumberFormat="1" applyFont="1" applyAlignment="1">
      <alignment horizontal="left"/>
    </xf>
    <xf numFmtId="169" fontId="32" fillId="0" borderId="0" xfId="6" applyFont="1" applyAlignment="1">
      <alignment horizontal="left" vertical="top"/>
    </xf>
    <xf numFmtId="169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169" fontId="33" fillId="0" borderId="0" xfId="6" applyFont="1"/>
    <xf numFmtId="169" fontId="31" fillId="10" borderId="0" xfId="6" applyNumberFormat="1" applyFont="1" applyFill="1" applyBorder="1" applyAlignment="1">
      <alignment horizontal="center" vertical="center"/>
    </xf>
    <xf numFmtId="169" fontId="30" fillId="10" borderId="1" xfId="6" applyFont="1" applyFill="1" applyBorder="1"/>
    <xf numFmtId="169" fontId="30" fillId="10" borderId="1" xfId="6" applyNumberFormat="1" applyFont="1" applyFill="1" applyBorder="1" applyAlignment="1"/>
    <xf numFmtId="165" fontId="30" fillId="10" borderId="1" xfId="14" applyNumberFormat="1" applyFont="1" applyFill="1" applyBorder="1" applyAlignment="1"/>
    <xf numFmtId="165" fontId="30" fillId="10" borderId="1" xfId="3" applyNumberFormat="1" applyFont="1" applyFill="1" applyBorder="1" applyAlignment="1"/>
    <xf numFmtId="169" fontId="30" fillId="10" borderId="1" xfId="5" applyFont="1" applyFill="1" applyBorder="1" applyAlignment="1"/>
    <xf numFmtId="169" fontId="30" fillId="10" borderId="1" xfId="6" applyNumberFormat="1" applyFont="1" applyFill="1" applyBorder="1" applyAlignment="1">
      <alignment horizontal="left"/>
    </xf>
    <xf numFmtId="165" fontId="30" fillId="0" borderId="1" xfId="3" applyNumberFormat="1" applyFont="1" applyBorder="1"/>
    <xf numFmtId="169" fontId="30" fillId="0" borderId="1" xfId="6" applyNumberFormat="1" applyFont="1" applyBorder="1"/>
    <xf numFmtId="169" fontId="30" fillId="0" borderId="1" xfId="6" applyNumberFormat="1" applyFont="1" applyBorder="1" applyAlignment="1">
      <alignment horizontal="left"/>
    </xf>
    <xf numFmtId="169" fontId="35" fillId="10" borderId="1" xfId="2" applyFont="1" applyFill="1" applyBorder="1"/>
    <xf numFmtId="165" fontId="30" fillId="10" borderId="0" xfId="3" applyNumberFormat="1" applyFont="1" applyFill="1" applyBorder="1"/>
    <xf numFmtId="169" fontId="30" fillId="10" borderId="1" xfId="3" applyNumberFormat="1" applyFont="1" applyFill="1" applyBorder="1" applyAlignment="1"/>
    <xf numFmtId="169" fontId="30" fillId="10" borderId="0" xfId="3" applyNumberFormat="1" applyFont="1" applyFill="1" applyBorder="1" applyAlignment="1"/>
    <xf numFmtId="165" fontId="31" fillId="10" borderId="0" xfId="3" applyNumberFormat="1" applyFont="1" applyFill="1" applyBorder="1"/>
    <xf numFmtId="169" fontId="30" fillId="0" borderId="0" xfId="6" applyFont="1" applyFill="1"/>
    <xf numFmtId="169" fontId="30" fillId="0" borderId="0" xfId="6" applyNumberFormat="1" applyFont="1"/>
    <xf numFmtId="169" fontId="30" fillId="0" borderId="0" xfId="6" applyNumberFormat="1" applyFont="1" applyAlignment="1">
      <alignment horizontal="left"/>
    </xf>
    <xf numFmtId="169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5" fontId="30" fillId="0" borderId="0" xfId="3" applyNumberFormat="1" applyFont="1"/>
    <xf numFmtId="165" fontId="30" fillId="0" borderId="0" xfId="14" applyNumberFormat="1" applyFont="1" applyAlignment="1">
      <alignment horizontal="center"/>
    </xf>
    <xf numFmtId="169" fontId="30" fillId="0" borderId="1" xfId="6" applyFont="1" applyBorder="1"/>
    <xf numFmtId="43" fontId="4" fillId="0" borderId="0" xfId="1" applyFont="1" applyAlignment="1">
      <alignment vertical="center"/>
    </xf>
    <xf numFmtId="43" fontId="6" fillId="4" borderId="10" xfId="1" applyFont="1" applyFill="1" applyBorder="1" applyAlignment="1">
      <alignment horizontal="left" vertical="center" wrapText="1"/>
    </xf>
    <xf numFmtId="43" fontId="4" fillId="0" borderId="2" xfId="1" applyFont="1" applyBorder="1" applyAlignment="1">
      <alignment wrapText="1"/>
    </xf>
    <xf numFmtId="169" fontId="4" fillId="0" borderId="10" xfId="1" applyNumberFormat="1" applyFont="1" applyBorder="1"/>
    <xf numFmtId="169" fontId="49" fillId="0" borderId="1" xfId="5" applyFont="1" applyBorder="1"/>
    <xf numFmtId="43" fontId="49" fillId="0" borderId="1" xfId="3" applyFont="1" applyBorder="1" applyAlignment="1"/>
    <xf numFmtId="169" fontId="30" fillId="10" borderId="0" xfId="6" applyFont="1" applyFill="1" applyBorder="1"/>
    <xf numFmtId="169" fontId="30" fillId="10" borderId="0" xfId="6" applyNumberFormat="1" applyFont="1" applyFill="1" applyBorder="1" applyAlignment="1"/>
    <xf numFmtId="169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5" fontId="30" fillId="10" borderId="0" xfId="14" applyNumberFormat="1" applyFont="1" applyFill="1" applyBorder="1" applyAlignment="1"/>
    <xf numFmtId="169" fontId="33" fillId="10" borderId="0" xfId="6" applyFont="1" applyFill="1" applyBorder="1"/>
    <xf numFmtId="169" fontId="35" fillId="10" borderId="0" xfId="2" applyFont="1" applyFill="1" applyBorder="1"/>
    <xf numFmtId="169" fontId="30" fillId="10" borderId="0" xfId="6" applyNumberFormat="1" applyFont="1" applyFill="1" applyBorder="1" applyAlignment="1"/>
    <xf numFmtId="169" fontId="34" fillId="10" borderId="0" xfId="7" applyNumberFormat="1" applyFont="1" applyFill="1" applyBorder="1" applyAlignment="1">
      <alignment horizontal="center"/>
    </xf>
    <xf numFmtId="169" fontId="34" fillId="10" borderId="0" xfId="7" applyNumberFormat="1" applyFont="1" applyFill="1" applyBorder="1" applyAlignment="1">
      <alignment horizontal="left"/>
    </xf>
    <xf numFmtId="169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5" fontId="34" fillId="10" borderId="0" xfId="14" applyNumberFormat="1" applyFont="1" applyFill="1" applyBorder="1" applyAlignment="1">
      <alignment horizontal="center"/>
    </xf>
    <xf numFmtId="169" fontId="30" fillId="10" borderId="0" xfId="6" applyNumberFormat="1" applyFont="1" applyFill="1" applyBorder="1" applyAlignment="1">
      <alignment horizontal="left"/>
    </xf>
    <xf numFmtId="169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5" fontId="31" fillId="10" borderId="0" xfId="14" applyNumberFormat="1" applyFont="1" applyFill="1" applyBorder="1" applyAlignment="1"/>
    <xf numFmtId="169" fontId="30" fillId="10" borderId="0" xfId="6" applyNumberFormat="1" applyFont="1" applyFill="1" applyBorder="1"/>
    <xf numFmtId="169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5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5" fontId="31" fillId="10" borderId="0" xfId="14" applyNumberFormat="1" applyFont="1" applyFill="1" applyBorder="1" applyAlignment="1">
      <alignment horizontal="left"/>
    </xf>
    <xf numFmtId="169" fontId="30" fillId="0" borderId="0" xfId="6" applyFont="1" applyBorder="1"/>
    <xf numFmtId="169" fontId="30" fillId="0" borderId="0" xfId="6" applyNumberFormat="1" applyFont="1" applyBorder="1"/>
    <xf numFmtId="169" fontId="30" fillId="0" borderId="0" xfId="6" applyNumberFormat="1" applyFont="1" applyBorder="1" applyAlignment="1">
      <alignment horizontal="left"/>
    </xf>
    <xf numFmtId="169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5" fontId="30" fillId="0" borderId="0" xfId="14" applyNumberFormat="1" applyFont="1" applyBorder="1" applyAlignment="1">
      <alignment horizontal="center"/>
    </xf>
    <xf numFmtId="165" fontId="30" fillId="0" borderId="0" xfId="3" applyNumberFormat="1" applyFont="1" applyBorder="1"/>
    <xf numFmtId="165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5" fontId="6" fillId="0" borderId="0" xfId="1" applyNumberFormat="1" applyFont="1"/>
    <xf numFmtId="165" fontId="4" fillId="0" borderId="2" xfId="1" applyNumberFormat="1" applyFont="1" applyFill="1" applyBorder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5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5" fontId="5" fillId="6" borderId="2" xfId="1" applyNumberFormat="1" applyFont="1" applyFill="1" applyBorder="1" applyAlignment="1">
      <alignment horizontal="right"/>
    </xf>
    <xf numFmtId="165" fontId="11" fillId="0" borderId="2" xfId="1" applyNumberFormat="1" applyFont="1" applyFill="1" applyBorder="1"/>
    <xf numFmtId="169" fontId="33" fillId="11" borderId="1" xfId="6" applyFont="1" applyFill="1" applyBorder="1" applyAlignment="1">
      <alignment horizontal="center" vertical="top"/>
    </xf>
    <xf numFmtId="169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9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169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9" fontId="4" fillId="2" borderId="1" xfId="6" applyNumberFormat="1" applyFont="1" applyFill="1" applyBorder="1" applyAlignment="1">
      <alignment horizontal="left" vertical="center" wrapText="1"/>
    </xf>
    <xf numFmtId="169" fontId="4" fillId="2" borderId="1" xfId="7" applyNumberFormat="1" applyFont="1" applyFill="1" applyBorder="1" applyAlignment="1">
      <alignment horizontal="left" vertical="center" wrapText="1"/>
    </xf>
    <xf numFmtId="169" fontId="33" fillId="0" borderId="0" xfId="6" applyNumberFormat="1" applyFont="1" applyBorder="1"/>
    <xf numFmtId="165" fontId="50" fillId="0" borderId="0" xfId="3" applyNumberFormat="1" applyFont="1"/>
    <xf numFmtId="43" fontId="10" fillId="0" borderId="3" xfId="1" applyFont="1" applyFill="1" applyBorder="1" applyAlignment="1">
      <alignment horizontal="center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169" fontId="4" fillId="10" borderId="2" xfId="5" applyFont="1" applyFill="1" applyBorder="1" applyAlignment="1">
      <alignment horizontal="left" vertical="center" wrapText="1"/>
    </xf>
    <xf numFmtId="43" fontId="4" fillId="10" borderId="2" xfId="3" applyNumberFormat="1" applyFont="1" applyFill="1" applyBorder="1" applyAlignment="1">
      <alignment horizontal="left" vertical="center" wrapText="1"/>
    </xf>
    <xf numFmtId="169" fontId="5" fillId="10" borderId="0" xfId="0" applyFont="1" applyFill="1"/>
    <xf numFmtId="169" fontId="4" fillId="10" borderId="0" xfId="0" applyFont="1" applyFill="1"/>
    <xf numFmtId="165" fontId="30" fillId="0" borderId="0" xfId="6" applyNumberFormat="1" applyFont="1"/>
    <xf numFmtId="43" fontId="30" fillId="10" borderId="1" xfId="1" applyFont="1" applyFill="1" applyBorder="1" applyAlignment="1"/>
    <xf numFmtId="166" fontId="6" fillId="0" borderId="2" xfId="3" applyNumberFormat="1" applyFont="1" applyFill="1" applyBorder="1" applyAlignment="1">
      <alignment horizontal="left" vertical="center" wrapText="1"/>
    </xf>
    <xf numFmtId="43" fontId="6" fillId="0" borderId="2" xfId="1" applyFont="1" applyFill="1" applyBorder="1" applyAlignment="1">
      <alignment horizontal="left" vertical="center" wrapText="1"/>
    </xf>
    <xf numFmtId="165" fontId="6" fillId="0" borderId="2" xfId="1" applyNumberFormat="1" applyFont="1" applyFill="1" applyBorder="1" applyAlignment="1">
      <alignment horizontal="left" vertical="center" wrapText="1"/>
    </xf>
    <xf numFmtId="43" fontId="6" fillId="0" borderId="2" xfId="3" applyNumberFormat="1" applyFont="1" applyFill="1" applyBorder="1" applyAlignment="1">
      <alignment horizontal="left" vertical="center" wrapText="1"/>
    </xf>
    <xf numFmtId="169" fontId="6" fillId="0" borderId="0" xfId="0" applyFont="1" applyAlignment="1">
      <alignment wrapText="1"/>
    </xf>
    <xf numFmtId="165" fontId="50" fillId="11" borderId="0" xfId="1" applyNumberFormat="1" applyFont="1" applyFill="1"/>
    <xf numFmtId="9" fontId="26" fillId="0" borderId="5" xfId="8" applyFont="1" applyBorder="1" applyAlignment="1">
      <alignment horizontal="center" vertical="center"/>
    </xf>
    <xf numFmtId="167" fontId="24" fillId="0" borderId="31" xfId="1" applyNumberFormat="1" applyFont="1" applyBorder="1" applyAlignment="1">
      <alignment horizontal="center" vertical="center"/>
    </xf>
    <xf numFmtId="167" fontId="26" fillId="0" borderId="2" xfId="1" applyNumberFormat="1" applyFont="1" applyBorder="1" applyAlignment="1">
      <alignment vertical="center"/>
    </xf>
    <xf numFmtId="169" fontId="30" fillId="10" borderId="1" xfId="6" applyFont="1" applyFill="1" applyBorder="1" applyAlignment="1"/>
    <xf numFmtId="169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5" fontId="31" fillId="0" borderId="0" xfId="1" applyNumberFormat="1" applyFont="1" applyAlignment="1">
      <alignment horizontal="center"/>
    </xf>
    <xf numFmtId="165" fontId="33" fillId="11" borderId="1" xfId="1" applyNumberFormat="1" applyFont="1" applyFill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Alignment="1">
      <alignment horizontal="center"/>
    </xf>
    <xf numFmtId="165" fontId="33" fillId="10" borderId="1" xfId="1" applyNumberFormat="1" applyFont="1" applyFill="1" applyBorder="1" applyAlignment="1"/>
    <xf numFmtId="169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5" fontId="30" fillId="0" borderId="1" xfId="14" applyNumberFormat="1" applyFont="1" applyBorder="1" applyAlignment="1">
      <alignment horizontal="center"/>
    </xf>
    <xf numFmtId="169" fontId="33" fillId="0" borderId="1" xfId="6" applyFont="1" applyBorder="1" applyAlignment="1">
      <alignment horizontal="center" vertical="top"/>
    </xf>
    <xf numFmtId="169" fontId="33" fillId="10" borderId="1" xfId="6" applyNumberFormat="1" applyFont="1" applyFill="1" applyBorder="1" applyAlignment="1">
      <alignment horizontal="center"/>
    </xf>
    <xf numFmtId="169" fontId="34" fillId="10" borderId="1" xfId="6" applyNumberFormat="1" applyFont="1" applyFill="1" applyBorder="1" applyAlignment="1"/>
    <xf numFmtId="165" fontId="34" fillId="10" borderId="1" xfId="14" applyNumberFormat="1" applyFont="1" applyFill="1" applyBorder="1" applyAlignment="1"/>
    <xf numFmtId="169" fontId="33" fillId="0" borderId="1" xfId="6" applyFont="1" applyBorder="1" applyAlignment="1">
      <alignment horizontal="left" vertical="top"/>
    </xf>
    <xf numFmtId="165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9" fontId="4" fillId="0" borderId="1" xfId="6" applyNumberFormat="1" applyFont="1" applyBorder="1" applyAlignment="1">
      <alignment horizontal="left"/>
    </xf>
    <xf numFmtId="169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5" fontId="30" fillId="10" borderId="0" xfId="6" applyNumberFormat="1" applyFont="1" applyFill="1"/>
    <xf numFmtId="169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169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right"/>
    </xf>
    <xf numFmtId="43" fontId="11" fillId="0" borderId="1" xfId="1" applyFont="1" applyBorder="1"/>
    <xf numFmtId="169" fontId="5" fillId="0" borderId="1" xfId="0" applyFont="1" applyBorder="1" applyAlignment="1">
      <alignment horizontal="center"/>
    </xf>
    <xf numFmtId="43" fontId="5" fillId="0" borderId="1" xfId="3" applyNumberFormat="1" applyFont="1" applyBorder="1"/>
    <xf numFmtId="43" fontId="10" fillId="0" borderId="1" xfId="3" applyFont="1" applyBorder="1" applyAlignment="1">
      <alignment horizontal="center"/>
    </xf>
    <xf numFmtId="43" fontId="13" fillId="0" borderId="1" xfId="3" applyFont="1" applyBorder="1" applyAlignment="1">
      <alignment horizontal="center"/>
    </xf>
    <xf numFmtId="165" fontId="13" fillId="0" borderId="1" xfId="3" applyNumberFormat="1" applyFont="1" applyBorder="1" applyAlignment="1">
      <alignment horizontal="center"/>
    </xf>
    <xf numFmtId="43" fontId="5" fillId="0" borderId="1" xfId="3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5" fontId="10" fillId="0" borderId="1" xfId="1" applyNumberFormat="1" applyFont="1" applyBorder="1"/>
    <xf numFmtId="165" fontId="11" fillId="0" borderId="1" xfId="1" applyNumberFormat="1" applyFont="1" applyBorder="1"/>
    <xf numFmtId="165" fontId="13" fillId="0" borderId="1" xfId="1" applyNumberFormat="1" applyFont="1" applyBorder="1"/>
    <xf numFmtId="43" fontId="4" fillId="0" borderId="0" xfId="1" applyFont="1" applyBorder="1"/>
    <xf numFmtId="165" fontId="10" fillId="0" borderId="0" xfId="1" applyNumberFormat="1" applyFont="1" applyBorder="1"/>
    <xf numFmtId="165" fontId="4" fillId="0" borderId="0" xfId="10" applyNumberFormat="1" applyFont="1"/>
    <xf numFmtId="16" fontId="30" fillId="10" borderId="1" xfId="6" applyNumberFormat="1" applyFont="1" applyFill="1" applyBorder="1"/>
    <xf numFmtId="180" fontId="30" fillId="0" borderId="0" xfId="1" applyNumberFormat="1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2" applyFont="1" applyBorder="1"/>
    <xf numFmtId="169" fontId="5" fillId="0" borderId="1" xfId="10" applyFont="1" applyFill="1" applyBorder="1" applyAlignment="1">
      <alignment horizontal="center"/>
    </xf>
    <xf numFmtId="167" fontId="24" fillId="0" borderId="2" xfId="1" applyNumberFormat="1" applyFont="1" applyFill="1" applyBorder="1" applyAlignment="1">
      <alignment horizontal="center" vertical="center"/>
    </xf>
    <xf numFmtId="167" fontId="26" fillId="0" borderId="2" xfId="1" applyNumberFormat="1" applyFont="1" applyFill="1" applyBorder="1" applyAlignment="1">
      <alignment horizontal="center" vertical="center"/>
    </xf>
    <xf numFmtId="169" fontId="24" fillId="0" borderId="17" xfId="0" applyFont="1" applyBorder="1" applyAlignment="1">
      <alignment vertical="center"/>
    </xf>
    <xf numFmtId="169" fontId="9" fillId="12" borderId="1" xfId="0" applyFont="1" applyFill="1" applyBorder="1"/>
    <xf numFmtId="169" fontId="49" fillId="2" borderId="1" xfId="5" applyFont="1" applyFill="1" applyBorder="1"/>
    <xf numFmtId="169" fontId="51" fillId="12" borderId="1" xfId="0" applyFont="1" applyFill="1" applyBorder="1"/>
    <xf numFmtId="165" fontId="30" fillId="10" borderId="4" xfId="14" applyNumberFormat="1" applyFont="1" applyFill="1" applyBorder="1" applyAlignment="1"/>
    <xf numFmtId="165" fontId="30" fillId="10" borderId="4" xfId="1" applyNumberFormat="1" applyFont="1" applyFill="1" applyBorder="1" applyAlignment="1"/>
    <xf numFmtId="169" fontId="30" fillId="10" borderId="1" xfId="1" applyNumberFormat="1" applyFont="1" applyFill="1" applyBorder="1" applyAlignment="1"/>
    <xf numFmtId="169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169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169" fontId="49" fillId="0" borderId="1" xfId="5" applyFont="1" applyFill="1" applyBorder="1"/>
    <xf numFmtId="169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169" fontId="30" fillId="0" borderId="1" xfId="5" applyFont="1" applyFill="1" applyBorder="1" applyAlignment="1">
      <alignment horizontal="left" vertical="center" wrapText="1"/>
    </xf>
    <xf numFmtId="169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169" fontId="30" fillId="12" borderId="1" xfId="0" applyFont="1" applyFill="1" applyBorder="1"/>
    <xf numFmtId="169" fontId="30" fillId="10" borderId="1" xfId="6" applyFont="1" applyFill="1" applyBorder="1" applyAlignment="1">
      <alignment horizontal="left"/>
    </xf>
    <xf numFmtId="43" fontId="7" fillId="0" borderId="1" xfId="3" applyFont="1" applyBorder="1" applyAlignment="1"/>
    <xf numFmtId="169" fontId="51" fillId="12" borderId="9" xfId="0" applyFont="1" applyFill="1" applyBorder="1"/>
    <xf numFmtId="165" fontId="30" fillId="12" borderId="1" xfId="0" applyNumberFormat="1" applyFont="1" applyFill="1" applyBorder="1"/>
    <xf numFmtId="169" fontId="30" fillId="12" borderId="9" xfId="0" applyNumberFormat="1" applyFont="1" applyFill="1" applyBorder="1"/>
    <xf numFmtId="43" fontId="30" fillId="0" borderId="1" xfId="1" applyFont="1" applyBorder="1" applyAlignment="1">
      <alignment horizontal="center"/>
    </xf>
    <xf numFmtId="169" fontId="11" fillId="0" borderId="2" xfId="1" applyNumberFormat="1" applyFont="1" applyFill="1" applyBorder="1"/>
    <xf numFmtId="169" fontId="9" fillId="12" borderId="7" xfId="0" applyFont="1" applyFill="1" applyBorder="1"/>
    <xf numFmtId="169" fontId="30" fillId="0" borderId="9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169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65" fontId="31" fillId="10" borderId="1" xfId="6" applyNumberFormat="1" applyFont="1" applyFill="1" applyBorder="1" applyAlignment="1">
      <alignment vertical="center"/>
    </xf>
    <xf numFmtId="165" fontId="30" fillId="10" borderId="1" xfId="6" applyNumberFormat="1" applyFont="1" applyFill="1" applyBorder="1" applyAlignment="1">
      <alignment vertical="center"/>
    </xf>
    <xf numFmtId="181" fontId="31" fillId="0" borderId="0" xfId="1" applyNumberFormat="1" applyFont="1" applyAlignment="1"/>
    <xf numFmtId="181" fontId="31" fillId="0" borderId="0" xfId="1" applyNumberFormat="1" applyFont="1" applyAlignment="1">
      <alignment horizontal="center"/>
    </xf>
    <xf numFmtId="181" fontId="30" fillId="10" borderId="1" xfId="1" applyNumberFormat="1" applyFont="1" applyFill="1" applyBorder="1" applyAlignment="1"/>
    <xf numFmtId="181" fontId="33" fillId="0" borderId="1" xfId="1" applyNumberFormat="1" applyFont="1" applyBorder="1" applyAlignment="1">
      <alignment horizontal="center"/>
    </xf>
    <xf numFmtId="181" fontId="30" fillId="10" borderId="0" xfId="1" applyNumberFormat="1" applyFont="1" applyFill="1" applyBorder="1" applyAlignment="1"/>
    <xf numFmtId="181" fontId="30" fillId="10" borderId="4" xfId="1" applyNumberFormat="1" applyFont="1" applyFill="1" applyBorder="1" applyAlignment="1"/>
    <xf numFmtId="181" fontId="34" fillId="10" borderId="1" xfId="1" applyNumberFormat="1" applyFont="1" applyFill="1" applyBorder="1" applyAlignment="1"/>
    <xf numFmtId="181" fontId="34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/>
    <xf numFmtId="181" fontId="30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>
      <alignment horizontal="left"/>
    </xf>
    <xf numFmtId="181" fontId="30" fillId="0" borderId="0" xfId="1" applyNumberFormat="1" applyFont="1" applyBorder="1" applyAlignment="1">
      <alignment horizontal="center"/>
    </xf>
    <xf numFmtId="181" fontId="30" fillId="0" borderId="0" xfId="1" applyNumberFormat="1" applyFont="1" applyAlignment="1">
      <alignment horizontal="center"/>
    </xf>
    <xf numFmtId="168" fontId="30" fillId="10" borderId="1" xfId="1" applyNumberFormat="1" applyFont="1" applyFill="1" applyBorder="1" applyAlignment="1"/>
    <xf numFmtId="169" fontId="30" fillId="10" borderId="1" xfId="14" applyNumberFormat="1" applyFont="1" applyFill="1" applyBorder="1" applyAlignment="1"/>
    <xf numFmtId="165" fontId="31" fillId="10" borderId="1" xfId="3" applyNumberFormat="1" applyFont="1" applyFill="1" applyBorder="1" applyAlignment="1">
      <alignment vertical="center"/>
    </xf>
    <xf numFmtId="169" fontId="30" fillId="10" borderId="4" xfId="6" applyFont="1" applyFill="1" applyBorder="1" applyAlignment="1"/>
    <xf numFmtId="43" fontId="30" fillId="10" borderId="4" xfId="1" applyFont="1" applyFill="1" applyBorder="1" applyAlignment="1"/>
    <xf numFmtId="165" fontId="31" fillId="10" borderId="4" xfId="1" applyNumberFormat="1" applyFont="1" applyFill="1" applyBorder="1" applyAlignment="1"/>
    <xf numFmtId="169" fontId="30" fillId="0" borderId="1" xfId="0" applyFont="1" applyBorder="1" applyAlignment="1">
      <alignment horizontal="left" vertical="top"/>
    </xf>
    <xf numFmtId="43" fontId="30" fillId="12" borderId="1" xfId="0" applyNumberFormat="1" applyFont="1" applyFill="1" applyBorder="1"/>
    <xf numFmtId="169" fontId="4" fillId="0" borderId="1" xfId="0" applyFont="1" applyBorder="1" applyAlignment="1">
      <alignment horizontal="left" vertical="top"/>
    </xf>
    <xf numFmtId="43" fontId="30" fillId="0" borderId="1" xfId="0" applyNumberFormat="1" applyFont="1" applyBorder="1" applyAlignment="1">
      <alignment horizontal="center"/>
    </xf>
    <xf numFmtId="165" fontId="30" fillId="10" borderId="1" xfId="3" applyNumberFormat="1" applyFont="1" applyFill="1" applyBorder="1"/>
    <xf numFmtId="0" fontId="30" fillId="10" borderId="1" xfId="1" applyNumberFormat="1" applyFont="1" applyFill="1" applyBorder="1" applyAlignment="1"/>
    <xf numFmtId="0" fontId="30" fillId="10" borderId="1" xfId="6" applyNumberFormat="1" applyFont="1" applyFill="1" applyBorder="1" applyAlignment="1"/>
    <xf numFmtId="0" fontId="4" fillId="0" borderId="1" xfId="6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30" fillId="0" borderId="1" xfId="6" applyNumberFormat="1" applyFont="1" applyBorder="1" applyAlignment="1">
      <alignment horizontal="left"/>
    </xf>
    <xf numFmtId="0" fontId="30" fillId="0" borderId="1" xfId="0" applyNumberFormat="1" applyFont="1" applyBorder="1" applyAlignment="1">
      <alignment horizontal="left"/>
    </xf>
    <xf numFmtId="0" fontId="30" fillId="12" borderId="1" xfId="0" applyNumberFormat="1" applyFont="1" applyFill="1" applyBorder="1"/>
    <xf numFmtId="0" fontId="30" fillId="10" borderId="1" xfId="6" applyNumberFormat="1" applyFont="1" applyFill="1" applyBorder="1" applyAlignment="1">
      <alignment vertical="center"/>
    </xf>
    <xf numFmtId="1" fontId="9" fillId="0" borderId="7" xfId="0" applyNumberFormat="1" applyFont="1" applyBorder="1" applyAlignment="1">
      <alignment horizontal="left" vertical="center" wrapText="1"/>
    </xf>
    <xf numFmtId="169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169" fontId="51" fillId="0" borderId="4" xfId="0" applyFont="1" applyBorder="1"/>
    <xf numFmtId="43" fontId="9" fillId="0" borderId="27" xfId="0" applyNumberFormat="1" applyFon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31" fillId="10" borderId="1" xfId="6" applyNumberFormat="1" applyFont="1" applyFill="1" applyBorder="1" applyAlignment="1">
      <alignment vertical="center"/>
    </xf>
    <xf numFmtId="43" fontId="9" fillId="12" borderId="1" xfId="0" applyNumberFormat="1" applyFont="1" applyFill="1" applyBorder="1"/>
    <xf numFmtId="1" fontId="9" fillId="0" borderId="1" xfId="0" applyNumberFormat="1" applyFont="1" applyBorder="1" applyAlignment="1">
      <alignment horizontal="left" vertical="center" wrapText="1"/>
    </xf>
    <xf numFmtId="43" fontId="9" fillId="0" borderId="1" xfId="0" applyNumberFormat="1" applyFont="1" applyBorder="1"/>
    <xf numFmtId="181" fontId="30" fillId="12" borderId="1" xfId="0" applyNumberFormat="1" applyFont="1" applyFill="1" applyBorder="1"/>
    <xf numFmtId="0" fontId="52" fillId="10" borderId="1" xfId="6" applyNumberFormat="1" applyFont="1" applyFill="1" applyBorder="1" applyAlignment="1">
      <alignment vertical="center"/>
    </xf>
    <xf numFmtId="169" fontId="17" fillId="0" borderId="1" xfId="0" applyFont="1" applyBorder="1" applyAlignment="1">
      <alignment horizontal="center"/>
    </xf>
    <xf numFmtId="3" fontId="0" fillId="0" borderId="1" xfId="0" applyNumberFormat="1" applyBorder="1"/>
    <xf numFmtId="16" fontId="30" fillId="10" borderId="1" xfId="6" applyNumberFormat="1" applyFont="1" applyFill="1" applyBorder="1" applyAlignment="1">
      <alignment vertical="center"/>
    </xf>
    <xf numFmtId="169" fontId="4" fillId="0" borderId="9" xfId="0" applyFont="1" applyBorder="1" applyAlignment="1">
      <alignment horizontal="left" vertical="top"/>
    </xf>
    <xf numFmtId="181" fontId="30" fillId="12" borderId="9" xfId="0" applyNumberFormat="1" applyFont="1" applyFill="1" applyBorder="1"/>
    <xf numFmtId="169" fontId="28" fillId="0" borderId="0" xfId="0" applyFont="1" applyAlignment="1">
      <alignment horizontal="center"/>
    </xf>
    <xf numFmtId="0" fontId="4" fillId="0" borderId="4" xfId="0" applyNumberFormat="1" applyFont="1" applyBorder="1" applyAlignment="1">
      <alignment horizontal="left"/>
    </xf>
    <xf numFmtId="169" fontId="30" fillId="0" borderId="27" xfId="0" applyFont="1" applyBorder="1" applyAlignment="1">
      <alignment horizontal="left" vertical="top"/>
    </xf>
    <xf numFmtId="169" fontId="4" fillId="0" borderId="27" xfId="0" applyFont="1" applyBorder="1" applyAlignment="1">
      <alignment horizontal="left" vertical="top"/>
    </xf>
    <xf numFmtId="169" fontId="4" fillId="0" borderId="1" xfId="0" applyFont="1" applyBorder="1" applyAlignment="1">
      <alignment horizontal="left"/>
    </xf>
    <xf numFmtId="169" fontId="22" fillId="0" borderId="23" xfId="0" applyFont="1" applyBorder="1" applyAlignment="1">
      <alignment horizontal="center" vertical="center"/>
    </xf>
    <xf numFmtId="169" fontId="22" fillId="0" borderId="24" xfId="0" applyFont="1" applyBorder="1" applyAlignment="1">
      <alignment horizontal="center" vertical="center"/>
    </xf>
    <xf numFmtId="169" fontId="1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3" xfId="10" applyFont="1" applyBorder="1" applyAlignment="1">
      <alignment horizontal="center" vertical="center" textRotation="90"/>
    </xf>
    <xf numFmtId="169" fontId="5" fillId="0" borderId="11" xfId="10" applyFont="1" applyBorder="1" applyAlignment="1">
      <alignment horizontal="center" vertical="center" textRotation="90"/>
    </xf>
    <xf numFmtId="169" fontId="5" fillId="0" borderId="4" xfId="10" applyFont="1" applyBorder="1" applyAlignment="1">
      <alignment horizontal="center" vertical="center" textRotation="90"/>
    </xf>
    <xf numFmtId="165" fontId="5" fillId="10" borderId="3" xfId="1" applyNumberFormat="1" applyFont="1" applyFill="1" applyBorder="1" applyAlignment="1">
      <alignment horizontal="center" vertical="center"/>
    </xf>
    <xf numFmtId="165" fontId="5" fillId="10" borderId="11" xfId="1" applyNumberFormat="1" applyFont="1" applyFill="1" applyBorder="1" applyAlignment="1">
      <alignment horizontal="center" vertical="center"/>
    </xf>
    <xf numFmtId="165" fontId="5" fillId="10" borderId="4" xfId="1" applyNumberFormat="1" applyFont="1" applyFill="1" applyBorder="1" applyAlignment="1">
      <alignment horizontal="center" vertical="center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169" fontId="5" fillId="0" borderId="1" xfId="0" applyFont="1" applyFill="1" applyBorder="1" applyAlignment="1">
      <alignment horizontal="center" vertical="center"/>
    </xf>
    <xf numFmtId="169" fontId="5" fillId="0" borderId="3" xfId="0" applyFont="1" applyFill="1" applyBorder="1" applyAlignment="1">
      <alignment horizontal="center" vertical="center"/>
    </xf>
    <xf numFmtId="169" fontId="5" fillId="0" borderId="11" xfId="0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11" xfId="1" applyNumberFormat="1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9" fontId="10" fillId="0" borderId="4" xfId="2" applyFont="1" applyFill="1" applyBorder="1" applyAlignment="1">
      <alignment horizontal="center" vertical="center" wrapText="1"/>
    </xf>
    <xf numFmtId="165" fontId="10" fillId="0" borderId="3" xfId="1" applyNumberFormat="1" applyFont="1" applyFill="1" applyBorder="1" applyAlignment="1">
      <alignment horizontal="center" vertical="center" wrapText="1"/>
    </xf>
    <xf numFmtId="165" fontId="10" fillId="0" borderId="4" xfId="1" applyNumberFormat="1" applyFont="1" applyFill="1" applyBorder="1" applyAlignment="1">
      <alignment horizontal="center" vertical="center" wrapText="1"/>
    </xf>
    <xf numFmtId="169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43" fontId="5" fillId="0" borderId="3" xfId="3" applyNumberFormat="1" applyFont="1" applyFill="1" applyBorder="1" applyAlignment="1">
      <alignment horizontal="center" vertical="center" wrapText="1"/>
    </xf>
    <xf numFmtId="43" fontId="5" fillId="0" borderId="4" xfId="3" applyNumberFormat="1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165" fontId="5" fillId="0" borderId="4" xfId="1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4" fontId="5" fillId="0" borderId="4" xfId="3" applyNumberFormat="1" applyFont="1" applyFill="1" applyBorder="1" applyAlignment="1">
      <alignment horizontal="center" vertical="center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 wrapText="1"/>
    </xf>
    <xf numFmtId="165" fontId="13" fillId="0" borderId="4" xfId="1" applyNumberFormat="1" applyFont="1" applyFill="1" applyBorder="1" applyAlignment="1">
      <alignment horizontal="center" vertical="center" wrapText="1"/>
    </xf>
    <xf numFmtId="169" fontId="17" fillId="0" borderId="1" xfId="0" applyFont="1" applyBorder="1" applyAlignment="1">
      <alignment horizontal="center" wrapText="1"/>
    </xf>
    <xf numFmtId="169" fontId="17" fillId="0" borderId="1" xfId="0" applyFont="1" applyBorder="1" applyAlignment="1">
      <alignment vertical="center" wrapText="1"/>
    </xf>
    <xf numFmtId="169" fontId="17" fillId="0" borderId="3" xfId="0" applyFont="1" applyBorder="1" applyAlignment="1">
      <alignment horizontal="center" vertical="center" wrapText="1"/>
    </xf>
    <xf numFmtId="169" fontId="17" fillId="0" borderId="4" xfId="0" applyFont="1" applyBorder="1" applyAlignment="1">
      <alignment horizontal="center" vertical="center" wrapText="1"/>
    </xf>
    <xf numFmtId="169" fontId="28" fillId="0" borderId="0" xfId="0" applyFont="1" applyAlignment="1">
      <alignment horizontal="center"/>
    </xf>
    <xf numFmtId="165" fontId="31" fillId="10" borderId="3" xfId="6" applyNumberFormat="1" applyFont="1" applyFill="1" applyBorder="1" applyAlignment="1">
      <alignment horizontal="center" vertical="center"/>
    </xf>
    <xf numFmtId="165" fontId="31" fillId="10" borderId="11" xfId="6" applyNumberFormat="1" applyFont="1" applyFill="1" applyBorder="1" applyAlignment="1">
      <alignment horizontal="center" vertical="center"/>
    </xf>
    <xf numFmtId="165" fontId="31" fillId="10" borderId="4" xfId="6" applyNumberFormat="1" applyFont="1" applyFill="1" applyBorder="1" applyAlignment="1">
      <alignment horizontal="center" vertical="center"/>
    </xf>
    <xf numFmtId="169" fontId="30" fillId="10" borderId="26" xfId="6" applyFont="1" applyFill="1" applyBorder="1" applyAlignment="1">
      <alignment horizontal="center"/>
    </xf>
    <xf numFmtId="169" fontId="30" fillId="10" borderId="22" xfId="6" applyFont="1" applyFill="1" applyBorder="1" applyAlignment="1">
      <alignment horizontal="center"/>
    </xf>
    <xf numFmtId="169" fontId="30" fillId="10" borderId="27" xfId="6" applyFont="1" applyFill="1" applyBorder="1" applyAlignment="1">
      <alignment horizontal="center"/>
    </xf>
    <xf numFmtId="0" fontId="31" fillId="10" borderId="3" xfId="6" applyNumberFormat="1" applyFont="1" applyFill="1" applyBorder="1" applyAlignment="1">
      <alignment horizontal="center" vertical="center"/>
    </xf>
    <xf numFmtId="0" fontId="31" fillId="10" borderId="11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 wrapText="1"/>
    </xf>
    <xf numFmtId="169" fontId="31" fillId="8" borderId="1" xfId="6" applyNumberFormat="1" applyFont="1" applyFill="1" applyBorder="1" applyAlignment="1">
      <alignment horizontal="center" vertical="center"/>
    </xf>
    <xf numFmtId="0" fontId="52" fillId="10" borderId="3" xfId="6" applyNumberFormat="1" applyFont="1" applyFill="1" applyBorder="1" applyAlignment="1">
      <alignment horizontal="center" vertical="center"/>
    </xf>
    <xf numFmtId="0" fontId="52" fillId="10" borderId="11" xfId="6" applyNumberFormat="1" applyFont="1" applyFill="1" applyBorder="1" applyAlignment="1">
      <alignment horizontal="center" vertical="center"/>
    </xf>
    <xf numFmtId="0" fontId="52" fillId="10" borderId="4" xfId="6" applyNumberFormat="1" applyFont="1" applyFill="1" applyBorder="1" applyAlignment="1">
      <alignment horizontal="center" vertical="center"/>
    </xf>
    <xf numFmtId="0" fontId="30" fillId="10" borderId="3" xfId="6" applyNumberFormat="1" applyFont="1" applyFill="1" applyBorder="1" applyAlignment="1">
      <alignment horizontal="center" vertical="center"/>
    </xf>
    <xf numFmtId="0" fontId="30" fillId="10" borderId="11" xfId="6" applyNumberFormat="1" applyFont="1" applyFill="1" applyBorder="1" applyAlignment="1">
      <alignment horizontal="center" vertical="center"/>
    </xf>
    <xf numFmtId="0" fontId="30" fillId="10" borderId="4" xfId="6" applyNumberFormat="1" applyFont="1" applyFill="1" applyBorder="1" applyAlignment="1">
      <alignment horizontal="center" vertical="center"/>
    </xf>
    <xf numFmtId="165" fontId="31" fillId="8" borderId="1" xfId="1" applyNumberFormat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43" fontId="31" fillId="8" borderId="1" xfId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left" vertical="center"/>
    </xf>
    <xf numFmtId="169" fontId="31" fillId="8" borderId="1" xfId="6" applyFont="1" applyFill="1" applyBorder="1" applyAlignment="1">
      <alignment horizontal="center" vertical="center"/>
    </xf>
    <xf numFmtId="165" fontId="31" fillId="10" borderId="3" xfId="3" applyNumberFormat="1" applyFont="1" applyFill="1" applyBorder="1" applyAlignment="1">
      <alignment horizontal="center" vertical="center"/>
    </xf>
    <xf numFmtId="165" fontId="31" fillId="10" borderId="11" xfId="3" applyNumberFormat="1" applyFont="1" applyFill="1" applyBorder="1" applyAlignment="1">
      <alignment horizontal="center" vertical="center"/>
    </xf>
    <xf numFmtId="165" fontId="31" fillId="10" borderId="4" xfId="3" applyNumberFormat="1" applyFont="1" applyFill="1" applyBorder="1" applyAlignment="1">
      <alignment horizontal="center" vertical="center"/>
    </xf>
    <xf numFmtId="43" fontId="31" fillId="8" borderId="1" xfId="14" applyFont="1" applyFill="1" applyBorder="1" applyAlignment="1">
      <alignment horizontal="center" vertical="center"/>
    </xf>
    <xf numFmtId="165" fontId="31" fillId="8" borderId="1" xfId="14" applyNumberFormat="1" applyFont="1" applyFill="1" applyBorder="1" applyAlignment="1">
      <alignment horizontal="center" vertical="center"/>
    </xf>
    <xf numFmtId="181" fontId="31" fillId="8" borderId="1" xfId="1" applyNumberFormat="1" applyFont="1" applyFill="1" applyBorder="1" applyAlignment="1">
      <alignment horizontal="center" vertical="center"/>
    </xf>
    <xf numFmtId="16" fontId="30" fillId="10" borderId="3" xfId="6" applyNumberFormat="1" applyFont="1" applyFill="1" applyBorder="1" applyAlignment="1">
      <alignment horizontal="center" vertical="center"/>
    </xf>
    <xf numFmtId="16" fontId="30" fillId="10" borderId="11" xfId="6" applyNumberFormat="1" applyFont="1" applyFill="1" applyBorder="1" applyAlignment="1">
      <alignment horizontal="center" vertical="center"/>
    </xf>
    <xf numFmtId="16" fontId="30" fillId="10" borderId="4" xfId="6" applyNumberFormat="1" applyFont="1" applyFill="1" applyBorder="1" applyAlignment="1">
      <alignment horizontal="center" vertical="center"/>
    </xf>
    <xf numFmtId="169" fontId="31" fillId="10" borderId="3" xfId="6" applyFont="1" applyFill="1" applyBorder="1" applyAlignment="1">
      <alignment horizontal="center" vertical="center"/>
    </xf>
    <xf numFmtId="169" fontId="31" fillId="10" borderId="11" xfId="6" applyFont="1" applyFill="1" applyBorder="1" applyAlignment="1">
      <alignment horizontal="center" vertical="center"/>
    </xf>
    <xf numFmtId="169" fontId="31" fillId="10" borderId="4" xfId="6" applyFont="1" applyFill="1" applyBorder="1" applyAlignment="1">
      <alignment horizontal="center" vertical="center"/>
    </xf>
    <xf numFmtId="165" fontId="30" fillId="10" borderId="3" xfId="6" applyNumberFormat="1" applyFont="1" applyFill="1" applyBorder="1" applyAlignment="1">
      <alignment horizontal="center" vertical="center"/>
    </xf>
    <xf numFmtId="165" fontId="30" fillId="10" borderId="11" xfId="6" applyNumberFormat="1" applyFont="1" applyFill="1" applyBorder="1" applyAlignment="1">
      <alignment horizontal="center" vertical="center"/>
    </xf>
    <xf numFmtId="165" fontId="30" fillId="10" borderId="4" xfId="6" applyNumberFormat="1" applyFont="1" applyFill="1" applyBorder="1" applyAlignment="1">
      <alignment horizontal="center" vertical="center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021"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A%20HANG%20BIEN%20HOA/B&#193;O%20C&#193;O%20K&#7870;%20TO&#193;N/TH&#193;NG%2007.2016/BC%20%20KQKD%202016%20%20T7%20BI&#202;N%20H&#210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QHDKD Thang 06"/>
      <sheetName val="Chi Phi"/>
      <sheetName val="nguyen vat lieu kho"/>
      <sheetName val="nhap hang tuoi song"/>
      <sheetName val="dien -nuoc"/>
      <sheetName val="BKE"/>
    </sheetNames>
    <sheetDataSet>
      <sheetData sheetId="0"/>
      <sheetData sheetId="1"/>
      <sheetData sheetId="2"/>
      <sheetData sheetId="3"/>
      <sheetData sheetId="4"/>
      <sheetData sheetId="5">
        <row r="507">
          <cell r="C507" t="str">
            <v>NL010</v>
          </cell>
          <cell r="D507" t="str">
            <v>Dấm trắng 1L</v>
          </cell>
          <cell r="E507" t="str">
            <v>Lít</v>
          </cell>
          <cell r="F507">
            <v>3</v>
          </cell>
          <cell r="G507">
            <v>23400</v>
          </cell>
          <cell r="H507">
            <v>70200</v>
          </cell>
        </row>
        <row r="508">
          <cell r="C508" t="str">
            <v>NL011</v>
          </cell>
          <cell r="D508" t="str">
            <v>Cherry trái đỏ 4kg</v>
          </cell>
          <cell r="E508" t="str">
            <v>Hũ</v>
          </cell>
          <cell r="F508">
            <v>0</v>
          </cell>
          <cell r="G508" t="e">
            <v>#DIV/0!</v>
          </cell>
          <cell r="H508">
            <v>0</v>
          </cell>
        </row>
        <row r="509">
          <cell r="C509" t="str">
            <v>NL016</v>
          </cell>
          <cell r="D509" t="str">
            <v>Nhân đậu đỏ</v>
          </cell>
          <cell r="E509" t="str">
            <v>Kg</v>
          </cell>
          <cell r="F509">
            <v>30</v>
          </cell>
          <cell r="G509">
            <v>20769.8</v>
          </cell>
          <cell r="H509">
            <v>623094</v>
          </cell>
        </row>
        <row r="510">
          <cell r="C510" t="str">
            <v>FF003</v>
          </cell>
          <cell r="D510" t="str">
            <v>Quả chanh dây đông lạnh</v>
          </cell>
          <cell r="E510" t="str">
            <v>Kg</v>
          </cell>
          <cell r="F510">
            <v>4</v>
          </cell>
          <cell r="G510">
            <v>265000</v>
          </cell>
          <cell r="H510">
            <v>1060000</v>
          </cell>
        </row>
        <row r="511">
          <cell r="C511" t="str">
            <v>NL019</v>
          </cell>
          <cell r="D511" t="str">
            <v>BBQ Heinz 510g</v>
          </cell>
          <cell r="E511" t="str">
            <v>Chai</v>
          </cell>
          <cell r="F511">
            <v>0</v>
          </cell>
          <cell r="G511" t="e">
            <v>#DIV/0!</v>
          </cell>
          <cell r="H511">
            <v>0</v>
          </cell>
        </row>
        <row r="512">
          <cell r="C512" t="str">
            <v>NL022</v>
          </cell>
          <cell r="D512" t="str">
            <v>tương ớt gói</v>
          </cell>
          <cell r="E512" t="str">
            <v>gói</v>
          </cell>
          <cell r="F512">
            <v>200</v>
          </cell>
          <cell r="G512">
            <v>481.41</v>
          </cell>
          <cell r="H512">
            <v>96282</v>
          </cell>
        </row>
        <row r="513">
          <cell r="C513" t="str">
            <v>NL024</v>
          </cell>
          <cell r="D513" t="str">
            <v>Nước mắm 630ml/chai</v>
          </cell>
          <cell r="E513" t="str">
            <v>Chai</v>
          </cell>
          <cell r="F513">
            <v>0</v>
          </cell>
          <cell r="G513" t="e">
            <v>#DIV/0!</v>
          </cell>
          <cell r="H513">
            <v>0</v>
          </cell>
        </row>
        <row r="514">
          <cell r="C514" t="str">
            <v>NL028</v>
          </cell>
          <cell r="D514" t="str">
            <v>Tinh dầu vanilla 28ml</v>
          </cell>
          <cell r="E514" t="str">
            <v>Chai</v>
          </cell>
          <cell r="F514">
            <v>20</v>
          </cell>
          <cell r="G514">
            <v>28000</v>
          </cell>
          <cell r="H514">
            <v>560000</v>
          </cell>
        </row>
        <row r="515">
          <cell r="C515" t="str">
            <v>NL029</v>
          </cell>
          <cell r="D515" t="str">
            <v>Tinh mùi dâu 28ml/chai</v>
          </cell>
          <cell r="E515" t="str">
            <v>Chai</v>
          </cell>
          <cell r="F515">
            <v>0</v>
          </cell>
          <cell r="G515" t="e">
            <v>#DIV/0!</v>
          </cell>
          <cell r="H515">
            <v>0</v>
          </cell>
        </row>
        <row r="516">
          <cell r="C516" t="str">
            <v>NL031</v>
          </cell>
          <cell r="D516" t="str">
            <v>Màu đỏ nước 1L/chai</v>
          </cell>
          <cell r="E516" t="str">
            <v>Chai</v>
          </cell>
          <cell r="F516">
            <v>1</v>
          </cell>
          <cell r="G516">
            <v>130000</v>
          </cell>
          <cell r="H516">
            <v>130000</v>
          </cell>
        </row>
        <row r="517">
          <cell r="C517" t="str">
            <v>NL032</v>
          </cell>
          <cell r="D517" t="str">
            <v>Màu xanh lá nước 1L/ chai</v>
          </cell>
          <cell r="E517" t="str">
            <v>Chai</v>
          </cell>
          <cell r="F517">
            <v>1</v>
          </cell>
          <cell r="G517">
            <v>130000</v>
          </cell>
          <cell r="H517">
            <v>130000</v>
          </cell>
        </row>
        <row r="518">
          <cell r="C518" t="str">
            <v>NL034</v>
          </cell>
          <cell r="D518" t="str">
            <v>Màu vàng nước 1L/chai</v>
          </cell>
          <cell r="E518" t="str">
            <v>Chai</v>
          </cell>
          <cell r="F518">
            <v>0</v>
          </cell>
          <cell r="G518" t="e">
            <v>#DIV/0!</v>
          </cell>
          <cell r="H518">
            <v>0</v>
          </cell>
        </row>
        <row r="519">
          <cell r="C519" t="str">
            <v>NL041</v>
          </cell>
          <cell r="D519" t="str">
            <v>Nấm mỡ 400gr</v>
          </cell>
          <cell r="E519" t="str">
            <v>Lon</v>
          </cell>
          <cell r="F519">
            <v>25</v>
          </cell>
          <cell r="G519">
            <v>32999.68</v>
          </cell>
          <cell r="H519">
            <v>824992</v>
          </cell>
        </row>
        <row r="520">
          <cell r="C520" t="str">
            <v>NL048</v>
          </cell>
          <cell r="D520" t="str">
            <v>Dark cherry 425gr</v>
          </cell>
          <cell r="E520" t="str">
            <v>Lon</v>
          </cell>
          <cell r="F520">
            <v>20</v>
          </cell>
          <cell r="G520">
            <v>55057</v>
          </cell>
          <cell r="H520">
            <v>1101140</v>
          </cell>
        </row>
        <row r="521">
          <cell r="C521" t="str">
            <v>NL054</v>
          </cell>
          <cell r="D521" t="str">
            <v>Tinh mùi lá dứa 25ml</v>
          </cell>
          <cell r="E521" t="str">
            <v>Chai</v>
          </cell>
          <cell r="F521">
            <v>4</v>
          </cell>
          <cell r="G521">
            <v>7000</v>
          </cell>
          <cell r="H521">
            <v>28000</v>
          </cell>
        </row>
        <row r="522">
          <cell r="C522" t="str">
            <v>NL089</v>
          </cell>
          <cell r="D522" t="str">
            <v>Màu xanh dương nước 1L/chai</v>
          </cell>
          <cell r="E522" t="str">
            <v>Chai</v>
          </cell>
          <cell r="F522">
            <v>1</v>
          </cell>
          <cell r="G522">
            <v>130000</v>
          </cell>
          <cell r="H522">
            <v>130000</v>
          </cell>
        </row>
        <row r="523">
          <cell r="C523" t="str">
            <v>NL097</v>
          </cell>
          <cell r="D523" t="str">
            <v>Màu hồng nước 1l/chai</v>
          </cell>
          <cell r="E523" t="str">
            <v>Chai</v>
          </cell>
          <cell r="F523">
            <v>1</v>
          </cell>
          <cell r="G523">
            <v>130000</v>
          </cell>
          <cell r="H523">
            <v>130000</v>
          </cell>
        </row>
        <row r="524">
          <cell r="C524" t="str">
            <v>NL099</v>
          </cell>
          <cell r="D524" t="str">
            <v>Màu nâu nước</v>
          </cell>
          <cell r="E524" t="str">
            <v>Kg</v>
          </cell>
          <cell r="F524">
            <v>1</v>
          </cell>
          <cell r="G524">
            <v>130000</v>
          </cell>
          <cell r="H524">
            <v>130000</v>
          </cell>
        </row>
        <row r="525">
          <cell r="C525" t="str">
            <v>NL115</v>
          </cell>
          <cell r="D525" t="str">
            <v>Màu tím nước 1L/Chai</v>
          </cell>
          <cell r="E525" t="str">
            <v>Chai</v>
          </cell>
          <cell r="F525">
            <v>0</v>
          </cell>
          <cell r="G525" t="e">
            <v>#DIV/0!</v>
          </cell>
          <cell r="H525">
            <v>0</v>
          </cell>
        </row>
        <row r="526">
          <cell r="C526" t="str">
            <v>NL116</v>
          </cell>
          <cell r="D526" t="str">
            <v>Cá ngừ cắt khúc ngâm dầu</v>
          </cell>
          <cell r="E526" t="str">
            <v>Lon</v>
          </cell>
          <cell r="F526">
            <v>88</v>
          </cell>
          <cell r="G526">
            <v>13635</v>
          </cell>
          <cell r="H526">
            <v>1199880</v>
          </cell>
        </row>
        <row r="527">
          <cell r="C527" t="str">
            <v>OL002</v>
          </cell>
          <cell r="D527" t="str">
            <v>Dầu hướng dương 1L</v>
          </cell>
          <cell r="E527" t="str">
            <v>Lít</v>
          </cell>
          <cell r="F527">
            <v>60</v>
          </cell>
          <cell r="G527">
            <v>43954.6</v>
          </cell>
          <cell r="H527">
            <v>2637276</v>
          </cell>
        </row>
        <row r="528">
          <cell r="C528" t="str">
            <v>OL007</v>
          </cell>
          <cell r="D528" t="str">
            <v>Dầu ăn Cái Lân 5L</v>
          </cell>
          <cell r="E528" t="str">
            <v>Lít</v>
          </cell>
          <cell r="F528">
            <v>15</v>
          </cell>
          <cell r="G528">
            <v>19027.333333333332</v>
          </cell>
          <cell r="H528">
            <v>285410</v>
          </cell>
        </row>
        <row r="529">
          <cell r="C529" t="str">
            <v>OL009</v>
          </cell>
          <cell r="D529" t="str">
            <v>Dầu Olive 500ml</v>
          </cell>
          <cell r="E529" t="str">
            <v>Lít</v>
          </cell>
          <cell r="F529">
            <v>2</v>
          </cell>
          <cell r="G529">
            <v>90000</v>
          </cell>
          <cell r="H529">
            <v>180000</v>
          </cell>
        </row>
        <row r="530">
          <cell r="C530" t="str">
            <v>PC059</v>
          </cell>
          <cell r="D530" t="str">
            <v>Xi-ro Glucose Syrup in 1 kg*6</v>
          </cell>
          <cell r="E530" t="str">
            <v>Kg</v>
          </cell>
          <cell r="F530">
            <v>0</v>
          </cell>
          <cell r="G530" t="e">
            <v>#DIV/0!</v>
          </cell>
          <cell r="H530">
            <v>0</v>
          </cell>
        </row>
        <row r="531">
          <cell r="C531" t="str">
            <v>PD001</v>
          </cell>
          <cell r="D531" t="str">
            <v>Bột mì đen (Dark Rye)</v>
          </cell>
          <cell r="E531" t="str">
            <v>Kg</v>
          </cell>
          <cell r="F531">
            <v>0</v>
          </cell>
          <cell r="G531" t="e">
            <v>#DIV/0!</v>
          </cell>
          <cell r="H531">
            <v>0</v>
          </cell>
        </row>
        <row r="532">
          <cell r="C532" t="str">
            <v>PD002</v>
          </cell>
          <cell r="D532" t="str">
            <v>Bột mì chìa khóa xanh lá</v>
          </cell>
          <cell r="E532" t="str">
            <v>Kg</v>
          </cell>
          <cell r="F532">
            <v>50</v>
          </cell>
          <cell r="G532">
            <v>12500</v>
          </cell>
          <cell r="H532">
            <v>625000</v>
          </cell>
        </row>
        <row r="533">
          <cell r="C533" t="str">
            <v>PD003</v>
          </cell>
          <cell r="D533" t="str">
            <v>Bột mì BT - Whole meal</v>
          </cell>
          <cell r="E533" t="str">
            <v>Kg</v>
          </cell>
          <cell r="F533">
            <v>9</v>
          </cell>
          <cell r="G533">
            <v>30104.333333333332</v>
          </cell>
          <cell r="H533">
            <v>270939</v>
          </cell>
        </row>
        <row r="534">
          <cell r="C534" t="str">
            <v>PD004</v>
          </cell>
          <cell r="D534" t="str">
            <v>Bột sữa NZMP</v>
          </cell>
          <cell r="E534" t="str">
            <v>Kg</v>
          </cell>
          <cell r="F534">
            <v>7</v>
          </cell>
          <cell r="G534">
            <v>57732</v>
          </cell>
          <cell r="H534">
            <v>404124</v>
          </cell>
        </row>
        <row r="535">
          <cell r="C535" t="str">
            <v>PD005</v>
          </cell>
          <cell r="D535" t="str">
            <v>Bột Skimo</v>
          </cell>
          <cell r="E535" t="str">
            <v>Kg</v>
          </cell>
          <cell r="F535">
            <v>0</v>
          </cell>
          <cell r="G535" t="e">
            <v>#DIV/0!</v>
          </cell>
          <cell r="H535">
            <v>0</v>
          </cell>
        </row>
        <row r="536">
          <cell r="C536" t="str">
            <v>PD007</v>
          </cell>
          <cell r="D536" t="str">
            <v>Baking powder (bột nổi)</v>
          </cell>
          <cell r="E536" t="str">
            <v>Kg</v>
          </cell>
          <cell r="F536">
            <v>0</v>
          </cell>
          <cell r="G536" t="e">
            <v>#DIV/0!</v>
          </cell>
          <cell r="H536">
            <v>0</v>
          </cell>
        </row>
        <row r="537">
          <cell r="C537" t="str">
            <v>PD009</v>
          </cell>
          <cell r="D537" t="str">
            <v>Bột trà xanh 500gr/bịch</v>
          </cell>
          <cell r="E537" t="str">
            <v>Kg</v>
          </cell>
          <cell r="F537">
            <v>3</v>
          </cell>
          <cell r="G537">
            <v>700000</v>
          </cell>
          <cell r="H537">
            <v>2100000</v>
          </cell>
        </row>
        <row r="538">
          <cell r="C538" t="str">
            <v>PD010</v>
          </cell>
          <cell r="D538" t="str">
            <v>Bột hạnh nhân</v>
          </cell>
          <cell r="E538" t="str">
            <v>Kg</v>
          </cell>
          <cell r="F538">
            <v>4</v>
          </cell>
          <cell r="G538">
            <v>335000</v>
          </cell>
          <cell r="H538">
            <v>1340000</v>
          </cell>
        </row>
        <row r="539">
          <cell r="C539" t="str">
            <v>PD011</v>
          </cell>
          <cell r="D539" t="str">
            <v>Bột xù</v>
          </cell>
          <cell r="E539" t="str">
            <v>Kg</v>
          </cell>
          <cell r="F539">
            <v>1</v>
          </cell>
          <cell r="G539">
            <v>40000</v>
          </cell>
          <cell r="H539">
            <v>40000</v>
          </cell>
        </row>
        <row r="540">
          <cell r="C540" t="str">
            <v>PD012</v>
          </cell>
          <cell r="D540" t="str">
            <v>Cream tartar bột 1.35kg/lon</v>
          </cell>
          <cell r="E540" t="str">
            <v>Hộp</v>
          </cell>
          <cell r="F540">
            <v>0</v>
          </cell>
          <cell r="G540" t="e">
            <v>#DIV/0!</v>
          </cell>
          <cell r="H540">
            <v>0</v>
          </cell>
        </row>
        <row r="541">
          <cell r="C541" t="str">
            <v>PD013</v>
          </cell>
          <cell r="D541" t="str">
            <v>Oat meal 800gr/lon(yến mạch)</v>
          </cell>
          <cell r="E541" t="str">
            <v>Lon</v>
          </cell>
          <cell r="F541">
            <v>0</v>
          </cell>
          <cell r="G541" t="e">
            <v>#DIV/0!</v>
          </cell>
          <cell r="H541">
            <v>0</v>
          </cell>
        </row>
        <row r="542">
          <cell r="C542" t="str">
            <v>PD014</v>
          </cell>
          <cell r="D542" t="str">
            <v>Bột Lion 300gr</v>
          </cell>
          <cell r="E542" t="str">
            <v>Lon</v>
          </cell>
          <cell r="F542">
            <v>0</v>
          </cell>
          <cell r="G542" t="e">
            <v>#DIV/0!</v>
          </cell>
          <cell r="H542">
            <v>0</v>
          </cell>
        </row>
        <row r="543">
          <cell r="C543" t="str">
            <v>PD015</v>
          </cell>
          <cell r="D543" t="str">
            <v>Bộp bắp Hàn Quốc</v>
          </cell>
          <cell r="E543" t="str">
            <v>Kg</v>
          </cell>
          <cell r="F543">
            <v>0</v>
          </cell>
          <cell r="G543" t="e">
            <v>#DIV/0!</v>
          </cell>
          <cell r="H543">
            <v>0</v>
          </cell>
        </row>
        <row r="544">
          <cell r="C544" t="str">
            <v>PD016</v>
          </cell>
          <cell r="D544" t="str">
            <v>Bột Cinnamon (bột quế)</v>
          </cell>
          <cell r="E544" t="str">
            <v>Kg</v>
          </cell>
          <cell r="F544">
            <v>0</v>
          </cell>
          <cell r="G544" t="e">
            <v>#DIV/0!</v>
          </cell>
          <cell r="H544">
            <v>0</v>
          </cell>
        </row>
        <row r="545">
          <cell r="C545" t="str">
            <v>PD017</v>
          </cell>
          <cell r="D545" t="str">
            <v>Bột ớt (Paprika)</v>
          </cell>
          <cell r="E545" t="str">
            <v>Kg</v>
          </cell>
          <cell r="F545">
            <v>1</v>
          </cell>
          <cell r="G545">
            <v>335071</v>
          </cell>
          <cell r="H545">
            <v>335071</v>
          </cell>
        </row>
        <row r="546">
          <cell r="C546" t="str">
            <v>PD018</v>
          </cell>
          <cell r="D546" t="str">
            <v>Bột nêm Knor</v>
          </cell>
          <cell r="E546" t="str">
            <v>Kg</v>
          </cell>
          <cell r="F546">
            <v>0</v>
          </cell>
          <cell r="G546" t="e">
            <v>#DIV/0!</v>
          </cell>
          <cell r="H546">
            <v>0</v>
          </cell>
        </row>
        <row r="547">
          <cell r="C547" t="str">
            <v>PD019</v>
          </cell>
          <cell r="D547" t="str">
            <v>Bột ngọt</v>
          </cell>
          <cell r="E547" t="str">
            <v>Kg</v>
          </cell>
          <cell r="F547">
            <v>0</v>
          </cell>
          <cell r="G547" t="e">
            <v>#DIV/0!</v>
          </cell>
          <cell r="H547">
            <v>0</v>
          </cell>
        </row>
        <row r="548">
          <cell r="C548" t="str">
            <v>PD023</v>
          </cell>
          <cell r="D548" t="str">
            <v>Bột gừng</v>
          </cell>
          <cell r="E548" t="str">
            <v>Kg</v>
          </cell>
          <cell r="F548">
            <v>0</v>
          </cell>
          <cell r="G548" t="e">
            <v>#DIV/0!</v>
          </cell>
          <cell r="H548">
            <v>0</v>
          </cell>
        </row>
        <row r="549">
          <cell r="C549" t="str">
            <v>PD027</v>
          </cell>
          <cell r="D549" t="str">
            <v>Bột nếp Thái Lan 400gr</v>
          </cell>
          <cell r="E549" t="str">
            <v>Kg</v>
          </cell>
          <cell r="F549">
            <v>3</v>
          </cell>
          <cell r="G549">
            <v>45000</v>
          </cell>
          <cell r="H549">
            <v>135000</v>
          </cell>
        </row>
        <row r="550">
          <cell r="C550" t="str">
            <v>PD030</v>
          </cell>
          <cell r="D550" t="str">
            <v>Bột baking soda 454g</v>
          </cell>
          <cell r="E550" t="str">
            <v>Hộp</v>
          </cell>
          <cell r="F550">
            <v>0</v>
          </cell>
          <cell r="G550" t="e">
            <v>#DIV/0!</v>
          </cell>
          <cell r="H550">
            <v>0</v>
          </cell>
        </row>
        <row r="551">
          <cell r="C551" t="str">
            <v>PD034</v>
          </cell>
          <cell r="D551" t="str">
            <v>Đường bột không tan (Neige Eterneile)</v>
          </cell>
          <cell r="E551" t="str">
            <v>Kg</v>
          </cell>
          <cell r="F551">
            <v>0</v>
          </cell>
          <cell r="G551" t="e">
            <v>#DIV/0!</v>
          </cell>
          <cell r="H551">
            <v>0</v>
          </cell>
        </row>
        <row r="552">
          <cell r="C552" t="str">
            <v>PD037</v>
          </cell>
          <cell r="D552" t="str">
            <v>Bột bánh mì ngũ cốc 1x10kg</v>
          </cell>
          <cell r="E552" t="str">
            <v>Kg</v>
          </cell>
          <cell r="F552">
            <v>10</v>
          </cell>
          <cell r="G552">
            <v>96000</v>
          </cell>
          <cell r="H552">
            <v>960000</v>
          </cell>
        </row>
        <row r="553">
          <cell r="C553" t="str">
            <v>PD039</v>
          </cell>
          <cell r="D553" t="str">
            <v>Bột bắp Mais mix</v>
          </cell>
          <cell r="E553" t="str">
            <v>Kg</v>
          </cell>
          <cell r="F553">
            <v>1</v>
          </cell>
          <cell r="G553">
            <v>92000</v>
          </cell>
          <cell r="H553">
            <v>92000</v>
          </cell>
        </row>
        <row r="554">
          <cell r="C554" t="str">
            <v>PD045</v>
          </cell>
          <cell r="D554" t="str">
            <v>Bột phụ gia lạt NGỌT</v>
          </cell>
          <cell r="E554" t="str">
            <v>Kg</v>
          </cell>
          <cell r="F554">
            <v>0</v>
          </cell>
          <cell r="G554" t="e">
            <v>#DIV/0!</v>
          </cell>
          <cell r="H554">
            <v>0</v>
          </cell>
        </row>
        <row r="555">
          <cell r="C555" t="str">
            <v>PF001</v>
          </cell>
          <cell r="D555" t="str">
            <v>Chất phủ bóng Lady fruit Mirroir</v>
          </cell>
          <cell r="E555" t="str">
            <v>Kg</v>
          </cell>
          <cell r="F555">
            <v>0</v>
          </cell>
          <cell r="G555" t="e">
            <v>#DIV/0!</v>
          </cell>
          <cell r="H555">
            <v>0</v>
          </cell>
        </row>
        <row r="556">
          <cell r="C556" t="str">
            <v>PF004</v>
          </cell>
          <cell r="D556" t="str">
            <v>Blueberry pie filling</v>
          </cell>
          <cell r="E556" t="str">
            <v>Kg</v>
          </cell>
          <cell r="F556">
            <v>25</v>
          </cell>
          <cell r="G556">
            <v>80593.600000000006</v>
          </cell>
          <cell r="H556">
            <v>2014840</v>
          </cell>
        </row>
        <row r="557">
          <cell r="C557" t="str">
            <v>PF005</v>
          </cell>
          <cell r="D557" t="str">
            <v>Mứt thơm 5kg</v>
          </cell>
          <cell r="E557" t="str">
            <v>Kg</v>
          </cell>
          <cell r="F557">
            <v>15</v>
          </cell>
          <cell r="G557">
            <v>70000</v>
          </cell>
          <cell r="H557">
            <v>1050000</v>
          </cell>
        </row>
        <row r="558">
          <cell r="C558" t="str">
            <v>PF007</v>
          </cell>
          <cell r="D558" t="str">
            <v>Mứt vỏ cam</v>
          </cell>
          <cell r="E558" t="str">
            <v>kg</v>
          </cell>
          <cell r="F558">
            <v>0</v>
          </cell>
          <cell r="G558" t="e">
            <v>#DIV/0!</v>
          </cell>
          <cell r="H558">
            <v>0</v>
          </cell>
        </row>
        <row r="559">
          <cell r="C559" t="str">
            <v>PF008</v>
          </cell>
          <cell r="D559" t="str">
            <v>Apricot gel (5kg/thùng)</v>
          </cell>
          <cell r="E559" t="str">
            <v>Kg</v>
          </cell>
          <cell r="F559">
            <v>0</v>
          </cell>
          <cell r="G559" t="e">
            <v>#DIV/0!</v>
          </cell>
          <cell r="H559">
            <v>0</v>
          </cell>
        </row>
        <row r="560">
          <cell r="C560" t="str">
            <v>PF009</v>
          </cell>
          <cell r="D560" t="str">
            <v>Cake Gel màu Mauri - 5kg</v>
          </cell>
          <cell r="E560" t="str">
            <v>Kg</v>
          </cell>
          <cell r="F560">
            <v>5</v>
          </cell>
          <cell r="G560">
            <v>39272</v>
          </cell>
          <cell r="H560">
            <v>196360</v>
          </cell>
        </row>
        <row r="561">
          <cell r="C561" t="str">
            <v>RU001</v>
          </cell>
          <cell r="D561" t="str">
            <v>Rượu Cointreau 700ml</v>
          </cell>
          <cell r="E561" t="str">
            <v>Chai</v>
          </cell>
          <cell r="F561">
            <v>0</v>
          </cell>
          <cell r="G561" t="e">
            <v>#DIV/0!</v>
          </cell>
          <cell r="H561">
            <v>0</v>
          </cell>
        </row>
        <row r="562">
          <cell r="C562" t="str">
            <v>RU002</v>
          </cell>
          <cell r="D562" t="str">
            <v>Rượu Kahlua 700ml</v>
          </cell>
          <cell r="E562" t="str">
            <v>Chai</v>
          </cell>
          <cell r="F562">
            <v>0</v>
          </cell>
          <cell r="G562" t="e">
            <v>#DIV/0!</v>
          </cell>
          <cell r="H562">
            <v>0</v>
          </cell>
        </row>
        <row r="563">
          <cell r="C563" t="str">
            <v>RU003</v>
          </cell>
          <cell r="D563" t="str">
            <v>Rượu Rhum VN 750ml</v>
          </cell>
          <cell r="E563" t="str">
            <v>Chai</v>
          </cell>
          <cell r="F563">
            <v>0</v>
          </cell>
          <cell r="G563" t="e">
            <v>#DIV/0!</v>
          </cell>
          <cell r="H563">
            <v>0</v>
          </cell>
        </row>
        <row r="564">
          <cell r="C564">
            <v>0</v>
          </cell>
          <cell r="D564" t="str">
            <v>Tổng cộng</v>
          </cell>
          <cell r="E564">
            <v>0</v>
          </cell>
          <cell r="F564">
            <v>0</v>
          </cell>
          <cell r="G564" t="e">
            <v>#DIV/0!</v>
          </cell>
          <cell r="H564">
            <v>0</v>
          </cell>
        </row>
        <row r="565">
          <cell r="C565">
            <v>0</v>
          </cell>
          <cell r="D565" t="str">
            <v>BAO BÌ</v>
          </cell>
          <cell r="E565">
            <v>0</v>
          </cell>
          <cell r="F565">
            <v>0</v>
          </cell>
          <cell r="G565" t="e">
            <v>#DIV/0!</v>
          </cell>
          <cell r="H565">
            <v>0</v>
          </cell>
        </row>
        <row r="566">
          <cell r="C566">
            <v>40201077</v>
          </cell>
          <cell r="D566" t="str">
            <v>Bao xốp 13.25''+4''*16.75'' ( số 4 )</v>
          </cell>
          <cell r="E566" t="str">
            <v>Cái</v>
          </cell>
          <cell r="F566">
            <v>0</v>
          </cell>
          <cell r="G566" t="e">
            <v>#DIV/0!</v>
          </cell>
          <cell r="H566">
            <v>0</v>
          </cell>
        </row>
        <row r="567">
          <cell r="C567">
            <v>40202003</v>
          </cell>
          <cell r="D567" t="str">
            <v>Khuôn giấy bạc nướng bánh tart</v>
          </cell>
          <cell r="E567" t="str">
            <v>cái</v>
          </cell>
          <cell r="F567">
            <v>0</v>
          </cell>
          <cell r="G567" t="e">
            <v>#DIV/0!</v>
          </cell>
          <cell r="H567">
            <v>0</v>
          </cell>
        </row>
        <row r="568">
          <cell r="C568">
            <v>40305016</v>
          </cell>
          <cell r="D568" t="str">
            <v>Cup giấy bạc 17F</v>
          </cell>
          <cell r="E568" t="str">
            <v>Cuộn</v>
          </cell>
          <cell r="F568">
            <v>0</v>
          </cell>
          <cell r="G568" t="e">
            <v>#DIV/0!</v>
          </cell>
          <cell r="H568">
            <v>0</v>
          </cell>
        </row>
        <row r="569">
          <cell r="C569">
            <v>40305019</v>
          </cell>
          <cell r="D569" t="str">
            <v>Khuôn ly tròn 200 cái /bịch</v>
          </cell>
          <cell r="E569" t="str">
            <v>Cái</v>
          </cell>
          <cell r="F569">
            <v>400</v>
          </cell>
          <cell r="G569">
            <v>782.32500000000005</v>
          </cell>
          <cell r="H569">
            <v>312930</v>
          </cell>
        </row>
        <row r="570">
          <cell r="C570" t="str">
            <v>40405010</v>
          </cell>
          <cell r="D570" t="str">
            <v>Khuôn ly dạng thuyền</v>
          </cell>
          <cell r="E570" t="str">
            <v>Cái</v>
          </cell>
          <cell r="F570">
            <v>200</v>
          </cell>
          <cell r="G570">
            <v>848</v>
          </cell>
          <cell r="H570">
            <v>169600</v>
          </cell>
        </row>
        <row r="571">
          <cell r="C571" t="str">
            <v>40602006</v>
          </cell>
          <cell r="D571" t="str">
            <v>Miếng nhựa Happy birthday 100 cái/gói</v>
          </cell>
          <cell r="E571" t="str">
            <v>Cái</v>
          </cell>
          <cell r="F571">
            <v>0</v>
          </cell>
          <cell r="G571" t="e">
            <v>#DIV/0!</v>
          </cell>
          <cell r="H571">
            <v>0</v>
          </cell>
        </row>
        <row r="572">
          <cell r="C572" t="str">
            <v>BB001</v>
          </cell>
          <cell r="D572" t="str">
            <v>Túi nilon Logo BT số 1 (15*20 cm)</v>
          </cell>
          <cell r="E572" t="str">
            <v>Kg</v>
          </cell>
          <cell r="F572">
            <v>0</v>
          </cell>
          <cell r="G572" t="e">
            <v>#DIV/0!</v>
          </cell>
          <cell r="H572">
            <v>0</v>
          </cell>
        </row>
        <row r="573">
          <cell r="C573" t="str">
            <v>BB002</v>
          </cell>
          <cell r="D573" t="str">
            <v>Túi nilon Logo BT số 2 (20.5 + 8 * 32 cm)</v>
          </cell>
          <cell r="E573" t="str">
            <v>Kg</v>
          </cell>
          <cell r="F573">
            <v>15</v>
          </cell>
          <cell r="G573">
            <v>48999</v>
          </cell>
          <cell r="H573">
            <v>734985</v>
          </cell>
        </row>
        <row r="574">
          <cell r="C574" t="str">
            <v>BB003</v>
          </cell>
          <cell r="D574" t="str">
            <v>Túi nilon Logo BT số 3 (27*40 cm)</v>
          </cell>
          <cell r="E574" t="str">
            <v>Kg</v>
          </cell>
          <cell r="F574">
            <v>14</v>
          </cell>
          <cell r="G574">
            <v>49186.571428571428</v>
          </cell>
          <cell r="H574">
            <v>688612</v>
          </cell>
        </row>
        <row r="575">
          <cell r="C575" t="str">
            <v>BB004</v>
          </cell>
          <cell r="D575" t="str">
            <v>Túi nilon Logo BT số 4 (33 + 11 * 43cm)</v>
          </cell>
          <cell r="E575" t="str">
            <v>Kg</v>
          </cell>
          <cell r="F575">
            <v>0</v>
          </cell>
          <cell r="G575" t="e">
            <v>#DIV/0!</v>
          </cell>
          <cell r="H575">
            <v>0</v>
          </cell>
        </row>
        <row r="576">
          <cell r="C576" t="str">
            <v>BB005</v>
          </cell>
          <cell r="D576" t="str">
            <v>Túi nilon Logo BT số 5 (40 + 25 * 51cm)</v>
          </cell>
          <cell r="E576" t="str">
            <v>Kg</v>
          </cell>
          <cell r="F576">
            <v>0</v>
          </cell>
          <cell r="G576" t="e">
            <v>#DIV/0!</v>
          </cell>
          <cell r="H576">
            <v>0</v>
          </cell>
        </row>
        <row r="577">
          <cell r="C577" t="str">
            <v>BB006</v>
          </cell>
          <cell r="D577" t="str">
            <v>Bao xốp Logo BT 35*60cm</v>
          </cell>
          <cell r="E577" t="str">
            <v>Kg</v>
          </cell>
          <cell r="F577">
            <v>0</v>
          </cell>
          <cell r="G577" t="e">
            <v>#DIV/0!</v>
          </cell>
          <cell r="H577">
            <v>0</v>
          </cell>
        </row>
        <row r="578">
          <cell r="C578" t="str">
            <v>BB007</v>
          </cell>
          <cell r="D578" t="str">
            <v>Bao xốp Logo BT 40*70cm</v>
          </cell>
          <cell r="E578" t="str">
            <v>Kg</v>
          </cell>
          <cell r="F578">
            <v>0</v>
          </cell>
          <cell r="G578" t="e">
            <v>#DIV/0!</v>
          </cell>
          <cell r="H578">
            <v>0</v>
          </cell>
        </row>
        <row r="579">
          <cell r="C579" t="str">
            <v>BB008</v>
          </cell>
          <cell r="D579" t="str">
            <v>Bao xốp Logo BT 53*85cm</v>
          </cell>
          <cell r="E579" t="str">
            <v>Kg</v>
          </cell>
          <cell r="F579">
            <v>0</v>
          </cell>
          <cell r="G579" t="e">
            <v>#DIV/0!</v>
          </cell>
          <cell r="H579">
            <v>0</v>
          </cell>
        </row>
        <row r="580">
          <cell r="C580" t="str">
            <v>BB009</v>
          </cell>
          <cell r="D580" t="str">
            <v>Bao Floss HDPE (7''x9''x0.016mm)</v>
          </cell>
          <cell r="E580" t="str">
            <v>Kg</v>
          </cell>
          <cell r="F580">
            <v>9</v>
          </cell>
          <cell r="G580">
            <v>49000</v>
          </cell>
          <cell r="H580">
            <v>441000</v>
          </cell>
        </row>
        <row r="581">
          <cell r="C581" t="str">
            <v>BB010</v>
          </cell>
          <cell r="D581" t="str">
            <v>Bao nylon 5''x14''</v>
          </cell>
          <cell r="E581" t="str">
            <v>Kg</v>
          </cell>
          <cell r="F581">
            <v>0</v>
          </cell>
          <cell r="G581" t="e">
            <v>#DIV/0!</v>
          </cell>
          <cell r="H581">
            <v>0</v>
          </cell>
        </row>
        <row r="582">
          <cell r="C582" t="str">
            <v>BB011</v>
          </cell>
          <cell r="D582" t="str">
            <v>Bao Toast (H) 9x11x0.03 - 280 cái/kg</v>
          </cell>
          <cell r="E582" t="str">
            <v>Kg</v>
          </cell>
          <cell r="F582">
            <v>0</v>
          </cell>
          <cell r="G582" t="e">
            <v>#DIV/0!</v>
          </cell>
          <cell r="H582">
            <v>0</v>
          </cell>
        </row>
        <row r="583">
          <cell r="C583" t="str">
            <v>BB012</v>
          </cell>
          <cell r="D583" t="str">
            <v>Bao Toast (W) 11.5''x11''x25'' - 213 cái/kg</v>
          </cell>
          <cell r="E583" t="str">
            <v>Kg</v>
          </cell>
          <cell r="F583">
            <v>0</v>
          </cell>
          <cell r="G583" t="e">
            <v>#DIV/0!</v>
          </cell>
          <cell r="H583">
            <v>0</v>
          </cell>
        </row>
        <row r="584">
          <cell r="C584" t="str">
            <v>BB014</v>
          </cell>
          <cell r="D584" t="str">
            <v>Bao xốp bắt bông kem</v>
          </cell>
          <cell r="E584" t="str">
            <v>Kg</v>
          </cell>
          <cell r="F584">
            <v>0</v>
          </cell>
          <cell r="G584" t="e">
            <v>#DIV/0!</v>
          </cell>
          <cell r="H584">
            <v>0</v>
          </cell>
        </row>
        <row r="585">
          <cell r="C585" t="str">
            <v>BB015</v>
          </cell>
          <cell r="D585" t="str">
            <v>Bao nylon đựng ly</v>
          </cell>
          <cell r="E585" t="str">
            <v>Kg</v>
          </cell>
          <cell r="F585">
            <v>1</v>
          </cell>
          <cell r="G585">
            <v>51855</v>
          </cell>
          <cell r="H585">
            <v>51855</v>
          </cell>
        </row>
        <row r="586">
          <cell r="C586" t="str">
            <v>BB017</v>
          </cell>
          <cell r="D586" t="str">
            <v>Nylon gói bánh 20x20cm</v>
          </cell>
          <cell r="E586" t="str">
            <v>Kg</v>
          </cell>
          <cell r="F586">
            <v>0</v>
          </cell>
          <cell r="G586" t="e">
            <v>#DIV/0!</v>
          </cell>
          <cell r="H586">
            <v>0</v>
          </cell>
        </row>
        <row r="587">
          <cell r="C587" t="str">
            <v xml:space="preserve">BB018           </v>
          </cell>
          <cell r="D587" t="str">
            <v>Nylon gói bánh 20x26cm</v>
          </cell>
          <cell r="E587" t="str">
            <v>Kg</v>
          </cell>
          <cell r="F587">
            <v>0</v>
          </cell>
          <cell r="G587" t="e">
            <v>#DIV/0!</v>
          </cell>
          <cell r="H587">
            <v>0</v>
          </cell>
        </row>
        <row r="588">
          <cell r="C588" t="str">
            <v>BB021</v>
          </cell>
          <cell r="D588" t="str">
            <v>Giấy bóng mờ 37x27 (9.5kg/ram/6 xấp)</v>
          </cell>
          <cell r="E588" t="str">
            <v>Xấp</v>
          </cell>
          <cell r="F588">
            <v>3</v>
          </cell>
          <cell r="G588">
            <v>133333</v>
          </cell>
          <cell r="H588">
            <v>399999</v>
          </cell>
        </row>
        <row r="589">
          <cell r="C589" t="str">
            <v xml:space="preserve">BB022           </v>
          </cell>
          <cell r="D589" t="str">
            <v>Giấy bóng mờ 50x75 (12 kg/ram/2xấp)</v>
          </cell>
          <cell r="E589" t="str">
            <v>ram</v>
          </cell>
          <cell r="F589">
            <v>0</v>
          </cell>
          <cell r="G589" t="e">
            <v>#DIV/0!</v>
          </cell>
          <cell r="H589">
            <v>0</v>
          </cell>
        </row>
        <row r="590">
          <cell r="C590" t="str">
            <v xml:space="preserve">BB023           </v>
          </cell>
          <cell r="D590" t="str">
            <v>Giấy bóng mờ 45x66(11.5kg/ram/2xấp)</v>
          </cell>
          <cell r="E590" t="str">
            <v>ram</v>
          </cell>
          <cell r="F590">
            <v>0</v>
          </cell>
          <cell r="G590" t="e">
            <v>#DIV/0!</v>
          </cell>
          <cell r="H590">
            <v>0</v>
          </cell>
        </row>
        <row r="591">
          <cell r="C591" t="str">
            <v>BB020</v>
          </cell>
          <cell r="D591" t="str">
            <v>Dây nilon 50x700x0.2mm</v>
          </cell>
          <cell r="E591" t="str">
            <v>Kg</v>
          </cell>
          <cell r="F591">
            <v>1</v>
          </cell>
          <cell r="G591">
            <v>99820</v>
          </cell>
          <cell r="H591">
            <v>99820</v>
          </cell>
        </row>
        <row r="592">
          <cell r="C592" t="str">
            <v>BB025</v>
          </cell>
          <cell r="D592" t="str">
            <v>Giấy nướng 450x100</v>
          </cell>
          <cell r="E592" t="str">
            <v>Cuộn</v>
          </cell>
          <cell r="F592">
            <v>1</v>
          </cell>
          <cell r="G592">
            <v>250000</v>
          </cell>
          <cell r="H592">
            <v>250000</v>
          </cell>
        </row>
        <row r="593">
          <cell r="C593" t="str">
            <v>BB026</v>
          </cell>
          <cell r="D593" t="str">
            <v>Màng co bọc thức ăn 450x600</v>
          </cell>
          <cell r="E593" t="str">
            <v>Cuộn</v>
          </cell>
          <cell r="F593">
            <v>2</v>
          </cell>
          <cell r="G593">
            <v>249991</v>
          </cell>
          <cell r="H593">
            <v>499982</v>
          </cell>
        </row>
        <row r="594">
          <cell r="C594" t="str">
            <v>BB027</v>
          </cell>
          <cell r="D594" t="str">
            <v>Túi bánh baguette 30*10*4cm</v>
          </cell>
          <cell r="E594" t="str">
            <v>Cái</v>
          </cell>
          <cell r="F594">
            <v>0</v>
          </cell>
          <cell r="G594" t="e">
            <v>#DIV/0!</v>
          </cell>
          <cell r="H594">
            <v>0</v>
          </cell>
        </row>
        <row r="595">
          <cell r="C595" t="str">
            <v>BB028</v>
          </cell>
          <cell r="D595" t="str">
            <v>Túi bánh baguette 600*102*38cm</v>
          </cell>
          <cell r="E595" t="str">
            <v>Cái</v>
          </cell>
          <cell r="F595">
            <v>0</v>
          </cell>
          <cell r="G595" t="e">
            <v>#DIV/0!</v>
          </cell>
          <cell r="H595">
            <v>0</v>
          </cell>
        </row>
        <row r="596">
          <cell r="C596" t="str">
            <v xml:space="preserve">BB029           </v>
          </cell>
          <cell r="D596" t="str">
            <v>Hộp bánh ngọt dài 7x21.5x9cm (H)</v>
          </cell>
          <cell r="E596" t="str">
            <v>Cái</v>
          </cell>
          <cell r="F596">
            <v>0</v>
          </cell>
          <cell r="G596" t="e">
            <v>#DIV/0!</v>
          </cell>
          <cell r="H596">
            <v>0</v>
          </cell>
        </row>
        <row r="597">
          <cell r="C597" t="str">
            <v>BB030</v>
          </cell>
          <cell r="D597" t="str">
            <v>Hộp bánh chà bông 31*22*7cm</v>
          </cell>
          <cell r="E597" t="str">
            <v>Cái</v>
          </cell>
          <cell r="F597">
            <v>0</v>
          </cell>
          <cell r="G597" t="e">
            <v>#DIV/0!</v>
          </cell>
          <cell r="H597">
            <v>0</v>
          </cell>
        </row>
        <row r="598">
          <cell r="C598" t="str">
            <v>BB031</v>
          </cell>
          <cell r="D598" t="str">
            <v>Hộp bánh 4.875''*4.875''*11cm</v>
          </cell>
          <cell r="E598" t="str">
            <v>Cái</v>
          </cell>
          <cell r="F598">
            <v>0</v>
          </cell>
          <cell r="G598" t="e">
            <v>#DIV/0!</v>
          </cell>
          <cell r="H598">
            <v>0</v>
          </cell>
        </row>
        <row r="599">
          <cell r="C599" t="str">
            <v>BB032</v>
          </cell>
          <cell r="D599" t="str">
            <v>Hộp bánh 6*6*11cm</v>
          </cell>
          <cell r="E599" t="str">
            <v>Cái</v>
          </cell>
          <cell r="F599">
            <v>0</v>
          </cell>
          <cell r="G599" t="e">
            <v>#DIV/0!</v>
          </cell>
          <cell r="H599">
            <v>0</v>
          </cell>
        </row>
        <row r="600">
          <cell r="C600" t="str">
            <v xml:space="preserve">BB033           </v>
          </cell>
          <cell r="D600" t="str">
            <v>Hộp bánh quai xách 20.3x20.3cm</v>
          </cell>
          <cell r="E600" t="str">
            <v>Cái</v>
          </cell>
          <cell r="F600">
            <v>0</v>
          </cell>
          <cell r="G600" t="e">
            <v>#DIV/0!</v>
          </cell>
          <cell r="H600">
            <v>0</v>
          </cell>
        </row>
        <row r="601">
          <cell r="C601" t="str">
            <v>BB034</v>
          </cell>
          <cell r="D601" t="str">
            <v>Hộp bánh quai xách 25.2x25.2cm</v>
          </cell>
          <cell r="E601" t="str">
            <v>Cái</v>
          </cell>
          <cell r="F601">
            <v>0</v>
          </cell>
          <cell r="G601" t="e">
            <v>#DIV/0!</v>
          </cell>
          <cell r="H601">
            <v>0</v>
          </cell>
        </row>
        <row r="602">
          <cell r="C602" t="str">
            <v xml:space="preserve">BB035           </v>
          </cell>
          <cell r="D602" t="str">
            <v>Hộp bánh quai xách 30.2x30.2cm</v>
          </cell>
          <cell r="E602" t="str">
            <v>Cái</v>
          </cell>
          <cell r="F602">
            <v>0</v>
          </cell>
          <cell r="G602" t="e">
            <v>#DIV/0!</v>
          </cell>
          <cell r="H602">
            <v>0</v>
          </cell>
        </row>
        <row r="603">
          <cell r="C603" t="str">
            <v xml:space="preserve">BB036           </v>
          </cell>
          <cell r="D603" t="str">
            <v>Hộp bánh quai xách 35.2x35.2cm</v>
          </cell>
          <cell r="E603" t="str">
            <v>Cái</v>
          </cell>
          <cell r="F603">
            <v>0</v>
          </cell>
          <cell r="G603" t="e">
            <v>#DIV/0!</v>
          </cell>
          <cell r="H603">
            <v>0</v>
          </cell>
        </row>
        <row r="604">
          <cell r="C604" t="str">
            <v>BB040</v>
          </cell>
          <cell r="D604" t="str">
            <v>Hộp nhựa hình oval B1003 (300cái/thùng)</v>
          </cell>
          <cell r="E604" t="str">
            <v>Cái</v>
          </cell>
          <cell r="F604">
            <v>50</v>
          </cell>
          <cell r="G604">
            <v>4143</v>
          </cell>
          <cell r="H604">
            <v>207150</v>
          </cell>
        </row>
        <row r="605">
          <cell r="C605" t="str">
            <v>BB041</v>
          </cell>
          <cell r="D605" t="str">
            <v>Hộp Sandwich (50 cái/10 bịch)</v>
          </cell>
          <cell r="E605" t="str">
            <v>Cái</v>
          </cell>
          <cell r="F605">
            <v>750</v>
          </cell>
          <cell r="G605">
            <v>1988.4</v>
          </cell>
          <cell r="H605">
            <v>1491300</v>
          </cell>
        </row>
        <row r="606">
          <cell r="C606" t="str">
            <v>BB044</v>
          </cell>
          <cell r="D606" t="str">
            <v>Hộp nhựa RHC1 (50 cái/12 bịch)</v>
          </cell>
          <cell r="E606" t="str">
            <v>Cái</v>
          </cell>
          <cell r="F606">
            <v>0</v>
          </cell>
          <cell r="G606" t="e">
            <v>#DIV/0!</v>
          </cell>
          <cell r="H606">
            <v>0</v>
          </cell>
        </row>
        <row r="607">
          <cell r="C607" t="str">
            <v>BB045</v>
          </cell>
          <cell r="D607" t="str">
            <v>Hộp nhựa RHC2 (50 cái/16 bịch)</v>
          </cell>
          <cell r="E607" t="str">
            <v>Cái</v>
          </cell>
          <cell r="F607">
            <v>0</v>
          </cell>
          <cell r="G607" t="e">
            <v>#DIV/0!</v>
          </cell>
          <cell r="H607">
            <v>0</v>
          </cell>
        </row>
        <row r="608">
          <cell r="C608" t="str">
            <v>BB047</v>
          </cell>
          <cell r="D608" t="str">
            <v>Ly nhựa Mango (20 cái/ cây)</v>
          </cell>
          <cell r="E608" t="str">
            <v>Cái</v>
          </cell>
          <cell r="F608">
            <v>120</v>
          </cell>
          <cell r="G608">
            <v>800</v>
          </cell>
          <cell r="H608">
            <v>96000</v>
          </cell>
        </row>
        <row r="609">
          <cell r="C609" t="str">
            <v>BB048</v>
          </cell>
          <cell r="D609" t="str">
            <v>Cup tròn đựng bánh Kaya</v>
          </cell>
          <cell r="E609" t="str">
            <v>Cái</v>
          </cell>
          <cell r="F609">
            <v>0</v>
          </cell>
          <cell r="G609" t="e">
            <v>#DIV/0!</v>
          </cell>
          <cell r="H609">
            <v>0</v>
          </cell>
        </row>
        <row r="610">
          <cell r="C610" t="str">
            <v>BB049</v>
          </cell>
          <cell r="D610" t="str">
            <v>Cúp giấy Noel 50cái/cây</v>
          </cell>
          <cell r="E610" t="str">
            <v>Cái</v>
          </cell>
          <cell r="F610">
            <v>0</v>
          </cell>
          <cell r="G610" t="e">
            <v>#DIV/0!</v>
          </cell>
          <cell r="H610">
            <v>0</v>
          </cell>
        </row>
        <row r="611">
          <cell r="C611" t="str">
            <v>BB050</v>
          </cell>
          <cell r="D611" t="str">
            <v>Ly nhựa 50 cái/gói</v>
          </cell>
          <cell r="E611" t="str">
            <v>Cái</v>
          </cell>
          <cell r="F611">
            <v>2150</v>
          </cell>
          <cell r="G611">
            <v>2100</v>
          </cell>
          <cell r="H611">
            <v>4515000</v>
          </cell>
        </row>
        <row r="612">
          <cell r="C612" t="str">
            <v>BB051</v>
          </cell>
          <cell r="D612" t="str">
            <v>Nắp nhựa</v>
          </cell>
          <cell r="E612" t="str">
            <v>Cái</v>
          </cell>
          <cell r="F612">
            <v>1850</v>
          </cell>
          <cell r="G612">
            <v>300</v>
          </cell>
          <cell r="H612">
            <v>555000</v>
          </cell>
        </row>
        <row r="613">
          <cell r="C613" t="str">
            <v>BB052</v>
          </cell>
          <cell r="D613" t="str">
            <v>Ống hút trắng</v>
          </cell>
          <cell r="E613" t="str">
            <v>Gói</v>
          </cell>
          <cell r="F613">
            <v>11</v>
          </cell>
          <cell r="G613">
            <v>6123.727272727273</v>
          </cell>
          <cell r="H613">
            <v>67361</v>
          </cell>
        </row>
        <row r="614">
          <cell r="C614" t="str">
            <v>BB053</v>
          </cell>
          <cell r="D614" t="str">
            <v>Muỗng nhựa 20 cái/gói</v>
          </cell>
          <cell r="E614" t="str">
            <v>Cái</v>
          </cell>
          <cell r="F614">
            <v>850</v>
          </cell>
          <cell r="G614">
            <v>199</v>
          </cell>
          <cell r="H614">
            <v>169150</v>
          </cell>
        </row>
        <row r="615">
          <cell r="C615" t="str">
            <v>BB054</v>
          </cell>
          <cell r="D615" t="str">
            <v>Dao nhựa cắt bánh</v>
          </cell>
          <cell r="E615" t="str">
            <v>Cái</v>
          </cell>
          <cell r="F615">
            <v>0</v>
          </cell>
          <cell r="G615" t="e">
            <v>#DIV/0!</v>
          </cell>
          <cell r="H615">
            <v>0</v>
          </cell>
        </row>
        <row r="616">
          <cell r="C616" t="str">
            <v>BB055</v>
          </cell>
          <cell r="D616" t="str">
            <v>Dây bạc cột túi</v>
          </cell>
          <cell r="E616" t="str">
            <v>Gói</v>
          </cell>
          <cell r="F616">
            <v>0</v>
          </cell>
          <cell r="G616" t="e">
            <v>#DIV/0!</v>
          </cell>
          <cell r="H616">
            <v>0</v>
          </cell>
        </row>
        <row r="617">
          <cell r="C617" t="str">
            <v>BB059</v>
          </cell>
          <cell r="D617" t="str">
            <v>Đèn cầy số 0 ( 20 số/hộp )</v>
          </cell>
          <cell r="E617" t="str">
            <v>Hộp</v>
          </cell>
          <cell r="F617">
            <v>1</v>
          </cell>
          <cell r="G617">
            <v>14000</v>
          </cell>
          <cell r="H617">
            <v>14000</v>
          </cell>
        </row>
        <row r="618">
          <cell r="C618" t="str">
            <v>BB060</v>
          </cell>
          <cell r="D618" t="str">
            <v>Đèn cầy số 1 ( 20 số/hộp )</v>
          </cell>
          <cell r="E618" t="str">
            <v>Hộp</v>
          </cell>
          <cell r="F618">
            <v>1</v>
          </cell>
          <cell r="G618">
            <v>12203</v>
          </cell>
          <cell r="H618">
            <v>12203</v>
          </cell>
        </row>
        <row r="619">
          <cell r="C619" t="str">
            <v>BB061</v>
          </cell>
          <cell r="D619" t="str">
            <v>Đèn cầy số 2 ( 20 số/hộp )</v>
          </cell>
          <cell r="E619" t="str">
            <v>Hộp</v>
          </cell>
          <cell r="F619">
            <v>1</v>
          </cell>
          <cell r="G619">
            <v>14867</v>
          </cell>
          <cell r="H619">
            <v>14867</v>
          </cell>
        </row>
        <row r="620">
          <cell r="C620" t="str">
            <v>BB062</v>
          </cell>
          <cell r="D620" t="str">
            <v>Đèn cầy số 3 ( 20 số/hộp )</v>
          </cell>
          <cell r="E620" t="str">
            <v>Hộp</v>
          </cell>
          <cell r="F620">
            <v>2</v>
          </cell>
          <cell r="G620">
            <v>13518.5</v>
          </cell>
          <cell r="H620">
            <v>27037</v>
          </cell>
        </row>
        <row r="621">
          <cell r="C621" t="str">
            <v>BB063</v>
          </cell>
          <cell r="D621" t="str">
            <v>Đèn cầy số 4 ( 20 số/hộp )</v>
          </cell>
          <cell r="E621" t="str">
            <v>Hộp</v>
          </cell>
          <cell r="F621">
            <v>0</v>
          </cell>
          <cell r="G621" t="e">
            <v>#DIV/0!</v>
          </cell>
          <cell r="H621">
            <v>0</v>
          </cell>
        </row>
        <row r="622">
          <cell r="C622" t="str">
            <v>BB064</v>
          </cell>
          <cell r="D622" t="str">
            <v>Đèn cầy số 5 ( 20 số/hộp )</v>
          </cell>
          <cell r="E622" t="str">
            <v>Hộp</v>
          </cell>
          <cell r="F622">
            <v>0</v>
          </cell>
          <cell r="G622" t="e">
            <v>#DIV/0!</v>
          </cell>
          <cell r="H622">
            <v>0</v>
          </cell>
        </row>
        <row r="623">
          <cell r="C623" t="str">
            <v>BB065</v>
          </cell>
          <cell r="D623" t="str">
            <v>Đèn cầy số 6 ( 20 số/hộp )</v>
          </cell>
          <cell r="E623" t="str">
            <v>Hộp</v>
          </cell>
          <cell r="F623">
            <v>0</v>
          </cell>
          <cell r="G623" t="e">
            <v>#DIV/0!</v>
          </cell>
          <cell r="H623">
            <v>0</v>
          </cell>
        </row>
        <row r="624">
          <cell r="C624" t="str">
            <v>BB066</v>
          </cell>
          <cell r="D624" t="str">
            <v>Đèn cầy số 7 ( 20 số/hộp )</v>
          </cell>
          <cell r="E624" t="str">
            <v>Hộp</v>
          </cell>
          <cell r="F624">
            <v>0</v>
          </cell>
          <cell r="G624" t="e">
            <v>#DIV/0!</v>
          </cell>
          <cell r="H624">
            <v>0</v>
          </cell>
        </row>
        <row r="625">
          <cell r="C625" t="str">
            <v>BB067</v>
          </cell>
          <cell r="D625" t="str">
            <v>Đèn cầy số 8 ( 20 số/hộp )</v>
          </cell>
          <cell r="E625" t="str">
            <v>Hộp</v>
          </cell>
          <cell r="F625">
            <v>0</v>
          </cell>
          <cell r="G625" t="e">
            <v>#DIV/0!</v>
          </cell>
          <cell r="H625">
            <v>0</v>
          </cell>
        </row>
        <row r="626">
          <cell r="C626" t="str">
            <v>BB068</v>
          </cell>
          <cell r="D626" t="str">
            <v>Đèn cầy số 9 ( 20 số/hộp )</v>
          </cell>
          <cell r="E626" t="str">
            <v>Hộp</v>
          </cell>
          <cell r="F626">
            <v>0</v>
          </cell>
          <cell r="G626" t="e">
            <v>#DIV/0!</v>
          </cell>
          <cell r="H626">
            <v>0</v>
          </cell>
        </row>
        <row r="627">
          <cell r="C627" t="str">
            <v>BB069</v>
          </cell>
          <cell r="D627" t="str">
            <v>Hộp tròn Bánh kem số 0</v>
          </cell>
          <cell r="E627" t="str">
            <v>Hộp</v>
          </cell>
          <cell r="F627">
            <v>0</v>
          </cell>
          <cell r="G627" t="e">
            <v>#DIV/0!</v>
          </cell>
          <cell r="H627">
            <v>0</v>
          </cell>
        </row>
        <row r="628">
          <cell r="C628" t="str">
            <v>BB070</v>
          </cell>
          <cell r="D628" t="str">
            <v>Hộp tròn Bánh kem số 1</v>
          </cell>
          <cell r="E628" t="str">
            <v>Hộp</v>
          </cell>
          <cell r="F628">
            <v>0</v>
          </cell>
          <cell r="G628" t="e">
            <v>#DIV/0!</v>
          </cell>
          <cell r="H628">
            <v>0</v>
          </cell>
        </row>
        <row r="629">
          <cell r="C629" t="str">
            <v>BB071</v>
          </cell>
          <cell r="D629" t="str">
            <v>Hộp tròn Bánh kem số 2</v>
          </cell>
          <cell r="E629" t="str">
            <v>Hộp</v>
          </cell>
          <cell r="F629">
            <v>0</v>
          </cell>
          <cell r="G629" t="e">
            <v>#DIV/0!</v>
          </cell>
          <cell r="H629">
            <v>0</v>
          </cell>
        </row>
        <row r="630">
          <cell r="C630" t="str">
            <v>BB072</v>
          </cell>
          <cell r="D630" t="str">
            <v>Hộp tròn Bánh kem số 4</v>
          </cell>
          <cell r="E630" t="str">
            <v>Hộp</v>
          </cell>
          <cell r="F630">
            <v>0</v>
          </cell>
          <cell r="G630" t="e">
            <v>#DIV/0!</v>
          </cell>
          <cell r="H630">
            <v>0</v>
          </cell>
        </row>
        <row r="631">
          <cell r="C631" t="str">
            <v>BB076</v>
          </cell>
          <cell r="D631" t="str">
            <v>Cup bánh choux (1000 cái/cây)</v>
          </cell>
          <cell r="E631" t="str">
            <v>Hộp</v>
          </cell>
          <cell r="F631">
            <v>0</v>
          </cell>
          <cell r="G631" t="e">
            <v>#DIV/0!</v>
          </cell>
          <cell r="H631">
            <v>0</v>
          </cell>
        </row>
        <row r="632">
          <cell r="C632" t="str">
            <v>BB091</v>
          </cell>
          <cell r="D632" t="str">
            <v>Ống hút đen lớn</v>
          </cell>
          <cell r="E632" t="str">
            <v>kg</v>
          </cell>
          <cell r="F632">
            <v>0</v>
          </cell>
          <cell r="G632" t="e">
            <v>#DIV/0!</v>
          </cell>
          <cell r="H632">
            <v>0</v>
          </cell>
        </row>
        <row r="633">
          <cell r="C633" t="str">
            <v>BB092</v>
          </cell>
          <cell r="D633" t="str">
            <v>Ống hút đen nhỏ</v>
          </cell>
          <cell r="E633" t="str">
            <v>kg</v>
          </cell>
          <cell r="F633">
            <v>0</v>
          </cell>
          <cell r="G633" t="e">
            <v>#DIV/0!</v>
          </cell>
          <cell r="H633">
            <v>0</v>
          </cell>
        </row>
        <row r="634">
          <cell r="C634" t="str">
            <v>BB094</v>
          </cell>
          <cell r="D634" t="str">
            <v>Túi bánh mini</v>
          </cell>
          <cell r="E634" t="str">
            <v>Cái</v>
          </cell>
          <cell r="F634">
            <v>0</v>
          </cell>
          <cell r="G634" t="e">
            <v>#DIV/0!</v>
          </cell>
          <cell r="H634">
            <v>0</v>
          </cell>
        </row>
        <row r="635">
          <cell r="C635" t="str">
            <v>BB096</v>
          </cell>
          <cell r="D635" t="str">
            <v>Hộp đựng bánh Swiss Roll</v>
          </cell>
          <cell r="E635" t="str">
            <v>Cái</v>
          </cell>
          <cell r="F635">
            <v>70</v>
          </cell>
          <cell r="G635">
            <v>9000</v>
          </cell>
          <cell r="H635">
            <v>630000</v>
          </cell>
        </row>
        <row r="636">
          <cell r="C636" t="str">
            <v xml:space="preserve">BB111           </v>
          </cell>
          <cell r="D636" t="str">
            <v>Giấy bạc nướng bánh 450mmx300m</v>
          </cell>
          <cell r="E636" t="str">
            <v>Cuộn</v>
          </cell>
          <cell r="F636">
            <v>0</v>
          </cell>
          <cell r="G636" t="e">
            <v>#DIV/0!</v>
          </cell>
          <cell r="H636">
            <v>0</v>
          </cell>
        </row>
        <row r="637">
          <cell r="C637" t="str">
            <v>BB112</v>
          </cell>
          <cell r="D637" t="str">
            <v>Hộp tròn Bánh kem số 5</v>
          </cell>
          <cell r="E637" t="str">
            <v>Hộp</v>
          </cell>
          <cell r="F637">
            <v>0</v>
          </cell>
          <cell r="G637" t="e">
            <v>#DIV/0!</v>
          </cell>
          <cell r="H637">
            <v>0</v>
          </cell>
        </row>
        <row r="638">
          <cell r="C638" t="str">
            <v>BB118</v>
          </cell>
          <cell r="D638" t="str">
            <v>Hộp tròn Bánh kem số 6</v>
          </cell>
          <cell r="E638" t="str">
            <v>Hộp</v>
          </cell>
          <cell r="F638">
            <v>0</v>
          </cell>
          <cell r="G638" t="e">
            <v>#DIV/0!</v>
          </cell>
          <cell r="H638">
            <v>0</v>
          </cell>
        </row>
        <row r="639">
          <cell r="C639" t="str">
            <v>BB119</v>
          </cell>
          <cell r="D639" t="str">
            <v>Hộp tròn Số 1-2t</v>
          </cell>
          <cell r="E639" t="str">
            <v>Hộp</v>
          </cell>
          <cell r="F639">
            <v>0</v>
          </cell>
          <cell r="G639" t="e">
            <v>#DIV/0!</v>
          </cell>
          <cell r="H639">
            <v>0</v>
          </cell>
        </row>
        <row r="640">
          <cell r="C640" t="str">
            <v>BB121</v>
          </cell>
          <cell r="D640" t="str">
            <v>Hộp tròn Số 2-2t</v>
          </cell>
          <cell r="E640" t="str">
            <v>Hộp</v>
          </cell>
          <cell r="F640">
            <v>0</v>
          </cell>
          <cell r="G640" t="e">
            <v>#DIV/0!</v>
          </cell>
          <cell r="H640">
            <v>0</v>
          </cell>
        </row>
        <row r="641">
          <cell r="C641" t="str">
            <v>BB154</v>
          </cell>
          <cell r="D641" t="str">
            <v>Hộp nhựa đựng bánh xu</v>
          </cell>
          <cell r="E641" t="str">
            <v>Cái</v>
          </cell>
          <cell r="F641">
            <v>100</v>
          </cell>
          <cell r="G641">
            <v>1000</v>
          </cell>
          <cell r="H641">
            <v>100000</v>
          </cell>
        </row>
        <row r="642">
          <cell r="C642" t="str">
            <v>BB161</v>
          </cell>
          <cell r="D642" t="str">
            <v>Muổng nhựa lớn (142C/Gói)</v>
          </cell>
          <cell r="E642" t="str">
            <v>cái</v>
          </cell>
          <cell r="F642">
            <v>0</v>
          </cell>
          <cell r="G642" t="e">
            <v>#DIV/0!</v>
          </cell>
          <cell r="H642">
            <v>0</v>
          </cell>
        </row>
        <row r="643">
          <cell r="C643" t="str">
            <v>BB163</v>
          </cell>
          <cell r="D643" t="str">
            <v>Miếng mousse xốp cắm kẹo</v>
          </cell>
          <cell r="E643" t="str">
            <v>cái</v>
          </cell>
          <cell r="F643">
            <v>0</v>
          </cell>
          <cell r="G643" t="e">
            <v>#DIV/0!</v>
          </cell>
          <cell r="H643">
            <v>0</v>
          </cell>
        </row>
        <row r="644">
          <cell r="C644" t="str">
            <v>BB165</v>
          </cell>
          <cell r="D644" t="str">
            <v>Hộp bánh Pandan chiffon cake</v>
          </cell>
          <cell r="E644" t="str">
            <v>cái</v>
          </cell>
          <cell r="F644">
            <v>100</v>
          </cell>
          <cell r="G644">
            <v>2000</v>
          </cell>
          <cell r="H644">
            <v>200000</v>
          </cell>
        </row>
        <row r="645">
          <cell r="C645" t="str">
            <v>BB166</v>
          </cell>
          <cell r="D645" t="str">
            <v>Hũ bánh Pudding cao</v>
          </cell>
          <cell r="E645" t="str">
            <v>Cái</v>
          </cell>
          <cell r="F645">
            <v>400</v>
          </cell>
          <cell r="G645">
            <v>4111</v>
          </cell>
          <cell r="H645">
            <v>1644400</v>
          </cell>
        </row>
        <row r="646">
          <cell r="C646" t="str">
            <v>BB172</v>
          </cell>
          <cell r="D646" t="str">
            <v>Túi giữ nhiệt Pudding</v>
          </cell>
          <cell r="E646" t="str">
            <v>kg</v>
          </cell>
          <cell r="F646">
            <v>0</v>
          </cell>
          <cell r="G646" t="e">
            <v>#DIV/0!</v>
          </cell>
          <cell r="H646">
            <v>0</v>
          </cell>
        </row>
        <row r="647">
          <cell r="C647" t="str">
            <v>BB187</v>
          </cell>
          <cell r="D647" t="str">
            <v>Ly giấy trung 931-50c</v>
          </cell>
          <cell r="E647" t="str">
            <v>Lốc</v>
          </cell>
          <cell r="F647">
            <v>2</v>
          </cell>
          <cell r="G647">
            <v>16500</v>
          </cell>
          <cell r="H647">
            <v>33000</v>
          </cell>
        </row>
        <row r="648">
          <cell r="C648" t="str">
            <v>BB189</v>
          </cell>
          <cell r="D648" t="str">
            <v>Hộp noen Số 2 (30x17x13.5)</v>
          </cell>
          <cell r="E648" t="str">
            <v>Cái</v>
          </cell>
          <cell r="F648">
            <v>0</v>
          </cell>
          <cell r="G648" t="e">
            <v>#DIV/0!</v>
          </cell>
          <cell r="H648">
            <v>0</v>
          </cell>
        </row>
        <row r="649">
          <cell r="C649" t="str">
            <v>BB190</v>
          </cell>
          <cell r="D649" t="str">
            <v>Hộp noen Số 3 (29.5x29.5x18)</v>
          </cell>
          <cell r="E649" t="str">
            <v>Cái</v>
          </cell>
          <cell r="F649">
            <v>0</v>
          </cell>
          <cell r="G649" t="e">
            <v>#DIV/0!</v>
          </cell>
          <cell r="H649">
            <v>0</v>
          </cell>
        </row>
        <row r="650">
          <cell r="C650" t="str">
            <v>DB001</v>
          </cell>
          <cell r="D650" t="str">
            <v>Đế bánh CN màu vàng 12x4cm</v>
          </cell>
          <cell r="E650" t="str">
            <v>Cái</v>
          </cell>
          <cell r="F650">
            <v>100</v>
          </cell>
          <cell r="G650">
            <v>150</v>
          </cell>
          <cell r="H650">
            <v>15000</v>
          </cell>
        </row>
        <row r="651">
          <cell r="C651" t="str">
            <v>DB003</v>
          </cell>
          <cell r="D651" t="str">
            <v>Đế bánh CN màu vàng 6.7x21cm</v>
          </cell>
          <cell r="E651" t="str">
            <v>Cái</v>
          </cell>
          <cell r="F651">
            <v>0</v>
          </cell>
          <cell r="G651" t="e">
            <v>#DIV/0!</v>
          </cell>
          <cell r="H651">
            <v>0</v>
          </cell>
        </row>
        <row r="652">
          <cell r="C652" t="str">
            <v>DB004</v>
          </cell>
          <cell r="D652" t="str">
            <v>Đế bánh CN màu vàng 29.5x13cm</v>
          </cell>
          <cell r="E652" t="str">
            <v>Cái</v>
          </cell>
          <cell r="F652">
            <v>0</v>
          </cell>
          <cell r="G652" t="e">
            <v>#DIV/0!</v>
          </cell>
          <cell r="H652">
            <v>0</v>
          </cell>
        </row>
        <row r="653">
          <cell r="C653" t="str">
            <v xml:space="preserve">DB005           </v>
          </cell>
          <cell r="D653" t="str">
            <v>Đế bánh vuông 19x19cm</v>
          </cell>
          <cell r="E653" t="str">
            <v>Cái</v>
          </cell>
          <cell r="F653">
            <v>0</v>
          </cell>
          <cell r="G653" t="e">
            <v>#DIV/0!</v>
          </cell>
          <cell r="H653">
            <v>0</v>
          </cell>
        </row>
        <row r="654">
          <cell r="C654" t="str">
            <v>DB006</v>
          </cell>
          <cell r="D654" t="str">
            <v>Đế bánh vuông 22.5x22.5cm</v>
          </cell>
          <cell r="E654" t="str">
            <v>Cái</v>
          </cell>
          <cell r="F654">
            <v>50</v>
          </cell>
          <cell r="G654">
            <v>2500</v>
          </cell>
          <cell r="H654">
            <v>125000</v>
          </cell>
        </row>
        <row r="655">
          <cell r="C655" t="str">
            <v xml:space="preserve">DB007           </v>
          </cell>
          <cell r="D655" t="str">
            <v>Đế bánh vuông 29x29cm</v>
          </cell>
          <cell r="E655" t="str">
            <v>Cái</v>
          </cell>
          <cell r="F655">
            <v>0</v>
          </cell>
          <cell r="G655" t="e">
            <v>#DIV/0!</v>
          </cell>
          <cell r="H655">
            <v>0</v>
          </cell>
        </row>
        <row r="656">
          <cell r="C656" t="str">
            <v xml:space="preserve">DB008           </v>
          </cell>
          <cell r="D656" t="str">
            <v>Đế bánh vuông 34x34cm</v>
          </cell>
          <cell r="E656" t="str">
            <v>Cái</v>
          </cell>
          <cell r="F656">
            <v>0</v>
          </cell>
          <cell r="G656" t="e">
            <v>#DIV/0!</v>
          </cell>
          <cell r="H656">
            <v>0</v>
          </cell>
        </row>
        <row r="657">
          <cell r="C657" t="str">
            <v>DB009</v>
          </cell>
          <cell r="D657" t="str">
            <v>Đế bánh tròn màu vàng 8cm</v>
          </cell>
          <cell r="E657" t="str">
            <v>Cái</v>
          </cell>
          <cell r="F657">
            <v>250</v>
          </cell>
          <cell r="G657">
            <v>150</v>
          </cell>
          <cell r="H657">
            <v>37500</v>
          </cell>
        </row>
        <row r="658">
          <cell r="C658" t="str">
            <v xml:space="preserve">DB010           </v>
          </cell>
          <cell r="D658" t="str">
            <v>Đế bánh tròn màu vàng 19cm</v>
          </cell>
          <cell r="E658" t="str">
            <v>Cái</v>
          </cell>
          <cell r="F658">
            <v>0</v>
          </cell>
          <cell r="G658" t="e">
            <v>#DIV/0!</v>
          </cell>
          <cell r="H658">
            <v>0</v>
          </cell>
        </row>
        <row r="659">
          <cell r="C659" t="str">
            <v xml:space="preserve">DB011           </v>
          </cell>
          <cell r="D659" t="str">
            <v>Đế bánh tròn màu vàng 24cm</v>
          </cell>
          <cell r="E659" t="str">
            <v>Cái</v>
          </cell>
          <cell r="F659">
            <v>0</v>
          </cell>
          <cell r="G659" t="e">
            <v>#DIV/0!</v>
          </cell>
          <cell r="H659">
            <v>0</v>
          </cell>
        </row>
        <row r="660">
          <cell r="C660" t="str">
            <v>DB012</v>
          </cell>
          <cell r="D660" t="str">
            <v>Đế tròn 25.5cm (bánh kem số 0)</v>
          </cell>
          <cell r="E660" t="str">
            <v>Cái</v>
          </cell>
          <cell r="F660">
            <v>50</v>
          </cell>
          <cell r="G660">
            <v>3000</v>
          </cell>
          <cell r="H660">
            <v>150000</v>
          </cell>
        </row>
        <row r="661">
          <cell r="C661" t="str">
            <v>DB013</v>
          </cell>
          <cell r="D661" t="str">
            <v>Đế tròn 28.5cm (bánh kem số 1)</v>
          </cell>
          <cell r="E661" t="str">
            <v>Cái</v>
          </cell>
          <cell r="F661">
            <v>50</v>
          </cell>
          <cell r="G661">
            <v>4100</v>
          </cell>
          <cell r="H661">
            <v>205000</v>
          </cell>
        </row>
        <row r="662">
          <cell r="C662" t="str">
            <v xml:space="preserve">DB014           </v>
          </cell>
          <cell r="D662" t="str">
            <v>Đế tròn 32.5cm (bánh kem số 2)</v>
          </cell>
          <cell r="E662" t="str">
            <v>Cái</v>
          </cell>
          <cell r="F662">
            <v>0</v>
          </cell>
          <cell r="G662" t="e">
            <v>#DIV/0!</v>
          </cell>
          <cell r="H662">
            <v>0</v>
          </cell>
        </row>
        <row r="663">
          <cell r="C663" t="str">
            <v xml:space="preserve">DB015           </v>
          </cell>
          <cell r="D663" t="str">
            <v>Đế tròn 35.5cm (bánh kem số 4)</v>
          </cell>
          <cell r="E663" t="str">
            <v>Cái</v>
          </cell>
          <cell r="F663">
            <v>0</v>
          </cell>
          <cell r="G663" t="e">
            <v>#DIV/0!</v>
          </cell>
          <cell r="H663">
            <v>0</v>
          </cell>
        </row>
        <row r="664">
          <cell r="C664" t="str">
            <v xml:space="preserve">DB016           </v>
          </cell>
          <cell r="D664" t="str">
            <v>Đế bánh tròn 30cm</v>
          </cell>
          <cell r="E664" t="str">
            <v>Cái</v>
          </cell>
          <cell r="F664">
            <v>0</v>
          </cell>
          <cell r="G664" t="e">
            <v>#DIV/0!</v>
          </cell>
          <cell r="H664">
            <v>0</v>
          </cell>
        </row>
        <row r="665">
          <cell r="C665" t="str">
            <v xml:space="preserve">DB017           </v>
          </cell>
          <cell r="D665" t="str">
            <v>Đế bánh tròn 40cm</v>
          </cell>
          <cell r="E665" t="str">
            <v>Cái</v>
          </cell>
          <cell r="F665">
            <v>0</v>
          </cell>
          <cell r="G665" t="e">
            <v>#DIV/0!</v>
          </cell>
          <cell r="H665">
            <v>0</v>
          </cell>
        </row>
        <row r="666">
          <cell r="C666" t="str">
            <v xml:space="preserve">DB018           </v>
          </cell>
          <cell r="D666" t="str">
            <v>Đế bánh tròn 45cm</v>
          </cell>
          <cell r="E666" t="str">
            <v>Cái</v>
          </cell>
          <cell r="F666">
            <v>0</v>
          </cell>
          <cell r="G666" t="e">
            <v>#DIV/0!</v>
          </cell>
          <cell r="H666">
            <v>0</v>
          </cell>
        </row>
        <row r="667">
          <cell r="C667" t="str">
            <v xml:space="preserve">DB019           </v>
          </cell>
          <cell r="D667" t="str">
            <v>Miếng nhựa làm viền bánh 5 x 20cm</v>
          </cell>
          <cell r="E667" t="str">
            <v>Cái</v>
          </cell>
          <cell r="F667">
            <v>0</v>
          </cell>
          <cell r="G667" t="e">
            <v>#DIV/0!</v>
          </cell>
          <cell r="H667">
            <v>0</v>
          </cell>
        </row>
        <row r="668">
          <cell r="C668" t="str">
            <v xml:space="preserve">DB020           </v>
          </cell>
          <cell r="D668" t="str">
            <v>Miếng nhựa làm viền bánh 5 x 49.5cm</v>
          </cell>
          <cell r="E668" t="str">
            <v>Cái</v>
          </cell>
          <cell r="F668">
            <v>0</v>
          </cell>
          <cell r="G668" t="e">
            <v>#DIV/0!</v>
          </cell>
          <cell r="H668">
            <v>0</v>
          </cell>
        </row>
        <row r="669">
          <cell r="C669" t="str">
            <v>DB021</v>
          </cell>
          <cell r="D669" t="str">
            <v>Miếng nhựa làm viền bánh 5 x 65.5cm</v>
          </cell>
          <cell r="E669" t="str">
            <v>Cái</v>
          </cell>
          <cell r="F669">
            <v>0</v>
          </cell>
          <cell r="G669" t="e">
            <v>#DIV/0!</v>
          </cell>
          <cell r="H669">
            <v>0</v>
          </cell>
        </row>
        <row r="670">
          <cell r="C670" t="str">
            <v>DB023</v>
          </cell>
          <cell r="D670" t="str">
            <v>Đế bánh CN màu vàng 10.5x5.5cm</v>
          </cell>
          <cell r="E670" t="str">
            <v>Cái</v>
          </cell>
          <cell r="F670">
            <v>100</v>
          </cell>
          <cell r="G670">
            <v>200</v>
          </cell>
          <cell r="H670">
            <v>20000</v>
          </cell>
        </row>
        <row r="671">
          <cell r="C671" t="str">
            <v>DB025</v>
          </cell>
          <cell r="D671" t="str">
            <v>Đế tam giác 12x12x8cm</v>
          </cell>
          <cell r="E671" t="str">
            <v>Cái</v>
          </cell>
          <cell r="F671">
            <v>50</v>
          </cell>
          <cell r="G671">
            <v>200</v>
          </cell>
          <cell r="H671">
            <v>10000</v>
          </cell>
        </row>
        <row r="672">
          <cell r="C672" t="str">
            <v xml:space="preserve">DB029           </v>
          </cell>
          <cell r="D672" t="str">
            <v>Đế bánh tròn 20.5 cm</v>
          </cell>
          <cell r="E672" t="str">
            <v>Cái</v>
          </cell>
          <cell r="F672">
            <v>0</v>
          </cell>
          <cell r="G672" t="e">
            <v>#DIV/0!</v>
          </cell>
          <cell r="H672">
            <v>0</v>
          </cell>
        </row>
        <row r="673">
          <cell r="C673" t="str">
            <v>NB002</v>
          </cell>
          <cell r="D673" t="str">
            <v>Nhãn dán hình Ông đầu bếp 2.1x1.8cm (21 cái /tờ)</v>
          </cell>
          <cell r="E673" t="str">
            <v>Cái</v>
          </cell>
          <cell r="F673">
            <v>0</v>
          </cell>
          <cell r="G673" t="e">
            <v>#DIV/0!</v>
          </cell>
          <cell r="H673">
            <v>0</v>
          </cell>
        </row>
        <row r="674">
          <cell r="C674" t="str">
            <v>NB018</v>
          </cell>
          <cell r="D674" t="str">
            <v>Nhãn bánh Pudding</v>
          </cell>
          <cell r="E674" t="str">
            <v>Cái</v>
          </cell>
          <cell r="F674">
            <v>600</v>
          </cell>
          <cell r="G674">
            <v>700</v>
          </cell>
          <cell r="H674">
            <v>420000</v>
          </cell>
        </row>
        <row r="675">
          <cell r="C675" t="str">
            <v>NB022</v>
          </cell>
          <cell r="D675" t="str">
            <v>Nhãn bánh Cranberry Toast 270gr</v>
          </cell>
          <cell r="E675" t="str">
            <v>Cái</v>
          </cell>
          <cell r="F675">
            <v>0</v>
          </cell>
          <cell r="G675" t="e">
            <v>#DIV/0!</v>
          </cell>
          <cell r="H675">
            <v>0</v>
          </cell>
        </row>
        <row r="676">
          <cell r="C676" t="str">
            <v>NB023</v>
          </cell>
          <cell r="D676" t="str">
            <v>Nhãn bánh California Toast 270gr</v>
          </cell>
          <cell r="E676" t="str">
            <v>Cái</v>
          </cell>
          <cell r="F676">
            <v>0</v>
          </cell>
          <cell r="G676" t="e">
            <v>#DIV/0!</v>
          </cell>
          <cell r="H676">
            <v>0</v>
          </cell>
        </row>
        <row r="677">
          <cell r="C677" t="str">
            <v>NB024</v>
          </cell>
          <cell r="D677" t="str">
            <v>Nhãn bánh Green Tea Toast 270gr</v>
          </cell>
          <cell r="E677" t="str">
            <v>Cái</v>
          </cell>
          <cell r="F677">
            <v>0</v>
          </cell>
          <cell r="G677" t="e">
            <v>#DIV/0!</v>
          </cell>
          <cell r="H677">
            <v>0</v>
          </cell>
        </row>
        <row r="678">
          <cell r="C678" t="str">
            <v>NB025</v>
          </cell>
          <cell r="D678" t="str">
            <v>Nhãn bánh Kaya Toast 270gr</v>
          </cell>
          <cell r="E678" t="str">
            <v>Cái</v>
          </cell>
          <cell r="F678">
            <v>0</v>
          </cell>
          <cell r="G678" t="e">
            <v>#DIV/0!</v>
          </cell>
          <cell r="H678">
            <v>0</v>
          </cell>
        </row>
        <row r="679">
          <cell r="C679" t="str">
            <v>NB026</v>
          </cell>
          <cell r="D679" t="str">
            <v>Nhãn bánh Earthquake Toast 270gr</v>
          </cell>
          <cell r="E679" t="str">
            <v>Cái</v>
          </cell>
          <cell r="F679">
            <v>0</v>
          </cell>
          <cell r="G679" t="e">
            <v>#DIV/0!</v>
          </cell>
          <cell r="H679">
            <v>0</v>
          </cell>
        </row>
        <row r="680">
          <cell r="C680" t="str">
            <v>NB027</v>
          </cell>
          <cell r="D680" t="str">
            <v>Nhãn bánh Standar Toast 270gr</v>
          </cell>
          <cell r="E680" t="str">
            <v>Cái</v>
          </cell>
          <cell r="F680">
            <v>0</v>
          </cell>
          <cell r="G680" t="e">
            <v>#DIV/0!</v>
          </cell>
          <cell r="H680">
            <v>0</v>
          </cell>
        </row>
        <row r="681">
          <cell r="C681" t="str">
            <v>NB028</v>
          </cell>
          <cell r="D681" t="str">
            <v>Nhãn bánh Dark Rye Toast  270gr</v>
          </cell>
          <cell r="E681" t="str">
            <v>Cái</v>
          </cell>
          <cell r="F681">
            <v>0</v>
          </cell>
          <cell r="G681" t="e">
            <v>#DIV/0!</v>
          </cell>
          <cell r="H681">
            <v>0</v>
          </cell>
        </row>
        <row r="682">
          <cell r="C682" t="str">
            <v>NB029</v>
          </cell>
          <cell r="D682" t="str">
            <v>Nhãn bánh Wholemeal Toast 270gr</v>
          </cell>
          <cell r="E682" t="str">
            <v>Cái</v>
          </cell>
          <cell r="F682">
            <v>0</v>
          </cell>
          <cell r="G682" t="e">
            <v>#DIV/0!</v>
          </cell>
          <cell r="H682">
            <v>0</v>
          </cell>
        </row>
        <row r="683">
          <cell r="C683" t="str">
            <v>NB030</v>
          </cell>
          <cell r="D683" t="str">
            <v>Nhãn bánh Standar Toast 540gr</v>
          </cell>
          <cell r="E683" t="str">
            <v>Cái</v>
          </cell>
          <cell r="F683">
            <v>0</v>
          </cell>
          <cell r="G683" t="e">
            <v>#DIV/0!</v>
          </cell>
          <cell r="H683">
            <v>0</v>
          </cell>
        </row>
        <row r="684">
          <cell r="C684" t="str">
            <v>NB031</v>
          </cell>
          <cell r="D684" t="str">
            <v>Nhãn bánh Wholemeal Toast 540gr</v>
          </cell>
          <cell r="E684" t="str">
            <v>Cái</v>
          </cell>
          <cell r="F684">
            <v>0</v>
          </cell>
          <cell r="G684" t="e">
            <v>#DIV/0!</v>
          </cell>
          <cell r="H684">
            <v>0</v>
          </cell>
        </row>
        <row r="685">
          <cell r="C685" t="str">
            <v>NB032</v>
          </cell>
          <cell r="D685" t="str">
            <v>Nhãn bánh Dark Rye Toast  540gr</v>
          </cell>
          <cell r="E685" t="str">
            <v>Cái</v>
          </cell>
          <cell r="F685">
            <v>0</v>
          </cell>
          <cell r="G685" t="e">
            <v>#DIV/0!</v>
          </cell>
          <cell r="H685">
            <v>0</v>
          </cell>
        </row>
        <row r="686">
          <cell r="C686" t="str">
            <v>NB037</v>
          </cell>
          <cell r="D686" t="str">
            <v>Nhãn tròn nhủ đồng</v>
          </cell>
          <cell r="E686" t="str">
            <v>Cái</v>
          </cell>
          <cell r="F686">
            <v>0</v>
          </cell>
          <cell r="G686" t="e">
            <v>#DIV/0!</v>
          </cell>
          <cell r="H686">
            <v>0</v>
          </cell>
        </row>
        <row r="687">
          <cell r="C687" t="str">
            <v>NB001</v>
          </cell>
          <cell r="D687" t="str">
            <v>Nhãn bánh Japan light cheese 43x5cm</v>
          </cell>
          <cell r="E687" t="str">
            <v>Cái</v>
          </cell>
          <cell r="F687">
            <v>200</v>
          </cell>
          <cell r="G687">
            <v>500</v>
          </cell>
          <cell r="H687">
            <v>100000</v>
          </cell>
        </row>
        <row r="688">
          <cell r="C688" t="str">
            <v xml:space="preserve">NB017           </v>
          </cell>
          <cell r="D688" t="str">
            <v>Nhãn bánh Pandan Chiffon</v>
          </cell>
          <cell r="E688" t="str">
            <v>Cái</v>
          </cell>
          <cell r="F688">
            <v>0</v>
          </cell>
          <cell r="G688" t="e">
            <v>#DIV/0!</v>
          </cell>
          <cell r="H688">
            <v>0</v>
          </cell>
        </row>
        <row r="689">
          <cell r="C689" t="str">
            <v>NB021</v>
          </cell>
          <cell r="D689" t="str">
            <v xml:space="preserve">Nhãn bánh Pandan Light chesse </v>
          </cell>
          <cell r="E689" t="str">
            <v>Cái</v>
          </cell>
          <cell r="F689">
            <v>0</v>
          </cell>
          <cell r="G689" t="e">
            <v>#DIV/0!</v>
          </cell>
          <cell r="H689">
            <v>0</v>
          </cell>
        </row>
        <row r="690">
          <cell r="C690">
            <v>0</v>
          </cell>
          <cell r="D690" t="str">
            <v>Tổng cộng</v>
          </cell>
          <cell r="E690">
            <v>0</v>
          </cell>
          <cell r="F690">
            <v>0</v>
          </cell>
          <cell r="G690" t="e">
            <v>#DIV/0!</v>
          </cell>
          <cell r="H690">
            <v>0</v>
          </cell>
        </row>
        <row r="691">
          <cell r="C691">
            <v>0</v>
          </cell>
          <cell r="D691" t="str">
            <v>CÔNG CỤ DỤNG CỤ</v>
          </cell>
          <cell r="E691">
            <v>0</v>
          </cell>
          <cell r="F691">
            <v>0</v>
          </cell>
          <cell r="G691" t="e">
            <v>#DIV/0!</v>
          </cell>
          <cell r="H691">
            <v>0</v>
          </cell>
        </row>
        <row r="692">
          <cell r="C692" t="str">
            <v>DN015</v>
          </cell>
          <cell r="D692" t="str">
            <v>Bình xịt nước 2L</v>
          </cell>
          <cell r="E692" t="str">
            <v>Cái</v>
          </cell>
          <cell r="F692">
            <v>0</v>
          </cell>
          <cell r="G692" t="e">
            <v>#DIV/0!</v>
          </cell>
          <cell r="H692">
            <v>0</v>
          </cell>
        </row>
        <row r="693">
          <cell r="C693" t="str">
            <v>IN 246</v>
          </cell>
          <cell r="D693" t="str">
            <v>Rây Inox 26cm</v>
          </cell>
          <cell r="E693" t="str">
            <v>Cái</v>
          </cell>
          <cell r="F693">
            <v>0</v>
          </cell>
          <cell r="G693" t="e">
            <v>#DIV/0!</v>
          </cell>
          <cell r="H693">
            <v>0</v>
          </cell>
        </row>
        <row r="694">
          <cell r="C694" t="str">
            <v>VD001</v>
          </cell>
          <cell r="D694" t="str">
            <v>Pin nhỏ R3NT</v>
          </cell>
          <cell r="E694" t="str">
            <v>viên</v>
          </cell>
          <cell r="F694">
            <v>8</v>
          </cell>
          <cell r="G694">
            <v>2500</v>
          </cell>
          <cell r="H694">
            <v>20000</v>
          </cell>
        </row>
        <row r="695">
          <cell r="C695" t="str">
            <v>VD004</v>
          </cell>
          <cell r="D695" t="str">
            <v>Pin điện tử LR44</v>
          </cell>
          <cell r="E695" t="str">
            <v>viên</v>
          </cell>
          <cell r="F695">
            <v>0</v>
          </cell>
          <cell r="G695" t="e">
            <v>#DIV/0!</v>
          </cell>
          <cell r="H695">
            <v>0</v>
          </cell>
        </row>
        <row r="696">
          <cell r="C696" t="str">
            <v>VD005</v>
          </cell>
          <cell r="D696" t="str">
            <v>Dao lam</v>
          </cell>
          <cell r="E696" t="str">
            <v>Hộp</v>
          </cell>
          <cell r="F696">
            <v>2</v>
          </cell>
          <cell r="G696">
            <v>9000</v>
          </cell>
          <cell r="H696">
            <v>18000</v>
          </cell>
        </row>
        <row r="697">
          <cell r="C697">
            <v>0</v>
          </cell>
          <cell r="D697" t="str">
            <v>Tổng cộng</v>
          </cell>
          <cell r="E697">
            <v>0</v>
          </cell>
          <cell r="F697">
            <v>0</v>
          </cell>
          <cell r="G697" t="e">
            <v>#DIV/0!</v>
          </cell>
          <cell r="H697">
            <v>0</v>
          </cell>
        </row>
        <row r="698">
          <cell r="C698">
            <v>0</v>
          </cell>
          <cell r="D698" t="str">
            <v>HÀNG HÓA</v>
          </cell>
          <cell r="E698">
            <v>0</v>
          </cell>
          <cell r="F698">
            <v>0</v>
          </cell>
          <cell r="G698" t="e">
            <v>#DIV/0!</v>
          </cell>
          <cell r="H698">
            <v>0</v>
          </cell>
        </row>
        <row r="699">
          <cell r="C699" t="str">
            <v>HH001</v>
          </cell>
          <cell r="D699" t="str">
            <v>Nón ren lớn</v>
          </cell>
          <cell r="E699" t="str">
            <v>Cái</v>
          </cell>
          <cell r="F699">
            <v>20</v>
          </cell>
          <cell r="G699">
            <v>5500</v>
          </cell>
          <cell r="H699">
            <v>110000</v>
          </cell>
        </row>
        <row r="700">
          <cell r="C700" t="str">
            <v>HH002</v>
          </cell>
          <cell r="D700" t="str">
            <v>Nón ren nhỏ</v>
          </cell>
          <cell r="E700" t="str">
            <v>Cái</v>
          </cell>
          <cell r="F700">
            <v>20</v>
          </cell>
          <cell r="G700">
            <v>3500</v>
          </cell>
          <cell r="H700">
            <v>70000</v>
          </cell>
        </row>
        <row r="701">
          <cell r="C701" t="str">
            <v>HH003</v>
          </cell>
          <cell r="D701" t="str">
            <v>Đèn cầy chữ</v>
          </cell>
          <cell r="E701" t="str">
            <v>Bịch</v>
          </cell>
          <cell r="F701">
            <v>0</v>
          </cell>
          <cell r="G701" t="e">
            <v>#DIV/0!</v>
          </cell>
          <cell r="H701">
            <v>0</v>
          </cell>
        </row>
        <row r="702">
          <cell r="C702" t="str">
            <v>HH004</v>
          </cell>
          <cell r="D702" t="str">
            <v>Đèn cầy nhạc</v>
          </cell>
          <cell r="E702" t="str">
            <v>Bịch</v>
          </cell>
          <cell r="F702">
            <v>5</v>
          </cell>
          <cell r="G702">
            <v>11000</v>
          </cell>
          <cell r="H702">
            <v>55000</v>
          </cell>
        </row>
        <row r="703">
          <cell r="C703" t="str">
            <v>HH005</v>
          </cell>
          <cell r="D703" t="str">
            <v>Đèn tăm xẹt</v>
          </cell>
          <cell r="E703" t="str">
            <v>Gói</v>
          </cell>
          <cell r="F703">
            <v>10</v>
          </cell>
          <cell r="G703">
            <v>3006</v>
          </cell>
          <cell r="H703">
            <v>30060</v>
          </cell>
        </row>
        <row r="704">
          <cell r="C704" t="str">
            <v>HH006</v>
          </cell>
          <cell r="D704" t="str">
            <v>Pháo bông</v>
          </cell>
          <cell r="E704" t="str">
            <v>Gói</v>
          </cell>
          <cell r="F704">
            <v>0</v>
          </cell>
          <cell r="G704" t="e">
            <v>#DIV/0!</v>
          </cell>
          <cell r="H704">
            <v>0</v>
          </cell>
        </row>
        <row r="705">
          <cell r="C705" t="str">
            <v>HH007</v>
          </cell>
          <cell r="D705" t="str">
            <v>Dĩa giấy</v>
          </cell>
          <cell r="E705" t="str">
            <v>Gói</v>
          </cell>
          <cell r="F705">
            <v>10</v>
          </cell>
          <cell r="G705">
            <v>7100</v>
          </cell>
          <cell r="H705">
            <v>71000</v>
          </cell>
        </row>
        <row r="706">
          <cell r="C706" t="str">
            <v>HH008</v>
          </cell>
          <cell r="D706" t="str">
            <v>Đèn cầy xoắn</v>
          </cell>
          <cell r="E706" t="str">
            <v>vỉ</v>
          </cell>
          <cell r="F706">
            <v>10</v>
          </cell>
          <cell r="G706">
            <v>4000</v>
          </cell>
          <cell r="H706">
            <v>40000</v>
          </cell>
        </row>
        <row r="707">
          <cell r="C707" t="str">
            <v>HH011</v>
          </cell>
          <cell r="D707" t="str">
            <v>Kẹo thú dẻo</v>
          </cell>
          <cell r="E707" t="str">
            <v>Cái</v>
          </cell>
          <cell r="F707">
            <v>200</v>
          </cell>
          <cell r="G707">
            <v>5472</v>
          </cell>
          <cell r="H707">
            <v>1094400</v>
          </cell>
        </row>
        <row r="708">
          <cell r="C708" t="str">
            <v>HH030</v>
          </cell>
          <cell r="D708" t="str">
            <v>Mứt dâu tây 250gr</v>
          </cell>
          <cell r="E708" t="str">
            <v>Hũ</v>
          </cell>
          <cell r="F708">
            <v>20</v>
          </cell>
          <cell r="G708">
            <v>55505</v>
          </cell>
          <cell r="H708">
            <v>1110100</v>
          </cell>
        </row>
        <row r="709">
          <cell r="C709" t="str">
            <v>HH031</v>
          </cell>
          <cell r="D709" t="str">
            <v>Mứt thơm 250gr</v>
          </cell>
          <cell r="E709" t="str">
            <v>Hũ</v>
          </cell>
          <cell r="F709">
            <v>4</v>
          </cell>
          <cell r="G709">
            <v>55494</v>
          </cell>
          <cell r="H709">
            <v>221976</v>
          </cell>
        </row>
        <row r="710">
          <cell r="C710" t="str">
            <v>HH032</v>
          </cell>
          <cell r="D710" t="str">
            <v>Kẹo chocolate</v>
          </cell>
          <cell r="E710" t="str">
            <v>Cái</v>
          </cell>
          <cell r="F710">
            <v>150</v>
          </cell>
          <cell r="G710">
            <v>14545</v>
          </cell>
          <cell r="H710">
            <v>2181750</v>
          </cell>
        </row>
        <row r="711">
          <cell r="C711">
            <v>60101001</v>
          </cell>
          <cell r="D711" t="str">
            <v xml:space="preserve">Nhân dừa Nonya kaya </v>
          </cell>
          <cell r="E711" t="str">
            <v>Hũ</v>
          </cell>
          <cell r="F711">
            <v>0</v>
          </cell>
          <cell r="G711" t="e">
            <v>#DIV/0!</v>
          </cell>
          <cell r="H711">
            <v>0</v>
          </cell>
        </row>
        <row r="712">
          <cell r="C712">
            <v>1274</v>
          </cell>
          <cell r="D712" t="str">
            <v>Coca Cola 330ml</v>
          </cell>
          <cell r="E712" t="str">
            <v>Lon</v>
          </cell>
          <cell r="F712">
            <v>0</v>
          </cell>
          <cell r="G712" t="e">
            <v>#DIV/0!</v>
          </cell>
          <cell r="H712">
            <v>0</v>
          </cell>
        </row>
        <row r="713">
          <cell r="C713">
            <v>1538</v>
          </cell>
          <cell r="D713" t="str">
            <v>Coca zero 330ml</v>
          </cell>
          <cell r="E713" t="str">
            <v>Lon</v>
          </cell>
          <cell r="F713">
            <v>0</v>
          </cell>
          <cell r="G713" t="e">
            <v>#DIV/0!</v>
          </cell>
          <cell r="H713">
            <v>0</v>
          </cell>
        </row>
        <row r="714">
          <cell r="C714">
            <v>1689</v>
          </cell>
          <cell r="D714" t="str">
            <v>Coca Cola light 330ml</v>
          </cell>
          <cell r="E714" t="str">
            <v>Lon</v>
          </cell>
          <cell r="F714">
            <v>0</v>
          </cell>
          <cell r="G714" t="e">
            <v>#DIV/0!</v>
          </cell>
          <cell r="H714">
            <v>0</v>
          </cell>
        </row>
        <row r="715">
          <cell r="C715">
            <v>1757</v>
          </cell>
          <cell r="D715" t="str">
            <v>Coca Cola 390ml</v>
          </cell>
          <cell r="E715" t="str">
            <v>Chai</v>
          </cell>
          <cell r="F715">
            <v>0</v>
          </cell>
          <cell r="G715" t="e">
            <v>#DIV/0!</v>
          </cell>
          <cell r="H715">
            <v>0</v>
          </cell>
        </row>
        <row r="716">
          <cell r="C716">
            <v>2145</v>
          </cell>
          <cell r="D716" t="str">
            <v>Sprite 330ml</v>
          </cell>
          <cell r="E716" t="str">
            <v>Lon</v>
          </cell>
          <cell r="F716">
            <v>0</v>
          </cell>
          <cell r="G716" t="e">
            <v>#DIV/0!</v>
          </cell>
          <cell r="H716">
            <v>0</v>
          </cell>
        </row>
        <row r="717">
          <cell r="C717">
            <v>2373</v>
          </cell>
          <cell r="D717" t="str">
            <v>Sprite 390ml</v>
          </cell>
          <cell r="E717" t="str">
            <v>Chai</v>
          </cell>
          <cell r="F717">
            <v>0</v>
          </cell>
          <cell r="G717" t="e">
            <v>#DIV/0!</v>
          </cell>
          <cell r="H717">
            <v>0</v>
          </cell>
        </row>
        <row r="718">
          <cell r="C718">
            <v>2852</v>
          </cell>
          <cell r="D718" t="str">
            <v>Nước suối Dasani 500ml</v>
          </cell>
          <cell r="E718" t="str">
            <v>Chai</v>
          </cell>
          <cell r="F718">
            <v>120</v>
          </cell>
          <cell r="G718">
            <v>3136.3333333333335</v>
          </cell>
          <cell r="H718">
            <v>376360</v>
          </cell>
        </row>
        <row r="719">
          <cell r="C719">
            <v>7415</v>
          </cell>
          <cell r="D719" t="str">
            <v>Nutri dâu 330ml</v>
          </cell>
          <cell r="E719" t="str">
            <v>Chai</v>
          </cell>
          <cell r="F719">
            <v>0</v>
          </cell>
          <cell r="G719" t="e">
            <v>#DIV/0!</v>
          </cell>
          <cell r="H719">
            <v>0</v>
          </cell>
        </row>
        <row r="720">
          <cell r="C720">
            <v>7615</v>
          </cell>
          <cell r="D720" t="str">
            <v>Nutri cam 330ml</v>
          </cell>
          <cell r="E720" t="str">
            <v>Chai</v>
          </cell>
          <cell r="F720">
            <v>0</v>
          </cell>
          <cell r="G720" t="e">
            <v>#DIV/0!</v>
          </cell>
          <cell r="H720">
            <v>0</v>
          </cell>
        </row>
        <row r="721">
          <cell r="C721" t="str">
            <v>ML001</v>
          </cell>
          <cell r="D721" t="str">
            <v>Milo 3 in 1</v>
          </cell>
          <cell r="E721" t="str">
            <v>Gói</v>
          </cell>
          <cell r="F721">
            <v>18</v>
          </cell>
          <cell r="G721">
            <v>68181</v>
          </cell>
          <cell r="H721">
            <v>1227258</v>
          </cell>
        </row>
        <row r="722">
          <cell r="C722" t="str">
            <v>NT001</v>
          </cell>
          <cell r="D722" t="str">
            <v>Nestea chanh</v>
          </cell>
          <cell r="E722" t="str">
            <v>Gói</v>
          </cell>
          <cell r="F722">
            <v>5</v>
          </cell>
          <cell r="G722">
            <v>57272</v>
          </cell>
          <cell r="H722">
            <v>286360</v>
          </cell>
        </row>
        <row r="723">
          <cell r="C723" t="str">
            <v>FD062</v>
          </cell>
          <cell r="D723" t="str">
            <v>Hồng trà</v>
          </cell>
          <cell r="E723" t="str">
            <v>Kg</v>
          </cell>
          <cell r="F723">
            <v>1</v>
          </cell>
          <cell r="G723">
            <v>110000</v>
          </cell>
          <cell r="H723">
            <v>110000</v>
          </cell>
        </row>
        <row r="724">
          <cell r="C724" t="str">
            <v>PC002</v>
          </cell>
          <cell r="D724" t="str">
            <v>Bánh chocolate OREO</v>
          </cell>
          <cell r="E724" t="str">
            <v>Gói</v>
          </cell>
          <cell r="F724">
            <v>14</v>
          </cell>
          <cell r="G724">
            <v>13000</v>
          </cell>
          <cell r="H724">
            <v>182000</v>
          </cell>
        </row>
        <row r="725">
          <cell r="C725" t="str">
            <v>PC003</v>
          </cell>
          <cell r="D725" t="str">
            <v>Hạt trân châu</v>
          </cell>
          <cell r="E725" t="str">
            <v>Kg</v>
          </cell>
          <cell r="F725">
            <v>2</v>
          </cell>
          <cell r="G725">
            <v>21000</v>
          </cell>
          <cell r="H725">
            <v>42000</v>
          </cell>
        </row>
        <row r="726">
          <cell r="C726" t="str">
            <v>PC004</v>
          </cell>
          <cell r="D726" t="str">
            <v>Tắc xí muội 1kg/hũ</v>
          </cell>
          <cell r="E726" t="str">
            <v>Hũ</v>
          </cell>
          <cell r="F726">
            <v>7</v>
          </cell>
          <cell r="G726">
            <v>36000</v>
          </cell>
          <cell r="H726">
            <v>252000</v>
          </cell>
        </row>
        <row r="727">
          <cell r="C727" t="str">
            <v>PC005</v>
          </cell>
          <cell r="D727" t="str">
            <v>Thạch kiwi 2.2kg/hộp</v>
          </cell>
          <cell r="E727" t="str">
            <v>Hủ</v>
          </cell>
          <cell r="F727">
            <v>2</v>
          </cell>
          <cell r="G727">
            <v>68187.5</v>
          </cell>
          <cell r="H727">
            <v>136375</v>
          </cell>
        </row>
        <row r="728">
          <cell r="C728" t="str">
            <v>PC006</v>
          </cell>
          <cell r="D728" t="str">
            <v>Thạch cà phê 2.2kg/hộp</v>
          </cell>
          <cell r="E728" t="str">
            <v>Hủ</v>
          </cell>
          <cell r="F728">
            <v>3</v>
          </cell>
          <cell r="G728">
            <v>68253.333333333328</v>
          </cell>
          <cell r="H728">
            <v>204760</v>
          </cell>
        </row>
        <row r="729">
          <cell r="C729" t="str">
            <v>PC009</v>
          </cell>
          <cell r="D729" t="str">
            <v>Siro HERSHEY'S socola 680g</v>
          </cell>
          <cell r="E729" t="str">
            <v>Chai</v>
          </cell>
          <cell r="F729">
            <v>3</v>
          </cell>
          <cell r="G729">
            <v>73182</v>
          </cell>
          <cell r="H729">
            <v>219546</v>
          </cell>
        </row>
        <row r="730">
          <cell r="C730" t="str">
            <v>PC010</v>
          </cell>
          <cell r="D730" t="str">
            <v>Sinh tố dâu</v>
          </cell>
          <cell r="E730" t="str">
            <v>Chai</v>
          </cell>
          <cell r="F730">
            <v>5</v>
          </cell>
          <cell r="G730">
            <v>69313.399999999994</v>
          </cell>
          <cell r="H730">
            <v>346567</v>
          </cell>
        </row>
        <row r="731">
          <cell r="C731" t="str">
            <v>PC012</v>
          </cell>
          <cell r="D731" t="str">
            <v>Sinh tố đào</v>
          </cell>
          <cell r="E731" t="str">
            <v>Chai</v>
          </cell>
          <cell r="F731">
            <v>1</v>
          </cell>
          <cell r="G731">
            <v>75056</v>
          </cell>
          <cell r="H731">
            <v>75056</v>
          </cell>
        </row>
        <row r="732">
          <cell r="C732" t="str">
            <v>PC013</v>
          </cell>
          <cell r="D732" t="str">
            <v>Sinh tố xoài dứa</v>
          </cell>
          <cell r="E732" t="str">
            <v>Chai</v>
          </cell>
          <cell r="F732">
            <v>2</v>
          </cell>
          <cell r="G732">
            <v>78804</v>
          </cell>
          <cell r="H732">
            <v>157608</v>
          </cell>
        </row>
        <row r="733">
          <cell r="C733" t="str">
            <v>PC014</v>
          </cell>
          <cell r="D733" t="str">
            <v>Thạch Táo 2.2kg/hộp</v>
          </cell>
          <cell r="E733" t="str">
            <v>Hủ</v>
          </cell>
          <cell r="F733">
            <v>3</v>
          </cell>
          <cell r="G733">
            <v>68198</v>
          </cell>
          <cell r="H733">
            <v>204594</v>
          </cell>
        </row>
        <row r="734">
          <cell r="C734" t="str">
            <v>PC016</v>
          </cell>
          <cell r="D734" t="str">
            <v>Trà Thái đỏ 400gr</v>
          </cell>
          <cell r="E734" t="str">
            <v>Gói</v>
          </cell>
          <cell r="F734">
            <v>6</v>
          </cell>
          <cell r="G734">
            <v>54544.666666666664</v>
          </cell>
          <cell r="H734">
            <v>327268</v>
          </cell>
        </row>
        <row r="735">
          <cell r="C735" t="str">
            <v>PC017</v>
          </cell>
          <cell r="D735" t="str">
            <v>Bột Frappe Blender mix</v>
          </cell>
          <cell r="E735" t="str">
            <v>Kg</v>
          </cell>
          <cell r="F735">
            <v>6</v>
          </cell>
          <cell r="G735">
            <v>200000</v>
          </cell>
          <cell r="H735">
            <v>1200000</v>
          </cell>
        </row>
        <row r="736">
          <cell r="C736" t="str">
            <v>PC018</v>
          </cell>
          <cell r="D736" t="str">
            <v>Cà phê</v>
          </cell>
          <cell r="E736" t="str">
            <v>Kg</v>
          </cell>
          <cell r="F736">
            <v>3</v>
          </cell>
          <cell r="G736">
            <v>184998</v>
          </cell>
          <cell r="H736">
            <v>554994</v>
          </cell>
        </row>
        <row r="737">
          <cell r="C737" t="str">
            <v>PC019</v>
          </cell>
          <cell r="D737" t="str">
            <v>Xí muội</v>
          </cell>
          <cell r="E737" t="str">
            <v>Kg</v>
          </cell>
          <cell r="F737">
            <v>1</v>
          </cell>
          <cell r="G737">
            <v>90000</v>
          </cell>
          <cell r="H737">
            <v>90000</v>
          </cell>
        </row>
        <row r="738">
          <cell r="C738" t="str">
            <v>PC022</v>
          </cell>
          <cell r="D738" t="str">
            <v>Sữa tươi Vinamilk</v>
          </cell>
          <cell r="E738" t="str">
            <v>Hộp</v>
          </cell>
          <cell r="F738">
            <v>38</v>
          </cell>
          <cell r="G738">
            <v>26203.263157894737</v>
          </cell>
          <cell r="H738">
            <v>995724</v>
          </cell>
        </row>
        <row r="739">
          <cell r="C739" t="str">
            <v>PC063</v>
          </cell>
          <cell r="D739" t="str">
            <v>Syrup Peach 700ml</v>
          </cell>
          <cell r="E739" t="str">
            <v>Chai</v>
          </cell>
          <cell r="F739">
            <v>16</v>
          </cell>
          <cell r="G739">
            <v>241818</v>
          </cell>
          <cell r="H739">
            <v>3869088</v>
          </cell>
        </row>
        <row r="740">
          <cell r="C740" t="str">
            <v>PC045</v>
          </cell>
          <cell r="D740" t="str">
            <v>Nước ép ổi Sun-up</v>
          </cell>
          <cell r="E740" t="str">
            <v>Chai</v>
          </cell>
          <cell r="F740">
            <v>4</v>
          </cell>
          <cell r="G740">
            <v>91846.75</v>
          </cell>
          <cell r="H740">
            <v>367387</v>
          </cell>
        </row>
        <row r="741">
          <cell r="C741" t="str">
            <v>KH028</v>
          </cell>
          <cell r="D741" t="str">
            <v>Gaz Isi cream chargers 0079</v>
          </cell>
          <cell r="E741" t="str">
            <v>Ống</v>
          </cell>
          <cell r="F741">
            <v>50</v>
          </cell>
          <cell r="G741">
            <v>8680</v>
          </cell>
          <cell r="H741">
            <v>434000</v>
          </cell>
        </row>
        <row r="742">
          <cell r="C742">
            <v>0</v>
          </cell>
          <cell r="D742" t="str">
            <v>Tổng cộng</v>
          </cell>
          <cell r="E742">
            <v>0</v>
          </cell>
          <cell r="F742">
            <v>0</v>
          </cell>
          <cell r="G742" t="e">
            <v>#DIV/0!</v>
          </cell>
          <cell r="H742">
            <v>0</v>
          </cell>
        </row>
        <row r="743">
          <cell r="C743">
            <v>0</v>
          </cell>
          <cell r="D743" t="str">
            <v>ĐỒNG PHỤC&amp;BHLĐ</v>
          </cell>
          <cell r="E743">
            <v>0</v>
          </cell>
          <cell r="F743">
            <v>0</v>
          </cell>
          <cell r="G743" t="e">
            <v>#DIV/0!</v>
          </cell>
          <cell r="H743">
            <v>0</v>
          </cell>
        </row>
        <row r="744">
          <cell r="C744" t="str">
            <v>BH003</v>
          </cell>
          <cell r="D744" t="str">
            <v>Găng tay Vinyl</v>
          </cell>
          <cell r="E744" t="str">
            <v>Hộp</v>
          </cell>
          <cell r="F744">
            <v>19</v>
          </cell>
          <cell r="G744">
            <v>72000.263157894733</v>
          </cell>
          <cell r="H744">
            <v>1368005</v>
          </cell>
        </row>
        <row r="745">
          <cell r="C745" t="str">
            <v>BH001</v>
          </cell>
          <cell r="D745" t="str">
            <v>Nón bếp thấp bằng giấy</v>
          </cell>
          <cell r="E745" t="str">
            <v>Cái</v>
          </cell>
          <cell r="F745">
            <v>0</v>
          </cell>
          <cell r="G745" t="e">
            <v>#DIV/0!</v>
          </cell>
          <cell r="H745">
            <v>0</v>
          </cell>
        </row>
        <row r="746">
          <cell r="C746" t="str">
            <v>BH002</v>
          </cell>
          <cell r="D746" t="str">
            <v>Nón bếp giấy lớn</v>
          </cell>
          <cell r="E746" t="str">
            <v>Cái</v>
          </cell>
          <cell r="F746">
            <v>0</v>
          </cell>
          <cell r="G746" t="e">
            <v>#DIV/0!</v>
          </cell>
          <cell r="H746">
            <v>0</v>
          </cell>
        </row>
        <row r="747">
          <cell r="C747" t="str">
            <v>BH004</v>
          </cell>
          <cell r="D747" t="str">
            <v>Bao tay nướng</v>
          </cell>
          <cell r="E747" t="str">
            <v>Đôi</v>
          </cell>
          <cell r="F747">
            <v>0</v>
          </cell>
          <cell r="G747" t="e">
            <v>#DIV/0!</v>
          </cell>
          <cell r="H747">
            <v>0</v>
          </cell>
        </row>
        <row r="748">
          <cell r="C748" t="str">
            <v>BH005</v>
          </cell>
          <cell r="D748" t="str">
            <v>Bao tay len</v>
          </cell>
          <cell r="E748" t="str">
            <v>Đôi</v>
          </cell>
          <cell r="F748">
            <v>0</v>
          </cell>
          <cell r="G748" t="e">
            <v>#DIV/0!</v>
          </cell>
          <cell r="H748">
            <v>0</v>
          </cell>
        </row>
        <row r="749">
          <cell r="C749" t="str">
            <v>BH023</v>
          </cell>
          <cell r="D749" t="str">
            <v>Khẩu trang y tế</v>
          </cell>
          <cell r="E749" t="str">
            <v>Hộp</v>
          </cell>
          <cell r="F749">
            <v>4</v>
          </cell>
          <cell r="G749">
            <v>30000</v>
          </cell>
          <cell r="H749">
            <v>120000</v>
          </cell>
        </row>
        <row r="750">
          <cell r="C750">
            <v>0</v>
          </cell>
          <cell r="D750" t="str">
            <v>Tổng cộng</v>
          </cell>
          <cell r="E750">
            <v>0</v>
          </cell>
          <cell r="F750">
            <v>0</v>
          </cell>
          <cell r="G750" t="e">
            <v>#DIV/0!</v>
          </cell>
          <cell r="H750">
            <v>0</v>
          </cell>
        </row>
        <row r="751">
          <cell r="C751">
            <v>0</v>
          </cell>
          <cell r="D751" t="str">
            <v>VẬT DỤNG VỆ SINH</v>
          </cell>
          <cell r="E751">
            <v>0</v>
          </cell>
          <cell r="F751">
            <v>0</v>
          </cell>
          <cell r="G751" t="e">
            <v>#DIV/0!</v>
          </cell>
          <cell r="H751">
            <v>0</v>
          </cell>
        </row>
        <row r="752">
          <cell r="C752" t="str">
            <v>VS001</v>
          </cell>
          <cell r="D752" t="str">
            <v>Nước rửa chén</v>
          </cell>
          <cell r="E752" t="str">
            <v>Lít</v>
          </cell>
          <cell r="F752">
            <v>0</v>
          </cell>
          <cell r="G752" t="e">
            <v>#DIV/0!</v>
          </cell>
          <cell r="H752">
            <v>0</v>
          </cell>
        </row>
        <row r="753">
          <cell r="C753" t="str">
            <v>VS002</v>
          </cell>
          <cell r="D753" t="str">
            <v>Nước lau nhà</v>
          </cell>
          <cell r="E753" t="str">
            <v>Lít</v>
          </cell>
          <cell r="F753">
            <v>4</v>
          </cell>
          <cell r="G753">
            <v>20000</v>
          </cell>
          <cell r="H753">
            <v>80000</v>
          </cell>
        </row>
        <row r="754">
          <cell r="C754" t="str">
            <v>VS003</v>
          </cell>
          <cell r="D754" t="str">
            <v>Nước lau kiếng</v>
          </cell>
          <cell r="E754" t="str">
            <v>Chai</v>
          </cell>
          <cell r="F754">
            <v>1</v>
          </cell>
          <cell r="G754">
            <v>25000</v>
          </cell>
          <cell r="H754">
            <v>25000</v>
          </cell>
        </row>
        <row r="755">
          <cell r="C755" t="str">
            <v>VS004</v>
          </cell>
          <cell r="D755" t="str">
            <v>Nước rửa tay</v>
          </cell>
          <cell r="E755" t="str">
            <v>Chai</v>
          </cell>
          <cell r="F755">
            <v>0</v>
          </cell>
          <cell r="G755" t="e">
            <v>#DIV/0!</v>
          </cell>
          <cell r="H755">
            <v>0</v>
          </cell>
        </row>
        <row r="756">
          <cell r="C756" t="str">
            <v>VS005</v>
          </cell>
          <cell r="D756" t="str">
            <v>Nước tẩy Javel</v>
          </cell>
          <cell r="E756" t="str">
            <v>Chai</v>
          </cell>
          <cell r="F756">
            <v>0</v>
          </cell>
          <cell r="G756" t="e">
            <v>#DIV/0!</v>
          </cell>
          <cell r="H756">
            <v>0</v>
          </cell>
        </row>
        <row r="757">
          <cell r="C757" t="str">
            <v>VS007</v>
          </cell>
          <cell r="D757" t="str">
            <v>Tẩy sàn Sumo</v>
          </cell>
          <cell r="E757" t="str">
            <v>Chai</v>
          </cell>
          <cell r="F757">
            <v>0</v>
          </cell>
          <cell r="G757" t="e">
            <v>#DIV/0!</v>
          </cell>
          <cell r="H757">
            <v>0</v>
          </cell>
        </row>
        <row r="758">
          <cell r="C758" t="str">
            <v>VS012</v>
          </cell>
          <cell r="D758" t="str">
            <v>Xà bông VISO</v>
          </cell>
          <cell r="E758" t="str">
            <v>Gói</v>
          </cell>
          <cell r="F758">
            <v>0</v>
          </cell>
          <cell r="G758" t="e">
            <v>#DIV/0!</v>
          </cell>
          <cell r="H758">
            <v>0</v>
          </cell>
        </row>
        <row r="759">
          <cell r="C759" t="str">
            <v>VS013</v>
          </cell>
          <cell r="D759" t="str">
            <v>Cước mouse</v>
          </cell>
          <cell r="E759" t="str">
            <v>cái</v>
          </cell>
          <cell r="F759">
            <v>4</v>
          </cell>
          <cell r="G759">
            <v>5000</v>
          </cell>
          <cell r="H759">
            <v>20000</v>
          </cell>
        </row>
        <row r="760">
          <cell r="C760" t="str">
            <v>VS014</v>
          </cell>
          <cell r="D760" t="str">
            <v>Cước nhôm</v>
          </cell>
          <cell r="E760" t="str">
            <v>cái</v>
          </cell>
          <cell r="F760">
            <v>0</v>
          </cell>
          <cell r="G760" t="e">
            <v>#DIV/0!</v>
          </cell>
          <cell r="H760">
            <v>0</v>
          </cell>
        </row>
        <row r="761">
          <cell r="C761" t="str">
            <v>VS016</v>
          </cell>
          <cell r="D761" t="str">
            <v>Khăn giấy vuông</v>
          </cell>
          <cell r="E761" t="str">
            <v>Xấp</v>
          </cell>
          <cell r="F761">
            <v>40</v>
          </cell>
          <cell r="G761">
            <v>9599.625</v>
          </cell>
          <cell r="H761">
            <v>383985</v>
          </cell>
        </row>
        <row r="762">
          <cell r="C762" t="str">
            <v>VS017</v>
          </cell>
          <cell r="D762" t="str">
            <v>Chổi cỏ</v>
          </cell>
          <cell r="E762" t="str">
            <v>Cây</v>
          </cell>
          <cell r="F762">
            <v>0</v>
          </cell>
          <cell r="G762" t="e">
            <v>#DIV/0!</v>
          </cell>
          <cell r="H762">
            <v>0</v>
          </cell>
        </row>
        <row r="763">
          <cell r="C763" t="str">
            <v>VS019</v>
          </cell>
          <cell r="D763" t="str">
            <v>Ky hốt rác hộp</v>
          </cell>
          <cell r="E763" t="str">
            <v>Cái</v>
          </cell>
          <cell r="F763">
            <v>0</v>
          </cell>
          <cell r="G763" t="e">
            <v>#DIV/0!</v>
          </cell>
          <cell r="H763">
            <v>0</v>
          </cell>
        </row>
        <row r="764">
          <cell r="C764" t="str">
            <v>VS022</v>
          </cell>
          <cell r="D764" t="str">
            <v>Bao rác đen</v>
          </cell>
          <cell r="E764" t="str">
            <v>Kg</v>
          </cell>
          <cell r="F764">
            <v>17</v>
          </cell>
          <cell r="G764">
            <v>28548.117647058825</v>
          </cell>
          <cell r="H764">
            <v>485318</v>
          </cell>
        </row>
        <row r="765">
          <cell r="C765" t="str">
            <v>VS030</v>
          </cell>
          <cell r="D765" t="str">
            <v>Khăn lau trắng</v>
          </cell>
          <cell r="E765" t="str">
            <v>Cái</v>
          </cell>
          <cell r="F765">
            <v>10</v>
          </cell>
          <cell r="G765">
            <v>10000</v>
          </cell>
          <cell r="H765">
            <v>100000</v>
          </cell>
        </row>
        <row r="766">
          <cell r="C766" t="str">
            <v>VS040</v>
          </cell>
          <cell r="D766" t="str">
            <v>Khăn giấy lau tay</v>
          </cell>
          <cell r="E766" t="str">
            <v>Xấp</v>
          </cell>
          <cell r="F766">
            <v>10</v>
          </cell>
          <cell r="G766">
            <v>8182</v>
          </cell>
          <cell r="H766">
            <v>81820</v>
          </cell>
        </row>
        <row r="767">
          <cell r="C767" t="str">
            <v>VS047</v>
          </cell>
          <cell r="D767" t="str">
            <v>Khăn lau vàng</v>
          </cell>
          <cell r="E767" t="str">
            <v>Cái</v>
          </cell>
          <cell r="F767">
            <v>5</v>
          </cell>
          <cell r="G767">
            <v>5000</v>
          </cell>
          <cell r="H767">
            <v>25000</v>
          </cell>
        </row>
        <row r="768">
          <cell r="C768" t="str">
            <v>VS048</v>
          </cell>
          <cell r="D768" t="str">
            <v>khăn lau nâu</v>
          </cell>
          <cell r="E768" t="str">
            <v>cái</v>
          </cell>
          <cell r="F768">
            <v>10</v>
          </cell>
          <cell r="G768">
            <v>5000</v>
          </cell>
          <cell r="H768">
            <v>50000</v>
          </cell>
        </row>
        <row r="769">
          <cell r="C769" t="str">
            <v>VS051</v>
          </cell>
          <cell r="D769" t="str">
            <v>Khăn lau màu hồng</v>
          </cell>
          <cell r="E769" t="str">
            <v>Cái</v>
          </cell>
          <cell r="F769">
            <v>5</v>
          </cell>
          <cell r="G769">
            <v>5000</v>
          </cell>
          <cell r="H769">
            <v>25000</v>
          </cell>
        </row>
        <row r="770">
          <cell r="C770" t="str">
            <v>KH014</v>
          </cell>
          <cell r="D770" t="str">
            <v>Cây lau nhà</v>
          </cell>
          <cell r="E770" t="str">
            <v>Cái</v>
          </cell>
          <cell r="F770">
            <v>0</v>
          </cell>
          <cell r="G770" t="e">
            <v>#DIV/0!</v>
          </cell>
          <cell r="H770">
            <v>0</v>
          </cell>
        </row>
        <row r="771">
          <cell r="C771" t="str">
            <v>KH015</v>
          </cell>
          <cell r="D771" t="str">
            <v>Cây lau kính</v>
          </cell>
          <cell r="E771" t="str">
            <v>Cây</v>
          </cell>
          <cell r="F771">
            <v>0</v>
          </cell>
          <cell r="G771" t="e">
            <v>#DIV/0!</v>
          </cell>
          <cell r="H771">
            <v>0</v>
          </cell>
        </row>
        <row r="772">
          <cell r="C772">
            <v>0</v>
          </cell>
          <cell r="D772" t="str">
            <v>Tổng cộng</v>
          </cell>
          <cell r="E772">
            <v>0</v>
          </cell>
          <cell r="F772">
            <v>0</v>
          </cell>
          <cell r="G772" t="e">
            <v>#DIV/0!</v>
          </cell>
          <cell r="H772">
            <v>0</v>
          </cell>
        </row>
        <row r="773">
          <cell r="C773">
            <v>0</v>
          </cell>
          <cell r="D773" t="str">
            <v>VĂN PHÒNG PHẨM</v>
          </cell>
          <cell r="E773">
            <v>0</v>
          </cell>
          <cell r="F773">
            <v>0</v>
          </cell>
          <cell r="G773" t="e">
            <v>#DIV/0!</v>
          </cell>
          <cell r="H773">
            <v>0</v>
          </cell>
        </row>
        <row r="774">
          <cell r="C774" t="str">
            <v>VPP001</v>
          </cell>
          <cell r="D774" t="str">
            <v>Giấy Fax nhiệt</v>
          </cell>
          <cell r="E774" t="str">
            <v>Cuộn</v>
          </cell>
          <cell r="F774">
            <v>20</v>
          </cell>
          <cell r="G774">
            <v>16406</v>
          </cell>
          <cell r="H774">
            <v>328120</v>
          </cell>
        </row>
        <row r="775">
          <cell r="C775" t="str">
            <v>VPP002</v>
          </cell>
          <cell r="D775" t="str">
            <v>Giấy bấm giá</v>
          </cell>
          <cell r="E775" t="str">
            <v>Hộp</v>
          </cell>
          <cell r="F775">
            <v>0</v>
          </cell>
          <cell r="G775" t="e">
            <v>#DIV/0!</v>
          </cell>
          <cell r="H775">
            <v>0</v>
          </cell>
        </row>
        <row r="776">
          <cell r="C776" t="str">
            <v>VPP004</v>
          </cell>
          <cell r="D776" t="str">
            <v>Giấy A4</v>
          </cell>
          <cell r="E776" t="str">
            <v>Xấp</v>
          </cell>
          <cell r="F776">
            <v>0</v>
          </cell>
          <cell r="G776" t="e">
            <v>#DIV/0!</v>
          </cell>
          <cell r="H776">
            <v>0</v>
          </cell>
        </row>
        <row r="777">
          <cell r="C777" t="str">
            <v>VPP011</v>
          </cell>
          <cell r="D777" t="str">
            <v>Dây thun</v>
          </cell>
          <cell r="E777" t="str">
            <v>Bịch</v>
          </cell>
          <cell r="F777">
            <v>0</v>
          </cell>
          <cell r="G777" t="e">
            <v>#DIV/0!</v>
          </cell>
          <cell r="H777">
            <v>0</v>
          </cell>
        </row>
        <row r="778">
          <cell r="C778" t="str">
            <v>VPP012</v>
          </cell>
          <cell r="D778" t="str">
            <v>Hóa đơn bán lẻ</v>
          </cell>
          <cell r="E778" t="str">
            <v>Cuốn</v>
          </cell>
          <cell r="F778">
            <v>0</v>
          </cell>
          <cell r="G778" t="e">
            <v>#DIV/0!</v>
          </cell>
          <cell r="H778">
            <v>0</v>
          </cell>
        </row>
        <row r="779">
          <cell r="C779" t="str">
            <v>VPP013</v>
          </cell>
          <cell r="D779" t="str">
            <v>Kéo</v>
          </cell>
          <cell r="E779" t="str">
            <v>Cái</v>
          </cell>
          <cell r="F779">
            <v>0</v>
          </cell>
          <cell r="G779" t="e">
            <v>#DIV/0!</v>
          </cell>
          <cell r="H779">
            <v>0</v>
          </cell>
        </row>
        <row r="780">
          <cell r="C780" t="str">
            <v>VPP017</v>
          </cell>
          <cell r="D780" t="str">
            <v>Biên nhận đặt bánh</v>
          </cell>
          <cell r="E780" t="str">
            <v>Cuốn</v>
          </cell>
          <cell r="F780">
            <v>0</v>
          </cell>
          <cell r="G780" t="e">
            <v>#DIV/0!</v>
          </cell>
          <cell r="H780">
            <v>0</v>
          </cell>
        </row>
        <row r="781">
          <cell r="C781" t="str">
            <v>VPP020</v>
          </cell>
          <cell r="D781" t="str">
            <v>Băng keo trong 1P2</v>
          </cell>
          <cell r="E781" t="str">
            <v>Cuộn</v>
          </cell>
          <cell r="F781">
            <v>10</v>
          </cell>
          <cell r="G781">
            <v>4000</v>
          </cell>
          <cell r="H781">
            <v>40000</v>
          </cell>
        </row>
        <row r="782">
          <cell r="C782" t="str">
            <v>VPP021</v>
          </cell>
          <cell r="D782" t="str">
            <v>Bìa Sơ mi</v>
          </cell>
          <cell r="E782" t="str">
            <v>Cái</v>
          </cell>
          <cell r="F782">
            <v>0</v>
          </cell>
          <cell r="G782" t="e">
            <v>#DIV/0!</v>
          </cell>
          <cell r="H782">
            <v>0</v>
          </cell>
        </row>
        <row r="783">
          <cell r="C783" t="str">
            <v>VPP104</v>
          </cell>
          <cell r="D783" t="str">
            <v>BẢNG NOTE</v>
          </cell>
          <cell r="E783" t="str">
            <v>CÁI</v>
          </cell>
          <cell r="F783">
            <v>1</v>
          </cell>
          <cell r="G783">
            <v>120000</v>
          </cell>
          <cell r="H783">
            <v>120000</v>
          </cell>
        </row>
        <row r="784">
          <cell r="C784" t="str">
            <v>VPP024</v>
          </cell>
          <cell r="D784" t="str">
            <v>Tập 100 trang</v>
          </cell>
          <cell r="E784" t="str">
            <v>Cuốn</v>
          </cell>
          <cell r="F784">
            <v>0</v>
          </cell>
          <cell r="G784" t="e">
            <v>#DIV/0!</v>
          </cell>
          <cell r="H784">
            <v>0</v>
          </cell>
        </row>
        <row r="785">
          <cell r="C785" t="str">
            <v>VPP025</v>
          </cell>
          <cell r="D785" t="str">
            <v>Tập 200 trang</v>
          </cell>
          <cell r="E785" t="str">
            <v>Cuốn</v>
          </cell>
          <cell r="F785">
            <v>0</v>
          </cell>
          <cell r="G785" t="e">
            <v>#DIV/0!</v>
          </cell>
          <cell r="H785">
            <v>0</v>
          </cell>
        </row>
        <row r="786">
          <cell r="C786" t="str">
            <v>VPP027</v>
          </cell>
          <cell r="D786" t="str">
            <v>Kim bấm 10</v>
          </cell>
          <cell r="E786" t="str">
            <v>Cái</v>
          </cell>
          <cell r="F786">
            <v>0</v>
          </cell>
          <cell r="G786" t="e">
            <v>#DIV/0!</v>
          </cell>
          <cell r="H786">
            <v>0</v>
          </cell>
        </row>
        <row r="787">
          <cell r="C787" t="str">
            <v>VPP031</v>
          </cell>
          <cell r="D787" t="str">
            <v>Bút lông dầu</v>
          </cell>
          <cell r="E787" t="str">
            <v>Cây</v>
          </cell>
          <cell r="F787">
            <v>0</v>
          </cell>
          <cell r="G787" t="e">
            <v>#DIV/0!</v>
          </cell>
          <cell r="H787">
            <v>0</v>
          </cell>
        </row>
        <row r="788">
          <cell r="C788" t="str">
            <v>VPP035</v>
          </cell>
          <cell r="D788" t="str">
            <v>Bìa nút</v>
          </cell>
          <cell r="E788" t="str">
            <v>Cái</v>
          </cell>
          <cell r="F788">
            <v>0</v>
          </cell>
          <cell r="G788" t="e">
            <v>#DIV/0!</v>
          </cell>
          <cell r="H788">
            <v>0</v>
          </cell>
        </row>
        <row r="789">
          <cell r="C789" t="str">
            <v>VPP037</v>
          </cell>
          <cell r="D789" t="str">
            <v>Bút lông dầu</v>
          </cell>
          <cell r="E789" t="str">
            <v>Cây</v>
          </cell>
          <cell r="F789">
            <v>0</v>
          </cell>
          <cell r="G789" t="e">
            <v>#DIV/0!</v>
          </cell>
          <cell r="H789">
            <v>0</v>
          </cell>
        </row>
        <row r="790">
          <cell r="C790" t="str">
            <v>VPP040</v>
          </cell>
          <cell r="D790" t="str">
            <v>Bút xóa</v>
          </cell>
          <cell r="E790" t="str">
            <v>Cây</v>
          </cell>
          <cell r="F790">
            <v>0</v>
          </cell>
          <cell r="G790" t="e">
            <v>#DIV/0!</v>
          </cell>
          <cell r="H790">
            <v>0</v>
          </cell>
        </row>
        <row r="791">
          <cell r="C791" t="str">
            <v>VPP041</v>
          </cell>
          <cell r="D791" t="str">
            <v>Bút bi</v>
          </cell>
          <cell r="E791" t="str">
            <v>Cây</v>
          </cell>
          <cell r="F791">
            <v>0</v>
          </cell>
          <cell r="G791" t="e">
            <v>#DIV/0!</v>
          </cell>
          <cell r="H791">
            <v>0</v>
          </cell>
        </row>
        <row r="792">
          <cell r="C792" t="str">
            <v>VPP053</v>
          </cell>
          <cell r="D792" t="str">
            <v>kim kẹp nhỏ</v>
          </cell>
          <cell r="E792" t="str">
            <v>hộp</v>
          </cell>
          <cell r="F792">
            <v>0</v>
          </cell>
          <cell r="G792" t="e">
            <v>#DIV/0!</v>
          </cell>
          <cell r="H792">
            <v>0</v>
          </cell>
        </row>
        <row r="793">
          <cell r="C793" t="str">
            <v>VPP070</v>
          </cell>
          <cell r="D793" t="str">
            <v>Cắt băng keo</v>
          </cell>
          <cell r="E793" t="str">
            <v>Cái</v>
          </cell>
          <cell r="F793">
            <v>0</v>
          </cell>
          <cell r="G793" t="e">
            <v>#DIV/0!</v>
          </cell>
          <cell r="H793">
            <v>0</v>
          </cell>
        </row>
        <row r="794">
          <cell r="C794" t="str">
            <v>VPP076</v>
          </cell>
          <cell r="D794" t="str">
            <v>Máy bấm giá</v>
          </cell>
          <cell r="E794" t="str">
            <v>Cái</v>
          </cell>
          <cell r="F794">
            <v>0</v>
          </cell>
          <cell r="G794" t="e">
            <v>#DIV/0!</v>
          </cell>
          <cell r="H794">
            <v>0</v>
          </cell>
        </row>
        <row r="795">
          <cell r="C795" t="str">
            <v>VPP081</v>
          </cell>
          <cell r="D795" t="str">
            <v>Bao thư</v>
          </cell>
          <cell r="E795" t="str">
            <v>Xấp</v>
          </cell>
          <cell r="F795">
            <v>0</v>
          </cell>
          <cell r="G795" t="e">
            <v>#DIV/0!</v>
          </cell>
          <cell r="H795">
            <v>0</v>
          </cell>
        </row>
        <row r="796">
          <cell r="C796">
            <v>0</v>
          </cell>
          <cell r="D796" t="str">
            <v>Tổng cộng</v>
          </cell>
          <cell r="E796">
            <v>0</v>
          </cell>
          <cell r="F796">
            <v>0</v>
          </cell>
          <cell r="G796" t="e">
            <v>#DIV/0!</v>
          </cell>
          <cell r="H796">
            <v>0</v>
          </cell>
        </row>
        <row r="797">
          <cell r="C797" t="str">
            <v/>
          </cell>
          <cell r="D797" t="str">
            <v>BÁN THÀNH PHẨM</v>
          </cell>
          <cell r="E797">
            <v>0</v>
          </cell>
          <cell r="F797">
            <v>0</v>
          </cell>
          <cell r="G797" t="e">
            <v>#DIV/0!</v>
          </cell>
          <cell r="H797">
            <v>0</v>
          </cell>
        </row>
        <row r="798">
          <cell r="C798" t="str">
            <v>BT001</v>
          </cell>
          <cell r="D798" t="str">
            <v>Croissant</v>
          </cell>
          <cell r="E798" t="str">
            <v>Cái</v>
          </cell>
          <cell r="F798">
            <v>250</v>
          </cell>
          <cell r="G798">
            <v>5200</v>
          </cell>
          <cell r="H798">
            <v>1300000</v>
          </cell>
        </row>
        <row r="799">
          <cell r="C799" t="str">
            <v>BT002</v>
          </cell>
          <cell r="D799" t="str">
            <v>Croissant Mini</v>
          </cell>
          <cell r="E799" t="str">
            <v>Cái</v>
          </cell>
          <cell r="F799">
            <v>0</v>
          </cell>
          <cell r="G799" t="e">
            <v>#DIV/0!</v>
          </cell>
          <cell r="H799">
            <v>0</v>
          </cell>
        </row>
        <row r="800">
          <cell r="C800" t="str">
            <v>BT003</v>
          </cell>
          <cell r="D800" t="str">
            <v>Danish Tròn</v>
          </cell>
          <cell r="E800" t="str">
            <v>Cái</v>
          </cell>
          <cell r="F800">
            <v>200</v>
          </cell>
          <cell r="G800">
            <v>5200</v>
          </cell>
          <cell r="H800">
            <v>1040000</v>
          </cell>
        </row>
        <row r="801">
          <cell r="C801" t="str">
            <v>BT004</v>
          </cell>
          <cell r="D801" t="str">
            <v>Danish Tròn nhỏ</v>
          </cell>
          <cell r="E801" t="str">
            <v>Cái</v>
          </cell>
          <cell r="F801">
            <v>0</v>
          </cell>
          <cell r="G801" t="e">
            <v>#DIV/0!</v>
          </cell>
          <cell r="H801">
            <v>0</v>
          </cell>
        </row>
        <row r="802">
          <cell r="C802" t="str">
            <v>BT005</v>
          </cell>
          <cell r="D802" t="str">
            <v>Danish vuông</v>
          </cell>
          <cell r="E802" t="str">
            <v>Cái</v>
          </cell>
          <cell r="F802">
            <v>200</v>
          </cell>
          <cell r="G802">
            <v>5200</v>
          </cell>
          <cell r="H802">
            <v>1040000</v>
          </cell>
        </row>
        <row r="803">
          <cell r="C803" t="str">
            <v>BT006</v>
          </cell>
          <cell r="D803" t="str">
            <v>Danish Bar</v>
          </cell>
          <cell r="E803" t="str">
            <v>Mâm</v>
          </cell>
          <cell r="F803">
            <v>0</v>
          </cell>
          <cell r="G803" t="e">
            <v>#DIV/0!</v>
          </cell>
          <cell r="H803">
            <v>0</v>
          </cell>
        </row>
        <row r="804">
          <cell r="C804" t="str">
            <v>BT007</v>
          </cell>
          <cell r="D804" t="str">
            <v>Puff</v>
          </cell>
          <cell r="E804" t="str">
            <v>Cái</v>
          </cell>
          <cell r="F804">
            <v>0</v>
          </cell>
          <cell r="G804" t="e">
            <v>#DIV/0!</v>
          </cell>
          <cell r="H804">
            <v>0</v>
          </cell>
        </row>
        <row r="805">
          <cell r="C805" t="str">
            <v>BT008</v>
          </cell>
          <cell r="D805" t="str">
            <v>Smart Alex</v>
          </cell>
          <cell r="E805" t="str">
            <v>Cục</v>
          </cell>
          <cell r="F805">
            <v>3</v>
          </cell>
          <cell r="G805">
            <v>128000</v>
          </cell>
          <cell r="H805">
            <v>384000</v>
          </cell>
        </row>
        <row r="806">
          <cell r="C806" t="str">
            <v>BT009</v>
          </cell>
          <cell r="D806" t="str">
            <v>Croissant Ham</v>
          </cell>
          <cell r="E806" t="str">
            <v>Cái</v>
          </cell>
          <cell r="F806">
            <v>0</v>
          </cell>
          <cell r="G806" t="e">
            <v>#DIV/0!</v>
          </cell>
          <cell r="H806">
            <v>0</v>
          </cell>
        </row>
        <row r="807">
          <cell r="C807" t="str">
            <v>BT010</v>
          </cell>
          <cell r="D807" t="str">
            <v>Croissant 12×8</v>
          </cell>
          <cell r="E807" t="str">
            <v>Cái</v>
          </cell>
          <cell r="F807">
            <v>100</v>
          </cell>
          <cell r="G807">
            <v>5200</v>
          </cell>
          <cell r="H807">
            <v>520000</v>
          </cell>
        </row>
        <row r="808">
          <cell r="C808" t="str">
            <v>BT011</v>
          </cell>
          <cell r="D808" t="str">
            <v>Danish lê</v>
          </cell>
          <cell r="E808" t="str">
            <v>Cái</v>
          </cell>
          <cell r="F808">
            <v>0</v>
          </cell>
          <cell r="G808" t="e">
            <v>#DIV/0!</v>
          </cell>
          <cell r="H808">
            <v>0</v>
          </cell>
        </row>
        <row r="809">
          <cell r="C809" t="str">
            <v>BT012</v>
          </cell>
          <cell r="D809" t="str">
            <v>Only U Topping</v>
          </cell>
          <cell r="E809" t="str">
            <v>Cục</v>
          </cell>
          <cell r="F809">
            <v>0</v>
          </cell>
          <cell r="G809" t="e">
            <v>#DIV/0!</v>
          </cell>
          <cell r="H809">
            <v>0</v>
          </cell>
        </row>
        <row r="810">
          <cell r="C810" t="str">
            <v>BT013</v>
          </cell>
          <cell r="D810" t="str">
            <v>Chinese Pastry</v>
          </cell>
          <cell r="E810" t="str">
            <v>Cục</v>
          </cell>
          <cell r="F810">
            <v>1</v>
          </cell>
          <cell r="G810">
            <v>76000</v>
          </cell>
          <cell r="H810">
            <v>76000</v>
          </cell>
        </row>
        <row r="811">
          <cell r="C811" t="str">
            <v>BT014</v>
          </cell>
          <cell r="D811" t="str">
            <v>Chocolate Mêxico</v>
          </cell>
          <cell r="E811" t="str">
            <v>Mâm</v>
          </cell>
          <cell r="F811">
            <v>0</v>
          </cell>
          <cell r="G811" t="e">
            <v>#DIV/0!</v>
          </cell>
          <cell r="H811">
            <v>0</v>
          </cell>
        </row>
        <row r="812">
          <cell r="C812" t="str">
            <v>BT015</v>
          </cell>
          <cell r="D812" t="str">
            <v xml:space="preserve">Bột S-Mix pha </v>
          </cell>
          <cell r="E812" t="str">
            <v>gói</v>
          </cell>
          <cell r="F812">
            <v>51</v>
          </cell>
          <cell r="G812">
            <v>31000</v>
          </cell>
          <cell r="H812">
            <v>1581000</v>
          </cell>
        </row>
        <row r="813">
          <cell r="C813" t="str">
            <v>BT016</v>
          </cell>
          <cell r="D813" t="str">
            <v>Danish Bar nho</v>
          </cell>
          <cell r="E813" t="str">
            <v>Mâm</v>
          </cell>
          <cell r="F813">
            <v>0</v>
          </cell>
          <cell r="G813" t="e">
            <v>#DIV/0!</v>
          </cell>
          <cell r="H813">
            <v>0</v>
          </cell>
        </row>
        <row r="814">
          <cell r="C814" t="str">
            <v>BT017</v>
          </cell>
          <cell r="D814" t="str">
            <v>Croissant Donut</v>
          </cell>
          <cell r="E814" t="str">
            <v>Cái</v>
          </cell>
          <cell r="F814">
            <v>0</v>
          </cell>
          <cell r="G814" t="e">
            <v>#DIV/0!</v>
          </cell>
          <cell r="H814">
            <v>0</v>
          </cell>
        </row>
        <row r="815">
          <cell r="C815" t="str">
            <v>BT018</v>
          </cell>
          <cell r="D815" t="str">
            <v>Bột Japan pha</v>
          </cell>
          <cell r="E815" t="str">
            <v>Gói</v>
          </cell>
          <cell r="F815">
            <v>0</v>
          </cell>
          <cell r="G815" t="e">
            <v>#DIV/0!</v>
          </cell>
          <cell r="H815">
            <v>0</v>
          </cell>
        </row>
        <row r="816">
          <cell r="C816" t="str">
            <v>BT019</v>
          </cell>
          <cell r="D816" t="str">
            <v>Bột greentea pha</v>
          </cell>
          <cell r="E816" t="str">
            <v>Gói</v>
          </cell>
          <cell r="F816">
            <v>0</v>
          </cell>
          <cell r="G816" t="e">
            <v>#DIV/0!</v>
          </cell>
          <cell r="H816">
            <v>0</v>
          </cell>
        </row>
        <row r="817">
          <cell r="C817">
            <v>0</v>
          </cell>
          <cell r="D817" t="str">
            <v>Tổng cộng</v>
          </cell>
          <cell r="E817">
            <v>0</v>
          </cell>
          <cell r="F817">
            <v>0</v>
          </cell>
          <cell r="G817" t="e">
            <v>#DIV/0!</v>
          </cell>
          <cell r="H817">
            <v>0</v>
          </cell>
        </row>
        <row r="818">
          <cell r="C818" t="str">
            <v/>
          </cell>
          <cell r="D818" t="str">
            <v>NHÂN LÀM BÁNH</v>
          </cell>
          <cell r="E818">
            <v>0</v>
          </cell>
          <cell r="F818">
            <v>0</v>
          </cell>
          <cell r="G818" t="e">
            <v>#DIV/0!</v>
          </cell>
          <cell r="H818">
            <v>0</v>
          </cell>
        </row>
        <row r="819">
          <cell r="C819" t="str">
            <v>NH001</v>
          </cell>
          <cell r="D819" t="str">
            <v>Nhân dừa</v>
          </cell>
          <cell r="E819" t="str">
            <v>Kg</v>
          </cell>
          <cell r="F819">
            <v>24</v>
          </cell>
          <cell r="G819">
            <v>63000</v>
          </cell>
          <cell r="H819">
            <v>1512000</v>
          </cell>
        </row>
        <row r="820">
          <cell r="C820" t="str">
            <v>NH002</v>
          </cell>
          <cell r="D820" t="str">
            <v>Curry chicken</v>
          </cell>
          <cell r="E820" t="str">
            <v>Kg</v>
          </cell>
          <cell r="F820">
            <v>0</v>
          </cell>
          <cell r="G820" t="e">
            <v>#DIV/0!</v>
          </cell>
          <cell r="H820">
            <v>0</v>
          </cell>
        </row>
        <row r="821">
          <cell r="C821" t="str">
            <v>NH003</v>
          </cell>
          <cell r="D821" t="str">
            <v>Nhân gà nấm</v>
          </cell>
          <cell r="E821" t="str">
            <v>Kg</v>
          </cell>
          <cell r="F821">
            <v>12</v>
          </cell>
          <cell r="G821">
            <v>125000</v>
          </cell>
          <cell r="H821">
            <v>1500000</v>
          </cell>
        </row>
        <row r="822">
          <cell r="C822" t="str">
            <v>NH004</v>
          </cell>
          <cell r="D822" t="str">
            <v>Gà hấp</v>
          </cell>
          <cell r="E822" t="str">
            <v>Kg</v>
          </cell>
          <cell r="F822">
            <v>4.5</v>
          </cell>
          <cell r="G822">
            <v>119000</v>
          </cell>
          <cell r="H822">
            <v>535500</v>
          </cell>
        </row>
        <row r="823">
          <cell r="C823" t="str">
            <v>NH005</v>
          </cell>
          <cell r="D823" t="str">
            <v>Pork Sambal</v>
          </cell>
          <cell r="E823" t="str">
            <v>Kg</v>
          </cell>
          <cell r="F823">
            <v>7.8000000000000007</v>
          </cell>
          <cell r="G823">
            <v>139000</v>
          </cell>
          <cell r="H823">
            <v>1084200</v>
          </cell>
        </row>
        <row r="824">
          <cell r="C824" t="str">
            <v>NH006</v>
          </cell>
          <cell r="D824" t="str">
            <v>Khoai môn</v>
          </cell>
          <cell r="E824" t="str">
            <v>Kg</v>
          </cell>
          <cell r="F824">
            <v>4.3</v>
          </cell>
          <cell r="G824">
            <v>76000</v>
          </cell>
          <cell r="H824">
            <v>326800</v>
          </cell>
        </row>
        <row r="825">
          <cell r="C825" t="str">
            <v>NH007</v>
          </cell>
          <cell r="D825" t="str">
            <v>Golden Traingle</v>
          </cell>
          <cell r="E825" t="str">
            <v>Kg</v>
          </cell>
          <cell r="F825">
            <v>9.85</v>
          </cell>
          <cell r="G825">
            <v>121000</v>
          </cell>
          <cell r="H825">
            <v>1191850</v>
          </cell>
        </row>
        <row r="827">
          <cell r="F827">
            <v>38740.450000000004</v>
          </cell>
          <cell r="G827">
            <v>0</v>
          </cell>
          <cell r="H827">
            <v>144808918.5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zoomScale="102" zoomScaleNormal="102" workbookViewId="0">
      <selection activeCell="E19" sqref="E19"/>
    </sheetView>
  </sheetViews>
  <sheetFormatPr defaultColWidth="11.42578125" defaultRowHeight="14.25"/>
  <cols>
    <col min="1" max="1" width="5.42578125" style="72" customWidth="1"/>
    <col min="2" max="2" width="21.42578125" style="72" customWidth="1"/>
    <col min="3" max="3" width="9.5703125" style="72" customWidth="1"/>
    <col min="4" max="4" width="12.28515625" style="72" customWidth="1"/>
    <col min="5" max="5" width="13.7109375" style="75" bestFit="1" customWidth="1"/>
    <col min="6" max="6" width="11.42578125" style="116" customWidth="1"/>
    <col min="7" max="7" width="18.7109375" style="72" bestFit="1" customWidth="1"/>
    <col min="8" max="8" width="16.85546875" style="72" bestFit="1" customWidth="1"/>
    <col min="9" max="218" width="11.42578125" style="72"/>
    <col min="219" max="220" width="11.42578125" style="72" customWidth="1"/>
    <col min="221" max="221" width="11.28515625" style="72" customWidth="1"/>
    <col min="222" max="222" width="0.140625" style="72" customWidth="1"/>
    <col min="223" max="223" width="14.85546875" style="72" customWidth="1"/>
    <col min="224" max="224" width="8" style="72" customWidth="1"/>
    <col min="225" max="225" width="14.140625" style="72" customWidth="1"/>
    <col min="226" max="226" width="7.5703125" style="72" customWidth="1"/>
    <col min="227" max="227" width="12.85546875" style="72" customWidth="1"/>
    <col min="228" max="228" width="7.7109375" style="72" customWidth="1"/>
    <col min="229" max="229" width="13.7109375" style="72" customWidth="1"/>
    <col min="230" max="230" width="7.7109375" style="72" customWidth="1"/>
    <col min="231" max="231" width="14.28515625" style="72" customWidth="1"/>
    <col min="232" max="474" width="11.42578125" style="72"/>
    <col min="475" max="476" width="11.42578125" style="72" customWidth="1"/>
    <col min="477" max="477" width="11.28515625" style="72" customWidth="1"/>
    <col min="478" max="478" width="0.140625" style="72" customWidth="1"/>
    <col min="479" max="479" width="14.85546875" style="72" customWidth="1"/>
    <col min="480" max="480" width="8" style="72" customWidth="1"/>
    <col min="481" max="481" width="14.140625" style="72" customWidth="1"/>
    <col min="482" max="482" width="7.5703125" style="72" customWidth="1"/>
    <col min="483" max="483" width="12.85546875" style="72" customWidth="1"/>
    <col min="484" max="484" width="7.7109375" style="72" customWidth="1"/>
    <col min="485" max="485" width="13.7109375" style="72" customWidth="1"/>
    <col min="486" max="486" width="7.7109375" style="72" customWidth="1"/>
    <col min="487" max="487" width="14.28515625" style="72" customWidth="1"/>
    <col min="488" max="730" width="11.42578125" style="72"/>
    <col min="731" max="732" width="11.42578125" style="72" customWidth="1"/>
    <col min="733" max="733" width="11.28515625" style="72" customWidth="1"/>
    <col min="734" max="734" width="0.140625" style="72" customWidth="1"/>
    <col min="735" max="735" width="14.85546875" style="72" customWidth="1"/>
    <col min="736" max="736" width="8" style="72" customWidth="1"/>
    <col min="737" max="737" width="14.140625" style="72" customWidth="1"/>
    <col min="738" max="738" width="7.5703125" style="72" customWidth="1"/>
    <col min="739" max="739" width="12.85546875" style="72" customWidth="1"/>
    <col min="740" max="740" width="7.7109375" style="72" customWidth="1"/>
    <col min="741" max="741" width="13.7109375" style="72" customWidth="1"/>
    <col min="742" max="742" width="7.7109375" style="72" customWidth="1"/>
    <col min="743" max="743" width="14.28515625" style="72" customWidth="1"/>
    <col min="744" max="986" width="11.42578125" style="72"/>
    <col min="987" max="988" width="11.42578125" style="72" customWidth="1"/>
    <col min="989" max="989" width="11.28515625" style="72" customWidth="1"/>
    <col min="990" max="990" width="0.140625" style="72" customWidth="1"/>
    <col min="991" max="991" width="14.85546875" style="72" customWidth="1"/>
    <col min="992" max="992" width="8" style="72" customWidth="1"/>
    <col min="993" max="993" width="14.140625" style="72" customWidth="1"/>
    <col min="994" max="994" width="7.5703125" style="72" customWidth="1"/>
    <col min="995" max="995" width="12.85546875" style="72" customWidth="1"/>
    <col min="996" max="996" width="7.7109375" style="72" customWidth="1"/>
    <col min="997" max="997" width="13.7109375" style="72" customWidth="1"/>
    <col min="998" max="998" width="7.7109375" style="72" customWidth="1"/>
    <col min="999" max="999" width="14.28515625" style="72" customWidth="1"/>
    <col min="1000" max="1242" width="11.42578125" style="72"/>
    <col min="1243" max="1244" width="11.42578125" style="72" customWidth="1"/>
    <col min="1245" max="1245" width="11.28515625" style="72" customWidth="1"/>
    <col min="1246" max="1246" width="0.140625" style="72" customWidth="1"/>
    <col min="1247" max="1247" width="14.85546875" style="72" customWidth="1"/>
    <col min="1248" max="1248" width="8" style="72" customWidth="1"/>
    <col min="1249" max="1249" width="14.140625" style="72" customWidth="1"/>
    <col min="1250" max="1250" width="7.5703125" style="72" customWidth="1"/>
    <col min="1251" max="1251" width="12.85546875" style="72" customWidth="1"/>
    <col min="1252" max="1252" width="7.7109375" style="72" customWidth="1"/>
    <col min="1253" max="1253" width="13.7109375" style="72" customWidth="1"/>
    <col min="1254" max="1254" width="7.7109375" style="72" customWidth="1"/>
    <col min="1255" max="1255" width="14.28515625" style="72" customWidth="1"/>
    <col min="1256" max="1498" width="11.42578125" style="72"/>
    <col min="1499" max="1500" width="11.42578125" style="72" customWidth="1"/>
    <col min="1501" max="1501" width="11.28515625" style="72" customWidth="1"/>
    <col min="1502" max="1502" width="0.140625" style="72" customWidth="1"/>
    <col min="1503" max="1503" width="14.85546875" style="72" customWidth="1"/>
    <col min="1504" max="1504" width="8" style="72" customWidth="1"/>
    <col min="1505" max="1505" width="14.140625" style="72" customWidth="1"/>
    <col min="1506" max="1506" width="7.5703125" style="72" customWidth="1"/>
    <col min="1507" max="1507" width="12.85546875" style="72" customWidth="1"/>
    <col min="1508" max="1508" width="7.7109375" style="72" customWidth="1"/>
    <col min="1509" max="1509" width="13.7109375" style="72" customWidth="1"/>
    <col min="1510" max="1510" width="7.7109375" style="72" customWidth="1"/>
    <col min="1511" max="1511" width="14.28515625" style="72" customWidth="1"/>
    <col min="1512" max="1754" width="11.42578125" style="72"/>
    <col min="1755" max="1756" width="11.42578125" style="72" customWidth="1"/>
    <col min="1757" max="1757" width="11.28515625" style="72" customWidth="1"/>
    <col min="1758" max="1758" width="0.140625" style="72" customWidth="1"/>
    <col min="1759" max="1759" width="14.85546875" style="72" customWidth="1"/>
    <col min="1760" max="1760" width="8" style="72" customWidth="1"/>
    <col min="1761" max="1761" width="14.140625" style="72" customWidth="1"/>
    <col min="1762" max="1762" width="7.5703125" style="72" customWidth="1"/>
    <col min="1763" max="1763" width="12.85546875" style="72" customWidth="1"/>
    <col min="1764" max="1764" width="7.7109375" style="72" customWidth="1"/>
    <col min="1765" max="1765" width="13.7109375" style="72" customWidth="1"/>
    <col min="1766" max="1766" width="7.7109375" style="72" customWidth="1"/>
    <col min="1767" max="1767" width="14.28515625" style="72" customWidth="1"/>
    <col min="1768" max="2010" width="11.42578125" style="72"/>
    <col min="2011" max="2012" width="11.42578125" style="72" customWidth="1"/>
    <col min="2013" max="2013" width="11.28515625" style="72" customWidth="1"/>
    <col min="2014" max="2014" width="0.140625" style="72" customWidth="1"/>
    <col min="2015" max="2015" width="14.85546875" style="72" customWidth="1"/>
    <col min="2016" max="2016" width="8" style="72" customWidth="1"/>
    <col min="2017" max="2017" width="14.140625" style="72" customWidth="1"/>
    <col min="2018" max="2018" width="7.5703125" style="72" customWidth="1"/>
    <col min="2019" max="2019" width="12.85546875" style="72" customWidth="1"/>
    <col min="2020" max="2020" width="7.7109375" style="72" customWidth="1"/>
    <col min="2021" max="2021" width="13.7109375" style="72" customWidth="1"/>
    <col min="2022" max="2022" width="7.7109375" style="72" customWidth="1"/>
    <col min="2023" max="2023" width="14.28515625" style="72" customWidth="1"/>
    <col min="2024" max="2266" width="11.42578125" style="72"/>
    <col min="2267" max="2268" width="11.42578125" style="72" customWidth="1"/>
    <col min="2269" max="2269" width="11.28515625" style="72" customWidth="1"/>
    <col min="2270" max="2270" width="0.140625" style="72" customWidth="1"/>
    <col min="2271" max="2271" width="14.85546875" style="72" customWidth="1"/>
    <col min="2272" max="2272" width="8" style="72" customWidth="1"/>
    <col min="2273" max="2273" width="14.140625" style="72" customWidth="1"/>
    <col min="2274" max="2274" width="7.5703125" style="72" customWidth="1"/>
    <col min="2275" max="2275" width="12.85546875" style="72" customWidth="1"/>
    <col min="2276" max="2276" width="7.7109375" style="72" customWidth="1"/>
    <col min="2277" max="2277" width="13.7109375" style="72" customWidth="1"/>
    <col min="2278" max="2278" width="7.7109375" style="72" customWidth="1"/>
    <col min="2279" max="2279" width="14.28515625" style="72" customWidth="1"/>
    <col min="2280" max="2522" width="11.42578125" style="72"/>
    <col min="2523" max="2524" width="11.42578125" style="72" customWidth="1"/>
    <col min="2525" max="2525" width="11.28515625" style="72" customWidth="1"/>
    <col min="2526" max="2526" width="0.140625" style="72" customWidth="1"/>
    <col min="2527" max="2527" width="14.85546875" style="72" customWidth="1"/>
    <col min="2528" max="2528" width="8" style="72" customWidth="1"/>
    <col min="2529" max="2529" width="14.140625" style="72" customWidth="1"/>
    <col min="2530" max="2530" width="7.5703125" style="72" customWidth="1"/>
    <col min="2531" max="2531" width="12.85546875" style="72" customWidth="1"/>
    <col min="2532" max="2532" width="7.7109375" style="72" customWidth="1"/>
    <col min="2533" max="2533" width="13.7109375" style="72" customWidth="1"/>
    <col min="2534" max="2534" width="7.7109375" style="72" customWidth="1"/>
    <col min="2535" max="2535" width="14.28515625" style="72" customWidth="1"/>
    <col min="2536" max="2778" width="11.42578125" style="72"/>
    <col min="2779" max="2780" width="11.42578125" style="72" customWidth="1"/>
    <col min="2781" max="2781" width="11.28515625" style="72" customWidth="1"/>
    <col min="2782" max="2782" width="0.140625" style="72" customWidth="1"/>
    <col min="2783" max="2783" width="14.85546875" style="72" customWidth="1"/>
    <col min="2784" max="2784" width="8" style="72" customWidth="1"/>
    <col min="2785" max="2785" width="14.140625" style="72" customWidth="1"/>
    <col min="2786" max="2786" width="7.5703125" style="72" customWidth="1"/>
    <col min="2787" max="2787" width="12.85546875" style="72" customWidth="1"/>
    <col min="2788" max="2788" width="7.7109375" style="72" customWidth="1"/>
    <col min="2789" max="2789" width="13.7109375" style="72" customWidth="1"/>
    <col min="2790" max="2790" width="7.7109375" style="72" customWidth="1"/>
    <col min="2791" max="2791" width="14.28515625" style="72" customWidth="1"/>
    <col min="2792" max="3034" width="11.42578125" style="72"/>
    <col min="3035" max="3036" width="11.42578125" style="72" customWidth="1"/>
    <col min="3037" max="3037" width="11.28515625" style="72" customWidth="1"/>
    <col min="3038" max="3038" width="0.140625" style="72" customWidth="1"/>
    <col min="3039" max="3039" width="14.85546875" style="72" customWidth="1"/>
    <col min="3040" max="3040" width="8" style="72" customWidth="1"/>
    <col min="3041" max="3041" width="14.140625" style="72" customWidth="1"/>
    <col min="3042" max="3042" width="7.5703125" style="72" customWidth="1"/>
    <col min="3043" max="3043" width="12.85546875" style="72" customWidth="1"/>
    <col min="3044" max="3044" width="7.7109375" style="72" customWidth="1"/>
    <col min="3045" max="3045" width="13.7109375" style="72" customWidth="1"/>
    <col min="3046" max="3046" width="7.7109375" style="72" customWidth="1"/>
    <col min="3047" max="3047" width="14.28515625" style="72" customWidth="1"/>
    <col min="3048" max="3290" width="11.42578125" style="72"/>
    <col min="3291" max="3292" width="11.42578125" style="72" customWidth="1"/>
    <col min="3293" max="3293" width="11.28515625" style="72" customWidth="1"/>
    <col min="3294" max="3294" width="0.140625" style="72" customWidth="1"/>
    <col min="3295" max="3295" width="14.85546875" style="72" customWidth="1"/>
    <col min="3296" max="3296" width="8" style="72" customWidth="1"/>
    <col min="3297" max="3297" width="14.140625" style="72" customWidth="1"/>
    <col min="3298" max="3298" width="7.5703125" style="72" customWidth="1"/>
    <col min="3299" max="3299" width="12.85546875" style="72" customWidth="1"/>
    <col min="3300" max="3300" width="7.7109375" style="72" customWidth="1"/>
    <col min="3301" max="3301" width="13.7109375" style="72" customWidth="1"/>
    <col min="3302" max="3302" width="7.7109375" style="72" customWidth="1"/>
    <col min="3303" max="3303" width="14.28515625" style="72" customWidth="1"/>
    <col min="3304" max="3546" width="11.42578125" style="72"/>
    <col min="3547" max="3548" width="11.42578125" style="72" customWidth="1"/>
    <col min="3549" max="3549" width="11.28515625" style="72" customWidth="1"/>
    <col min="3550" max="3550" width="0.140625" style="72" customWidth="1"/>
    <col min="3551" max="3551" width="14.85546875" style="72" customWidth="1"/>
    <col min="3552" max="3552" width="8" style="72" customWidth="1"/>
    <col min="3553" max="3553" width="14.140625" style="72" customWidth="1"/>
    <col min="3554" max="3554" width="7.5703125" style="72" customWidth="1"/>
    <col min="3555" max="3555" width="12.85546875" style="72" customWidth="1"/>
    <col min="3556" max="3556" width="7.7109375" style="72" customWidth="1"/>
    <col min="3557" max="3557" width="13.7109375" style="72" customWidth="1"/>
    <col min="3558" max="3558" width="7.7109375" style="72" customWidth="1"/>
    <col min="3559" max="3559" width="14.28515625" style="72" customWidth="1"/>
    <col min="3560" max="3802" width="11.42578125" style="72"/>
    <col min="3803" max="3804" width="11.42578125" style="72" customWidth="1"/>
    <col min="3805" max="3805" width="11.28515625" style="72" customWidth="1"/>
    <col min="3806" max="3806" width="0.140625" style="72" customWidth="1"/>
    <col min="3807" max="3807" width="14.85546875" style="72" customWidth="1"/>
    <col min="3808" max="3808" width="8" style="72" customWidth="1"/>
    <col min="3809" max="3809" width="14.140625" style="72" customWidth="1"/>
    <col min="3810" max="3810" width="7.5703125" style="72" customWidth="1"/>
    <col min="3811" max="3811" width="12.85546875" style="72" customWidth="1"/>
    <col min="3812" max="3812" width="7.7109375" style="72" customWidth="1"/>
    <col min="3813" max="3813" width="13.7109375" style="72" customWidth="1"/>
    <col min="3814" max="3814" width="7.7109375" style="72" customWidth="1"/>
    <col min="3815" max="3815" width="14.28515625" style="72" customWidth="1"/>
    <col min="3816" max="4058" width="11.42578125" style="72"/>
    <col min="4059" max="4060" width="11.42578125" style="72" customWidth="1"/>
    <col min="4061" max="4061" width="11.28515625" style="72" customWidth="1"/>
    <col min="4062" max="4062" width="0.140625" style="72" customWidth="1"/>
    <col min="4063" max="4063" width="14.85546875" style="72" customWidth="1"/>
    <col min="4064" max="4064" width="8" style="72" customWidth="1"/>
    <col min="4065" max="4065" width="14.140625" style="72" customWidth="1"/>
    <col min="4066" max="4066" width="7.5703125" style="72" customWidth="1"/>
    <col min="4067" max="4067" width="12.85546875" style="72" customWidth="1"/>
    <col min="4068" max="4068" width="7.7109375" style="72" customWidth="1"/>
    <col min="4069" max="4069" width="13.7109375" style="72" customWidth="1"/>
    <col min="4070" max="4070" width="7.7109375" style="72" customWidth="1"/>
    <col min="4071" max="4071" width="14.28515625" style="72" customWidth="1"/>
    <col min="4072" max="4314" width="11.42578125" style="72"/>
    <col min="4315" max="4316" width="11.42578125" style="72" customWidth="1"/>
    <col min="4317" max="4317" width="11.28515625" style="72" customWidth="1"/>
    <col min="4318" max="4318" width="0.140625" style="72" customWidth="1"/>
    <col min="4319" max="4319" width="14.85546875" style="72" customWidth="1"/>
    <col min="4320" max="4320" width="8" style="72" customWidth="1"/>
    <col min="4321" max="4321" width="14.140625" style="72" customWidth="1"/>
    <col min="4322" max="4322" width="7.5703125" style="72" customWidth="1"/>
    <col min="4323" max="4323" width="12.85546875" style="72" customWidth="1"/>
    <col min="4324" max="4324" width="7.7109375" style="72" customWidth="1"/>
    <col min="4325" max="4325" width="13.7109375" style="72" customWidth="1"/>
    <col min="4326" max="4326" width="7.7109375" style="72" customWidth="1"/>
    <col min="4327" max="4327" width="14.28515625" style="72" customWidth="1"/>
    <col min="4328" max="4570" width="11.42578125" style="72"/>
    <col min="4571" max="4572" width="11.42578125" style="72" customWidth="1"/>
    <col min="4573" max="4573" width="11.28515625" style="72" customWidth="1"/>
    <col min="4574" max="4574" width="0.140625" style="72" customWidth="1"/>
    <col min="4575" max="4575" width="14.85546875" style="72" customWidth="1"/>
    <col min="4576" max="4576" width="8" style="72" customWidth="1"/>
    <col min="4577" max="4577" width="14.140625" style="72" customWidth="1"/>
    <col min="4578" max="4578" width="7.5703125" style="72" customWidth="1"/>
    <col min="4579" max="4579" width="12.85546875" style="72" customWidth="1"/>
    <col min="4580" max="4580" width="7.7109375" style="72" customWidth="1"/>
    <col min="4581" max="4581" width="13.7109375" style="72" customWidth="1"/>
    <col min="4582" max="4582" width="7.7109375" style="72" customWidth="1"/>
    <col min="4583" max="4583" width="14.28515625" style="72" customWidth="1"/>
    <col min="4584" max="4826" width="11.42578125" style="72"/>
    <col min="4827" max="4828" width="11.42578125" style="72" customWidth="1"/>
    <col min="4829" max="4829" width="11.28515625" style="72" customWidth="1"/>
    <col min="4830" max="4830" width="0.140625" style="72" customWidth="1"/>
    <col min="4831" max="4831" width="14.85546875" style="72" customWidth="1"/>
    <col min="4832" max="4832" width="8" style="72" customWidth="1"/>
    <col min="4833" max="4833" width="14.140625" style="72" customWidth="1"/>
    <col min="4834" max="4834" width="7.5703125" style="72" customWidth="1"/>
    <col min="4835" max="4835" width="12.85546875" style="72" customWidth="1"/>
    <col min="4836" max="4836" width="7.7109375" style="72" customWidth="1"/>
    <col min="4837" max="4837" width="13.7109375" style="72" customWidth="1"/>
    <col min="4838" max="4838" width="7.7109375" style="72" customWidth="1"/>
    <col min="4839" max="4839" width="14.28515625" style="72" customWidth="1"/>
    <col min="4840" max="5082" width="11.42578125" style="72"/>
    <col min="5083" max="5084" width="11.42578125" style="72" customWidth="1"/>
    <col min="5085" max="5085" width="11.28515625" style="72" customWidth="1"/>
    <col min="5086" max="5086" width="0.140625" style="72" customWidth="1"/>
    <col min="5087" max="5087" width="14.85546875" style="72" customWidth="1"/>
    <col min="5088" max="5088" width="8" style="72" customWidth="1"/>
    <col min="5089" max="5089" width="14.140625" style="72" customWidth="1"/>
    <col min="5090" max="5090" width="7.5703125" style="72" customWidth="1"/>
    <col min="5091" max="5091" width="12.85546875" style="72" customWidth="1"/>
    <col min="5092" max="5092" width="7.7109375" style="72" customWidth="1"/>
    <col min="5093" max="5093" width="13.7109375" style="72" customWidth="1"/>
    <col min="5094" max="5094" width="7.7109375" style="72" customWidth="1"/>
    <col min="5095" max="5095" width="14.28515625" style="72" customWidth="1"/>
    <col min="5096" max="5338" width="11.42578125" style="72"/>
    <col min="5339" max="5340" width="11.42578125" style="72" customWidth="1"/>
    <col min="5341" max="5341" width="11.28515625" style="72" customWidth="1"/>
    <col min="5342" max="5342" width="0.140625" style="72" customWidth="1"/>
    <col min="5343" max="5343" width="14.85546875" style="72" customWidth="1"/>
    <col min="5344" max="5344" width="8" style="72" customWidth="1"/>
    <col min="5345" max="5345" width="14.140625" style="72" customWidth="1"/>
    <col min="5346" max="5346" width="7.5703125" style="72" customWidth="1"/>
    <col min="5347" max="5347" width="12.85546875" style="72" customWidth="1"/>
    <col min="5348" max="5348" width="7.7109375" style="72" customWidth="1"/>
    <col min="5349" max="5349" width="13.7109375" style="72" customWidth="1"/>
    <col min="5350" max="5350" width="7.7109375" style="72" customWidth="1"/>
    <col min="5351" max="5351" width="14.28515625" style="72" customWidth="1"/>
    <col min="5352" max="5594" width="11.42578125" style="72"/>
    <col min="5595" max="5596" width="11.42578125" style="72" customWidth="1"/>
    <col min="5597" max="5597" width="11.28515625" style="72" customWidth="1"/>
    <col min="5598" max="5598" width="0.140625" style="72" customWidth="1"/>
    <col min="5599" max="5599" width="14.85546875" style="72" customWidth="1"/>
    <col min="5600" max="5600" width="8" style="72" customWidth="1"/>
    <col min="5601" max="5601" width="14.140625" style="72" customWidth="1"/>
    <col min="5602" max="5602" width="7.5703125" style="72" customWidth="1"/>
    <col min="5603" max="5603" width="12.85546875" style="72" customWidth="1"/>
    <col min="5604" max="5604" width="7.7109375" style="72" customWidth="1"/>
    <col min="5605" max="5605" width="13.7109375" style="72" customWidth="1"/>
    <col min="5606" max="5606" width="7.7109375" style="72" customWidth="1"/>
    <col min="5607" max="5607" width="14.28515625" style="72" customWidth="1"/>
    <col min="5608" max="5850" width="11.42578125" style="72"/>
    <col min="5851" max="5852" width="11.42578125" style="72" customWidth="1"/>
    <col min="5853" max="5853" width="11.28515625" style="72" customWidth="1"/>
    <col min="5854" max="5854" width="0.140625" style="72" customWidth="1"/>
    <col min="5855" max="5855" width="14.85546875" style="72" customWidth="1"/>
    <col min="5856" max="5856" width="8" style="72" customWidth="1"/>
    <col min="5857" max="5857" width="14.140625" style="72" customWidth="1"/>
    <col min="5858" max="5858" width="7.5703125" style="72" customWidth="1"/>
    <col min="5859" max="5859" width="12.85546875" style="72" customWidth="1"/>
    <col min="5860" max="5860" width="7.7109375" style="72" customWidth="1"/>
    <col min="5861" max="5861" width="13.7109375" style="72" customWidth="1"/>
    <col min="5862" max="5862" width="7.7109375" style="72" customWidth="1"/>
    <col min="5863" max="5863" width="14.28515625" style="72" customWidth="1"/>
    <col min="5864" max="6106" width="11.42578125" style="72"/>
    <col min="6107" max="6108" width="11.42578125" style="72" customWidth="1"/>
    <col min="6109" max="6109" width="11.28515625" style="72" customWidth="1"/>
    <col min="6110" max="6110" width="0.140625" style="72" customWidth="1"/>
    <col min="6111" max="6111" width="14.85546875" style="72" customWidth="1"/>
    <col min="6112" max="6112" width="8" style="72" customWidth="1"/>
    <col min="6113" max="6113" width="14.140625" style="72" customWidth="1"/>
    <col min="6114" max="6114" width="7.5703125" style="72" customWidth="1"/>
    <col min="6115" max="6115" width="12.85546875" style="72" customWidth="1"/>
    <col min="6116" max="6116" width="7.7109375" style="72" customWidth="1"/>
    <col min="6117" max="6117" width="13.7109375" style="72" customWidth="1"/>
    <col min="6118" max="6118" width="7.7109375" style="72" customWidth="1"/>
    <col min="6119" max="6119" width="14.28515625" style="72" customWidth="1"/>
    <col min="6120" max="6362" width="11.42578125" style="72"/>
    <col min="6363" max="6364" width="11.42578125" style="72" customWidth="1"/>
    <col min="6365" max="6365" width="11.28515625" style="72" customWidth="1"/>
    <col min="6366" max="6366" width="0.140625" style="72" customWidth="1"/>
    <col min="6367" max="6367" width="14.85546875" style="72" customWidth="1"/>
    <col min="6368" max="6368" width="8" style="72" customWidth="1"/>
    <col min="6369" max="6369" width="14.140625" style="72" customWidth="1"/>
    <col min="6370" max="6370" width="7.5703125" style="72" customWidth="1"/>
    <col min="6371" max="6371" width="12.85546875" style="72" customWidth="1"/>
    <col min="6372" max="6372" width="7.7109375" style="72" customWidth="1"/>
    <col min="6373" max="6373" width="13.7109375" style="72" customWidth="1"/>
    <col min="6374" max="6374" width="7.7109375" style="72" customWidth="1"/>
    <col min="6375" max="6375" width="14.28515625" style="72" customWidth="1"/>
    <col min="6376" max="6618" width="11.42578125" style="72"/>
    <col min="6619" max="6620" width="11.42578125" style="72" customWidth="1"/>
    <col min="6621" max="6621" width="11.28515625" style="72" customWidth="1"/>
    <col min="6622" max="6622" width="0.140625" style="72" customWidth="1"/>
    <col min="6623" max="6623" width="14.85546875" style="72" customWidth="1"/>
    <col min="6624" max="6624" width="8" style="72" customWidth="1"/>
    <col min="6625" max="6625" width="14.140625" style="72" customWidth="1"/>
    <col min="6626" max="6626" width="7.5703125" style="72" customWidth="1"/>
    <col min="6627" max="6627" width="12.85546875" style="72" customWidth="1"/>
    <col min="6628" max="6628" width="7.7109375" style="72" customWidth="1"/>
    <col min="6629" max="6629" width="13.7109375" style="72" customWidth="1"/>
    <col min="6630" max="6630" width="7.7109375" style="72" customWidth="1"/>
    <col min="6631" max="6631" width="14.28515625" style="72" customWidth="1"/>
    <col min="6632" max="6874" width="11.42578125" style="72"/>
    <col min="6875" max="6876" width="11.42578125" style="72" customWidth="1"/>
    <col min="6877" max="6877" width="11.28515625" style="72" customWidth="1"/>
    <col min="6878" max="6878" width="0.140625" style="72" customWidth="1"/>
    <col min="6879" max="6879" width="14.85546875" style="72" customWidth="1"/>
    <col min="6880" max="6880" width="8" style="72" customWidth="1"/>
    <col min="6881" max="6881" width="14.140625" style="72" customWidth="1"/>
    <col min="6882" max="6882" width="7.5703125" style="72" customWidth="1"/>
    <col min="6883" max="6883" width="12.85546875" style="72" customWidth="1"/>
    <col min="6884" max="6884" width="7.7109375" style="72" customWidth="1"/>
    <col min="6885" max="6885" width="13.7109375" style="72" customWidth="1"/>
    <col min="6886" max="6886" width="7.7109375" style="72" customWidth="1"/>
    <col min="6887" max="6887" width="14.28515625" style="72" customWidth="1"/>
    <col min="6888" max="7130" width="11.42578125" style="72"/>
    <col min="7131" max="7132" width="11.42578125" style="72" customWidth="1"/>
    <col min="7133" max="7133" width="11.28515625" style="72" customWidth="1"/>
    <col min="7134" max="7134" width="0.140625" style="72" customWidth="1"/>
    <col min="7135" max="7135" width="14.85546875" style="72" customWidth="1"/>
    <col min="7136" max="7136" width="8" style="72" customWidth="1"/>
    <col min="7137" max="7137" width="14.140625" style="72" customWidth="1"/>
    <col min="7138" max="7138" width="7.5703125" style="72" customWidth="1"/>
    <col min="7139" max="7139" width="12.85546875" style="72" customWidth="1"/>
    <col min="7140" max="7140" width="7.7109375" style="72" customWidth="1"/>
    <col min="7141" max="7141" width="13.7109375" style="72" customWidth="1"/>
    <col min="7142" max="7142" width="7.7109375" style="72" customWidth="1"/>
    <col min="7143" max="7143" width="14.28515625" style="72" customWidth="1"/>
    <col min="7144" max="7386" width="11.42578125" style="72"/>
    <col min="7387" max="7388" width="11.42578125" style="72" customWidth="1"/>
    <col min="7389" max="7389" width="11.28515625" style="72" customWidth="1"/>
    <col min="7390" max="7390" width="0.140625" style="72" customWidth="1"/>
    <col min="7391" max="7391" width="14.85546875" style="72" customWidth="1"/>
    <col min="7392" max="7392" width="8" style="72" customWidth="1"/>
    <col min="7393" max="7393" width="14.140625" style="72" customWidth="1"/>
    <col min="7394" max="7394" width="7.5703125" style="72" customWidth="1"/>
    <col min="7395" max="7395" width="12.85546875" style="72" customWidth="1"/>
    <col min="7396" max="7396" width="7.7109375" style="72" customWidth="1"/>
    <col min="7397" max="7397" width="13.7109375" style="72" customWidth="1"/>
    <col min="7398" max="7398" width="7.7109375" style="72" customWidth="1"/>
    <col min="7399" max="7399" width="14.28515625" style="72" customWidth="1"/>
    <col min="7400" max="7642" width="11.42578125" style="72"/>
    <col min="7643" max="7644" width="11.42578125" style="72" customWidth="1"/>
    <col min="7645" max="7645" width="11.28515625" style="72" customWidth="1"/>
    <col min="7646" max="7646" width="0.140625" style="72" customWidth="1"/>
    <col min="7647" max="7647" width="14.85546875" style="72" customWidth="1"/>
    <col min="7648" max="7648" width="8" style="72" customWidth="1"/>
    <col min="7649" max="7649" width="14.140625" style="72" customWidth="1"/>
    <col min="7650" max="7650" width="7.5703125" style="72" customWidth="1"/>
    <col min="7651" max="7651" width="12.85546875" style="72" customWidth="1"/>
    <col min="7652" max="7652" width="7.7109375" style="72" customWidth="1"/>
    <col min="7653" max="7653" width="13.7109375" style="72" customWidth="1"/>
    <col min="7654" max="7654" width="7.7109375" style="72" customWidth="1"/>
    <col min="7655" max="7655" width="14.28515625" style="72" customWidth="1"/>
    <col min="7656" max="7898" width="11.42578125" style="72"/>
    <col min="7899" max="7900" width="11.42578125" style="72" customWidth="1"/>
    <col min="7901" max="7901" width="11.28515625" style="72" customWidth="1"/>
    <col min="7902" max="7902" width="0.140625" style="72" customWidth="1"/>
    <col min="7903" max="7903" width="14.85546875" style="72" customWidth="1"/>
    <col min="7904" max="7904" width="8" style="72" customWidth="1"/>
    <col min="7905" max="7905" width="14.140625" style="72" customWidth="1"/>
    <col min="7906" max="7906" width="7.5703125" style="72" customWidth="1"/>
    <col min="7907" max="7907" width="12.85546875" style="72" customWidth="1"/>
    <col min="7908" max="7908" width="7.7109375" style="72" customWidth="1"/>
    <col min="7909" max="7909" width="13.7109375" style="72" customWidth="1"/>
    <col min="7910" max="7910" width="7.7109375" style="72" customWidth="1"/>
    <col min="7911" max="7911" width="14.28515625" style="72" customWidth="1"/>
    <col min="7912" max="8154" width="11.42578125" style="72"/>
    <col min="8155" max="8156" width="11.42578125" style="72" customWidth="1"/>
    <col min="8157" max="8157" width="11.28515625" style="72" customWidth="1"/>
    <col min="8158" max="8158" width="0.140625" style="72" customWidth="1"/>
    <col min="8159" max="8159" width="14.85546875" style="72" customWidth="1"/>
    <col min="8160" max="8160" width="8" style="72" customWidth="1"/>
    <col min="8161" max="8161" width="14.140625" style="72" customWidth="1"/>
    <col min="8162" max="8162" width="7.5703125" style="72" customWidth="1"/>
    <col min="8163" max="8163" width="12.85546875" style="72" customWidth="1"/>
    <col min="8164" max="8164" width="7.7109375" style="72" customWidth="1"/>
    <col min="8165" max="8165" width="13.7109375" style="72" customWidth="1"/>
    <col min="8166" max="8166" width="7.7109375" style="72" customWidth="1"/>
    <col min="8167" max="8167" width="14.28515625" style="72" customWidth="1"/>
    <col min="8168" max="8410" width="11.42578125" style="72"/>
    <col min="8411" max="8412" width="11.42578125" style="72" customWidth="1"/>
    <col min="8413" max="8413" width="11.28515625" style="72" customWidth="1"/>
    <col min="8414" max="8414" width="0.140625" style="72" customWidth="1"/>
    <col min="8415" max="8415" width="14.85546875" style="72" customWidth="1"/>
    <col min="8416" max="8416" width="8" style="72" customWidth="1"/>
    <col min="8417" max="8417" width="14.140625" style="72" customWidth="1"/>
    <col min="8418" max="8418" width="7.5703125" style="72" customWidth="1"/>
    <col min="8419" max="8419" width="12.85546875" style="72" customWidth="1"/>
    <col min="8420" max="8420" width="7.7109375" style="72" customWidth="1"/>
    <col min="8421" max="8421" width="13.7109375" style="72" customWidth="1"/>
    <col min="8422" max="8422" width="7.7109375" style="72" customWidth="1"/>
    <col min="8423" max="8423" width="14.28515625" style="72" customWidth="1"/>
    <col min="8424" max="8666" width="11.42578125" style="72"/>
    <col min="8667" max="8668" width="11.42578125" style="72" customWidth="1"/>
    <col min="8669" max="8669" width="11.28515625" style="72" customWidth="1"/>
    <col min="8670" max="8670" width="0.140625" style="72" customWidth="1"/>
    <col min="8671" max="8671" width="14.85546875" style="72" customWidth="1"/>
    <col min="8672" max="8672" width="8" style="72" customWidth="1"/>
    <col min="8673" max="8673" width="14.140625" style="72" customWidth="1"/>
    <col min="8674" max="8674" width="7.5703125" style="72" customWidth="1"/>
    <col min="8675" max="8675" width="12.85546875" style="72" customWidth="1"/>
    <col min="8676" max="8676" width="7.7109375" style="72" customWidth="1"/>
    <col min="8677" max="8677" width="13.7109375" style="72" customWidth="1"/>
    <col min="8678" max="8678" width="7.7109375" style="72" customWidth="1"/>
    <col min="8679" max="8679" width="14.28515625" style="72" customWidth="1"/>
    <col min="8680" max="8922" width="11.42578125" style="72"/>
    <col min="8923" max="8924" width="11.42578125" style="72" customWidth="1"/>
    <col min="8925" max="8925" width="11.28515625" style="72" customWidth="1"/>
    <col min="8926" max="8926" width="0.140625" style="72" customWidth="1"/>
    <col min="8927" max="8927" width="14.85546875" style="72" customWidth="1"/>
    <col min="8928" max="8928" width="8" style="72" customWidth="1"/>
    <col min="8929" max="8929" width="14.140625" style="72" customWidth="1"/>
    <col min="8930" max="8930" width="7.5703125" style="72" customWidth="1"/>
    <col min="8931" max="8931" width="12.85546875" style="72" customWidth="1"/>
    <col min="8932" max="8932" width="7.7109375" style="72" customWidth="1"/>
    <col min="8933" max="8933" width="13.7109375" style="72" customWidth="1"/>
    <col min="8934" max="8934" width="7.7109375" style="72" customWidth="1"/>
    <col min="8935" max="8935" width="14.28515625" style="72" customWidth="1"/>
    <col min="8936" max="9178" width="11.42578125" style="72"/>
    <col min="9179" max="9180" width="11.42578125" style="72" customWidth="1"/>
    <col min="9181" max="9181" width="11.28515625" style="72" customWidth="1"/>
    <col min="9182" max="9182" width="0.140625" style="72" customWidth="1"/>
    <col min="9183" max="9183" width="14.85546875" style="72" customWidth="1"/>
    <col min="9184" max="9184" width="8" style="72" customWidth="1"/>
    <col min="9185" max="9185" width="14.140625" style="72" customWidth="1"/>
    <col min="9186" max="9186" width="7.5703125" style="72" customWidth="1"/>
    <col min="9187" max="9187" width="12.85546875" style="72" customWidth="1"/>
    <col min="9188" max="9188" width="7.7109375" style="72" customWidth="1"/>
    <col min="9189" max="9189" width="13.7109375" style="72" customWidth="1"/>
    <col min="9190" max="9190" width="7.7109375" style="72" customWidth="1"/>
    <col min="9191" max="9191" width="14.28515625" style="72" customWidth="1"/>
    <col min="9192" max="9434" width="11.42578125" style="72"/>
    <col min="9435" max="9436" width="11.42578125" style="72" customWidth="1"/>
    <col min="9437" max="9437" width="11.28515625" style="72" customWidth="1"/>
    <col min="9438" max="9438" width="0.140625" style="72" customWidth="1"/>
    <col min="9439" max="9439" width="14.85546875" style="72" customWidth="1"/>
    <col min="9440" max="9440" width="8" style="72" customWidth="1"/>
    <col min="9441" max="9441" width="14.140625" style="72" customWidth="1"/>
    <col min="9442" max="9442" width="7.5703125" style="72" customWidth="1"/>
    <col min="9443" max="9443" width="12.85546875" style="72" customWidth="1"/>
    <col min="9444" max="9444" width="7.7109375" style="72" customWidth="1"/>
    <col min="9445" max="9445" width="13.7109375" style="72" customWidth="1"/>
    <col min="9446" max="9446" width="7.7109375" style="72" customWidth="1"/>
    <col min="9447" max="9447" width="14.28515625" style="72" customWidth="1"/>
    <col min="9448" max="9690" width="11.42578125" style="72"/>
    <col min="9691" max="9692" width="11.42578125" style="72" customWidth="1"/>
    <col min="9693" max="9693" width="11.28515625" style="72" customWidth="1"/>
    <col min="9694" max="9694" width="0.140625" style="72" customWidth="1"/>
    <col min="9695" max="9695" width="14.85546875" style="72" customWidth="1"/>
    <col min="9696" max="9696" width="8" style="72" customWidth="1"/>
    <col min="9697" max="9697" width="14.140625" style="72" customWidth="1"/>
    <col min="9698" max="9698" width="7.5703125" style="72" customWidth="1"/>
    <col min="9699" max="9699" width="12.85546875" style="72" customWidth="1"/>
    <col min="9700" max="9700" width="7.7109375" style="72" customWidth="1"/>
    <col min="9701" max="9701" width="13.7109375" style="72" customWidth="1"/>
    <col min="9702" max="9702" width="7.7109375" style="72" customWidth="1"/>
    <col min="9703" max="9703" width="14.28515625" style="72" customWidth="1"/>
    <col min="9704" max="9946" width="11.42578125" style="72"/>
    <col min="9947" max="9948" width="11.42578125" style="72" customWidth="1"/>
    <col min="9949" max="9949" width="11.28515625" style="72" customWidth="1"/>
    <col min="9950" max="9950" width="0.140625" style="72" customWidth="1"/>
    <col min="9951" max="9951" width="14.85546875" style="72" customWidth="1"/>
    <col min="9952" max="9952" width="8" style="72" customWidth="1"/>
    <col min="9953" max="9953" width="14.140625" style="72" customWidth="1"/>
    <col min="9954" max="9954" width="7.5703125" style="72" customWidth="1"/>
    <col min="9955" max="9955" width="12.85546875" style="72" customWidth="1"/>
    <col min="9956" max="9956" width="7.7109375" style="72" customWidth="1"/>
    <col min="9957" max="9957" width="13.7109375" style="72" customWidth="1"/>
    <col min="9958" max="9958" width="7.7109375" style="72" customWidth="1"/>
    <col min="9959" max="9959" width="14.28515625" style="72" customWidth="1"/>
    <col min="9960" max="10202" width="11.42578125" style="72"/>
    <col min="10203" max="10204" width="11.42578125" style="72" customWidth="1"/>
    <col min="10205" max="10205" width="11.28515625" style="72" customWidth="1"/>
    <col min="10206" max="10206" width="0.140625" style="72" customWidth="1"/>
    <col min="10207" max="10207" width="14.85546875" style="72" customWidth="1"/>
    <col min="10208" max="10208" width="8" style="72" customWidth="1"/>
    <col min="10209" max="10209" width="14.140625" style="72" customWidth="1"/>
    <col min="10210" max="10210" width="7.5703125" style="72" customWidth="1"/>
    <col min="10211" max="10211" width="12.85546875" style="72" customWidth="1"/>
    <col min="10212" max="10212" width="7.7109375" style="72" customWidth="1"/>
    <col min="10213" max="10213" width="13.7109375" style="72" customWidth="1"/>
    <col min="10214" max="10214" width="7.7109375" style="72" customWidth="1"/>
    <col min="10215" max="10215" width="14.28515625" style="72" customWidth="1"/>
    <col min="10216" max="10458" width="11.42578125" style="72"/>
    <col min="10459" max="10460" width="11.42578125" style="72" customWidth="1"/>
    <col min="10461" max="10461" width="11.28515625" style="72" customWidth="1"/>
    <col min="10462" max="10462" width="0.140625" style="72" customWidth="1"/>
    <col min="10463" max="10463" width="14.85546875" style="72" customWidth="1"/>
    <col min="10464" max="10464" width="8" style="72" customWidth="1"/>
    <col min="10465" max="10465" width="14.140625" style="72" customWidth="1"/>
    <col min="10466" max="10466" width="7.5703125" style="72" customWidth="1"/>
    <col min="10467" max="10467" width="12.85546875" style="72" customWidth="1"/>
    <col min="10468" max="10468" width="7.7109375" style="72" customWidth="1"/>
    <col min="10469" max="10469" width="13.7109375" style="72" customWidth="1"/>
    <col min="10470" max="10470" width="7.7109375" style="72" customWidth="1"/>
    <col min="10471" max="10471" width="14.28515625" style="72" customWidth="1"/>
    <col min="10472" max="10714" width="11.42578125" style="72"/>
    <col min="10715" max="10716" width="11.42578125" style="72" customWidth="1"/>
    <col min="10717" max="10717" width="11.28515625" style="72" customWidth="1"/>
    <col min="10718" max="10718" width="0.140625" style="72" customWidth="1"/>
    <col min="10719" max="10719" width="14.85546875" style="72" customWidth="1"/>
    <col min="10720" max="10720" width="8" style="72" customWidth="1"/>
    <col min="10721" max="10721" width="14.140625" style="72" customWidth="1"/>
    <col min="10722" max="10722" width="7.5703125" style="72" customWidth="1"/>
    <col min="10723" max="10723" width="12.85546875" style="72" customWidth="1"/>
    <col min="10724" max="10724" width="7.7109375" style="72" customWidth="1"/>
    <col min="10725" max="10725" width="13.7109375" style="72" customWidth="1"/>
    <col min="10726" max="10726" width="7.7109375" style="72" customWidth="1"/>
    <col min="10727" max="10727" width="14.28515625" style="72" customWidth="1"/>
    <col min="10728" max="10970" width="11.42578125" style="72"/>
    <col min="10971" max="10972" width="11.42578125" style="72" customWidth="1"/>
    <col min="10973" max="10973" width="11.28515625" style="72" customWidth="1"/>
    <col min="10974" max="10974" width="0.140625" style="72" customWidth="1"/>
    <col min="10975" max="10975" width="14.85546875" style="72" customWidth="1"/>
    <col min="10976" max="10976" width="8" style="72" customWidth="1"/>
    <col min="10977" max="10977" width="14.140625" style="72" customWidth="1"/>
    <col min="10978" max="10978" width="7.5703125" style="72" customWidth="1"/>
    <col min="10979" max="10979" width="12.85546875" style="72" customWidth="1"/>
    <col min="10980" max="10980" width="7.7109375" style="72" customWidth="1"/>
    <col min="10981" max="10981" width="13.7109375" style="72" customWidth="1"/>
    <col min="10982" max="10982" width="7.7109375" style="72" customWidth="1"/>
    <col min="10983" max="10983" width="14.28515625" style="72" customWidth="1"/>
    <col min="10984" max="11226" width="11.42578125" style="72"/>
    <col min="11227" max="11228" width="11.42578125" style="72" customWidth="1"/>
    <col min="11229" max="11229" width="11.28515625" style="72" customWidth="1"/>
    <col min="11230" max="11230" width="0.140625" style="72" customWidth="1"/>
    <col min="11231" max="11231" width="14.85546875" style="72" customWidth="1"/>
    <col min="11232" max="11232" width="8" style="72" customWidth="1"/>
    <col min="11233" max="11233" width="14.140625" style="72" customWidth="1"/>
    <col min="11234" max="11234" width="7.5703125" style="72" customWidth="1"/>
    <col min="11235" max="11235" width="12.85546875" style="72" customWidth="1"/>
    <col min="11236" max="11236" width="7.7109375" style="72" customWidth="1"/>
    <col min="11237" max="11237" width="13.7109375" style="72" customWidth="1"/>
    <col min="11238" max="11238" width="7.7109375" style="72" customWidth="1"/>
    <col min="11239" max="11239" width="14.28515625" style="72" customWidth="1"/>
    <col min="11240" max="11482" width="11.42578125" style="72"/>
    <col min="11483" max="11484" width="11.42578125" style="72" customWidth="1"/>
    <col min="11485" max="11485" width="11.28515625" style="72" customWidth="1"/>
    <col min="11486" max="11486" width="0.140625" style="72" customWidth="1"/>
    <col min="11487" max="11487" width="14.85546875" style="72" customWidth="1"/>
    <col min="11488" max="11488" width="8" style="72" customWidth="1"/>
    <col min="11489" max="11489" width="14.140625" style="72" customWidth="1"/>
    <col min="11490" max="11490" width="7.5703125" style="72" customWidth="1"/>
    <col min="11491" max="11491" width="12.85546875" style="72" customWidth="1"/>
    <col min="11492" max="11492" width="7.7109375" style="72" customWidth="1"/>
    <col min="11493" max="11493" width="13.7109375" style="72" customWidth="1"/>
    <col min="11494" max="11494" width="7.7109375" style="72" customWidth="1"/>
    <col min="11495" max="11495" width="14.28515625" style="72" customWidth="1"/>
    <col min="11496" max="11738" width="11.42578125" style="72"/>
    <col min="11739" max="11740" width="11.42578125" style="72" customWidth="1"/>
    <col min="11741" max="11741" width="11.28515625" style="72" customWidth="1"/>
    <col min="11742" max="11742" width="0.140625" style="72" customWidth="1"/>
    <col min="11743" max="11743" width="14.85546875" style="72" customWidth="1"/>
    <col min="11744" max="11744" width="8" style="72" customWidth="1"/>
    <col min="11745" max="11745" width="14.140625" style="72" customWidth="1"/>
    <col min="11746" max="11746" width="7.5703125" style="72" customWidth="1"/>
    <col min="11747" max="11747" width="12.85546875" style="72" customWidth="1"/>
    <col min="11748" max="11748" width="7.7109375" style="72" customWidth="1"/>
    <col min="11749" max="11749" width="13.7109375" style="72" customWidth="1"/>
    <col min="11750" max="11750" width="7.7109375" style="72" customWidth="1"/>
    <col min="11751" max="11751" width="14.28515625" style="72" customWidth="1"/>
    <col min="11752" max="11994" width="11.42578125" style="72"/>
    <col min="11995" max="11996" width="11.42578125" style="72" customWidth="1"/>
    <col min="11997" max="11997" width="11.28515625" style="72" customWidth="1"/>
    <col min="11998" max="11998" width="0.140625" style="72" customWidth="1"/>
    <col min="11999" max="11999" width="14.85546875" style="72" customWidth="1"/>
    <col min="12000" max="12000" width="8" style="72" customWidth="1"/>
    <col min="12001" max="12001" width="14.140625" style="72" customWidth="1"/>
    <col min="12002" max="12002" width="7.5703125" style="72" customWidth="1"/>
    <col min="12003" max="12003" width="12.85546875" style="72" customWidth="1"/>
    <col min="12004" max="12004" width="7.7109375" style="72" customWidth="1"/>
    <col min="12005" max="12005" width="13.7109375" style="72" customWidth="1"/>
    <col min="12006" max="12006" width="7.7109375" style="72" customWidth="1"/>
    <col min="12007" max="12007" width="14.28515625" style="72" customWidth="1"/>
    <col min="12008" max="12250" width="11.42578125" style="72"/>
    <col min="12251" max="12252" width="11.42578125" style="72" customWidth="1"/>
    <col min="12253" max="12253" width="11.28515625" style="72" customWidth="1"/>
    <col min="12254" max="12254" width="0.140625" style="72" customWidth="1"/>
    <col min="12255" max="12255" width="14.85546875" style="72" customWidth="1"/>
    <col min="12256" max="12256" width="8" style="72" customWidth="1"/>
    <col min="12257" max="12257" width="14.140625" style="72" customWidth="1"/>
    <col min="12258" max="12258" width="7.5703125" style="72" customWidth="1"/>
    <col min="12259" max="12259" width="12.85546875" style="72" customWidth="1"/>
    <col min="12260" max="12260" width="7.7109375" style="72" customWidth="1"/>
    <col min="12261" max="12261" width="13.7109375" style="72" customWidth="1"/>
    <col min="12262" max="12262" width="7.7109375" style="72" customWidth="1"/>
    <col min="12263" max="12263" width="14.28515625" style="72" customWidth="1"/>
    <col min="12264" max="12506" width="11.42578125" style="72"/>
    <col min="12507" max="12508" width="11.42578125" style="72" customWidth="1"/>
    <col min="12509" max="12509" width="11.28515625" style="72" customWidth="1"/>
    <col min="12510" max="12510" width="0.140625" style="72" customWidth="1"/>
    <col min="12511" max="12511" width="14.85546875" style="72" customWidth="1"/>
    <col min="12512" max="12512" width="8" style="72" customWidth="1"/>
    <col min="12513" max="12513" width="14.140625" style="72" customWidth="1"/>
    <col min="12514" max="12514" width="7.5703125" style="72" customWidth="1"/>
    <col min="12515" max="12515" width="12.85546875" style="72" customWidth="1"/>
    <col min="12516" max="12516" width="7.7109375" style="72" customWidth="1"/>
    <col min="12517" max="12517" width="13.7109375" style="72" customWidth="1"/>
    <col min="12518" max="12518" width="7.7109375" style="72" customWidth="1"/>
    <col min="12519" max="12519" width="14.28515625" style="72" customWidth="1"/>
    <col min="12520" max="12762" width="11.42578125" style="72"/>
    <col min="12763" max="12764" width="11.42578125" style="72" customWidth="1"/>
    <col min="12765" max="12765" width="11.28515625" style="72" customWidth="1"/>
    <col min="12766" max="12766" width="0.140625" style="72" customWidth="1"/>
    <col min="12767" max="12767" width="14.85546875" style="72" customWidth="1"/>
    <col min="12768" max="12768" width="8" style="72" customWidth="1"/>
    <col min="12769" max="12769" width="14.140625" style="72" customWidth="1"/>
    <col min="12770" max="12770" width="7.5703125" style="72" customWidth="1"/>
    <col min="12771" max="12771" width="12.85546875" style="72" customWidth="1"/>
    <col min="12772" max="12772" width="7.7109375" style="72" customWidth="1"/>
    <col min="12773" max="12773" width="13.7109375" style="72" customWidth="1"/>
    <col min="12774" max="12774" width="7.7109375" style="72" customWidth="1"/>
    <col min="12775" max="12775" width="14.28515625" style="72" customWidth="1"/>
    <col min="12776" max="13018" width="11.42578125" style="72"/>
    <col min="13019" max="13020" width="11.42578125" style="72" customWidth="1"/>
    <col min="13021" max="13021" width="11.28515625" style="72" customWidth="1"/>
    <col min="13022" max="13022" width="0.140625" style="72" customWidth="1"/>
    <col min="13023" max="13023" width="14.85546875" style="72" customWidth="1"/>
    <col min="13024" max="13024" width="8" style="72" customWidth="1"/>
    <col min="13025" max="13025" width="14.140625" style="72" customWidth="1"/>
    <col min="13026" max="13026" width="7.5703125" style="72" customWidth="1"/>
    <col min="13027" max="13027" width="12.85546875" style="72" customWidth="1"/>
    <col min="13028" max="13028" width="7.7109375" style="72" customWidth="1"/>
    <col min="13029" max="13029" width="13.7109375" style="72" customWidth="1"/>
    <col min="13030" max="13030" width="7.7109375" style="72" customWidth="1"/>
    <col min="13031" max="13031" width="14.28515625" style="72" customWidth="1"/>
    <col min="13032" max="13274" width="11.42578125" style="72"/>
    <col min="13275" max="13276" width="11.42578125" style="72" customWidth="1"/>
    <col min="13277" max="13277" width="11.28515625" style="72" customWidth="1"/>
    <col min="13278" max="13278" width="0.140625" style="72" customWidth="1"/>
    <col min="13279" max="13279" width="14.85546875" style="72" customWidth="1"/>
    <col min="13280" max="13280" width="8" style="72" customWidth="1"/>
    <col min="13281" max="13281" width="14.140625" style="72" customWidth="1"/>
    <col min="13282" max="13282" width="7.5703125" style="72" customWidth="1"/>
    <col min="13283" max="13283" width="12.85546875" style="72" customWidth="1"/>
    <col min="13284" max="13284" width="7.7109375" style="72" customWidth="1"/>
    <col min="13285" max="13285" width="13.7109375" style="72" customWidth="1"/>
    <col min="13286" max="13286" width="7.7109375" style="72" customWidth="1"/>
    <col min="13287" max="13287" width="14.28515625" style="72" customWidth="1"/>
    <col min="13288" max="13530" width="11.42578125" style="72"/>
    <col min="13531" max="13532" width="11.42578125" style="72" customWidth="1"/>
    <col min="13533" max="13533" width="11.28515625" style="72" customWidth="1"/>
    <col min="13534" max="13534" width="0.140625" style="72" customWidth="1"/>
    <col min="13535" max="13535" width="14.85546875" style="72" customWidth="1"/>
    <col min="13536" max="13536" width="8" style="72" customWidth="1"/>
    <col min="13537" max="13537" width="14.140625" style="72" customWidth="1"/>
    <col min="13538" max="13538" width="7.5703125" style="72" customWidth="1"/>
    <col min="13539" max="13539" width="12.85546875" style="72" customWidth="1"/>
    <col min="13540" max="13540" width="7.7109375" style="72" customWidth="1"/>
    <col min="13541" max="13541" width="13.7109375" style="72" customWidth="1"/>
    <col min="13542" max="13542" width="7.7109375" style="72" customWidth="1"/>
    <col min="13543" max="13543" width="14.28515625" style="72" customWidth="1"/>
    <col min="13544" max="13786" width="11.42578125" style="72"/>
    <col min="13787" max="13788" width="11.42578125" style="72" customWidth="1"/>
    <col min="13789" max="13789" width="11.28515625" style="72" customWidth="1"/>
    <col min="13790" max="13790" width="0.140625" style="72" customWidth="1"/>
    <col min="13791" max="13791" width="14.85546875" style="72" customWidth="1"/>
    <col min="13792" max="13792" width="8" style="72" customWidth="1"/>
    <col min="13793" max="13793" width="14.140625" style="72" customWidth="1"/>
    <col min="13794" max="13794" width="7.5703125" style="72" customWidth="1"/>
    <col min="13795" max="13795" width="12.85546875" style="72" customWidth="1"/>
    <col min="13796" max="13796" width="7.7109375" style="72" customWidth="1"/>
    <col min="13797" max="13797" width="13.7109375" style="72" customWidth="1"/>
    <col min="13798" max="13798" width="7.7109375" style="72" customWidth="1"/>
    <col min="13799" max="13799" width="14.28515625" style="72" customWidth="1"/>
    <col min="13800" max="14042" width="11.42578125" style="72"/>
    <col min="14043" max="14044" width="11.42578125" style="72" customWidth="1"/>
    <col min="14045" max="14045" width="11.28515625" style="72" customWidth="1"/>
    <col min="14046" max="14046" width="0.140625" style="72" customWidth="1"/>
    <col min="14047" max="14047" width="14.85546875" style="72" customWidth="1"/>
    <col min="14048" max="14048" width="8" style="72" customWidth="1"/>
    <col min="14049" max="14049" width="14.140625" style="72" customWidth="1"/>
    <col min="14050" max="14050" width="7.5703125" style="72" customWidth="1"/>
    <col min="14051" max="14051" width="12.85546875" style="72" customWidth="1"/>
    <col min="14052" max="14052" width="7.7109375" style="72" customWidth="1"/>
    <col min="14053" max="14053" width="13.7109375" style="72" customWidth="1"/>
    <col min="14054" max="14054" width="7.7109375" style="72" customWidth="1"/>
    <col min="14055" max="14055" width="14.28515625" style="72" customWidth="1"/>
    <col min="14056" max="14298" width="11.42578125" style="72"/>
    <col min="14299" max="14300" width="11.42578125" style="72" customWidth="1"/>
    <col min="14301" max="14301" width="11.28515625" style="72" customWidth="1"/>
    <col min="14302" max="14302" width="0.140625" style="72" customWidth="1"/>
    <col min="14303" max="14303" width="14.85546875" style="72" customWidth="1"/>
    <col min="14304" max="14304" width="8" style="72" customWidth="1"/>
    <col min="14305" max="14305" width="14.140625" style="72" customWidth="1"/>
    <col min="14306" max="14306" width="7.5703125" style="72" customWidth="1"/>
    <col min="14307" max="14307" width="12.85546875" style="72" customWidth="1"/>
    <col min="14308" max="14308" width="7.7109375" style="72" customWidth="1"/>
    <col min="14309" max="14309" width="13.7109375" style="72" customWidth="1"/>
    <col min="14310" max="14310" width="7.7109375" style="72" customWidth="1"/>
    <col min="14311" max="14311" width="14.28515625" style="72" customWidth="1"/>
    <col min="14312" max="14554" width="11.42578125" style="72"/>
    <col min="14555" max="14556" width="11.42578125" style="72" customWidth="1"/>
    <col min="14557" max="14557" width="11.28515625" style="72" customWidth="1"/>
    <col min="14558" max="14558" width="0.140625" style="72" customWidth="1"/>
    <col min="14559" max="14559" width="14.85546875" style="72" customWidth="1"/>
    <col min="14560" max="14560" width="8" style="72" customWidth="1"/>
    <col min="14561" max="14561" width="14.140625" style="72" customWidth="1"/>
    <col min="14562" max="14562" width="7.5703125" style="72" customWidth="1"/>
    <col min="14563" max="14563" width="12.85546875" style="72" customWidth="1"/>
    <col min="14564" max="14564" width="7.7109375" style="72" customWidth="1"/>
    <col min="14565" max="14565" width="13.7109375" style="72" customWidth="1"/>
    <col min="14566" max="14566" width="7.7109375" style="72" customWidth="1"/>
    <col min="14567" max="14567" width="14.28515625" style="72" customWidth="1"/>
    <col min="14568" max="14810" width="11.42578125" style="72"/>
    <col min="14811" max="14812" width="11.42578125" style="72" customWidth="1"/>
    <col min="14813" max="14813" width="11.28515625" style="72" customWidth="1"/>
    <col min="14814" max="14814" width="0.140625" style="72" customWidth="1"/>
    <col min="14815" max="14815" width="14.85546875" style="72" customWidth="1"/>
    <col min="14816" max="14816" width="8" style="72" customWidth="1"/>
    <col min="14817" max="14817" width="14.140625" style="72" customWidth="1"/>
    <col min="14818" max="14818" width="7.5703125" style="72" customWidth="1"/>
    <col min="14819" max="14819" width="12.85546875" style="72" customWidth="1"/>
    <col min="14820" max="14820" width="7.7109375" style="72" customWidth="1"/>
    <col min="14821" max="14821" width="13.7109375" style="72" customWidth="1"/>
    <col min="14822" max="14822" width="7.7109375" style="72" customWidth="1"/>
    <col min="14823" max="14823" width="14.28515625" style="72" customWidth="1"/>
    <col min="14824" max="15066" width="11.42578125" style="72"/>
    <col min="15067" max="15068" width="11.42578125" style="72" customWidth="1"/>
    <col min="15069" max="15069" width="11.28515625" style="72" customWidth="1"/>
    <col min="15070" max="15070" width="0.140625" style="72" customWidth="1"/>
    <col min="15071" max="15071" width="14.85546875" style="72" customWidth="1"/>
    <col min="15072" max="15072" width="8" style="72" customWidth="1"/>
    <col min="15073" max="15073" width="14.140625" style="72" customWidth="1"/>
    <col min="15074" max="15074" width="7.5703125" style="72" customWidth="1"/>
    <col min="15075" max="15075" width="12.85546875" style="72" customWidth="1"/>
    <col min="15076" max="15076" width="7.7109375" style="72" customWidth="1"/>
    <col min="15077" max="15077" width="13.7109375" style="72" customWidth="1"/>
    <col min="15078" max="15078" width="7.7109375" style="72" customWidth="1"/>
    <col min="15079" max="15079" width="14.28515625" style="72" customWidth="1"/>
    <col min="15080" max="15322" width="11.42578125" style="72"/>
    <col min="15323" max="15324" width="11.42578125" style="72" customWidth="1"/>
    <col min="15325" max="15325" width="11.28515625" style="72" customWidth="1"/>
    <col min="15326" max="15326" width="0.140625" style="72" customWidth="1"/>
    <col min="15327" max="15327" width="14.85546875" style="72" customWidth="1"/>
    <col min="15328" max="15328" width="8" style="72" customWidth="1"/>
    <col min="15329" max="15329" width="14.140625" style="72" customWidth="1"/>
    <col min="15330" max="15330" width="7.5703125" style="72" customWidth="1"/>
    <col min="15331" max="15331" width="12.85546875" style="72" customWidth="1"/>
    <col min="15332" max="15332" width="7.7109375" style="72" customWidth="1"/>
    <col min="15333" max="15333" width="13.7109375" style="72" customWidth="1"/>
    <col min="15334" max="15334" width="7.7109375" style="72" customWidth="1"/>
    <col min="15335" max="15335" width="14.28515625" style="72" customWidth="1"/>
    <col min="15336" max="15578" width="11.42578125" style="72"/>
    <col min="15579" max="15580" width="11.42578125" style="72" customWidth="1"/>
    <col min="15581" max="15581" width="11.28515625" style="72" customWidth="1"/>
    <col min="15582" max="15582" width="0.140625" style="72" customWidth="1"/>
    <col min="15583" max="15583" width="14.85546875" style="72" customWidth="1"/>
    <col min="15584" max="15584" width="8" style="72" customWidth="1"/>
    <col min="15585" max="15585" width="14.140625" style="72" customWidth="1"/>
    <col min="15586" max="15586" width="7.5703125" style="72" customWidth="1"/>
    <col min="15587" max="15587" width="12.85546875" style="72" customWidth="1"/>
    <col min="15588" max="15588" width="7.7109375" style="72" customWidth="1"/>
    <col min="15589" max="15589" width="13.7109375" style="72" customWidth="1"/>
    <col min="15590" max="15590" width="7.7109375" style="72" customWidth="1"/>
    <col min="15591" max="15591" width="14.28515625" style="72" customWidth="1"/>
    <col min="15592" max="15834" width="11.42578125" style="72"/>
    <col min="15835" max="15836" width="11.42578125" style="72" customWidth="1"/>
    <col min="15837" max="15837" width="11.28515625" style="72" customWidth="1"/>
    <col min="15838" max="15838" width="0.140625" style="72" customWidth="1"/>
    <col min="15839" max="15839" width="14.85546875" style="72" customWidth="1"/>
    <col min="15840" max="15840" width="8" style="72" customWidth="1"/>
    <col min="15841" max="15841" width="14.140625" style="72" customWidth="1"/>
    <col min="15842" max="15842" width="7.5703125" style="72" customWidth="1"/>
    <col min="15843" max="15843" width="12.85546875" style="72" customWidth="1"/>
    <col min="15844" max="15844" width="7.7109375" style="72" customWidth="1"/>
    <col min="15845" max="15845" width="13.7109375" style="72" customWidth="1"/>
    <col min="15846" max="15846" width="7.7109375" style="72" customWidth="1"/>
    <col min="15847" max="15847" width="14.28515625" style="72" customWidth="1"/>
    <col min="15848" max="16090" width="11.42578125" style="72"/>
    <col min="16091" max="16092" width="11.42578125" style="72" customWidth="1"/>
    <col min="16093" max="16093" width="11.28515625" style="72" customWidth="1"/>
    <col min="16094" max="16094" width="0.140625" style="72" customWidth="1"/>
    <col min="16095" max="16095" width="14.85546875" style="72" customWidth="1"/>
    <col min="16096" max="16096" width="8" style="72" customWidth="1"/>
    <col min="16097" max="16097" width="14.140625" style="72" customWidth="1"/>
    <col min="16098" max="16098" width="7.5703125" style="72" customWidth="1"/>
    <col min="16099" max="16099" width="12.85546875" style="72" customWidth="1"/>
    <col min="16100" max="16100" width="7.7109375" style="72" customWidth="1"/>
    <col min="16101" max="16101" width="13.7109375" style="72" customWidth="1"/>
    <col min="16102" max="16102" width="7.7109375" style="72" customWidth="1"/>
    <col min="16103" max="16103" width="14.28515625" style="72" customWidth="1"/>
    <col min="16104" max="16384" width="11.42578125" style="72"/>
  </cols>
  <sheetData>
    <row r="1" spans="1:6" ht="18">
      <c r="B1" s="73"/>
      <c r="C1" s="74" t="s">
        <v>586</v>
      </c>
      <c r="D1" s="75"/>
      <c r="F1" s="74"/>
    </row>
    <row r="2" spans="1:6" ht="15.75">
      <c r="B2" s="76"/>
      <c r="C2" s="77" t="s">
        <v>967</v>
      </c>
      <c r="D2" s="75"/>
      <c r="F2" s="77"/>
    </row>
    <row r="3" spans="1:6" ht="18">
      <c r="C3" s="73" t="s">
        <v>595</v>
      </c>
      <c r="D3" s="75"/>
      <c r="F3" s="74"/>
    </row>
    <row r="5" spans="1:6" s="81" customFormat="1" ht="12.75">
      <c r="A5" s="408" t="s">
        <v>576</v>
      </c>
      <c r="B5" s="409"/>
      <c r="C5" s="409"/>
      <c r="D5" s="78"/>
      <c r="E5" s="79" t="s">
        <v>940</v>
      </c>
      <c r="F5" s="80" t="s">
        <v>577</v>
      </c>
    </row>
    <row r="6" spans="1:6" s="81" customFormat="1" ht="12.75">
      <c r="A6" s="82"/>
      <c r="B6" s="83"/>
      <c r="C6" s="83"/>
      <c r="D6" s="84"/>
      <c r="E6" s="79"/>
      <c r="F6" s="80"/>
    </row>
    <row r="7" spans="1:6" s="90" customFormat="1" ht="15">
      <c r="A7" s="85"/>
      <c r="B7" s="86"/>
      <c r="C7" s="86"/>
      <c r="D7" s="87"/>
      <c r="E7" s="88"/>
      <c r="F7" s="89"/>
    </row>
    <row r="8" spans="1:6" s="97" customFormat="1" ht="15.75">
      <c r="A8" s="91" t="s">
        <v>587</v>
      </c>
      <c r="B8" s="92"/>
      <c r="C8" s="92"/>
      <c r="D8" s="93"/>
      <c r="E8" s="96">
        <f>E9+E15+E16+E17</f>
        <v>0</v>
      </c>
      <c r="F8" s="95"/>
    </row>
    <row r="9" spans="1:6" s="97" customFormat="1" ht="15.75">
      <c r="A9" s="98"/>
      <c r="B9" s="99" t="s">
        <v>736</v>
      </c>
      <c r="C9" s="92"/>
      <c r="D9" s="93"/>
      <c r="E9" s="261">
        <f>SUM(E10:E13)-E14</f>
        <v>0</v>
      </c>
      <c r="F9" s="100" t="e">
        <f>E9/$E$8</f>
        <v>#DIV/0!</v>
      </c>
    </row>
    <row r="10" spans="1:6" s="97" customFormat="1" ht="15.75">
      <c r="A10" s="98"/>
      <c r="B10" s="102" t="s">
        <v>737</v>
      </c>
      <c r="C10" s="92"/>
      <c r="D10" s="92"/>
      <c r="E10" s="262"/>
      <c r="F10" s="260" t="e">
        <f t="shared" ref="F10:F17" si="0">E10/$E$8</f>
        <v>#DIV/0!</v>
      </c>
    </row>
    <row r="11" spans="1:6" s="97" customFormat="1" ht="15.75">
      <c r="A11" s="101"/>
      <c r="B11" s="102" t="s">
        <v>738</v>
      </c>
      <c r="C11" s="103"/>
      <c r="D11" s="92"/>
      <c r="E11" s="262"/>
      <c r="F11" s="260" t="e">
        <f t="shared" si="0"/>
        <v>#DIV/0!</v>
      </c>
    </row>
    <row r="12" spans="1:6" s="97" customFormat="1" ht="15.75">
      <c r="A12" s="101"/>
      <c r="B12" s="102" t="s">
        <v>739</v>
      </c>
      <c r="C12" s="103"/>
      <c r="D12" s="92"/>
      <c r="E12" s="262"/>
      <c r="F12" s="260" t="e">
        <f t="shared" si="0"/>
        <v>#DIV/0!</v>
      </c>
    </row>
    <row r="13" spans="1:6" s="97" customFormat="1" ht="15.75">
      <c r="A13" s="101"/>
      <c r="B13" s="102" t="s">
        <v>740</v>
      </c>
      <c r="C13" s="103"/>
      <c r="D13" s="92"/>
      <c r="E13" s="262"/>
      <c r="F13" s="260" t="e">
        <f t="shared" si="0"/>
        <v>#DIV/0!</v>
      </c>
    </row>
    <row r="14" spans="1:6" s="97" customFormat="1" ht="15.75">
      <c r="A14" s="101"/>
      <c r="B14" s="102" t="s">
        <v>741</v>
      </c>
      <c r="C14" s="103"/>
      <c r="D14" s="92"/>
      <c r="E14" s="262"/>
      <c r="F14" s="260" t="e">
        <f t="shared" si="0"/>
        <v>#DIV/0!</v>
      </c>
    </row>
    <row r="15" spans="1:6" s="97" customFormat="1" ht="15.75">
      <c r="A15" s="101"/>
      <c r="B15" s="99" t="s">
        <v>742</v>
      </c>
      <c r="C15" s="103"/>
      <c r="D15" s="92"/>
      <c r="E15" s="262"/>
      <c r="F15" s="260" t="e">
        <f>E15/$E$8</f>
        <v>#DIV/0!</v>
      </c>
    </row>
    <row r="16" spans="1:6" s="97" customFormat="1" ht="15.75">
      <c r="A16" s="101"/>
      <c r="B16" s="99" t="s">
        <v>743</v>
      </c>
      <c r="C16" s="103"/>
      <c r="D16" s="92"/>
      <c r="E16" s="262"/>
      <c r="F16" s="260" t="e">
        <f t="shared" si="0"/>
        <v>#DIV/0!</v>
      </c>
    </row>
    <row r="17" spans="1:6" s="97" customFormat="1" ht="15.75">
      <c r="A17" s="101"/>
      <c r="B17" s="99" t="s">
        <v>744</v>
      </c>
      <c r="C17" s="103"/>
      <c r="D17" s="92"/>
      <c r="E17" s="262">
        <v>0</v>
      </c>
      <c r="F17" s="260" t="e">
        <f t="shared" si="0"/>
        <v>#DIV/0!</v>
      </c>
    </row>
    <row r="18" spans="1:6" s="97" customFormat="1" ht="15.75">
      <c r="A18" s="105"/>
      <c r="B18" s="104"/>
      <c r="C18" s="92"/>
      <c r="D18" s="93"/>
      <c r="E18" s="94"/>
      <c r="F18" s="100"/>
    </row>
    <row r="19" spans="1:6" s="97" customFormat="1" ht="15.75">
      <c r="A19" s="91" t="s">
        <v>871</v>
      </c>
      <c r="B19" s="92"/>
      <c r="C19" s="92"/>
      <c r="D19" s="93"/>
      <c r="E19" s="317"/>
      <c r="F19" s="95" t="e">
        <f>E19/$E$8</f>
        <v>#DIV/0!</v>
      </c>
    </row>
    <row r="20" spans="1:6" s="97" customFormat="1" ht="15.75">
      <c r="A20" s="98"/>
      <c r="B20" s="92"/>
      <c r="C20" s="92"/>
      <c r="D20" s="93"/>
      <c r="E20" s="94"/>
      <c r="F20" s="100"/>
    </row>
    <row r="21" spans="1:6" s="97" customFormat="1" ht="15.75">
      <c r="A21" s="91" t="s">
        <v>872</v>
      </c>
      <c r="B21" s="92"/>
      <c r="C21" s="92"/>
      <c r="D21" s="93"/>
      <c r="E21" s="96" t="e">
        <f>'Chi Phi'!D23+'Chi Phi'!D50+E27</f>
        <v>#DIV/0!</v>
      </c>
      <c r="F21" s="95" t="e">
        <f>E21/$E$8</f>
        <v>#DIV/0!</v>
      </c>
    </row>
    <row r="22" spans="1:6" s="97" customFormat="1" ht="15.75">
      <c r="A22" s="91"/>
      <c r="B22" s="92"/>
      <c r="C22" s="92"/>
      <c r="D22" s="93"/>
      <c r="E22" s="96"/>
      <c r="F22" s="95"/>
    </row>
    <row r="23" spans="1:6" s="97" customFormat="1" ht="15.75">
      <c r="A23" s="91" t="s">
        <v>873</v>
      </c>
      <c r="B23" s="319"/>
      <c r="C23" s="92"/>
      <c r="D23" s="93"/>
      <c r="E23" s="318">
        <f>'Chi Phi'!D23</f>
        <v>155938836</v>
      </c>
      <c r="F23" s="100" t="e">
        <f>E23/$E$8</f>
        <v>#DIV/0!</v>
      </c>
    </row>
    <row r="24" spans="1:6" s="97" customFormat="1" ht="15.75">
      <c r="A24" s="105"/>
      <c r="B24" s="104"/>
      <c r="C24" s="92"/>
      <c r="D24" s="93"/>
      <c r="E24" s="318"/>
      <c r="F24" s="100"/>
    </row>
    <row r="25" spans="1:6" s="97" customFormat="1" ht="15.75">
      <c r="A25" s="91" t="s">
        <v>874</v>
      </c>
      <c r="B25" s="319"/>
      <c r="C25" s="92"/>
      <c r="D25" s="93"/>
      <c r="E25" s="318" t="e">
        <f>'Chi Phi'!D50</f>
        <v>#DIV/0!</v>
      </c>
      <c r="F25" s="100" t="e">
        <f>E25/$E$8</f>
        <v>#DIV/0!</v>
      </c>
    </row>
    <row r="26" spans="1:6" s="97" customFormat="1" ht="15.75">
      <c r="A26" s="91"/>
      <c r="B26" s="319"/>
      <c r="C26" s="92"/>
      <c r="D26" s="93"/>
      <c r="E26" s="318"/>
      <c r="F26" s="100"/>
    </row>
    <row r="27" spans="1:6" s="97" customFormat="1" ht="15.75">
      <c r="A27" s="91" t="s">
        <v>875</v>
      </c>
      <c r="B27" s="319"/>
      <c r="C27" s="92"/>
      <c r="D27" s="93"/>
      <c r="E27" s="318">
        <v>0</v>
      </c>
      <c r="F27" s="95" t="e">
        <f>E27/$E$8</f>
        <v>#DIV/0!</v>
      </c>
    </row>
    <row r="28" spans="1:6" s="97" customFormat="1" ht="15.75">
      <c r="A28" s="91"/>
      <c r="B28" s="319"/>
      <c r="C28" s="92"/>
      <c r="D28" s="93"/>
      <c r="E28" s="318"/>
      <c r="F28" s="100"/>
    </row>
    <row r="29" spans="1:6" s="97" customFormat="1" ht="15.75">
      <c r="A29" s="98"/>
      <c r="B29" s="92"/>
      <c r="C29" s="92"/>
      <c r="D29" s="93"/>
      <c r="E29" s="94"/>
      <c r="F29" s="100"/>
    </row>
    <row r="30" spans="1:6" s="97" customFormat="1" ht="15.75">
      <c r="A30" s="91" t="s">
        <v>876</v>
      </c>
      <c r="B30" s="92"/>
      <c r="C30" s="92"/>
      <c r="D30" s="93"/>
      <c r="E30" s="96">
        <v>0</v>
      </c>
      <c r="F30" s="100" t="e">
        <f>E30/$E$8</f>
        <v>#DIV/0!</v>
      </c>
    </row>
    <row r="31" spans="1:6" s="97" customFormat="1" ht="15.75">
      <c r="A31" s="91"/>
      <c r="B31" s="92"/>
      <c r="C31" s="92"/>
      <c r="D31" s="93"/>
      <c r="E31" s="96"/>
      <c r="F31" s="100"/>
    </row>
    <row r="32" spans="1:6" s="97" customFormat="1" ht="15.75">
      <c r="A32" s="91" t="s">
        <v>877</v>
      </c>
      <c r="B32" s="92"/>
      <c r="C32" s="92"/>
      <c r="D32" s="93"/>
      <c r="E32" s="96">
        <v>0</v>
      </c>
      <c r="F32" s="100" t="e">
        <f>E32/$E$8</f>
        <v>#DIV/0!</v>
      </c>
    </row>
    <row r="33" spans="1:6" s="97" customFormat="1" ht="15.75">
      <c r="A33" s="91"/>
      <c r="B33" s="92"/>
      <c r="C33" s="92"/>
      <c r="D33" s="93"/>
      <c r="E33" s="96"/>
      <c r="F33" s="100"/>
    </row>
    <row r="34" spans="1:6" s="97" customFormat="1" ht="15.75">
      <c r="A34" s="91" t="s">
        <v>878</v>
      </c>
      <c r="B34" s="92"/>
      <c r="C34" s="92"/>
      <c r="D34" s="93"/>
      <c r="E34" s="96" t="e">
        <f>E8-E19-E21+E30-E32</f>
        <v>#DIV/0!</v>
      </c>
      <c r="F34" s="100" t="e">
        <f>E34/$E$8</f>
        <v>#DIV/0!</v>
      </c>
    </row>
    <row r="35" spans="1:6" s="97" customFormat="1" ht="15.75">
      <c r="A35" s="106"/>
      <c r="B35" s="107"/>
      <c r="C35" s="107"/>
      <c r="D35" s="108"/>
      <c r="E35" s="96"/>
      <c r="F35" s="100"/>
    </row>
    <row r="36" spans="1:6" s="97" customFormat="1" ht="15.75">
      <c r="A36" s="106" t="s">
        <v>879</v>
      </c>
      <c r="B36" s="107"/>
      <c r="C36" s="107"/>
      <c r="D36" s="108"/>
      <c r="E36" s="96">
        <v>0</v>
      </c>
      <c r="F36" s="100" t="e">
        <f>E36/$E$8</f>
        <v>#DIV/0!</v>
      </c>
    </row>
    <row r="37" spans="1:6" s="97" customFormat="1" ht="15.75">
      <c r="A37" s="106"/>
      <c r="B37" s="107"/>
      <c r="C37" s="107"/>
      <c r="D37" s="108"/>
      <c r="E37" s="96"/>
      <c r="F37" s="100"/>
    </row>
    <row r="38" spans="1:6" s="97" customFormat="1" ht="15.75">
      <c r="A38" s="91" t="s">
        <v>880</v>
      </c>
      <c r="B38" s="107"/>
      <c r="C38" s="107"/>
      <c r="D38" s="108"/>
      <c r="E38" s="96" t="e">
        <f>E34-E36</f>
        <v>#DIV/0!</v>
      </c>
      <c r="F38" s="100" t="e">
        <f>E38/$E$8</f>
        <v>#DIV/0!</v>
      </c>
    </row>
    <row r="39" spans="1:6" s="97" customFormat="1" ht="15.75">
      <c r="A39" s="109"/>
      <c r="B39" s="110"/>
      <c r="C39" s="110"/>
      <c r="D39" s="111"/>
      <c r="E39" s="112"/>
      <c r="F39" s="113"/>
    </row>
    <row r="40" spans="1:6" s="97" customFormat="1" ht="15.75">
      <c r="E40" s="114"/>
      <c r="F40" s="115"/>
    </row>
    <row r="56" spans="5:6">
      <c r="E56" s="72"/>
      <c r="F56" s="72"/>
    </row>
    <row r="57" spans="5:6">
      <c r="E57" s="72"/>
      <c r="F57" s="72"/>
    </row>
    <row r="58" spans="5:6">
      <c r="E58" s="72"/>
      <c r="F58" s="72"/>
    </row>
    <row r="59" spans="5:6">
      <c r="E59" s="72"/>
      <c r="F59" s="72"/>
    </row>
    <row r="60" spans="5:6">
      <c r="E60" s="72"/>
      <c r="F60" s="72"/>
    </row>
    <row r="61" spans="5:6">
      <c r="E61" s="72"/>
      <c r="F61" s="72"/>
    </row>
    <row r="62" spans="5:6">
      <c r="E62" s="72"/>
      <c r="F62" s="72"/>
    </row>
    <row r="63" spans="5:6">
      <c r="E63" s="72"/>
      <c r="F63" s="72"/>
    </row>
    <row r="64" spans="5:6">
      <c r="E64" s="72"/>
      <c r="F64" s="72"/>
    </row>
    <row r="65" spans="5:6">
      <c r="E65" s="72"/>
      <c r="F65" s="72"/>
    </row>
    <row r="66" spans="5:6">
      <c r="E66" s="72"/>
      <c r="F66" s="72"/>
    </row>
    <row r="67" spans="5:6">
      <c r="E67" s="72"/>
      <c r="F67" s="72"/>
    </row>
    <row r="68" spans="5:6">
      <c r="E68" s="72"/>
      <c r="F68" s="72"/>
    </row>
    <row r="69" spans="5:6">
      <c r="E69" s="72"/>
      <c r="F69" s="72"/>
    </row>
    <row r="70" spans="5:6">
      <c r="E70" s="72"/>
      <c r="F70" s="72"/>
    </row>
    <row r="71" spans="5:6">
      <c r="E71" s="72"/>
      <c r="F71" s="72"/>
    </row>
    <row r="72" spans="5:6">
      <c r="E72" s="72"/>
      <c r="F72" s="72"/>
    </row>
    <row r="73" spans="5:6">
      <c r="E73" s="72"/>
      <c r="F73" s="72"/>
    </row>
    <row r="74" spans="5:6">
      <c r="E74" s="72"/>
      <c r="F74" s="72"/>
    </row>
    <row r="75" spans="5:6">
      <c r="E75" s="72"/>
      <c r="F75" s="72"/>
    </row>
    <row r="76" spans="5:6">
      <c r="E76" s="72"/>
      <c r="F76" s="72"/>
    </row>
    <row r="77" spans="5:6">
      <c r="E77" s="72"/>
      <c r="F77" s="72"/>
    </row>
    <row r="78" spans="5:6">
      <c r="E78" s="72"/>
      <c r="F78" s="72"/>
    </row>
    <row r="79" spans="5:6">
      <c r="E79" s="72"/>
      <c r="F79" s="72"/>
    </row>
    <row r="80" spans="5:6">
      <c r="E80" s="72"/>
      <c r="F80" s="72"/>
    </row>
    <row r="81" spans="5:6">
      <c r="E81" s="72"/>
      <c r="F81" s="72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17" sqref="E17"/>
    </sheetView>
  </sheetViews>
  <sheetFormatPr defaultColWidth="9.140625" defaultRowHeight="12.75"/>
  <cols>
    <col min="1" max="2" width="9.140625" style="44"/>
    <col min="3" max="3" width="55.5703125" style="44" customWidth="1"/>
    <col min="4" max="4" width="16.7109375" style="44" customWidth="1"/>
    <col min="5" max="5" width="14" style="44" bestFit="1" customWidth="1"/>
    <col min="6" max="16384" width="9.140625" style="44"/>
  </cols>
  <sheetData>
    <row r="1" spans="1:4" ht="15.75">
      <c r="A1" s="410" t="s">
        <v>968</v>
      </c>
      <c r="B1" s="410"/>
      <c r="C1" s="410"/>
      <c r="D1" s="410"/>
    </row>
    <row r="2" spans="1:4" ht="15.75">
      <c r="A2" s="410"/>
      <c r="B2" s="410"/>
      <c r="C2" s="410"/>
      <c r="D2" s="410"/>
    </row>
    <row r="3" spans="1:4">
      <c r="A3" s="45"/>
      <c r="B3" s="45"/>
      <c r="C3" s="45"/>
      <c r="D3" s="45"/>
    </row>
    <row r="4" spans="1:4">
      <c r="A4" s="46" t="s">
        <v>578</v>
      </c>
      <c r="B4" s="314"/>
      <c r="C4" s="46" t="s">
        <v>579</v>
      </c>
      <c r="D4" s="46" t="s">
        <v>580</v>
      </c>
    </row>
    <row r="5" spans="1:4" ht="15" customHeight="1">
      <c r="A5" s="51">
        <v>1</v>
      </c>
      <c r="B5" s="412" t="s">
        <v>856</v>
      </c>
      <c r="C5" s="48" t="s">
        <v>969</v>
      </c>
      <c r="D5" s="49">
        <f>106874880+10687488</f>
        <v>117562368</v>
      </c>
    </row>
    <row r="6" spans="1:4">
      <c r="A6" s="316"/>
      <c r="B6" s="413"/>
      <c r="C6" s="316"/>
      <c r="D6" s="49"/>
    </row>
    <row r="7" spans="1:4" ht="17.25" customHeight="1">
      <c r="A7" s="51">
        <v>2</v>
      </c>
      <c r="B7" s="413"/>
      <c r="C7" s="48" t="s">
        <v>970</v>
      </c>
      <c r="D7" s="49">
        <v>19193828</v>
      </c>
    </row>
    <row r="8" spans="1:4" ht="17.25" customHeight="1">
      <c r="A8" s="47"/>
      <c r="B8" s="413"/>
      <c r="C8" s="48"/>
      <c r="D8" s="49"/>
    </row>
    <row r="9" spans="1:4" ht="17.25" customHeight="1">
      <c r="A9" s="51">
        <v>3</v>
      </c>
      <c r="B9" s="413"/>
      <c r="C9" s="48" t="s">
        <v>971</v>
      </c>
      <c r="D9" s="49">
        <v>703680</v>
      </c>
    </row>
    <row r="10" spans="1:4" ht="17.25" customHeight="1">
      <c r="A10" s="47"/>
      <c r="B10" s="413"/>
      <c r="C10" s="48"/>
      <c r="D10" s="49"/>
    </row>
    <row r="11" spans="1:4" ht="17.25" customHeight="1">
      <c r="A11" s="51">
        <v>4</v>
      </c>
      <c r="B11" s="413"/>
      <c r="C11" s="48" t="s">
        <v>972</v>
      </c>
      <c r="D11" s="415"/>
    </row>
    <row r="12" spans="1:4" ht="17.25" customHeight="1">
      <c r="A12" s="47"/>
      <c r="B12" s="413"/>
      <c r="C12" s="48"/>
      <c r="D12" s="416"/>
    </row>
    <row r="13" spans="1:4" ht="17.25" customHeight="1">
      <c r="A13" s="51">
        <v>5</v>
      </c>
      <c r="B13" s="413"/>
      <c r="C13" s="48" t="s">
        <v>973</v>
      </c>
      <c r="D13" s="417"/>
    </row>
    <row r="14" spans="1:4" ht="17.25" customHeight="1">
      <c r="A14" s="47"/>
      <c r="B14" s="413"/>
      <c r="C14" s="48"/>
      <c r="D14" s="50"/>
    </row>
    <row r="15" spans="1:4" ht="17.25" customHeight="1">
      <c r="A15" s="51">
        <v>6</v>
      </c>
      <c r="B15" s="413"/>
      <c r="C15" s="52" t="s">
        <v>581</v>
      </c>
      <c r="D15" s="49">
        <v>1100000</v>
      </c>
    </row>
    <row r="16" spans="1:4" ht="17.25" customHeight="1">
      <c r="A16" s="51"/>
      <c r="B16" s="413"/>
      <c r="C16" s="53"/>
      <c r="D16" s="54"/>
    </row>
    <row r="17" spans="1:4" ht="17.25" customHeight="1">
      <c r="A17" s="51">
        <v>7</v>
      </c>
      <c r="B17" s="413"/>
      <c r="C17" s="52" t="s">
        <v>868</v>
      </c>
      <c r="D17" s="49">
        <v>16794000</v>
      </c>
    </row>
    <row r="18" spans="1:4" ht="17.25" customHeight="1">
      <c r="A18" s="51"/>
      <c r="B18" s="413"/>
      <c r="C18" s="53"/>
      <c r="D18" s="54"/>
    </row>
    <row r="19" spans="1:4" ht="17.25" customHeight="1">
      <c r="A19" s="51">
        <v>8</v>
      </c>
      <c r="B19" s="413"/>
      <c r="C19" s="52" t="s">
        <v>869</v>
      </c>
      <c r="D19" s="49">
        <v>528000</v>
      </c>
    </row>
    <row r="20" spans="1:4" ht="17.25" customHeight="1">
      <c r="A20" s="51"/>
      <c r="B20" s="413"/>
      <c r="C20" s="52"/>
      <c r="D20" s="49"/>
    </row>
    <row r="21" spans="1:4" ht="17.25" customHeight="1">
      <c r="A21" s="51">
        <v>9</v>
      </c>
      <c r="B21" s="413"/>
      <c r="C21" s="52" t="s">
        <v>870</v>
      </c>
      <c r="D21" s="49">
        <v>56960</v>
      </c>
    </row>
    <row r="22" spans="1:4" ht="17.25" customHeight="1">
      <c r="A22" s="51"/>
      <c r="B22" s="414"/>
      <c r="C22" s="53"/>
      <c r="D22" s="54"/>
    </row>
    <row r="23" spans="1:4" ht="17.25" customHeight="1">
      <c r="A23" s="411" t="s">
        <v>475</v>
      </c>
      <c r="B23" s="411"/>
      <c r="C23" s="411"/>
      <c r="D23" s="61">
        <f>D5+D7+D9+D11+D13+D15+D17+D19+D21</f>
        <v>155938836</v>
      </c>
    </row>
    <row r="24" spans="1:4" ht="17.25" customHeight="1">
      <c r="A24" s="51">
        <v>10</v>
      </c>
      <c r="B24" s="412" t="s">
        <v>866</v>
      </c>
      <c r="C24" s="57" t="s">
        <v>857</v>
      </c>
      <c r="D24" s="58">
        <f>'nguyen vat lieu kho'!J420</f>
        <v>93420983.165224388</v>
      </c>
    </row>
    <row r="25" spans="1:4" ht="17.25" customHeight="1">
      <c r="A25" s="51"/>
      <c r="B25" s="413"/>
      <c r="C25" s="53"/>
      <c r="D25" s="58"/>
    </row>
    <row r="26" spans="1:4" ht="17.25" customHeight="1">
      <c r="A26" s="51">
        <v>11</v>
      </c>
      <c r="B26" s="413"/>
      <c r="C26" s="48" t="s">
        <v>858</v>
      </c>
      <c r="D26" s="55">
        <f>'nguyen vat lieu kho'!J421</f>
        <v>17770038.937951129</v>
      </c>
    </row>
    <row r="27" spans="1:4" ht="17.25" customHeight="1">
      <c r="A27" s="51"/>
      <c r="B27" s="413"/>
      <c r="C27" s="48"/>
      <c r="D27" s="55"/>
    </row>
    <row r="28" spans="1:4" ht="17.25" customHeight="1">
      <c r="A28" s="51">
        <v>12</v>
      </c>
      <c r="B28" s="413"/>
      <c r="C28" s="57" t="s">
        <v>843</v>
      </c>
      <c r="D28" s="58">
        <f>'nguyen vat lieu kho'!J422</f>
        <v>0</v>
      </c>
    </row>
    <row r="29" spans="1:4" ht="17.25" customHeight="1">
      <c r="A29" s="51"/>
      <c r="B29" s="413"/>
      <c r="C29" s="57"/>
      <c r="D29" s="58"/>
    </row>
    <row r="30" spans="1:4" ht="17.25" customHeight="1">
      <c r="A30" s="51">
        <v>13</v>
      </c>
      <c r="B30" s="413"/>
      <c r="C30" s="57" t="s">
        <v>859</v>
      </c>
      <c r="D30" s="58">
        <f>'nguyen vat lieu kho'!J423</f>
        <v>3688283</v>
      </c>
    </row>
    <row r="31" spans="1:4" ht="17.25" customHeight="1">
      <c r="A31" s="51"/>
      <c r="B31" s="413"/>
      <c r="C31" s="57"/>
      <c r="D31" s="58"/>
    </row>
    <row r="32" spans="1:4" ht="17.25" customHeight="1">
      <c r="A32" s="51">
        <v>14</v>
      </c>
      <c r="B32" s="413"/>
      <c r="C32" s="57" t="s">
        <v>860</v>
      </c>
      <c r="D32" s="58">
        <f>'nguyen vat lieu kho'!J424</f>
        <v>16696486.54563492</v>
      </c>
    </row>
    <row r="33" spans="1:4" ht="17.25" customHeight="1">
      <c r="A33" s="51"/>
      <c r="B33" s="413"/>
      <c r="C33" s="57"/>
      <c r="D33" s="58"/>
    </row>
    <row r="34" spans="1:4" ht="17.25" customHeight="1">
      <c r="A34" s="51">
        <v>15</v>
      </c>
      <c r="B34" s="413"/>
      <c r="C34" s="315" t="s">
        <v>861</v>
      </c>
      <c r="D34" s="58">
        <f>'nguyen vat lieu kho'!J425</f>
        <v>2152176.2000000002</v>
      </c>
    </row>
    <row r="35" spans="1:4" ht="17.25" customHeight="1">
      <c r="A35" s="51"/>
      <c r="B35" s="413"/>
      <c r="C35" s="315"/>
      <c r="D35" s="58"/>
    </row>
    <row r="36" spans="1:4" ht="17.25" customHeight="1">
      <c r="A36" s="59">
        <v>16</v>
      </c>
      <c r="B36" s="413"/>
      <c r="C36" s="57" t="s">
        <v>862</v>
      </c>
      <c r="D36" s="60">
        <f>'nguyen vat lieu kho'!J426</f>
        <v>1168625.94</v>
      </c>
    </row>
    <row r="37" spans="1:4" ht="17.25" customHeight="1">
      <c r="A37" s="59"/>
      <c r="B37" s="413"/>
      <c r="C37" s="57"/>
      <c r="D37" s="60"/>
    </row>
    <row r="38" spans="1:4" ht="17.25" customHeight="1">
      <c r="A38" s="59">
        <v>17</v>
      </c>
      <c r="B38" s="413"/>
      <c r="C38" s="57" t="s">
        <v>863</v>
      </c>
      <c r="D38" s="60">
        <f>'nguyen vat lieu kho'!J427</f>
        <v>557453.45666666655</v>
      </c>
    </row>
    <row r="39" spans="1:4" ht="17.25" customHeight="1">
      <c r="A39" s="59"/>
      <c r="B39" s="413"/>
      <c r="C39" s="57"/>
      <c r="D39" s="60"/>
    </row>
    <row r="40" spans="1:4" ht="17.25" customHeight="1">
      <c r="A40" s="59">
        <v>18</v>
      </c>
      <c r="B40" s="413"/>
      <c r="C40" s="57" t="s">
        <v>864</v>
      </c>
      <c r="D40" s="60">
        <f>'nguyen vat lieu kho'!J428</f>
        <v>0</v>
      </c>
    </row>
    <row r="41" spans="1:4" ht="17.25" customHeight="1">
      <c r="A41" s="59"/>
      <c r="B41" s="413"/>
      <c r="C41" s="57"/>
      <c r="D41" s="60"/>
    </row>
    <row r="42" spans="1:4" ht="17.25" customHeight="1">
      <c r="A42" s="59">
        <v>19</v>
      </c>
      <c r="B42" s="413"/>
      <c r="C42" s="57" t="s">
        <v>865</v>
      </c>
      <c r="D42" s="58">
        <f>'nguyen vat lieu kho'!J429</f>
        <v>0</v>
      </c>
    </row>
    <row r="43" spans="1:4" ht="17.25" customHeight="1">
      <c r="A43" s="59"/>
      <c r="B43" s="413"/>
      <c r="C43" s="57"/>
      <c r="D43" s="58"/>
    </row>
    <row r="44" spans="1:4" ht="17.25" customHeight="1">
      <c r="A44" s="59">
        <v>20</v>
      </c>
      <c r="B44" s="413"/>
      <c r="C44" s="57" t="s">
        <v>867</v>
      </c>
      <c r="D44" s="58" t="e">
        <f>'nhap hang tuoi song'!J40</f>
        <v>#DIV/0!</v>
      </c>
    </row>
    <row r="45" spans="1:4" ht="17.25" customHeight="1">
      <c r="A45" s="59"/>
      <c r="B45" s="413"/>
      <c r="C45" s="57"/>
      <c r="D45" s="58"/>
    </row>
    <row r="46" spans="1:4" ht="17.25" customHeight="1">
      <c r="A46" s="59">
        <v>21</v>
      </c>
      <c r="B46" s="413"/>
      <c r="C46" s="48" t="s">
        <v>844</v>
      </c>
      <c r="D46" s="56"/>
    </row>
    <row r="47" spans="1:4" ht="17.25" customHeight="1">
      <c r="A47" s="59"/>
      <c r="B47" s="413"/>
      <c r="C47" s="48"/>
      <c r="D47" s="56"/>
    </row>
    <row r="48" spans="1:4" ht="17.25" customHeight="1">
      <c r="A48" s="59">
        <v>22</v>
      </c>
      <c r="B48" s="413"/>
      <c r="C48" s="48" t="s">
        <v>745</v>
      </c>
      <c r="D48" s="56">
        <f>SUM(D49:D49)</f>
        <v>0</v>
      </c>
    </row>
    <row r="49" spans="1:5" ht="17.25" customHeight="1">
      <c r="A49" s="59"/>
      <c r="B49" s="414"/>
      <c r="C49" s="277"/>
      <c r="D49" s="278"/>
    </row>
    <row r="50" spans="1:5" ht="24.75" customHeight="1">
      <c r="A50" s="411" t="s">
        <v>475</v>
      </c>
      <c r="B50" s="411"/>
      <c r="C50" s="411"/>
      <c r="D50" s="61" t="e">
        <f>D24+D26+D28+D30+D32+D34+D36+D38+D40+D42+D44+D46+D48</f>
        <v>#DIV/0!</v>
      </c>
      <c r="E50" s="62"/>
    </row>
    <row r="51" spans="1:5">
      <c r="D51" s="62"/>
    </row>
    <row r="52" spans="1:5">
      <c r="D52" s="62"/>
      <c r="E52" s="311"/>
    </row>
  </sheetData>
  <mergeCells count="7">
    <mergeCell ref="A1:D1"/>
    <mergeCell ref="A2:D2"/>
    <mergeCell ref="A50:C50"/>
    <mergeCell ref="B24:B49"/>
    <mergeCell ref="B5:B22"/>
    <mergeCell ref="A23:C23"/>
    <mergeCell ref="D11:D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2"/>
  <sheetViews>
    <sheetView zoomScaleNormal="100" workbookViewId="0">
      <pane xSplit="3" ySplit="4" topLeftCell="D405" activePane="bottomRight" state="frozen"/>
      <selection pane="topRight" activeCell="D1" sqref="D1"/>
      <selection pane="bottomLeft" activeCell="A5" sqref="A5"/>
      <selection pane="bottomRight" activeCell="K414" sqref="K414"/>
    </sheetView>
  </sheetViews>
  <sheetFormatPr defaultColWidth="9.140625" defaultRowHeight="15.75" customHeight="1"/>
  <cols>
    <col min="1" max="1" width="12" style="5" customWidth="1"/>
    <col min="2" max="2" width="35.7109375" style="5" customWidth="1"/>
    <col min="3" max="3" width="6" style="39" customWidth="1"/>
    <col min="4" max="4" width="12.85546875" style="43" customWidth="1"/>
    <col min="5" max="5" width="11.5703125" style="32" customWidth="1"/>
    <col min="6" max="6" width="15.5703125" style="34" customWidth="1"/>
    <col min="7" max="7" width="12.140625" style="35" customWidth="1"/>
    <col min="8" max="8" width="15.140625" style="36" customWidth="1"/>
    <col min="9" max="9" width="11.7109375" style="2" customWidth="1"/>
    <col min="10" max="10" width="14.7109375" style="2" customWidth="1"/>
    <col min="11" max="11" width="12.28515625" style="3" customWidth="1"/>
    <col min="12" max="12" width="15.85546875" style="1" customWidth="1"/>
    <col min="13" max="43" width="10.7109375" style="3" customWidth="1"/>
    <col min="44" max="16384" width="9.140625" style="5"/>
  </cols>
  <sheetData>
    <row r="1" spans="1:43" ht="15.75" customHeight="1">
      <c r="A1" s="250" t="s">
        <v>735</v>
      </c>
      <c r="B1" s="251"/>
      <c r="F1" s="32"/>
      <c r="L1" s="16"/>
    </row>
    <row r="2" spans="1:43" s="17" customFormat="1" ht="19.5" customHeight="1">
      <c r="A2" s="423" t="s">
        <v>30</v>
      </c>
      <c r="B2" s="423" t="s">
        <v>0</v>
      </c>
      <c r="C2" s="424" t="s">
        <v>1</v>
      </c>
      <c r="D2" s="427" t="s">
        <v>468</v>
      </c>
      <c r="E2" s="426" t="s">
        <v>379</v>
      </c>
      <c r="F2" s="426"/>
      <c r="G2" s="421" t="s">
        <v>380</v>
      </c>
      <c r="H2" s="422"/>
      <c r="I2" s="418" t="s">
        <v>471</v>
      </c>
      <c r="J2" s="419"/>
      <c r="K2" s="420" t="s">
        <v>472</v>
      </c>
      <c r="L2" s="420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</row>
    <row r="3" spans="1:43" ht="36" customHeight="1">
      <c r="A3" s="423"/>
      <c r="B3" s="423"/>
      <c r="C3" s="425"/>
      <c r="D3" s="428"/>
      <c r="E3" s="246" t="s">
        <v>469</v>
      </c>
      <c r="F3" s="69" t="s">
        <v>470</v>
      </c>
      <c r="G3" s="70" t="s">
        <v>469</v>
      </c>
      <c r="H3" s="71" t="s">
        <v>582</v>
      </c>
      <c r="I3" s="66" t="s">
        <v>469</v>
      </c>
      <c r="J3" s="66" t="s">
        <v>583</v>
      </c>
      <c r="K3" s="67" t="s">
        <v>469</v>
      </c>
      <c r="L3" s="68" t="s">
        <v>470</v>
      </c>
      <c r="M3" s="184">
        <v>42887</v>
      </c>
      <c r="N3" s="184">
        <f>M3+1</f>
        <v>42888</v>
      </c>
      <c r="O3" s="184">
        <f t="shared" ref="O3:AP3" si="0">N3+1</f>
        <v>42889</v>
      </c>
      <c r="P3" s="184">
        <f t="shared" si="0"/>
        <v>42890</v>
      </c>
      <c r="Q3" s="184">
        <f t="shared" si="0"/>
        <v>42891</v>
      </c>
      <c r="R3" s="184">
        <f t="shared" si="0"/>
        <v>42892</v>
      </c>
      <c r="S3" s="184">
        <f t="shared" si="0"/>
        <v>42893</v>
      </c>
      <c r="T3" s="184">
        <f t="shared" si="0"/>
        <v>42894</v>
      </c>
      <c r="U3" s="184">
        <f t="shared" si="0"/>
        <v>42895</v>
      </c>
      <c r="V3" s="184">
        <f t="shared" si="0"/>
        <v>42896</v>
      </c>
      <c r="W3" s="184">
        <f t="shared" si="0"/>
        <v>42897</v>
      </c>
      <c r="X3" s="184">
        <f t="shared" si="0"/>
        <v>42898</v>
      </c>
      <c r="Y3" s="184">
        <f t="shared" si="0"/>
        <v>42899</v>
      </c>
      <c r="Z3" s="184">
        <f t="shared" si="0"/>
        <v>42900</v>
      </c>
      <c r="AA3" s="184">
        <f t="shared" si="0"/>
        <v>42901</v>
      </c>
      <c r="AB3" s="184">
        <f t="shared" si="0"/>
        <v>42902</v>
      </c>
      <c r="AC3" s="184">
        <f t="shared" si="0"/>
        <v>42903</v>
      </c>
      <c r="AD3" s="184">
        <f>AC3+1</f>
        <v>42904</v>
      </c>
      <c r="AE3" s="184">
        <f t="shared" si="0"/>
        <v>42905</v>
      </c>
      <c r="AF3" s="184">
        <f t="shared" si="0"/>
        <v>42906</v>
      </c>
      <c r="AG3" s="184">
        <f t="shared" si="0"/>
        <v>42907</v>
      </c>
      <c r="AH3" s="184">
        <f t="shared" si="0"/>
        <v>42908</v>
      </c>
      <c r="AI3" s="184">
        <f t="shared" si="0"/>
        <v>42909</v>
      </c>
      <c r="AJ3" s="184">
        <f t="shared" si="0"/>
        <v>42910</v>
      </c>
      <c r="AK3" s="184">
        <f t="shared" si="0"/>
        <v>42911</v>
      </c>
      <c r="AL3" s="184">
        <f t="shared" si="0"/>
        <v>42912</v>
      </c>
      <c r="AM3" s="184">
        <f t="shared" si="0"/>
        <v>42913</v>
      </c>
      <c r="AN3" s="184">
        <f t="shared" si="0"/>
        <v>42914</v>
      </c>
      <c r="AO3" s="184">
        <f t="shared" si="0"/>
        <v>42915</v>
      </c>
      <c r="AP3" s="184">
        <f t="shared" si="0"/>
        <v>42916</v>
      </c>
      <c r="AQ3" s="184"/>
    </row>
    <row r="4" spans="1:43" s="118" customFormat="1" ht="25.5" customHeight="1">
      <c r="A4" s="21"/>
      <c r="B4" s="21" t="s">
        <v>734</v>
      </c>
      <c r="C4" s="21" t="s">
        <v>2</v>
      </c>
      <c r="D4" s="119"/>
      <c r="E4" s="120"/>
      <c r="F4" s="120"/>
      <c r="G4" s="120"/>
      <c r="H4" s="120"/>
      <c r="I4" s="120"/>
      <c r="J4" s="120"/>
      <c r="K4" s="120"/>
      <c r="L4" s="12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</row>
    <row r="5" spans="1:43" s="118" customFormat="1" ht="25.5" customHeight="1">
      <c r="A5" s="6">
        <v>20201074</v>
      </c>
      <c r="B5" s="121" t="s">
        <v>575</v>
      </c>
      <c r="C5" s="122" t="s">
        <v>17</v>
      </c>
      <c r="D5" s="123" t="str">
        <f>VLOOKUP(A5,BKE!C519:H925,5,0)</f>
        <v>0</v>
      </c>
      <c r="E5" s="128">
        <v>0</v>
      </c>
      <c r="F5" s="124">
        <f>E5*D5</f>
        <v>0</v>
      </c>
      <c r="G5" s="125">
        <f>SUM(M5:AQ5)</f>
        <v>0</v>
      </c>
      <c r="H5" s="126">
        <f>D5*G5</f>
        <v>0</v>
      </c>
      <c r="I5" s="127">
        <f>E5+G5-K5</f>
        <v>0</v>
      </c>
      <c r="J5" s="127">
        <f>F5+H5-L5</f>
        <v>0</v>
      </c>
      <c r="K5" s="128"/>
      <c r="L5" s="122">
        <f t="shared" ref="L5:L71" si="1">K5*D5</f>
        <v>0</v>
      </c>
      <c r="M5" s="183">
        <f>SUMIFS(BKE!$F:$F,BKE!$C:$C,'nguyen vat lieu kho'!$A:$A,BKE!$B:$B,'nguyen vat lieu kho'!M$3)</f>
        <v>0</v>
      </c>
      <c r="N5" s="183">
        <f>SUMIFS(BKE!$F:$F,BKE!$C:$C,'nguyen vat lieu kho'!$A:$A,BKE!$B:$B,'nguyen vat lieu kho'!N$3)</f>
        <v>0</v>
      </c>
      <c r="O5" s="183">
        <f>SUMIFS(BKE!$F:$F,BKE!$C:$C,'nguyen vat lieu kho'!$A:$A,BKE!$B:$B,'nguyen vat lieu kho'!O$3)</f>
        <v>0</v>
      </c>
      <c r="P5" s="183">
        <f>SUMIFS(BKE!$F:$F,BKE!$C:$C,'nguyen vat lieu kho'!$A:$A,BKE!$B:$B,'nguyen vat lieu kho'!P$3)</f>
        <v>0</v>
      </c>
      <c r="Q5" s="183">
        <f>SUMIFS(BKE!$F:$F,BKE!$C:$C,'nguyen vat lieu kho'!$A:$A,BKE!$B:$B,'nguyen vat lieu kho'!Q$3)</f>
        <v>0</v>
      </c>
      <c r="R5" s="183">
        <f>SUMIFS(BKE!$F:$F,BKE!$C:$C,'nguyen vat lieu kho'!$A:$A,BKE!$B:$B,'nguyen vat lieu kho'!R$3)</f>
        <v>0</v>
      </c>
      <c r="S5" s="183">
        <f>SUMIFS(BKE!$F:$F,BKE!$C:$C,'nguyen vat lieu kho'!$A:$A,BKE!$B:$B,'nguyen vat lieu kho'!S$3)</f>
        <v>0</v>
      </c>
      <c r="T5" s="183">
        <f>SUMIFS(BKE!$F:$F,BKE!$C:$C,'nguyen vat lieu kho'!$A:$A,BKE!$B:$B,'nguyen vat lieu kho'!T$3)</f>
        <v>0</v>
      </c>
      <c r="U5" s="183">
        <f>SUMIFS(BKE!$F:$F,BKE!$C:$C,'nguyen vat lieu kho'!$A:$A,BKE!$B:$B,'nguyen vat lieu kho'!U$3)</f>
        <v>0</v>
      </c>
      <c r="V5" s="183">
        <f>SUMIFS(BKE!$F:$F,BKE!$C:$C,'nguyen vat lieu kho'!$A:$A,BKE!$B:$B,'nguyen vat lieu kho'!V$3)</f>
        <v>0</v>
      </c>
      <c r="W5" s="183">
        <f>SUMIFS(BKE!$F:$F,BKE!$C:$C,'nguyen vat lieu kho'!$A:$A,BKE!$B:$B,'nguyen vat lieu kho'!W$3)</f>
        <v>0</v>
      </c>
      <c r="X5" s="183">
        <f>SUMIFS(BKE!$F:$F,BKE!$C:$C,'nguyen vat lieu kho'!$A:$A,BKE!$B:$B,'nguyen vat lieu kho'!X$3)</f>
        <v>0</v>
      </c>
      <c r="Y5" s="183">
        <f>SUMIFS(BKE!$F:$F,BKE!$C:$C,'nguyen vat lieu kho'!$A:$A,BKE!$B:$B,'nguyen vat lieu kho'!Y$3)</f>
        <v>0</v>
      </c>
      <c r="Z5" s="183">
        <f>SUMIFS(BKE!$F:$F,BKE!$C:$C,'nguyen vat lieu kho'!$A:$A,BKE!$B:$B,'nguyen vat lieu kho'!Z$3)</f>
        <v>0</v>
      </c>
      <c r="AA5" s="183">
        <f>SUMIFS(BKE!$F:$F,BKE!$C:$C,'nguyen vat lieu kho'!$A:$A,BKE!$B:$B,'nguyen vat lieu kho'!AA$3)</f>
        <v>0</v>
      </c>
      <c r="AB5" s="183">
        <f>SUMIFS(BKE!$F:$F,BKE!$C:$C,'nguyen vat lieu kho'!$A:$A,BKE!$B:$B,'nguyen vat lieu kho'!AB$3)</f>
        <v>0</v>
      </c>
      <c r="AC5" s="183">
        <f>SUMIFS(BKE!$F:$F,BKE!$C:$C,'nguyen vat lieu kho'!$A:$A,BKE!$B:$B,'nguyen vat lieu kho'!AC$3)</f>
        <v>0</v>
      </c>
      <c r="AD5" s="183">
        <f>SUMIFS(BKE!$F:$F,BKE!$C:$C,'nguyen vat lieu kho'!$A:$A,BKE!$B:$B,'nguyen vat lieu kho'!AD$3)</f>
        <v>0</v>
      </c>
      <c r="AE5" s="183">
        <f>SUMIFS(BKE!$F:$F,BKE!$C:$C,'nguyen vat lieu kho'!$A:$A,BKE!$B:$B,'nguyen vat lieu kho'!AE$3)</f>
        <v>0</v>
      </c>
      <c r="AF5" s="183">
        <f>SUMIFS(BKE!$F:$F,BKE!$C:$C,'nguyen vat lieu kho'!$A:$A,BKE!$B:$B,'nguyen vat lieu kho'!AF$3)</f>
        <v>0</v>
      </c>
      <c r="AG5" s="183">
        <f>SUMIFS(BKE!$F:$F,BKE!$C:$C,'nguyen vat lieu kho'!$A:$A,BKE!$B:$B,'nguyen vat lieu kho'!AG$3)</f>
        <v>0</v>
      </c>
      <c r="AH5" s="183">
        <f>SUMIFS(BKE!$F:$F,BKE!$C:$C,'nguyen vat lieu kho'!$A:$A,BKE!$B:$B,'nguyen vat lieu kho'!AH$3)</f>
        <v>0</v>
      </c>
      <c r="AI5" s="183">
        <f>SUMIFS(BKE!$F:$F,BKE!$C:$C,'nguyen vat lieu kho'!$A:$A,BKE!$B:$B,'nguyen vat lieu kho'!AI$3)</f>
        <v>0</v>
      </c>
      <c r="AJ5" s="183">
        <f>SUMIFS(BKE!$F:$F,BKE!$C:$C,'nguyen vat lieu kho'!$A:$A,BKE!$B:$B,'nguyen vat lieu kho'!AJ$3)</f>
        <v>0</v>
      </c>
      <c r="AK5" s="183">
        <f>SUMIFS(BKE!$F:$F,BKE!$C:$C,'nguyen vat lieu kho'!$A:$A,BKE!$B:$B,'nguyen vat lieu kho'!AK$3)</f>
        <v>0</v>
      </c>
      <c r="AL5" s="183">
        <f>SUMIFS(BKE!$F:$F,BKE!$C:$C,'nguyen vat lieu kho'!$A:$A,BKE!$B:$B,'nguyen vat lieu kho'!AL$3)</f>
        <v>0</v>
      </c>
      <c r="AM5" s="183">
        <f>SUMIFS(BKE!$F:$F,BKE!$C:$C,'nguyen vat lieu kho'!$A:$A,BKE!$B:$B,'nguyen vat lieu kho'!AM$3)</f>
        <v>0</v>
      </c>
      <c r="AN5" s="183">
        <f>SUMIFS(BKE!$F:$F,BKE!$C:$C,'nguyen vat lieu kho'!$A:$A,BKE!$B:$B,'nguyen vat lieu kho'!AN$3)</f>
        <v>0</v>
      </c>
      <c r="AO5" s="183">
        <f>SUMIFS(BKE!$F:$F,BKE!$C:$C,'nguyen vat lieu kho'!$A:$A,BKE!$B:$B,'nguyen vat lieu kho'!AO$3)</f>
        <v>0</v>
      </c>
      <c r="AP5" s="183">
        <f>SUMIFS(BKE!$F:$F,BKE!$C:$C,'nguyen vat lieu kho'!$A:$A,BKE!$B:$B,'nguyen vat lieu kho'!AP$3)</f>
        <v>0</v>
      </c>
      <c r="AQ5" s="183">
        <f>SUMIFS(BKE!$F:$F,BKE!$C:$C,'nguyen vat lieu kho'!$A:$A,BKE!$B:$B,'nguyen vat lieu kho'!AQ$3)</f>
        <v>0</v>
      </c>
    </row>
    <row r="6" spans="1:43" s="118" customFormat="1" ht="25.5" customHeight="1">
      <c r="A6" s="9" t="s">
        <v>899</v>
      </c>
      <c r="B6" s="9" t="s">
        <v>175</v>
      </c>
      <c r="C6" s="9" t="s">
        <v>17</v>
      </c>
      <c r="D6" s="123">
        <f>VLOOKUP(A6,BKE!C520:H926,5,0)</f>
        <v>23</v>
      </c>
      <c r="E6" s="128">
        <v>1700</v>
      </c>
      <c r="F6" s="124">
        <f t="shared" ref="F6:F71" si="2">E6*D6</f>
        <v>39100</v>
      </c>
      <c r="G6" s="125">
        <f t="shared" ref="G6:G42" si="3">SUM(M6:AQ6)</f>
        <v>8500</v>
      </c>
      <c r="H6" s="126">
        <f t="shared" ref="H6:H44" si="4">D6*G6</f>
        <v>195500</v>
      </c>
      <c r="I6" s="127">
        <f t="shared" ref="I6:I72" si="5">E6+G6-K6</f>
        <v>10199</v>
      </c>
      <c r="J6" s="127">
        <f t="shared" ref="J6:J72" si="6">F6+H6-L6</f>
        <v>234577</v>
      </c>
      <c r="K6" s="128">
        <v>1</v>
      </c>
      <c r="L6" s="122">
        <f t="shared" si="1"/>
        <v>23</v>
      </c>
      <c r="M6" s="183">
        <f>SUMIFS(BKE!$F:$F,BKE!$C:$C,'nguyen vat lieu kho'!$A:$A,BKE!$B:$B,'nguyen vat lieu kho'!M$3)</f>
        <v>5100</v>
      </c>
      <c r="N6" s="183">
        <f>SUMIFS(BKE!$F:$F,BKE!$C:$C,'nguyen vat lieu kho'!$A:$A,BKE!$B:$B,'nguyen vat lieu kho'!N$3)</f>
        <v>0</v>
      </c>
      <c r="O6" s="183">
        <f>SUMIFS(BKE!$F:$F,BKE!$C:$C,'nguyen vat lieu kho'!$A:$A,BKE!$B:$B,'nguyen vat lieu kho'!O$3)</f>
        <v>0</v>
      </c>
      <c r="P6" s="183">
        <f>SUMIFS(BKE!$F:$F,BKE!$C:$C,'nguyen vat lieu kho'!$A:$A,BKE!$B:$B,'nguyen vat lieu kho'!P$3)</f>
        <v>0</v>
      </c>
      <c r="Q6" s="183">
        <f>SUMIFS(BKE!$F:$F,BKE!$C:$C,'nguyen vat lieu kho'!$A:$A,BKE!$B:$B,'nguyen vat lieu kho'!Q$3)</f>
        <v>0</v>
      </c>
      <c r="R6" s="183">
        <f>SUMIFS(BKE!$F:$F,BKE!$C:$C,'nguyen vat lieu kho'!$A:$A,BKE!$B:$B,'nguyen vat lieu kho'!R$3)</f>
        <v>0</v>
      </c>
      <c r="S6" s="183">
        <f>SUMIFS(BKE!$F:$F,BKE!$C:$C,'nguyen vat lieu kho'!$A:$A,BKE!$B:$B,'nguyen vat lieu kho'!S$3)</f>
        <v>0</v>
      </c>
      <c r="T6" s="183">
        <f>SUMIFS(BKE!$F:$F,BKE!$C:$C,'nguyen vat lieu kho'!$A:$A,BKE!$B:$B,'nguyen vat lieu kho'!T$3)</f>
        <v>3400</v>
      </c>
      <c r="U6" s="183">
        <f>SUMIFS(BKE!$F:$F,BKE!$C:$C,'nguyen vat lieu kho'!$A:$A,BKE!$B:$B,'nguyen vat lieu kho'!U$3)</f>
        <v>0</v>
      </c>
      <c r="V6" s="183">
        <f>SUMIFS(BKE!$F:$F,BKE!$C:$C,'nguyen vat lieu kho'!$A:$A,BKE!$B:$B,'nguyen vat lieu kho'!V$3)</f>
        <v>0</v>
      </c>
      <c r="W6" s="183">
        <f>SUMIFS(BKE!$F:$F,BKE!$C:$C,'nguyen vat lieu kho'!$A:$A,BKE!$B:$B,'nguyen vat lieu kho'!W$3)</f>
        <v>0</v>
      </c>
      <c r="X6" s="183">
        <f>SUMIFS(BKE!$F:$F,BKE!$C:$C,'nguyen vat lieu kho'!$A:$A,BKE!$B:$B,'nguyen vat lieu kho'!X$3)</f>
        <v>0</v>
      </c>
      <c r="Y6" s="183">
        <f>SUMIFS(BKE!$F:$F,BKE!$C:$C,'nguyen vat lieu kho'!$A:$A,BKE!$B:$B,'nguyen vat lieu kho'!Y$3)</f>
        <v>0</v>
      </c>
      <c r="Z6" s="183">
        <f>SUMIFS(BKE!$F:$F,BKE!$C:$C,'nguyen vat lieu kho'!$A:$A,BKE!$B:$B,'nguyen vat lieu kho'!Z$3)</f>
        <v>0</v>
      </c>
      <c r="AA6" s="183">
        <f>SUMIFS(BKE!$F:$F,BKE!$C:$C,'nguyen vat lieu kho'!$A:$A,BKE!$B:$B,'nguyen vat lieu kho'!AA$3)</f>
        <v>0</v>
      </c>
      <c r="AB6" s="183">
        <f>SUMIFS(BKE!$F:$F,BKE!$C:$C,'nguyen vat lieu kho'!$A:$A,BKE!$B:$B,'nguyen vat lieu kho'!AB$3)</f>
        <v>0</v>
      </c>
      <c r="AC6" s="183">
        <f>SUMIFS(BKE!$F:$F,BKE!$C:$C,'nguyen vat lieu kho'!$A:$A,BKE!$B:$B,'nguyen vat lieu kho'!AC$3)</f>
        <v>0</v>
      </c>
      <c r="AD6" s="183">
        <f>SUMIFS(BKE!$F:$F,BKE!$C:$C,'nguyen vat lieu kho'!$A:$A,BKE!$B:$B,'nguyen vat lieu kho'!AD$3)</f>
        <v>0</v>
      </c>
      <c r="AE6" s="183">
        <f>SUMIFS(BKE!$F:$F,BKE!$C:$C,'nguyen vat lieu kho'!$A:$A,BKE!$B:$B,'nguyen vat lieu kho'!AE$3)</f>
        <v>0</v>
      </c>
      <c r="AF6" s="183">
        <f>SUMIFS(BKE!$F:$F,BKE!$C:$C,'nguyen vat lieu kho'!$A:$A,BKE!$B:$B,'nguyen vat lieu kho'!AF$3)</f>
        <v>0</v>
      </c>
      <c r="AG6" s="183">
        <f>SUMIFS(BKE!$F:$F,BKE!$C:$C,'nguyen vat lieu kho'!$A:$A,BKE!$B:$B,'nguyen vat lieu kho'!AG$3)</f>
        <v>0</v>
      </c>
      <c r="AH6" s="183">
        <f>SUMIFS(BKE!$F:$F,BKE!$C:$C,'nguyen vat lieu kho'!$A:$A,BKE!$B:$B,'nguyen vat lieu kho'!AH$3)</f>
        <v>0</v>
      </c>
      <c r="AI6" s="183">
        <f>SUMIFS(BKE!$F:$F,BKE!$C:$C,'nguyen vat lieu kho'!$A:$A,BKE!$B:$B,'nguyen vat lieu kho'!AI$3)</f>
        <v>0</v>
      </c>
      <c r="AJ6" s="183">
        <f>SUMIFS(BKE!$F:$F,BKE!$C:$C,'nguyen vat lieu kho'!$A:$A,BKE!$B:$B,'nguyen vat lieu kho'!AJ$3)</f>
        <v>0</v>
      </c>
      <c r="AK6" s="183">
        <f>SUMIFS(BKE!$F:$F,BKE!$C:$C,'nguyen vat lieu kho'!$A:$A,BKE!$B:$B,'nguyen vat lieu kho'!AK$3)</f>
        <v>0</v>
      </c>
      <c r="AL6" s="183">
        <f>SUMIFS(BKE!$F:$F,BKE!$C:$C,'nguyen vat lieu kho'!$A:$A,BKE!$B:$B,'nguyen vat lieu kho'!AL$3)</f>
        <v>0</v>
      </c>
      <c r="AM6" s="183">
        <f>SUMIFS(BKE!$F:$F,BKE!$C:$C,'nguyen vat lieu kho'!$A:$A,BKE!$B:$B,'nguyen vat lieu kho'!AM$3)</f>
        <v>0</v>
      </c>
      <c r="AN6" s="183">
        <f>SUMIFS(BKE!$F:$F,BKE!$C:$C,'nguyen vat lieu kho'!$A:$A,BKE!$B:$B,'nguyen vat lieu kho'!AN$3)</f>
        <v>0</v>
      </c>
      <c r="AO6" s="183">
        <f>SUMIFS(BKE!$F:$F,BKE!$C:$C,'nguyen vat lieu kho'!$A:$A,BKE!$B:$B,'nguyen vat lieu kho'!AO$3)</f>
        <v>0</v>
      </c>
      <c r="AP6" s="183">
        <f>SUMIFS(BKE!$F:$F,BKE!$C:$C,'nguyen vat lieu kho'!$A:$A,BKE!$B:$B,'nguyen vat lieu kho'!AP$3)</f>
        <v>0</v>
      </c>
      <c r="AQ6" s="183">
        <f>SUMIFS(BKE!$F:$F,BKE!$C:$C,'nguyen vat lieu kho'!$A:$A,BKE!$B:$B,'nguyen vat lieu kho'!AQ$3)</f>
        <v>0</v>
      </c>
    </row>
    <row r="7" spans="1:43" s="118" customFormat="1" ht="25.5" customHeight="1">
      <c r="A7" s="9" t="s">
        <v>898</v>
      </c>
      <c r="B7" s="9" t="s">
        <v>176</v>
      </c>
      <c r="C7" s="9" t="s">
        <v>17</v>
      </c>
      <c r="D7" s="123" t="str">
        <f>VLOOKUP(A7,BKE!C521:H927,5,0)</f>
        <v>0</v>
      </c>
      <c r="E7" s="128">
        <v>0</v>
      </c>
      <c r="F7" s="124">
        <f t="shared" si="2"/>
        <v>0</v>
      </c>
      <c r="G7" s="125">
        <f t="shared" si="3"/>
        <v>0</v>
      </c>
      <c r="H7" s="126">
        <f t="shared" si="4"/>
        <v>0</v>
      </c>
      <c r="I7" s="127">
        <f t="shared" si="5"/>
        <v>0</v>
      </c>
      <c r="J7" s="127">
        <f t="shared" si="6"/>
        <v>0</v>
      </c>
      <c r="K7" s="128"/>
      <c r="L7" s="122">
        <f t="shared" si="1"/>
        <v>0</v>
      </c>
      <c r="M7" s="183">
        <f>SUMIFS(BKE!$F:$F,BKE!$C:$C,'nguyen vat lieu kho'!$A:$A,BKE!$B:$B,'nguyen vat lieu kho'!M$3)</f>
        <v>0</v>
      </c>
      <c r="N7" s="183">
        <f>SUMIFS(BKE!$F:$F,BKE!$C:$C,'nguyen vat lieu kho'!$A:$A,BKE!$B:$B,'nguyen vat lieu kho'!N$3)</f>
        <v>0</v>
      </c>
      <c r="O7" s="183">
        <f>SUMIFS(BKE!$F:$F,BKE!$C:$C,'nguyen vat lieu kho'!$A:$A,BKE!$B:$B,'nguyen vat lieu kho'!O$3)</f>
        <v>0</v>
      </c>
      <c r="P7" s="183">
        <f>SUMIFS(BKE!$F:$F,BKE!$C:$C,'nguyen vat lieu kho'!$A:$A,BKE!$B:$B,'nguyen vat lieu kho'!P$3)</f>
        <v>0</v>
      </c>
      <c r="Q7" s="183">
        <f>SUMIFS(BKE!$F:$F,BKE!$C:$C,'nguyen vat lieu kho'!$A:$A,BKE!$B:$B,'nguyen vat lieu kho'!Q$3)</f>
        <v>0</v>
      </c>
      <c r="R7" s="183">
        <f>SUMIFS(BKE!$F:$F,BKE!$C:$C,'nguyen vat lieu kho'!$A:$A,BKE!$B:$B,'nguyen vat lieu kho'!R$3)</f>
        <v>0</v>
      </c>
      <c r="S7" s="183">
        <f>SUMIFS(BKE!$F:$F,BKE!$C:$C,'nguyen vat lieu kho'!$A:$A,BKE!$B:$B,'nguyen vat lieu kho'!S$3)</f>
        <v>0</v>
      </c>
      <c r="T7" s="183">
        <f>SUMIFS(BKE!$F:$F,BKE!$C:$C,'nguyen vat lieu kho'!$A:$A,BKE!$B:$B,'nguyen vat lieu kho'!T$3)</f>
        <v>0</v>
      </c>
      <c r="U7" s="183">
        <f>SUMIFS(BKE!$F:$F,BKE!$C:$C,'nguyen vat lieu kho'!$A:$A,BKE!$B:$B,'nguyen vat lieu kho'!U$3)</f>
        <v>0</v>
      </c>
      <c r="V7" s="183">
        <f>SUMIFS(BKE!$F:$F,BKE!$C:$C,'nguyen vat lieu kho'!$A:$A,BKE!$B:$B,'nguyen vat lieu kho'!V$3)</f>
        <v>0</v>
      </c>
      <c r="W7" s="183">
        <f>SUMIFS(BKE!$F:$F,BKE!$C:$C,'nguyen vat lieu kho'!$A:$A,BKE!$B:$B,'nguyen vat lieu kho'!W$3)</f>
        <v>0</v>
      </c>
      <c r="X7" s="183">
        <f>SUMIFS(BKE!$F:$F,BKE!$C:$C,'nguyen vat lieu kho'!$A:$A,BKE!$B:$B,'nguyen vat lieu kho'!X$3)</f>
        <v>0</v>
      </c>
      <c r="Y7" s="183">
        <f>SUMIFS(BKE!$F:$F,BKE!$C:$C,'nguyen vat lieu kho'!$A:$A,BKE!$B:$B,'nguyen vat lieu kho'!Y$3)</f>
        <v>0</v>
      </c>
      <c r="Z7" s="183">
        <f>SUMIFS(BKE!$F:$F,BKE!$C:$C,'nguyen vat lieu kho'!$A:$A,BKE!$B:$B,'nguyen vat lieu kho'!Z$3)</f>
        <v>0</v>
      </c>
      <c r="AA7" s="183">
        <f>SUMIFS(BKE!$F:$F,BKE!$C:$C,'nguyen vat lieu kho'!$A:$A,BKE!$B:$B,'nguyen vat lieu kho'!AA$3)</f>
        <v>0</v>
      </c>
      <c r="AB7" s="183">
        <f>SUMIFS(BKE!$F:$F,BKE!$C:$C,'nguyen vat lieu kho'!$A:$A,BKE!$B:$B,'nguyen vat lieu kho'!AB$3)</f>
        <v>0</v>
      </c>
      <c r="AC7" s="183">
        <f>SUMIFS(BKE!$F:$F,BKE!$C:$C,'nguyen vat lieu kho'!$A:$A,BKE!$B:$B,'nguyen vat lieu kho'!AC$3)</f>
        <v>0</v>
      </c>
      <c r="AD7" s="183">
        <f>SUMIFS(BKE!$F:$F,BKE!$C:$C,'nguyen vat lieu kho'!$A:$A,BKE!$B:$B,'nguyen vat lieu kho'!AD$3)</f>
        <v>0</v>
      </c>
      <c r="AE7" s="183">
        <f>SUMIFS(BKE!$F:$F,BKE!$C:$C,'nguyen vat lieu kho'!$A:$A,BKE!$B:$B,'nguyen vat lieu kho'!AE$3)</f>
        <v>0</v>
      </c>
      <c r="AF7" s="183">
        <f>SUMIFS(BKE!$F:$F,BKE!$C:$C,'nguyen vat lieu kho'!$A:$A,BKE!$B:$B,'nguyen vat lieu kho'!AF$3)</f>
        <v>0</v>
      </c>
      <c r="AG7" s="183">
        <f>SUMIFS(BKE!$F:$F,BKE!$C:$C,'nguyen vat lieu kho'!$A:$A,BKE!$B:$B,'nguyen vat lieu kho'!AG$3)</f>
        <v>0</v>
      </c>
      <c r="AH7" s="183">
        <f>SUMIFS(BKE!$F:$F,BKE!$C:$C,'nguyen vat lieu kho'!$A:$A,BKE!$B:$B,'nguyen vat lieu kho'!AH$3)</f>
        <v>0</v>
      </c>
      <c r="AI7" s="183">
        <f>SUMIFS(BKE!$F:$F,BKE!$C:$C,'nguyen vat lieu kho'!$A:$A,BKE!$B:$B,'nguyen vat lieu kho'!AI$3)</f>
        <v>0</v>
      </c>
      <c r="AJ7" s="183">
        <f>SUMIFS(BKE!$F:$F,BKE!$C:$C,'nguyen vat lieu kho'!$A:$A,BKE!$B:$B,'nguyen vat lieu kho'!AJ$3)</f>
        <v>0</v>
      </c>
      <c r="AK7" s="183">
        <f>SUMIFS(BKE!$F:$F,BKE!$C:$C,'nguyen vat lieu kho'!$A:$A,BKE!$B:$B,'nguyen vat lieu kho'!AK$3)</f>
        <v>0</v>
      </c>
      <c r="AL7" s="183">
        <f>SUMIFS(BKE!$F:$F,BKE!$C:$C,'nguyen vat lieu kho'!$A:$A,BKE!$B:$B,'nguyen vat lieu kho'!AL$3)</f>
        <v>0</v>
      </c>
      <c r="AM7" s="183">
        <f>SUMIFS(BKE!$F:$F,BKE!$C:$C,'nguyen vat lieu kho'!$A:$A,BKE!$B:$B,'nguyen vat lieu kho'!AM$3)</f>
        <v>0</v>
      </c>
      <c r="AN7" s="183">
        <f>SUMIFS(BKE!$F:$F,BKE!$C:$C,'nguyen vat lieu kho'!$A:$A,BKE!$B:$B,'nguyen vat lieu kho'!AN$3)</f>
        <v>0</v>
      </c>
      <c r="AO7" s="183">
        <f>SUMIFS(BKE!$F:$F,BKE!$C:$C,'nguyen vat lieu kho'!$A:$A,BKE!$B:$B,'nguyen vat lieu kho'!AO$3)</f>
        <v>0</v>
      </c>
      <c r="AP7" s="183">
        <f>SUMIFS(BKE!$F:$F,BKE!$C:$C,'nguyen vat lieu kho'!$A:$A,BKE!$B:$B,'nguyen vat lieu kho'!AP$3)</f>
        <v>0</v>
      </c>
      <c r="AQ7" s="183">
        <f>SUMIFS(BKE!$F:$F,BKE!$C:$C,'nguyen vat lieu kho'!$A:$A,BKE!$B:$B,'nguyen vat lieu kho'!AQ$3)</f>
        <v>0</v>
      </c>
    </row>
    <row r="8" spans="1:43" s="118" customFormat="1" ht="25.5" customHeight="1">
      <c r="A8" s="9" t="s">
        <v>177</v>
      </c>
      <c r="B8" s="9" t="s">
        <v>178</v>
      </c>
      <c r="C8" s="9" t="s">
        <v>17</v>
      </c>
      <c r="D8" s="123" t="str">
        <f>VLOOKUP(A8,BKE!C522:H928,5,0)</f>
        <v>0</v>
      </c>
      <c r="E8" s="128">
        <v>0</v>
      </c>
      <c r="F8" s="124">
        <f t="shared" si="2"/>
        <v>0</v>
      </c>
      <c r="G8" s="125">
        <f t="shared" si="3"/>
        <v>0</v>
      </c>
      <c r="H8" s="126">
        <f t="shared" si="4"/>
        <v>0</v>
      </c>
      <c r="I8" s="127">
        <f t="shared" si="5"/>
        <v>0</v>
      </c>
      <c r="J8" s="127">
        <f t="shared" si="6"/>
        <v>0</v>
      </c>
      <c r="K8" s="128"/>
      <c r="L8" s="122">
        <f t="shared" si="1"/>
        <v>0</v>
      </c>
      <c r="M8" s="183">
        <f>SUMIFS(BKE!$F:$F,BKE!$C:$C,'nguyen vat lieu kho'!$A:$A,BKE!$B:$B,'nguyen vat lieu kho'!M$3)</f>
        <v>0</v>
      </c>
      <c r="N8" s="183">
        <f>SUMIFS(BKE!$F:$F,BKE!$C:$C,'nguyen vat lieu kho'!$A:$A,BKE!$B:$B,'nguyen vat lieu kho'!N$3)</f>
        <v>0</v>
      </c>
      <c r="O8" s="183">
        <f>SUMIFS(BKE!$F:$F,BKE!$C:$C,'nguyen vat lieu kho'!$A:$A,BKE!$B:$B,'nguyen vat lieu kho'!O$3)</f>
        <v>0</v>
      </c>
      <c r="P8" s="183">
        <f>SUMIFS(BKE!$F:$F,BKE!$C:$C,'nguyen vat lieu kho'!$A:$A,BKE!$B:$B,'nguyen vat lieu kho'!P$3)</f>
        <v>0</v>
      </c>
      <c r="Q8" s="183">
        <f>SUMIFS(BKE!$F:$F,BKE!$C:$C,'nguyen vat lieu kho'!$A:$A,BKE!$B:$B,'nguyen vat lieu kho'!Q$3)</f>
        <v>0</v>
      </c>
      <c r="R8" s="183">
        <f>SUMIFS(BKE!$F:$F,BKE!$C:$C,'nguyen vat lieu kho'!$A:$A,BKE!$B:$B,'nguyen vat lieu kho'!R$3)</f>
        <v>0</v>
      </c>
      <c r="S8" s="183">
        <f>SUMIFS(BKE!$F:$F,BKE!$C:$C,'nguyen vat lieu kho'!$A:$A,BKE!$B:$B,'nguyen vat lieu kho'!S$3)</f>
        <v>0</v>
      </c>
      <c r="T8" s="183">
        <f>SUMIFS(BKE!$F:$F,BKE!$C:$C,'nguyen vat lieu kho'!$A:$A,BKE!$B:$B,'nguyen vat lieu kho'!T$3)</f>
        <v>0</v>
      </c>
      <c r="U8" s="183">
        <f>SUMIFS(BKE!$F:$F,BKE!$C:$C,'nguyen vat lieu kho'!$A:$A,BKE!$B:$B,'nguyen vat lieu kho'!U$3)</f>
        <v>0</v>
      </c>
      <c r="V8" s="183">
        <f>SUMIFS(BKE!$F:$F,BKE!$C:$C,'nguyen vat lieu kho'!$A:$A,BKE!$B:$B,'nguyen vat lieu kho'!V$3)</f>
        <v>0</v>
      </c>
      <c r="W8" s="183">
        <f>SUMIFS(BKE!$F:$F,BKE!$C:$C,'nguyen vat lieu kho'!$A:$A,BKE!$B:$B,'nguyen vat lieu kho'!W$3)</f>
        <v>0</v>
      </c>
      <c r="X8" s="183">
        <f>SUMIFS(BKE!$F:$F,BKE!$C:$C,'nguyen vat lieu kho'!$A:$A,BKE!$B:$B,'nguyen vat lieu kho'!X$3)</f>
        <v>0</v>
      </c>
      <c r="Y8" s="183">
        <f>SUMIFS(BKE!$F:$F,BKE!$C:$C,'nguyen vat lieu kho'!$A:$A,BKE!$B:$B,'nguyen vat lieu kho'!Y$3)</f>
        <v>0</v>
      </c>
      <c r="Z8" s="183">
        <f>SUMIFS(BKE!$F:$F,BKE!$C:$C,'nguyen vat lieu kho'!$A:$A,BKE!$B:$B,'nguyen vat lieu kho'!Z$3)</f>
        <v>0</v>
      </c>
      <c r="AA8" s="183">
        <f>SUMIFS(BKE!$F:$F,BKE!$C:$C,'nguyen vat lieu kho'!$A:$A,BKE!$B:$B,'nguyen vat lieu kho'!AA$3)</f>
        <v>0</v>
      </c>
      <c r="AB8" s="183">
        <f>SUMIFS(BKE!$F:$F,BKE!$C:$C,'nguyen vat lieu kho'!$A:$A,BKE!$B:$B,'nguyen vat lieu kho'!AB$3)</f>
        <v>0</v>
      </c>
      <c r="AC8" s="183">
        <f>SUMIFS(BKE!$F:$F,BKE!$C:$C,'nguyen vat lieu kho'!$A:$A,BKE!$B:$B,'nguyen vat lieu kho'!AC$3)</f>
        <v>0</v>
      </c>
      <c r="AD8" s="183">
        <f>SUMIFS(BKE!$F:$F,BKE!$C:$C,'nguyen vat lieu kho'!$A:$A,BKE!$B:$B,'nguyen vat lieu kho'!AD$3)</f>
        <v>0</v>
      </c>
      <c r="AE8" s="183">
        <f>SUMIFS(BKE!$F:$F,BKE!$C:$C,'nguyen vat lieu kho'!$A:$A,BKE!$B:$B,'nguyen vat lieu kho'!AE$3)</f>
        <v>0</v>
      </c>
      <c r="AF8" s="183">
        <f>SUMIFS(BKE!$F:$F,BKE!$C:$C,'nguyen vat lieu kho'!$A:$A,BKE!$B:$B,'nguyen vat lieu kho'!AF$3)</f>
        <v>0</v>
      </c>
      <c r="AG8" s="183">
        <f>SUMIFS(BKE!$F:$F,BKE!$C:$C,'nguyen vat lieu kho'!$A:$A,BKE!$B:$B,'nguyen vat lieu kho'!AG$3)</f>
        <v>0</v>
      </c>
      <c r="AH8" s="183">
        <f>SUMIFS(BKE!$F:$F,BKE!$C:$C,'nguyen vat lieu kho'!$A:$A,BKE!$B:$B,'nguyen vat lieu kho'!AH$3)</f>
        <v>0</v>
      </c>
      <c r="AI8" s="183">
        <f>SUMIFS(BKE!$F:$F,BKE!$C:$C,'nguyen vat lieu kho'!$A:$A,BKE!$B:$B,'nguyen vat lieu kho'!AI$3)</f>
        <v>0</v>
      </c>
      <c r="AJ8" s="183">
        <f>SUMIFS(BKE!$F:$F,BKE!$C:$C,'nguyen vat lieu kho'!$A:$A,BKE!$B:$B,'nguyen vat lieu kho'!AJ$3)</f>
        <v>0</v>
      </c>
      <c r="AK8" s="183">
        <f>SUMIFS(BKE!$F:$F,BKE!$C:$C,'nguyen vat lieu kho'!$A:$A,BKE!$B:$B,'nguyen vat lieu kho'!AK$3)</f>
        <v>0</v>
      </c>
      <c r="AL8" s="183">
        <f>SUMIFS(BKE!$F:$F,BKE!$C:$C,'nguyen vat lieu kho'!$A:$A,BKE!$B:$B,'nguyen vat lieu kho'!AL$3)</f>
        <v>0</v>
      </c>
      <c r="AM8" s="183">
        <f>SUMIFS(BKE!$F:$F,BKE!$C:$C,'nguyen vat lieu kho'!$A:$A,BKE!$B:$B,'nguyen vat lieu kho'!AM$3)</f>
        <v>0</v>
      </c>
      <c r="AN8" s="183">
        <f>SUMIFS(BKE!$F:$F,BKE!$C:$C,'nguyen vat lieu kho'!$A:$A,BKE!$B:$B,'nguyen vat lieu kho'!AN$3)</f>
        <v>0</v>
      </c>
      <c r="AO8" s="183">
        <f>SUMIFS(BKE!$F:$F,BKE!$C:$C,'nguyen vat lieu kho'!$A:$A,BKE!$B:$B,'nguyen vat lieu kho'!AO$3)</f>
        <v>0</v>
      </c>
      <c r="AP8" s="183">
        <f>SUMIFS(BKE!$F:$F,BKE!$C:$C,'nguyen vat lieu kho'!$A:$A,BKE!$B:$B,'nguyen vat lieu kho'!AP$3)</f>
        <v>0</v>
      </c>
      <c r="AQ8" s="183">
        <f>SUMIFS(BKE!$F:$F,BKE!$C:$C,'nguyen vat lieu kho'!$A:$A,BKE!$B:$B,'nguyen vat lieu kho'!AQ$3)</f>
        <v>0</v>
      </c>
    </row>
    <row r="9" spans="1:43" s="118" customFormat="1" ht="25.5" customHeight="1">
      <c r="A9" s="9" t="s">
        <v>179</v>
      </c>
      <c r="B9" s="9" t="s">
        <v>180</v>
      </c>
      <c r="C9" s="9" t="s">
        <v>17</v>
      </c>
      <c r="D9" s="123" t="str">
        <f>VLOOKUP(A9,BKE!C523:H929,5,0)</f>
        <v>0</v>
      </c>
      <c r="E9" s="128">
        <v>3700</v>
      </c>
      <c r="F9" s="124">
        <f t="shared" si="2"/>
        <v>0</v>
      </c>
      <c r="G9" s="125">
        <f t="shared" si="3"/>
        <v>0</v>
      </c>
      <c r="H9" s="126">
        <f t="shared" si="4"/>
        <v>0</v>
      </c>
      <c r="I9" s="127">
        <f t="shared" si="5"/>
        <v>3700</v>
      </c>
      <c r="J9" s="127">
        <f t="shared" si="6"/>
        <v>0</v>
      </c>
      <c r="K9" s="128"/>
      <c r="L9" s="122">
        <f t="shared" si="1"/>
        <v>0</v>
      </c>
      <c r="M9" s="183">
        <f>SUMIFS(BKE!$F:$F,BKE!$C:$C,'nguyen vat lieu kho'!$A:$A,BKE!$B:$B,'nguyen vat lieu kho'!M$3)</f>
        <v>0</v>
      </c>
      <c r="N9" s="183">
        <f>SUMIFS(BKE!$F:$F,BKE!$C:$C,'nguyen vat lieu kho'!$A:$A,BKE!$B:$B,'nguyen vat lieu kho'!N$3)</f>
        <v>0</v>
      </c>
      <c r="O9" s="183">
        <f>SUMIFS(BKE!$F:$F,BKE!$C:$C,'nguyen vat lieu kho'!$A:$A,BKE!$B:$B,'nguyen vat lieu kho'!O$3)</f>
        <v>0</v>
      </c>
      <c r="P9" s="183">
        <f>SUMIFS(BKE!$F:$F,BKE!$C:$C,'nguyen vat lieu kho'!$A:$A,BKE!$B:$B,'nguyen vat lieu kho'!P$3)</f>
        <v>0</v>
      </c>
      <c r="Q9" s="183">
        <f>SUMIFS(BKE!$F:$F,BKE!$C:$C,'nguyen vat lieu kho'!$A:$A,BKE!$B:$B,'nguyen vat lieu kho'!Q$3)</f>
        <v>0</v>
      </c>
      <c r="R9" s="183">
        <f>SUMIFS(BKE!$F:$F,BKE!$C:$C,'nguyen vat lieu kho'!$A:$A,BKE!$B:$B,'nguyen vat lieu kho'!R$3)</f>
        <v>0</v>
      </c>
      <c r="S9" s="183">
        <f>SUMIFS(BKE!$F:$F,BKE!$C:$C,'nguyen vat lieu kho'!$A:$A,BKE!$B:$B,'nguyen vat lieu kho'!S$3)</f>
        <v>0</v>
      </c>
      <c r="T9" s="183">
        <f>SUMIFS(BKE!$F:$F,BKE!$C:$C,'nguyen vat lieu kho'!$A:$A,BKE!$B:$B,'nguyen vat lieu kho'!T$3)</f>
        <v>0</v>
      </c>
      <c r="U9" s="183">
        <f>SUMIFS(BKE!$F:$F,BKE!$C:$C,'nguyen vat lieu kho'!$A:$A,BKE!$B:$B,'nguyen vat lieu kho'!U$3)</f>
        <v>0</v>
      </c>
      <c r="V9" s="183">
        <f>SUMIFS(BKE!$F:$F,BKE!$C:$C,'nguyen vat lieu kho'!$A:$A,BKE!$B:$B,'nguyen vat lieu kho'!V$3)</f>
        <v>0</v>
      </c>
      <c r="W9" s="183">
        <f>SUMIFS(BKE!$F:$F,BKE!$C:$C,'nguyen vat lieu kho'!$A:$A,BKE!$B:$B,'nguyen vat lieu kho'!W$3)</f>
        <v>0</v>
      </c>
      <c r="X9" s="183">
        <f>SUMIFS(BKE!$F:$F,BKE!$C:$C,'nguyen vat lieu kho'!$A:$A,BKE!$B:$B,'nguyen vat lieu kho'!X$3)</f>
        <v>0</v>
      </c>
      <c r="Y9" s="183">
        <f>SUMIFS(BKE!$F:$F,BKE!$C:$C,'nguyen vat lieu kho'!$A:$A,BKE!$B:$B,'nguyen vat lieu kho'!Y$3)</f>
        <v>0</v>
      </c>
      <c r="Z9" s="183">
        <f>SUMIFS(BKE!$F:$F,BKE!$C:$C,'nguyen vat lieu kho'!$A:$A,BKE!$B:$B,'nguyen vat lieu kho'!Z$3)</f>
        <v>0</v>
      </c>
      <c r="AA9" s="183">
        <f>SUMIFS(BKE!$F:$F,BKE!$C:$C,'nguyen vat lieu kho'!$A:$A,BKE!$B:$B,'nguyen vat lieu kho'!AA$3)</f>
        <v>0</v>
      </c>
      <c r="AB9" s="183">
        <f>SUMIFS(BKE!$F:$F,BKE!$C:$C,'nguyen vat lieu kho'!$A:$A,BKE!$B:$B,'nguyen vat lieu kho'!AB$3)</f>
        <v>0</v>
      </c>
      <c r="AC9" s="183">
        <f>SUMIFS(BKE!$F:$F,BKE!$C:$C,'nguyen vat lieu kho'!$A:$A,BKE!$B:$B,'nguyen vat lieu kho'!AC$3)</f>
        <v>0</v>
      </c>
      <c r="AD9" s="183">
        <f>SUMIFS(BKE!$F:$F,BKE!$C:$C,'nguyen vat lieu kho'!$A:$A,BKE!$B:$B,'nguyen vat lieu kho'!AD$3)</f>
        <v>0</v>
      </c>
      <c r="AE9" s="183">
        <f>SUMIFS(BKE!$F:$F,BKE!$C:$C,'nguyen vat lieu kho'!$A:$A,BKE!$B:$B,'nguyen vat lieu kho'!AE$3)</f>
        <v>0</v>
      </c>
      <c r="AF9" s="183">
        <f>SUMIFS(BKE!$F:$F,BKE!$C:$C,'nguyen vat lieu kho'!$A:$A,BKE!$B:$B,'nguyen vat lieu kho'!AF$3)</f>
        <v>0</v>
      </c>
      <c r="AG9" s="183">
        <f>SUMIFS(BKE!$F:$F,BKE!$C:$C,'nguyen vat lieu kho'!$A:$A,BKE!$B:$B,'nguyen vat lieu kho'!AG$3)</f>
        <v>0</v>
      </c>
      <c r="AH9" s="183">
        <f>SUMIFS(BKE!$F:$F,BKE!$C:$C,'nguyen vat lieu kho'!$A:$A,BKE!$B:$B,'nguyen vat lieu kho'!AH$3)</f>
        <v>0</v>
      </c>
      <c r="AI9" s="183">
        <f>SUMIFS(BKE!$F:$F,BKE!$C:$C,'nguyen vat lieu kho'!$A:$A,BKE!$B:$B,'nguyen vat lieu kho'!AI$3)</f>
        <v>0</v>
      </c>
      <c r="AJ9" s="183">
        <f>SUMIFS(BKE!$F:$F,BKE!$C:$C,'nguyen vat lieu kho'!$A:$A,BKE!$B:$B,'nguyen vat lieu kho'!AJ$3)</f>
        <v>0</v>
      </c>
      <c r="AK9" s="183">
        <f>SUMIFS(BKE!$F:$F,BKE!$C:$C,'nguyen vat lieu kho'!$A:$A,BKE!$B:$B,'nguyen vat lieu kho'!AK$3)</f>
        <v>0</v>
      </c>
      <c r="AL9" s="183">
        <f>SUMIFS(BKE!$F:$F,BKE!$C:$C,'nguyen vat lieu kho'!$A:$A,BKE!$B:$B,'nguyen vat lieu kho'!AL$3)</f>
        <v>0</v>
      </c>
      <c r="AM9" s="183">
        <f>SUMIFS(BKE!$F:$F,BKE!$C:$C,'nguyen vat lieu kho'!$A:$A,BKE!$B:$B,'nguyen vat lieu kho'!AM$3)</f>
        <v>0</v>
      </c>
      <c r="AN9" s="183">
        <f>SUMIFS(BKE!$F:$F,BKE!$C:$C,'nguyen vat lieu kho'!$A:$A,BKE!$B:$B,'nguyen vat lieu kho'!AN$3)</f>
        <v>0</v>
      </c>
      <c r="AO9" s="183">
        <f>SUMIFS(BKE!$F:$F,BKE!$C:$C,'nguyen vat lieu kho'!$A:$A,BKE!$B:$B,'nguyen vat lieu kho'!AO$3)</f>
        <v>0</v>
      </c>
      <c r="AP9" s="183">
        <f>SUMIFS(BKE!$F:$F,BKE!$C:$C,'nguyen vat lieu kho'!$A:$A,BKE!$B:$B,'nguyen vat lieu kho'!AP$3)</f>
        <v>0</v>
      </c>
      <c r="AQ9" s="183">
        <f>SUMIFS(BKE!$F:$F,BKE!$C:$C,'nguyen vat lieu kho'!$A:$A,BKE!$B:$B,'nguyen vat lieu kho'!AQ$3)</f>
        <v>0</v>
      </c>
    </row>
    <row r="10" spans="1:43" s="118" customFormat="1" ht="25.5" customHeight="1">
      <c r="A10" s="9" t="s">
        <v>848</v>
      </c>
      <c r="B10" s="9" t="s">
        <v>849</v>
      </c>
      <c r="C10" s="9" t="s">
        <v>17</v>
      </c>
      <c r="D10" s="123" t="str">
        <f>VLOOKUP(A10,BKE!C524:H930,5,0)</f>
        <v>0</v>
      </c>
      <c r="E10" s="128">
        <v>0</v>
      </c>
      <c r="F10" s="124">
        <f>E10*D10</f>
        <v>0</v>
      </c>
      <c r="G10" s="125">
        <f>SUM(M10:AQ10)</f>
        <v>0</v>
      </c>
      <c r="H10" s="126">
        <f>D10*G10</f>
        <v>0</v>
      </c>
      <c r="I10" s="127">
        <f>E10+G10-K10</f>
        <v>0</v>
      </c>
      <c r="J10" s="127">
        <f>F10+H10-L10</f>
        <v>0</v>
      </c>
      <c r="K10" s="128"/>
      <c r="L10" s="122">
        <f>K10*D10</f>
        <v>0</v>
      </c>
      <c r="M10" s="183">
        <f>SUMIFS(BKE!$F:$F,BKE!$C:$C,'nguyen vat lieu kho'!$A:$A,BKE!$B:$B,'nguyen vat lieu kho'!M$3)</f>
        <v>0</v>
      </c>
      <c r="N10" s="183">
        <f>SUMIFS(BKE!$F:$F,BKE!$C:$C,'nguyen vat lieu kho'!$A:$A,BKE!$B:$B,'nguyen vat lieu kho'!N$3)</f>
        <v>0</v>
      </c>
      <c r="O10" s="183">
        <f>SUMIFS(BKE!$F:$F,BKE!$C:$C,'nguyen vat lieu kho'!$A:$A,BKE!$B:$B,'nguyen vat lieu kho'!O$3)</f>
        <v>0</v>
      </c>
      <c r="P10" s="183">
        <f>SUMIFS(BKE!$F:$F,BKE!$C:$C,'nguyen vat lieu kho'!$A:$A,BKE!$B:$B,'nguyen vat lieu kho'!P$3)</f>
        <v>0</v>
      </c>
      <c r="Q10" s="183">
        <f>SUMIFS(BKE!$F:$F,BKE!$C:$C,'nguyen vat lieu kho'!$A:$A,BKE!$B:$B,'nguyen vat lieu kho'!Q$3)</f>
        <v>0</v>
      </c>
      <c r="R10" s="183">
        <f>SUMIFS(BKE!$F:$F,BKE!$C:$C,'nguyen vat lieu kho'!$A:$A,BKE!$B:$B,'nguyen vat lieu kho'!R$3)</f>
        <v>0</v>
      </c>
      <c r="S10" s="183">
        <f>SUMIFS(BKE!$F:$F,BKE!$C:$C,'nguyen vat lieu kho'!$A:$A,BKE!$B:$B,'nguyen vat lieu kho'!S$3)</f>
        <v>0</v>
      </c>
      <c r="T10" s="183">
        <f>SUMIFS(BKE!$F:$F,BKE!$C:$C,'nguyen vat lieu kho'!$A:$A,BKE!$B:$B,'nguyen vat lieu kho'!T$3)</f>
        <v>0</v>
      </c>
      <c r="U10" s="183">
        <f>SUMIFS(BKE!$F:$F,BKE!$C:$C,'nguyen vat lieu kho'!$A:$A,BKE!$B:$B,'nguyen vat lieu kho'!U$3)</f>
        <v>0</v>
      </c>
      <c r="V10" s="183">
        <f>SUMIFS(BKE!$F:$F,BKE!$C:$C,'nguyen vat lieu kho'!$A:$A,BKE!$B:$B,'nguyen vat lieu kho'!V$3)</f>
        <v>0</v>
      </c>
      <c r="W10" s="183">
        <f>SUMIFS(BKE!$F:$F,BKE!$C:$C,'nguyen vat lieu kho'!$A:$A,BKE!$B:$B,'nguyen vat lieu kho'!W$3)</f>
        <v>0</v>
      </c>
      <c r="X10" s="183">
        <f>SUMIFS(BKE!$F:$F,BKE!$C:$C,'nguyen vat lieu kho'!$A:$A,BKE!$B:$B,'nguyen vat lieu kho'!X$3)</f>
        <v>0</v>
      </c>
      <c r="Y10" s="183">
        <f>SUMIFS(BKE!$F:$F,BKE!$C:$C,'nguyen vat lieu kho'!$A:$A,BKE!$B:$B,'nguyen vat lieu kho'!Y$3)</f>
        <v>0</v>
      </c>
      <c r="Z10" s="183">
        <f>SUMIFS(BKE!$F:$F,BKE!$C:$C,'nguyen vat lieu kho'!$A:$A,BKE!$B:$B,'nguyen vat lieu kho'!Z$3)</f>
        <v>0</v>
      </c>
      <c r="AA10" s="183">
        <f>SUMIFS(BKE!$F:$F,BKE!$C:$C,'nguyen vat lieu kho'!$A:$A,BKE!$B:$B,'nguyen vat lieu kho'!AA$3)</f>
        <v>0</v>
      </c>
      <c r="AB10" s="183">
        <f>SUMIFS(BKE!$F:$F,BKE!$C:$C,'nguyen vat lieu kho'!$A:$A,BKE!$B:$B,'nguyen vat lieu kho'!AB$3)</f>
        <v>0</v>
      </c>
      <c r="AC10" s="183">
        <f>SUMIFS(BKE!$F:$F,BKE!$C:$C,'nguyen vat lieu kho'!$A:$A,BKE!$B:$B,'nguyen vat lieu kho'!AC$3)</f>
        <v>0</v>
      </c>
      <c r="AD10" s="183">
        <f>SUMIFS(BKE!$F:$F,BKE!$C:$C,'nguyen vat lieu kho'!$A:$A,BKE!$B:$B,'nguyen vat lieu kho'!AD$3)</f>
        <v>0</v>
      </c>
      <c r="AE10" s="183">
        <f>SUMIFS(BKE!$F:$F,BKE!$C:$C,'nguyen vat lieu kho'!$A:$A,BKE!$B:$B,'nguyen vat lieu kho'!AE$3)</f>
        <v>0</v>
      </c>
      <c r="AF10" s="183">
        <f>SUMIFS(BKE!$F:$F,BKE!$C:$C,'nguyen vat lieu kho'!$A:$A,BKE!$B:$B,'nguyen vat lieu kho'!AF$3)</f>
        <v>0</v>
      </c>
      <c r="AG10" s="183">
        <f>SUMIFS(BKE!$F:$F,BKE!$C:$C,'nguyen vat lieu kho'!$A:$A,BKE!$B:$B,'nguyen vat lieu kho'!AG$3)</f>
        <v>0</v>
      </c>
      <c r="AH10" s="183">
        <f>SUMIFS(BKE!$F:$F,BKE!$C:$C,'nguyen vat lieu kho'!$A:$A,BKE!$B:$B,'nguyen vat lieu kho'!AH$3)</f>
        <v>0</v>
      </c>
      <c r="AI10" s="183">
        <f>SUMIFS(BKE!$F:$F,BKE!$C:$C,'nguyen vat lieu kho'!$A:$A,BKE!$B:$B,'nguyen vat lieu kho'!AI$3)</f>
        <v>0</v>
      </c>
      <c r="AJ10" s="183">
        <f>SUMIFS(BKE!$F:$F,BKE!$C:$C,'nguyen vat lieu kho'!$A:$A,BKE!$B:$B,'nguyen vat lieu kho'!AJ$3)</f>
        <v>0</v>
      </c>
      <c r="AK10" s="183">
        <f>SUMIFS(BKE!$F:$F,BKE!$C:$C,'nguyen vat lieu kho'!$A:$A,BKE!$B:$B,'nguyen vat lieu kho'!AK$3)</f>
        <v>0</v>
      </c>
      <c r="AL10" s="183">
        <f>SUMIFS(BKE!$F:$F,BKE!$C:$C,'nguyen vat lieu kho'!$A:$A,BKE!$B:$B,'nguyen vat lieu kho'!AL$3)</f>
        <v>0</v>
      </c>
      <c r="AM10" s="183">
        <f>SUMIFS(BKE!$F:$F,BKE!$C:$C,'nguyen vat lieu kho'!$A:$A,BKE!$B:$B,'nguyen vat lieu kho'!AM$3)</f>
        <v>0</v>
      </c>
      <c r="AN10" s="183">
        <f>SUMIFS(BKE!$F:$F,BKE!$C:$C,'nguyen vat lieu kho'!$A:$A,BKE!$B:$B,'nguyen vat lieu kho'!AN$3)</f>
        <v>0</v>
      </c>
      <c r="AO10" s="183">
        <f>SUMIFS(BKE!$F:$F,BKE!$C:$C,'nguyen vat lieu kho'!$A:$A,BKE!$B:$B,'nguyen vat lieu kho'!AO$3)</f>
        <v>0</v>
      </c>
      <c r="AP10" s="183">
        <f>SUMIFS(BKE!$F:$F,BKE!$C:$C,'nguyen vat lieu kho'!$A:$A,BKE!$B:$B,'nguyen vat lieu kho'!AP$3)</f>
        <v>0</v>
      </c>
      <c r="AQ10" s="183">
        <f>SUMIFS(BKE!$F:$F,BKE!$C:$C,'nguyen vat lieu kho'!$A:$A,BKE!$B:$B,'nguyen vat lieu kho'!AQ$3)</f>
        <v>0</v>
      </c>
    </row>
    <row r="11" spans="1:43" s="118" customFormat="1" ht="25.5" customHeight="1">
      <c r="A11" s="9" t="s">
        <v>900</v>
      </c>
      <c r="B11" s="9" t="s">
        <v>181</v>
      </c>
      <c r="C11" s="9" t="s">
        <v>17</v>
      </c>
      <c r="D11" s="123" t="str">
        <f>VLOOKUP(A11,BKE!C525:H931,5,0)</f>
        <v>0</v>
      </c>
      <c r="E11" s="128">
        <v>0</v>
      </c>
      <c r="F11" s="124">
        <f t="shared" si="2"/>
        <v>0</v>
      </c>
      <c r="G11" s="125">
        <f t="shared" si="3"/>
        <v>0</v>
      </c>
      <c r="H11" s="126">
        <f t="shared" si="4"/>
        <v>0</v>
      </c>
      <c r="I11" s="127">
        <f t="shared" si="5"/>
        <v>0</v>
      </c>
      <c r="J11" s="127">
        <f t="shared" si="6"/>
        <v>0</v>
      </c>
      <c r="K11" s="128"/>
      <c r="L11" s="122">
        <f t="shared" si="1"/>
        <v>0</v>
      </c>
      <c r="M11" s="183">
        <f>SUMIFS(BKE!$F:$F,BKE!$C:$C,'nguyen vat lieu kho'!$A:$A,BKE!$B:$B,'nguyen vat lieu kho'!M$3)</f>
        <v>0</v>
      </c>
      <c r="N11" s="183">
        <f>SUMIFS(BKE!$F:$F,BKE!$C:$C,'nguyen vat lieu kho'!$A:$A,BKE!$B:$B,'nguyen vat lieu kho'!N$3)</f>
        <v>0</v>
      </c>
      <c r="O11" s="183">
        <f>SUMIFS(BKE!$F:$F,BKE!$C:$C,'nguyen vat lieu kho'!$A:$A,BKE!$B:$B,'nguyen vat lieu kho'!O$3)</f>
        <v>0</v>
      </c>
      <c r="P11" s="183">
        <f>SUMIFS(BKE!$F:$F,BKE!$C:$C,'nguyen vat lieu kho'!$A:$A,BKE!$B:$B,'nguyen vat lieu kho'!P$3)</f>
        <v>0</v>
      </c>
      <c r="Q11" s="183">
        <f>SUMIFS(BKE!$F:$F,BKE!$C:$C,'nguyen vat lieu kho'!$A:$A,BKE!$B:$B,'nguyen vat lieu kho'!Q$3)</f>
        <v>0</v>
      </c>
      <c r="R11" s="183">
        <f>SUMIFS(BKE!$F:$F,BKE!$C:$C,'nguyen vat lieu kho'!$A:$A,BKE!$B:$B,'nguyen vat lieu kho'!R$3)</f>
        <v>0</v>
      </c>
      <c r="S11" s="183">
        <f>SUMIFS(BKE!$F:$F,BKE!$C:$C,'nguyen vat lieu kho'!$A:$A,BKE!$B:$B,'nguyen vat lieu kho'!S$3)</f>
        <v>0</v>
      </c>
      <c r="T11" s="183">
        <f>SUMIFS(BKE!$F:$F,BKE!$C:$C,'nguyen vat lieu kho'!$A:$A,BKE!$B:$B,'nguyen vat lieu kho'!T$3)</f>
        <v>0</v>
      </c>
      <c r="U11" s="183">
        <f>SUMIFS(BKE!$F:$F,BKE!$C:$C,'nguyen vat lieu kho'!$A:$A,BKE!$B:$B,'nguyen vat lieu kho'!U$3)</f>
        <v>0</v>
      </c>
      <c r="V11" s="183">
        <f>SUMIFS(BKE!$F:$F,BKE!$C:$C,'nguyen vat lieu kho'!$A:$A,BKE!$B:$B,'nguyen vat lieu kho'!V$3)</f>
        <v>0</v>
      </c>
      <c r="W11" s="183">
        <f>SUMIFS(BKE!$F:$F,BKE!$C:$C,'nguyen vat lieu kho'!$A:$A,BKE!$B:$B,'nguyen vat lieu kho'!W$3)</f>
        <v>0</v>
      </c>
      <c r="X11" s="183">
        <f>SUMIFS(BKE!$F:$F,BKE!$C:$C,'nguyen vat lieu kho'!$A:$A,BKE!$B:$B,'nguyen vat lieu kho'!X$3)</f>
        <v>0</v>
      </c>
      <c r="Y11" s="183">
        <f>SUMIFS(BKE!$F:$F,BKE!$C:$C,'nguyen vat lieu kho'!$A:$A,BKE!$B:$B,'nguyen vat lieu kho'!Y$3)</f>
        <v>0</v>
      </c>
      <c r="Z11" s="183">
        <f>SUMIFS(BKE!$F:$F,BKE!$C:$C,'nguyen vat lieu kho'!$A:$A,BKE!$B:$B,'nguyen vat lieu kho'!Z$3)</f>
        <v>0</v>
      </c>
      <c r="AA11" s="183">
        <f>SUMIFS(BKE!$F:$F,BKE!$C:$C,'nguyen vat lieu kho'!$A:$A,BKE!$B:$B,'nguyen vat lieu kho'!AA$3)</f>
        <v>0</v>
      </c>
      <c r="AB11" s="183">
        <f>SUMIFS(BKE!$F:$F,BKE!$C:$C,'nguyen vat lieu kho'!$A:$A,BKE!$B:$B,'nguyen vat lieu kho'!AB$3)</f>
        <v>0</v>
      </c>
      <c r="AC11" s="183">
        <f>SUMIFS(BKE!$F:$F,BKE!$C:$C,'nguyen vat lieu kho'!$A:$A,BKE!$B:$B,'nguyen vat lieu kho'!AC$3)</f>
        <v>0</v>
      </c>
      <c r="AD11" s="183">
        <f>SUMIFS(BKE!$F:$F,BKE!$C:$C,'nguyen vat lieu kho'!$A:$A,BKE!$B:$B,'nguyen vat lieu kho'!AD$3)</f>
        <v>0</v>
      </c>
      <c r="AE11" s="183">
        <f>SUMIFS(BKE!$F:$F,BKE!$C:$C,'nguyen vat lieu kho'!$A:$A,BKE!$B:$B,'nguyen vat lieu kho'!AE$3)</f>
        <v>0</v>
      </c>
      <c r="AF11" s="183">
        <f>SUMIFS(BKE!$F:$F,BKE!$C:$C,'nguyen vat lieu kho'!$A:$A,BKE!$B:$B,'nguyen vat lieu kho'!AF$3)</f>
        <v>0</v>
      </c>
      <c r="AG11" s="183">
        <f>SUMIFS(BKE!$F:$F,BKE!$C:$C,'nguyen vat lieu kho'!$A:$A,BKE!$B:$B,'nguyen vat lieu kho'!AG$3)</f>
        <v>0</v>
      </c>
      <c r="AH11" s="183">
        <f>SUMIFS(BKE!$F:$F,BKE!$C:$C,'nguyen vat lieu kho'!$A:$A,BKE!$B:$B,'nguyen vat lieu kho'!AH$3)</f>
        <v>0</v>
      </c>
      <c r="AI11" s="183">
        <f>SUMIFS(BKE!$F:$F,BKE!$C:$C,'nguyen vat lieu kho'!$A:$A,BKE!$B:$B,'nguyen vat lieu kho'!AI$3)</f>
        <v>0</v>
      </c>
      <c r="AJ11" s="183">
        <f>SUMIFS(BKE!$F:$F,BKE!$C:$C,'nguyen vat lieu kho'!$A:$A,BKE!$B:$B,'nguyen vat lieu kho'!AJ$3)</f>
        <v>0</v>
      </c>
      <c r="AK11" s="183">
        <f>SUMIFS(BKE!$F:$F,BKE!$C:$C,'nguyen vat lieu kho'!$A:$A,BKE!$B:$B,'nguyen vat lieu kho'!AK$3)</f>
        <v>0</v>
      </c>
      <c r="AL11" s="183">
        <f>SUMIFS(BKE!$F:$F,BKE!$C:$C,'nguyen vat lieu kho'!$A:$A,BKE!$B:$B,'nguyen vat lieu kho'!AL$3)</f>
        <v>0</v>
      </c>
      <c r="AM11" s="183">
        <f>SUMIFS(BKE!$F:$F,BKE!$C:$C,'nguyen vat lieu kho'!$A:$A,BKE!$B:$B,'nguyen vat lieu kho'!AM$3)</f>
        <v>0</v>
      </c>
      <c r="AN11" s="183">
        <f>SUMIFS(BKE!$F:$F,BKE!$C:$C,'nguyen vat lieu kho'!$A:$A,BKE!$B:$B,'nguyen vat lieu kho'!AN$3)</f>
        <v>0</v>
      </c>
      <c r="AO11" s="183">
        <f>SUMIFS(BKE!$F:$F,BKE!$C:$C,'nguyen vat lieu kho'!$A:$A,BKE!$B:$B,'nguyen vat lieu kho'!AO$3)</f>
        <v>0</v>
      </c>
      <c r="AP11" s="183">
        <f>SUMIFS(BKE!$F:$F,BKE!$C:$C,'nguyen vat lieu kho'!$A:$A,BKE!$B:$B,'nguyen vat lieu kho'!AP$3)</f>
        <v>0</v>
      </c>
      <c r="AQ11" s="183">
        <f>SUMIFS(BKE!$F:$F,BKE!$C:$C,'nguyen vat lieu kho'!$A:$A,BKE!$B:$B,'nguyen vat lieu kho'!AQ$3)</f>
        <v>0</v>
      </c>
    </row>
    <row r="12" spans="1:43" s="118" customFormat="1" ht="25.5" customHeight="1">
      <c r="A12" s="9" t="s">
        <v>182</v>
      </c>
      <c r="B12" s="9" t="s">
        <v>183</v>
      </c>
      <c r="C12" s="9" t="s">
        <v>17</v>
      </c>
      <c r="D12" s="123" t="str">
        <f>VLOOKUP(A12,BKE!C526:H932,5,0)</f>
        <v>0</v>
      </c>
      <c r="E12" s="128">
        <v>0</v>
      </c>
      <c r="F12" s="124">
        <f t="shared" si="2"/>
        <v>0</v>
      </c>
      <c r="G12" s="125">
        <f t="shared" si="3"/>
        <v>0</v>
      </c>
      <c r="H12" s="126">
        <f t="shared" si="4"/>
        <v>0</v>
      </c>
      <c r="I12" s="127">
        <f t="shared" si="5"/>
        <v>0</v>
      </c>
      <c r="J12" s="127">
        <f t="shared" si="6"/>
        <v>0</v>
      </c>
      <c r="K12" s="128"/>
      <c r="L12" s="122">
        <f t="shared" si="1"/>
        <v>0</v>
      </c>
      <c r="M12" s="183">
        <f>SUMIFS(BKE!$F:$F,BKE!$C:$C,'nguyen vat lieu kho'!$A:$A,BKE!$B:$B,'nguyen vat lieu kho'!M$3)</f>
        <v>0</v>
      </c>
      <c r="N12" s="183">
        <f>SUMIFS(BKE!$F:$F,BKE!$C:$C,'nguyen vat lieu kho'!$A:$A,BKE!$B:$B,'nguyen vat lieu kho'!N$3)</f>
        <v>0</v>
      </c>
      <c r="O12" s="183">
        <f>SUMIFS(BKE!$F:$F,BKE!$C:$C,'nguyen vat lieu kho'!$A:$A,BKE!$B:$B,'nguyen vat lieu kho'!O$3)</f>
        <v>0</v>
      </c>
      <c r="P12" s="183">
        <f>SUMIFS(BKE!$F:$F,BKE!$C:$C,'nguyen vat lieu kho'!$A:$A,BKE!$B:$B,'nguyen vat lieu kho'!P$3)</f>
        <v>0</v>
      </c>
      <c r="Q12" s="183">
        <f>SUMIFS(BKE!$F:$F,BKE!$C:$C,'nguyen vat lieu kho'!$A:$A,BKE!$B:$B,'nguyen vat lieu kho'!Q$3)</f>
        <v>0</v>
      </c>
      <c r="R12" s="183">
        <f>SUMIFS(BKE!$F:$F,BKE!$C:$C,'nguyen vat lieu kho'!$A:$A,BKE!$B:$B,'nguyen vat lieu kho'!R$3)</f>
        <v>0</v>
      </c>
      <c r="S12" s="183">
        <f>SUMIFS(BKE!$F:$F,BKE!$C:$C,'nguyen vat lieu kho'!$A:$A,BKE!$B:$B,'nguyen vat lieu kho'!S$3)</f>
        <v>0</v>
      </c>
      <c r="T12" s="183">
        <f>SUMIFS(BKE!$F:$F,BKE!$C:$C,'nguyen vat lieu kho'!$A:$A,BKE!$B:$B,'nguyen vat lieu kho'!T$3)</f>
        <v>0</v>
      </c>
      <c r="U12" s="183">
        <f>SUMIFS(BKE!$F:$F,BKE!$C:$C,'nguyen vat lieu kho'!$A:$A,BKE!$B:$B,'nguyen vat lieu kho'!U$3)</f>
        <v>0</v>
      </c>
      <c r="V12" s="183">
        <f>SUMIFS(BKE!$F:$F,BKE!$C:$C,'nguyen vat lieu kho'!$A:$A,BKE!$B:$B,'nguyen vat lieu kho'!V$3)</f>
        <v>0</v>
      </c>
      <c r="W12" s="183">
        <f>SUMIFS(BKE!$F:$F,BKE!$C:$C,'nguyen vat lieu kho'!$A:$A,BKE!$B:$B,'nguyen vat lieu kho'!W$3)</f>
        <v>0</v>
      </c>
      <c r="X12" s="183">
        <f>SUMIFS(BKE!$F:$F,BKE!$C:$C,'nguyen vat lieu kho'!$A:$A,BKE!$B:$B,'nguyen vat lieu kho'!X$3)</f>
        <v>0</v>
      </c>
      <c r="Y12" s="183">
        <f>SUMIFS(BKE!$F:$F,BKE!$C:$C,'nguyen vat lieu kho'!$A:$A,BKE!$B:$B,'nguyen vat lieu kho'!Y$3)</f>
        <v>0</v>
      </c>
      <c r="Z12" s="183">
        <f>SUMIFS(BKE!$F:$F,BKE!$C:$C,'nguyen vat lieu kho'!$A:$A,BKE!$B:$B,'nguyen vat lieu kho'!Z$3)</f>
        <v>0</v>
      </c>
      <c r="AA12" s="183">
        <f>SUMIFS(BKE!$F:$F,BKE!$C:$C,'nguyen vat lieu kho'!$A:$A,BKE!$B:$B,'nguyen vat lieu kho'!AA$3)</f>
        <v>0</v>
      </c>
      <c r="AB12" s="183">
        <f>SUMIFS(BKE!$F:$F,BKE!$C:$C,'nguyen vat lieu kho'!$A:$A,BKE!$B:$B,'nguyen vat lieu kho'!AB$3)</f>
        <v>0</v>
      </c>
      <c r="AC12" s="183">
        <f>SUMIFS(BKE!$F:$F,BKE!$C:$C,'nguyen vat lieu kho'!$A:$A,BKE!$B:$B,'nguyen vat lieu kho'!AC$3)</f>
        <v>0</v>
      </c>
      <c r="AD12" s="183">
        <f>SUMIFS(BKE!$F:$F,BKE!$C:$C,'nguyen vat lieu kho'!$A:$A,BKE!$B:$B,'nguyen vat lieu kho'!AD$3)</f>
        <v>0</v>
      </c>
      <c r="AE12" s="183">
        <f>SUMIFS(BKE!$F:$F,BKE!$C:$C,'nguyen vat lieu kho'!$A:$A,BKE!$B:$B,'nguyen vat lieu kho'!AE$3)</f>
        <v>0</v>
      </c>
      <c r="AF12" s="183">
        <f>SUMIFS(BKE!$F:$F,BKE!$C:$C,'nguyen vat lieu kho'!$A:$A,BKE!$B:$B,'nguyen vat lieu kho'!AF$3)</f>
        <v>0</v>
      </c>
      <c r="AG12" s="183">
        <f>SUMIFS(BKE!$F:$F,BKE!$C:$C,'nguyen vat lieu kho'!$A:$A,BKE!$B:$B,'nguyen vat lieu kho'!AG$3)</f>
        <v>0</v>
      </c>
      <c r="AH12" s="183">
        <f>SUMIFS(BKE!$F:$F,BKE!$C:$C,'nguyen vat lieu kho'!$A:$A,BKE!$B:$B,'nguyen vat lieu kho'!AH$3)</f>
        <v>0</v>
      </c>
      <c r="AI12" s="183">
        <f>SUMIFS(BKE!$F:$F,BKE!$C:$C,'nguyen vat lieu kho'!$A:$A,BKE!$B:$B,'nguyen vat lieu kho'!AI$3)</f>
        <v>0</v>
      </c>
      <c r="AJ12" s="183">
        <f>SUMIFS(BKE!$F:$F,BKE!$C:$C,'nguyen vat lieu kho'!$A:$A,BKE!$B:$B,'nguyen vat lieu kho'!AJ$3)</f>
        <v>0</v>
      </c>
      <c r="AK12" s="183">
        <f>SUMIFS(BKE!$F:$F,BKE!$C:$C,'nguyen vat lieu kho'!$A:$A,BKE!$B:$B,'nguyen vat lieu kho'!AK$3)</f>
        <v>0</v>
      </c>
      <c r="AL12" s="183">
        <f>SUMIFS(BKE!$F:$F,BKE!$C:$C,'nguyen vat lieu kho'!$A:$A,BKE!$B:$B,'nguyen vat lieu kho'!AL$3)</f>
        <v>0</v>
      </c>
      <c r="AM12" s="183">
        <f>SUMIFS(BKE!$F:$F,BKE!$C:$C,'nguyen vat lieu kho'!$A:$A,BKE!$B:$B,'nguyen vat lieu kho'!AM$3)</f>
        <v>0</v>
      </c>
      <c r="AN12" s="183">
        <f>SUMIFS(BKE!$F:$F,BKE!$C:$C,'nguyen vat lieu kho'!$A:$A,BKE!$B:$B,'nguyen vat lieu kho'!AN$3)</f>
        <v>0</v>
      </c>
      <c r="AO12" s="183">
        <f>SUMIFS(BKE!$F:$F,BKE!$C:$C,'nguyen vat lieu kho'!$A:$A,BKE!$B:$B,'nguyen vat lieu kho'!AO$3)</f>
        <v>0</v>
      </c>
      <c r="AP12" s="183">
        <f>SUMIFS(BKE!$F:$F,BKE!$C:$C,'nguyen vat lieu kho'!$A:$A,BKE!$B:$B,'nguyen vat lieu kho'!AP$3)</f>
        <v>0</v>
      </c>
      <c r="AQ12" s="183">
        <f>SUMIFS(BKE!$F:$F,BKE!$C:$C,'nguyen vat lieu kho'!$A:$A,BKE!$B:$B,'nguyen vat lieu kho'!AQ$3)</f>
        <v>0</v>
      </c>
    </row>
    <row r="13" spans="1:43" s="118" customFormat="1" ht="25.5" customHeight="1">
      <c r="A13" s="9" t="s">
        <v>200</v>
      </c>
      <c r="B13" s="9" t="s">
        <v>201</v>
      </c>
      <c r="C13" s="9" t="s">
        <v>17</v>
      </c>
      <c r="D13" s="123">
        <f>VLOOKUP(A13,BKE!C527:H933,5,0)</f>
        <v>58</v>
      </c>
      <c r="E13" s="128">
        <v>410</v>
      </c>
      <c r="F13" s="124">
        <f t="shared" si="2"/>
        <v>23780</v>
      </c>
      <c r="G13" s="125">
        <f t="shared" si="3"/>
        <v>1025</v>
      </c>
      <c r="H13" s="126">
        <f t="shared" si="4"/>
        <v>59450</v>
      </c>
      <c r="I13" s="127">
        <f t="shared" si="5"/>
        <v>1434</v>
      </c>
      <c r="J13" s="127">
        <f t="shared" si="6"/>
        <v>83172</v>
      </c>
      <c r="K13" s="128">
        <v>1</v>
      </c>
      <c r="L13" s="122">
        <f t="shared" si="1"/>
        <v>58</v>
      </c>
      <c r="M13" s="183">
        <f>SUMIFS(BKE!$F:$F,BKE!$C:$C,'nguyen vat lieu kho'!$A:$A,BKE!$B:$B,'nguyen vat lieu kho'!M$3)</f>
        <v>410</v>
      </c>
      <c r="N13" s="183">
        <f>SUMIFS(BKE!$F:$F,BKE!$C:$C,'nguyen vat lieu kho'!$A:$A,BKE!$B:$B,'nguyen vat lieu kho'!N$3)</f>
        <v>0</v>
      </c>
      <c r="O13" s="183">
        <f>SUMIFS(BKE!$F:$F,BKE!$C:$C,'nguyen vat lieu kho'!$A:$A,BKE!$B:$B,'nguyen vat lieu kho'!O$3)</f>
        <v>0</v>
      </c>
      <c r="P13" s="183">
        <f>SUMIFS(BKE!$F:$F,BKE!$C:$C,'nguyen vat lieu kho'!$A:$A,BKE!$B:$B,'nguyen vat lieu kho'!P$3)</f>
        <v>0</v>
      </c>
      <c r="Q13" s="183">
        <f>SUMIFS(BKE!$F:$F,BKE!$C:$C,'nguyen vat lieu kho'!$A:$A,BKE!$B:$B,'nguyen vat lieu kho'!Q$3)</f>
        <v>0</v>
      </c>
      <c r="R13" s="183">
        <f>SUMIFS(BKE!$F:$F,BKE!$C:$C,'nguyen vat lieu kho'!$A:$A,BKE!$B:$B,'nguyen vat lieu kho'!R$3)</f>
        <v>0</v>
      </c>
      <c r="S13" s="183">
        <f>SUMIFS(BKE!$F:$F,BKE!$C:$C,'nguyen vat lieu kho'!$A:$A,BKE!$B:$B,'nguyen vat lieu kho'!S$3)</f>
        <v>0</v>
      </c>
      <c r="T13" s="183">
        <f>SUMIFS(BKE!$F:$F,BKE!$C:$C,'nguyen vat lieu kho'!$A:$A,BKE!$B:$B,'nguyen vat lieu kho'!T$3)</f>
        <v>0</v>
      </c>
      <c r="U13" s="183">
        <f>SUMIFS(BKE!$F:$F,BKE!$C:$C,'nguyen vat lieu kho'!$A:$A,BKE!$B:$B,'nguyen vat lieu kho'!U$3)</f>
        <v>0</v>
      </c>
      <c r="V13" s="183">
        <f>SUMIFS(BKE!$F:$F,BKE!$C:$C,'nguyen vat lieu kho'!$A:$A,BKE!$B:$B,'nguyen vat lieu kho'!V$3)</f>
        <v>0</v>
      </c>
      <c r="W13" s="183">
        <f>SUMIFS(BKE!$F:$F,BKE!$C:$C,'nguyen vat lieu kho'!$A:$A,BKE!$B:$B,'nguyen vat lieu kho'!W$3)</f>
        <v>0</v>
      </c>
      <c r="X13" s="183">
        <f>SUMIFS(BKE!$F:$F,BKE!$C:$C,'nguyen vat lieu kho'!$A:$A,BKE!$B:$B,'nguyen vat lieu kho'!X$3)</f>
        <v>0</v>
      </c>
      <c r="Y13" s="183">
        <f>SUMIFS(BKE!$F:$F,BKE!$C:$C,'nguyen vat lieu kho'!$A:$A,BKE!$B:$B,'nguyen vat lieu kho'!Y$3)</f>
        <v>0</v>
      </c>
      <c r="Z13" s="183">
        <f>SUMIFS(BKE!$F:$F,BKE!$C:$C,'nguyen vat lieu kho'!$A:$A,BKE!$B:$B,'nguyen vat lieu kho'!Z$3)</f>
        <v>0</v>
      </c>
      <c r="AA13" s="183">
        <f>SUMIFS(BKE!$F:$F,BKE!$C:$C,'nguyen vat lieu kho'!$A:$A,BKE!$B:$B,'nguyen vat lieu kho'!AA$3)</f>
        <v>0</v>
      </c>
      <c r="AB13" s="183">
        <f>SUMIFS(BKE!$F:$F,BKE!$C:$C,'nguyen vat lieu kho'!$A:$A,BKE!$B:$B,'nguyen vat lieu kho'!AB$3)</f>
        <v>0</v>
      </c>
      <c r="AC13" s="183">
        <f>SUMIFS(BKE!$F:$F,BKE!$C:$C,'nguyen vat lieu kho'!$A:$A,BKE!$B:$B,'nguyen vat lieu kho'!AC$3)</f>
        <v>0</v>
      </c>
      <c r="AD13" s="183">
        <f>SUMIFS(BKE!$F:$F,BKE!$C:$C,'nguyen vat lieu kho'!$A:$A,BKE!$B:$B,'nguyen vat lieu kho'!AD$3)</f>
        <v>0</v>
      </c>
      <c r="AE13" s="183">
        <f>SUMIFS(BKE!$F:$F,BKE!$C:$C,'nguyen vat lieu kho'!$A:$A,BKE!$B:$B,'nguyen vat lieu kho'!AE$3)</f>
        <v>0</v>
      </c>
      <c r="AF13" s="183">
        <f>SUMIFS(BKE!$F:$F,BKE!$C:$C,'nguyen vat lieu kho'!$A:$A,BKE!$B:$B,'nguyen vat lieu kho'!AF$3)</f>
        <v>0</v>
      </c>
      <c r="AG13" s="183">
        <f>SUMIFS(BKE!$F:$F,BKE!$C:$C,'nguyen vat lieu kho'!$A:$A,BKE!$B:$B,'nguyen vat lieu kho'!AG$3)</f>
        <v>0</v>
      </c>
      <c r="AH13" s="183">
        <f>SUMIFS(BKE!$F:$F,BKE!$C:$C,'nguyen vat lieu kho'!$A:$A,BKE!$B:$B,'nguyen vat lieu kho'!AH$3)</f>
        <v>0</v>
      </c>
      <c r="AI13" s="183">
        <f>SUMIFS(BKE!$F:$F,BKE!$C:$C,'nguyen vat lieu kho'!$A:$A,BKE!$B:$B,'nguyen vat lieu kho'!AI$3)</f>
        <v>0</v>
      </c>
      <c r="AJ13" s="183">
        <f>SUMIFS(BKE!$F:$F,BKE!$C:$C,'nguyen vat lieu kho'!$A:$A,BKE!$B:$B,'nguyen vat lieu kho'!AJ$3)</f>
        <v>0</v>
      </c>
      <c r="AK13" s="183">
        <f>SUMIFS(BKE!$F:$F,BKE!$C:$C,'nguyen vat lieu kho'!$A:$A,BKE!$B:$B,'nguyen vat lieu kho'!AK$3)</f>
        <v>0</v>
      </c>
      <c r="AL13" s="183">
        <f>SUMIFS(BKE!$F:$F,BKE!$C:$C,'nguyen vat lieu kho'!$A:$A,BKE!$B:$B,'nguyen vat lieu kho'!AL$3)</f>
        <v>0</v>
      </c>
      <c r="AM13" s="183">
        <f>SUMIFS(BKE!$F:$F,BKE!$C:$C,'nguyen vat lieu kho'!$A:$A,BKE!$B:$B,'nguyen vat lieu kho'!AM$3)</f>
        <v>0</v>
      </c>
      <c r="AN13" s="183">
        <f>SUMIFS(BKE!$F:$F,BKE!$C:$C,'nguyen vat lieu kho'!$A:$A,BKE!$B:$B,'nguyen vat lieu kho'!AN$3)</f>
        <v>0</v>
      </c>
      <c r="AO13" s="183">
        <f>SUMIFS(BKE!$F:$F,BKE!$C:$C,'nguyen vat lieu kho'!$A:$A,BKE!$B:$B,'nguyen vat lieu kho'!AO$3)</f>
        <v>0</v>
      </c>
      <c r="AP13" s="183">
        <f>SUMIFS(BKE!$F:$F,BKE!$C:$C,'nguyen vat lieu kho'!$A:$A,BKE!$B:$B,'nguyen vat lieu kho'!AP$3)</f>
        <v>615</v>
      </c>
      <c r="AQ13" s="183">
        <f>SUMIFS(BKE!$F:$F,BKE!$C:$C,'nguyen vat lieu kho'!$A:$A,BKE!$B:$B,'nguyen vat lieu kho'!AQ$3)</f>
        <v>0</v>
      </c>
    </row>
    <row r="14" spans="1:43" s="118" customFormat="1" ht="25.5" customHeight="1">
      <c r="A14" s="10" t="s">
        <v>19</v>
      </c>
      <c r="B14" s="10" t="s">
        <v>18</v>
      </c>
      <c r="C14" s="10" t="s">
        <v>17</v>
      </c>
      <c r="D14" s="123">
        <f>VLOOKUP(A14,BKE!C528:H934,5,0)</f>
        <v>56</v>
      </c>
      <c r="E14" s="128">
        <v>15120</v>
      </c>
      <c r="F14" s="124">
        <f t="shared" si="2"/>
        <v>846720</v>
      </c>
      <c r="G14" s="125">
        <f t="shared" si="3"/>
        <v>26880</v>
      </c>
      <c r="H14" s="126">
        <f t="shared" si="4"/>
        <v>1505280</v>
      </c>
      <c r="I14" s="127">
        <f t="shared" si="5"/>
        <v>42000</v>
      </c>
      <c r="J14" s="127">
        <f t="shared" si="6"/>
        <v>2352000</v>
      </c>
      <c r="K14" s="128"/>
      <c r="L14" s="122">
        <f t="shared" si="1"/>
        <v>0</v>
      </c>
      <c r="M14" s="183">
        <f>SUMIFS(BKE!$F:$F,BKE!$C:$C,'nguyen vat lieu kho'!$A:$A,BKE!$B:$B,'nguyen vat lieu kho'!M$3)</f>
        <v>13440</v>
      </c>
      <c r="N14" s="183">
        <f>SUMIFS(BKE!$F:$F,BKE!$C:$C,'nguyen vat lieu kho'!$A:$A,BKE!$B:$B,'nguyen vat lieu kho'!N$3)</f>
        <v>0</v>
      </c>
      <c r="O14" s="183">
        <f>SUMIFS(BKE!$F:$F,BKE!$C:$C,'nguyen vat lieu kho'!$A:$A,BKE!$B:$B,'nguyen vat lieu kho'!O$3)</f>
        <v>0</v>
      </c>
      <c r="P14" s="183">
        <f>SUMIFS(BKE!$F:$F,BKE!$C:$C,'nguyen vat lieu kho'!$A:$A,BKE!$B:$B,'nguyen vat lieu kho'!P$3)</f>
        <v>0</v>
      </c>
      <c r="Q14" s="183">
        <f>SUMIFS(BKE!$F:$F,BKE!$C:$C,'nguyen vat lieu kho'!$A:$A,BKE!$B:$B,'nguyen vat lieu kho'!Q$3)</f>
        <v>0</v>
      </c>
      <c r="R14" s="183">
        <f>SUMIFS(BKE!$F:$F,BKE!$C:$C,'nguyen vat lieu kho'!$A:$A,BKE!$B:$B,'nguyen vat lieu kho'!R$3)</f>
        <v>0</v>
      </c>
      <c r="S14" s="183">
        <f>SUMIFS(BKE!$F:$F,BKE!$C:$C,'nguyen vat lieu kho'!$A:$A,BKE!$B:$B,'nguyen vat lieu kho'!S$3)</f>
        <v>0</v>
      </c>
      <c r="T14" s="183">
        <f>SUMIFS(BKE!$F:$F,BKE!$C:$C,'nguyen vat lieu kho'!$A:$A,BKE!$B:$B,'nguyen vat lieu kho'!T$3)</f>
        <v>13440</v>
      </c>
      <c r="U14" s="183">
        <f>SUMIFS(BKE!$F:$F,BKE!$C:$C,'nguyen vat lieu kho'!$A:$A,BKE!$B:$B,'nguyen vat lieu kho'!U$3)</f>
        <v>0</v>
      </c>
      <c r="V14" s="183">
        <f>SUMIFS(BKE!$F:$F,BKE!$C:$C,'nguyen vat lieu kho'!$A:$A,BKE!$B:$B,'nguyen vat lieu kho'!V$3)</f>
        <v>0</v>
      </c>
      <c r="W14" s="183">
        <f>SUMIFS(BKE!$F:$F,BKE!$C:$C,'nguyen vat lieu kho'!$A:$A,BKE!$B:$B,'nguyen vat lieu kho'!W$3)</f>
        <v>0</v>
      </c>
      <c r="X14" s="183">
        <f>SUMIFS(BKE!$F:$F,BKE!$C:$C,'nguyen vat lieu kho'!$A:$A,BKE!$B:$B,'nguyen vat lieu kho'!X$3)</f>
        <v>0</v>
      </c>
      <c r="Y14" s="183">
        <f>SUMIFS(BKE!$F:$F,BKE!$C:$C,'nguyen vat lieu kho'!$A:$A,BKE!$B:$B,'nguyen vat lieu kho'!Y$3)</f>
        <v>0</v>
      </c>
      <c r="Z14" s="183">
        <f>SUMIFS(BKE!$F:$F,BKE!$C:$C,'nguyen vat lieu kho'!$A:$A,BKE!$B:$B,'nguyen vat lieu kho'!Z$3)</f>
        <v>0</v>
      </c>
      <c r="AA14" s="183">
        <f>SUMIFS(BKE!$F:$F,BKE!$C:$C,'nguyen vat lieu kho'!$A:$A,BKE!$B:$B,'nguyen vat lieu kho'!AA$3)</f>
        <v>0</v>
      </c>
      <c r="AB14" s="183">
        <f>SUMIFS(BKE!$F:$F,BKE!$C:$C,'nguyen vat lieu kho'!$A:$A,BKE!$B:$B,'nguyen vat lieu kho'!AB$3)</f>
        <v>0</v>
      </c>
      <c r="AC14" s="183">
        <f>SUMIFS(BKE!$F:$F,BKE!$C:$C,'nguyen vat lieu kho'!$A:$A,BKE!$B:$B,'nguyen vat lieu kho'!AC$3)</f>
        <v>0</v>
      </c>
      <c r="AD14" s="183">
        <f>SUMIFS(BKE!$F:$F,BKE!$C:$C,'nguyen vat lieu kho'!$A:$A,BKE!$B:$B,'nguyen vat lieu kho'!AD$3)</f>
        <v>0</v>
      </c>
      <c r="AE14" s="183">
        <f>SUMIFS(BKE!$F:$F,BKE!$C:$C,'nguyen vat lieu kho'!$A:$A,BKE!$B:$B,'nguyen vat lieu kho'!AE$3)</f>
        <v>0</v>
      </c>
      <c r="AF14" s="183">
        <f>SUMIFS(BKE!$F:$F,BKE!$C:$C,'nguyen vat lieu kho'!$A:$A,BKE!$B:$B,'nguyen vat lieu kho'!AF$3)</f>
        <v>0</v>
      </c>
      <c r="AG14" s="183">
        <f>SUMIFS(BKE!$F:$F,BKE!$C:$C,'nguyen vat lieu kho'!$A:$A,BKE!$B:$B,'nguyen vat lieu kho'!AG$3)</f>
        <v>0</v>
      </c>
      <c r="AH14" s="183">
        <f>SUMIFS(BKE!$F:$F,BKE!$C:$C,'nguyen vat lieu kho'!$A:$A,BKE!$B:$B,'nguyen vat lieu kho'!AH$3)</f>
        <v>0</v>
      </c>
      <c r="AI14" s="183">
        <f>SUMIFS(BKE!$F:$F,BKE!$C:$C,'nguyen vat lieu kho'!$A:$A,BKE!$B:$B,'nguyen vat lieu kho'!AI$3)</f>
        <v>0</v>
      </c>
      <c r="AJ14" s="183">
        <f>SUMIFS(BKE!$F:$F,BKE!$C:$C,'nguyen vat lieu kho'!$A:$A,BKE!$B:$B,'nguyen vat lieu kho'!AJ$3)</f>
        <v>0</v>
      </c>
      <c r="AK14" s="183">
        <f>SUMIFS(BKE!$F:$F,BKE!$C:$C,'nguyen vat lieu kho'!$A:$A,BKE!$B:$B,'nguyen vat lieu kho'!AK$3)</f>
        <v>0</v>
      </c>
      <c r="AL14" s="183">
        <f>SUMIFS(BKE!$F:$F,BKE!$C:$C,'nguyen vat lieu kho'!$A:$A,BKE!$B:$B,'nguyen vat lieu kho'!AL$3)</f>
        <v>0</v>
      </c>
      <c r="AM14" s="183">
        <f>SUMIFS(BKE!$F:$F,BKE!$C:$C,'nguyen vat lieu kho'!$A:$A,BKE!$B:$B,'nguyen vat lieu kho'!AM$3)</f>
        <v>0</v>
      </c>
      <c r="AN14" s="183">
        <f>SUMIFS(BKE!$F:$F,BKE!$C:$C,'nguyen vat lieu kho'!$A:$A,BKE!$B:$B,'nguyen vat lieu kho'!AN$3)</f>
        <v>0</v>
      </c>
      <c r="AO14" s="183">
        <f>SUMIFS(BKE!$F:$F,BKE!$C:$C,'nguyen vat lieu kho'!$A:$A,BKE!$B:$B,'nguyen vat lieu kho'!AO$3)</f>
        <v>0</v>
      </c>
      <c r="AP14" s="183">
        <f>SUMIFS(BKE!$F:$F,BKE!$C:$C,'nguyen vat lieu kho'!$A:$A,BKE!$B:$B,'nguyen vat lieu kho'!AP$3)</f>
        <v>0</v>
      </c>
      <c r="AQ14" s="183">
        <f>SUMIFS(BKE!$F:$F,BKE!$C:$C,'nguyen vat lieu kho'!$A:$A,BKE!$B:$B,'nguyen vat lieu kho'!AQ$3)</f>
        <v>0</v>
      </c>
    </row>
    <row r="15" spans="1:43" s="118" customFormat="1" ht="25.5" customHeight="1">
      <c r="A15" s="6" t="s">
        <v>123</v>
      </c>
      <c r="B15" s="129" t="s">
        <v>124</v>
      </c>
      <c r="C15" s="122" t="s">
        <v>4</v>
      </c>
      <c r="D15" s="123"/>
      <c r="E15" s="128"/>
      <c r="F15" s="124">
        <f t="shared" si="2"/>
        <v>0</v>
      </c>
      <c r="G15" s="125">
        <f t="shared" si="3"/>
        <v>0</v>
      </c>
      <c r="H15" s="126">
        <f t="shared" si="4"/>
        <v>0</v>
      </c>
      <c r="I15" s="127">
        <f t="shared" si="5"/>
        <v>0</v>
      </c>
      <c r="J15" s="127">
        <f t="shared" si="6"/>
        <v>0</v>
      </c>
      <c r="K15" s="128"/>
      <c r="L15" s="122">
        <f t="shared" si="1"/>
        <v>0</v>
      </c>
      <c r="M15" s="183">
        <f>SUMIFS(BKE!$F:$F,BKE!$C:$C,'nguyen vat lieu kho'!$A:$A,BKE!$B:$B,'nguyen vat lieu kho'!M$3)</f>
        <v>0</v>
      </c>
      <c r="N15" s="183">
        <f>SUMIFS(BKE!$F:$F,BKE!$C:$C,'nguyen vat lieu kho'!$A:$A,BKE!$B:$B,'nguyen vat lieu kho'!N$3)</f>
        <v>0</v>
      </c>
      <c r="O15" s="183">
        <f>SUMIFS(BKE!$F:$F,BKE!$C:$C,'nguyen vat lieu kho'!$A:$A,BKE!$B:$B,'nguyen vat lieu kho'!O$3)</f>
        <v>0</v>
      </c>
      <c r="P15" s="183">
        <f>SUMIFS(BKE!$F:$F,BKE!$C:$C,'nguyen vat lieu kho'!$A:$A,BKE!$B:$B,'nguyen vat lieu kho'!P$3)</f>
        <v>0</v>
      </c>
      <c r="Q15" s="183">
        <f>SUMIFS(BKE!$F:$F,BKE!$C:$C,'nguyen vat lieu kho'!$A:$A,BKE!$B:$B,'nguyen vat lieu kho'!Q$3)</f>
        <v>0</v>
      </c>
      <c r="R15" s="183">
        <f>SUMIFS(BKE!$F:$F,BKE!$C:$C,'nguyen vat lieu kho'!$A:$A,BKE!$B:$B,'nguyen vat lieu kho'!R$3)</f>
        <v>0</v>
      </c>
      <c r="S15" s="183">
        <f>SUMIFS(BKE!$F:$F,BKE!$C:$C,'nguyen vat lieu kho'!$A:$A,BKE!$B:$B,'nguyen vat lieu kho'!S$3)</f>
        <v>0</v>
      </c>
      <c r="T15" s="183">
        <f>SUMIFS(BKE!$F:$F,BKE!$C:$C,'nguyen vat lieu kho'!$A:$A,BKE!$B:$B,'nguyen vat lieu kho'!T$3)</f>
        <v>0</v>
      </c>
      <c r="U15" s="183">
        <f>SUMIFS(BKE!$F:$F,BKE!$C:$C,'nguyen vat lieu kho'!$A:$A,BKE!$B:$B,'nguyen vat lieu kho'!U$3)</f>
        <v>0</v>
      </c>
      <c r="V15" s="183">
        <f>SUMIFS(BKE!$F:$F,BKE!$C:$C,'nguyen vat lieu kho'!$A:$A,BKE!$B:$B,'nguyen vat lieu kho'!V$3)</f>
        <v>0</v>
      </c>
      <c r="W15" s="183">
        <f>SUMIFS(BKE!$F:$F,BKE!$C:$C,'nguyen vat lieu kho'!$A:$A,BKE!$B:$B,'nguyen vat lieu kho'!W$3)</f>
        <v>0</v>
      </c>
      <c r="X15" s="183">
        <f>SUMIFS(BKE!$F:$F,BKE!$C:$C,'nguyen vat lieu kho'!$A:$A,BKE!$B:$B,'nguyen vat lieu kho'!X$3)</f>
        <v>0</v>
      </c>
      <c r="Y15" s="183">
        <f>SUMIFS(BKE!$F:$F,BKE!$C:$C,'nguyen vat lieu kho'!$A:$A,BKE!$B:$B,'nguyen vat lieu kho'!Y$3)</f>
        <v>0</v>
      </c>
      <c r="Z15" s="183">
        <f>SUMIFS(BKE!$F:$F,BKE!$C:$C,'nguyen vat lieu kho'!$A:$A,BKE!$B:$B,'nguyen vat lieu kho'!Z$3)</f>
        <v>0</v>
      </c>
      <c r="AA15" s="183">
        <f>SUMIFS(BKE!$F:$F,BKE!$C:$C,'nguyen vat lieu kho'!$A:$A,BKE!$B:$B,'nguyen vat lieu kho'!AA$3)</f>
        <v>0</v>
      </c>
      <c r="AB15" s="183">
        <f>SUMIFS(BKE!$F:$F,BKE!$C:$C,'nguyen vat lieu kho'!$A:$A,BKE!$B:$B,'nguyen vat lieu kho'!AB$3)</f>
        <v>0</v>
      </c>
      <c r="AC15" s="183">
        <f>SUMIFS(BKE!$F:$F,BKE!$C:$C,'nguyen vat lieu kho'!$A:$A,BKE!$B:$B,'nguyen vat lieu kho'!AC$3)</f>
        <v>0</v>
      </c>
      <c r="AD15" s="183">
        <f>SUMIFS(BKE!$F:$F,BKE!$C:$C,'nguyen vat lieu kho'!$A:$A,BKE!$B:$B,'nguyen vat lieu kho'!AD$3)</f>
        <v>0</v>
      </c>
      <c r="AE15" s="183">
        <f>SUMIFS(BKE!$F:$F,BKE!$C:$C,'nguyen vat lieu kho'!$A:$A,BKE!$B:$B,'nguyen vat lieu kho'!AE$3)</f>
        <v>0</v>
      </c>
      <c r="AF15" s="183">
        <f>SUMIFS(BKE!$F:$F,BKE!$C:$C,'nguyen vat lieu kho'!$A:$A,BKE!$B:$B,'nguyen vat lieu kho'!AF$3)</f>
        <v>0</v>
      </c>
      <c r="AG15" s="183">
        <f>SUMIFS(BKE!$F:$F,BKE!$C:$C,'nguyen vat lieu kho'!$A:$A,BKE!$B:$B,'nguyen vat lieu kho'!AG$3)</f>
        <v>0</v>
      </c>
      <c r="AH15" s="183">
        <f>SUMIFS(BKE!$F:$F,BKE!$C:$C,'nguyen vat lieu kho'!$A:$A,BKE!$B:$B,'nguyen vat lieu kho'!AH$3)</f>
        <v>0</v>
      </c>
      <c r="AI15" s="183">
        <f>SUMIFS(BKE!$F:$F,BKE!$C:$C,'nguyen vat lieu kho'!$A:$A,BKE!$B:$B,'nguyen vat lieu kho'!AI$3)</f>
        <v>0</v>
      </c>
      <c r="AJ15" s="183">
        <f>SUMIFS(BKE!$F:$F,BKE!$C:$C,'nguyen vat lieu kho'!$A:$A,BKE!$B:$B,'nguyen vat lieu kho'!AJ$3)</f>
        <v>0</v>
      </c>
      <c r="AK15" s="183">
        <f>SUMIFS(BKE!$F:$F,BKE!$C:$C,'nguyen vat lieu kho'!$A:$A,BKE!$B:$B,'nguyen vat lieu kho'!AK$3)</f>
        <v>0</v>
      </c>
      <c r="AL15" s="183">
        <f>SUMIFS(BKE!$F:$F,BKE!$C:$C,'nguyen vat lieu kho'!$A:$A,BKE!$B:$B,'nguyen vat lieu kho'!AL$3)</f>
        <v>0</v>
      </c>
      <c r="AM15" s="183">
        <f>SUMIFS(BKE!$F:$F,BKE!$C:$C,'nguyen vat lieu kho'!$A:$A,BKE!$B:$B,'nguyen vat lieu kho'!AM$3)</f>
        <v>0</v>
      </c>
      <c r="AN15" s="183">
        <f>SUMIFS(BKE!$F:$F,BKE!$C:$C,'nguyen vat lieu kho'!$A:$A,BKE!$B:$B,'nguyen vat lieu kho'!AN$3)</f>
        <v>0</v>
      </c>
      <c r="AO15" s="183">
        <f>SUMIFS(BKE!$F:$F,BKE!$C:$C,'nguyen vat lieu kho'!$A:$A,BKE!$B:$B,'nguyen vat lieu kho'!AO$3)</f>
        <v>0</v>
      </c>
      <c r="AP15" s="183">
        <f>SUMIFS(BKE!$F:$F,BKE!$C:$C,'nguyen vat lieu kho'!$A:$A,BKE!$B:$B,'nguyen vat lieu kho'!AP$3)</f>
        <v>0</v>
      </c>
      <c r="AQ15" s="183">
        <f>SUMIFS(BKE!$F:$F,BKE!$C:$C,'nguyen vat lieu kho'!$A:$A,BKE!$B:$B,'nguyen vat lieu kho'!AQ$3)</f>
        <v>0</v>
      </c>
    </row>
    <row r="16" spans="1:43" s="118" customFormat="1" ht="25.5" customHeight="1">
      <c r="A16" s="10" t="s">
        <v>25</v>
      </c>
      <c r="B16" s="10" t="s">
        <v>24</v>
      </c>
      <c r="C16" s="10" t="s">
        <v>4</v>
      </c>
      <c r="D16" s="123"/>
      <c r="E16" s="128"/>
      <c r="F16" s="124">
        <f t="shared" si="2"/>
        <v>0</v>
      </c>
      <c r="G16" s="125">
        <f t="shared" si="3"/>
        <v>0</v>
      </c>
      <c r="H16" s="126">
        <f t="shared" si="4"/>
        <v>0</v>
      </c>
      <c r="I16" s="127">
        <f t="shared" si="5"/>
        <v>0</v>
      </c>
      <c r="J16" s="127">
        <f t="shared" si="6"/>
        <v>0</v>
      </c>
      <c r="K16" s="128"/>
      <c r="L16" s="122">
        <f t="shared" si="1"/>
        <v>0</v>
      </c>
      <c r="M16" s="183">
        <f>SUMIFS(BKE!$F:$F,BKE!$C:$C,'nguyen vat lieu kho'!$A:$A,BKE!$B:$B,'nguyen vat lieu kho'!M$3)</f>
        <v>0</v>
      </c>
      <c r="N16" s="183">
        <f>SUMIFS(BKE!$F:$F,BKE!$C:$C,'nguyen vat lieu kho'!$A:$A,BKE!$B:$B,'nguyen vat lieu kho'!N$3)</f>
        <v>0</v>
      </c>
      <c r="O16" s="183">
        <f>SUMIFS(BKE!$F:$F,BKE!$C:$C,'nguyen vat lieu kho'!$A:$A,BKE!$B:$B,'nguyen vat lieu kho'!O$3)</f>
        <v>0</v>
      </c>
      <c r="P16" s="183">
        <f>SUMIFS(BKE!$F:$F,BKE!$C:$C,'nguyen vat lieu kho'!$A:$A,BKE!$B:$B,'nguyen vat lieu kho'!P$3)</f>
        <v>0</v>
      </c>
      <c r="Q16" s="183">
        <f>SUMIFS(BKE!$F:$F,BKE!$C:$C,'nguyen vat lieu kho'!$A:$A,BKE!$B:$B,'nguyen vat lieu kho'!Q$3)</f>
        <v>0</v>
      </c>
      <c r="R16" s="183">
        <f>SUMIFS(BKE!$F:$F,BKE!$C:$C,'nguyen vat lieu kho'!$A:$A,BKE!$B:$B,'nguyen vat lieu kho'!R$3)</f>
        <v>0</v>
      </c>
      <c r="S16" s="183">
        <f>SUMIFS(BKE!$F:$F,BKE!$C:$C,'nguyen vat lieu kho'!$A:$A,BKE!$B:$B,'nguyen vat lieu kho'!S$3)</f>
        <v>0</v>
      </c>
      <c r="T16" s="183">
        <f>SUMIFS(BKE!$F:$F,BKE!$C:$C,'nguyen vat lieu kho'!$A:$A,BKE!$B:$B,'nguyen vat lieu kho'!T$3)</f>
        <v>0</v>
      </c>
      <c r="U16" s="183">
        <f>SUMIFS(BKE!$F:$F,BKE!$C:$C,'nguyen vat lieu kho'!$A:$A,BKE!$B:$B,'nguyen vat lieu kho'!U$3)</f>
        <v>0</v>
      </c>
      <c r="V16" s="183">
        <f>SUMIFS(BKE!$F:$F,BKE!$C:$C,'nguyen vat lieu kho'!$A:$A,BKE!$B:$B,'nguyen vat lieu kho'!V$3)</f>
        <v>0</v>
      </c>
      <c r="W16" s="183">
        <f>SUMIFS(BKE!$F:$F,BKE!$C:$C,'nguyen vat lieu kho'!$A:$A,BKE!$B:$B,'nguyen vat lieu kho'!W$3)</f>
        <v>0</v>
      </c>
      <c r="X16" s="183">
        <f>SUMIFS(BKE!$F:$F,BKE!$C:$C,'nguyen vat lieu kho'!$A:$A,BKE!$B:$B,'nguyen vat lieu kho'!X$3)</f>
        <v>0</v>
      </c>
      <c r="Y16" s="183">
        <f>SUMIFS(BKE!$F:$F,BKE!$C:$C,'nguyen vat lieu kho'!$A:$A,BKE!$B:$B,'nguyen vat lieu kho'!Y$3)</f>
        <v>0</v>
      </c>
      <c r="Z16" s="183">
        <f>SUMIFS(BKE!$F:$F,BKE!$C:$C,'nguyen vat lieu kho'!$A:$A,BKE!$B:$B,'nguyen vat lieu kho'!Z$3)</f>
        <v>0</v>
      </c>
      <c r="AA16" s="183">
        <f>SUMIFS(BKE!$F:$F,BKE!$C:$C,'nguyen vat lieu kho'!$A:$A,BKE!$B:$B,'nguyen vat lieu kho'!AA$3)</f>
        <v>0</v>
      </c>
      <c r="AB16" s="183">
        <f>SUMIFS(BKE!$F:$F,BKE!$C:$C,'nguyen vat lieu kho'!$A:$A,BKE!$B:$B,'nguyen vat lieu kho'!AB$3)</f>
        <v>0</v>
      </c>
      <c r="AC16" s="183">
        <f>SUMIFS(BKE!$F:$F,BKE!$C:$C,'nguyen vat lieu kho'!$A:$A,BKE!$B:$B,'nguyen vat lieu kho'!AC$3)</f>
        <v>0</v>
      </c>
      <c r="AD16" s="183">
        <f>SUMIFS(BKE!$F:$F,BKE!$C:$C,'nguyen vat lieu kho'!$A:$A,BKE!$B:$B,'nguyen vat lieu kho'!AD$3)</f>
        <v>0</v>
      </c>
      <c r="AE16" s="183">
        <f>SUMIFS(BKE!$F:$F,BKE!$C:$C,'nguyen vat lieu kho'!$A:$A,BKE!$B:$B,'nguyen vat lieu kho'!AE$3)</f>
        <v>0</v>
      </c>
      <c r="AF16" s="183">
        <f>SUMIFS(BKE!$F:$F,BKE!$C:$C,'nguyen vat lieu kho'!$A:$A,BKE!$B:$B,'nguyen vat lieu kho'!AF$3)</f>
        <v>0</v>
      </c>
      <c r="AG16" s="183">
        <f>SUMIFS(BKE!$F:$F,BKE!$C:$C,'nguyen vat lieu kho'!$A:$A,BKE!$B:$B,'nguyen vat lieu kho'!AG$3)</f>
        <v>0</v>
      </c>
      <c r="AH16" s="183">
        <f>SUMIFS(BKE!$F:$F,BKE!$C:$C,'nguyen vat lieu kho'!$A:$A,BKE!$B:$B,'nguyen vat lieu kho'!AH$3)</f>
        <v>0</v>
      </c>
      <c r="AI16" s="183">
        <f>SUMIFS(BKE!$F:$F,BKE!$C:$C,'nguyen vat lieu kho'!$A:$A,BKE!$B:$B,'nguyen vat lieu kho'!AI$3)</f>
        <v>0</v>
      </c>
      <c r="AJ16" s="183">
        <f>SUMIFS(BKE!$F:$F,BKE!$C:$C,'nguyen vat lieu kho'!$A:$A,BKE!$B:$B,'nguyen vat lieu kho'!AJ$3)</f>
        <v>0</v>
      </c>
      <c r="AK16" s="183">
        <f>SUMIFS(BKE!$F:$F,BKE!$C:$C,'nguyen vat lieu kho'!$A:$A,BKE!$B:$B,'nguyen vat lieu kho'!AK$3)</f>
        <v>0</v>
      </c>
      <c r="AL16" s="183">
        <f>SUMIFS(BKE!$F:$F,BKE!$C:$C,'nguyen vat lieu kho'!$A:$A,BKE!$B:$B,'nguyen vat lieu kho'!AL$3)</f>
        <v>0</v>
      </c>
      <c r="AM16" s="183">
        <f>SUMIFS(BKE!$F:$F,BKE!$C:$C,'nguyen vat lieu kho'!$A:$A,BKE!$B:$B,'nguyen vat lieu kho'!AM$3)</f>
        <v>0</v>
      </c>
      <c r="AN16" s="183">
        <f>SUMIFS(BKE!$F:$F,BKE!$C:$C,'nguyen vat lieu kho'!$A:$A,BKE!$B:$B,'nguyen vat lieu kho'!AN$3)</f>
        <v>0</v>
      </c>
      <c r="AO16" s="183">
        <f>SUMIFS(BKE!$F:$F,BKE!$C:$C,'nguyen vat lieu kho'!$A:$A,BKE!$B:$B,'nguyen vat lieu kho'!AO$3)</f>
        <v>0</v>
      </c>
      <c r="AP16" s="183">
        <f>SUMIFS(BKE!$F:$F,BKE!$C:$C,'nguyen vat lieu kho'!$A:$A,BKE!$B:$B,'nguyen vat lieu kho'!AP$3)</f>
        <v>0</v>
      </c>
      <c r="AQ16" s="183">
        <f>SUMIFS(BKE!$F:$F,BKE!$C:$C,'nguyen vat lieu kho'!$A:$A,BKE!$B:$B,'nguyen vat lieu kho'!AQ$3)</f>
        <v>0</v>
      </c>
    </row>
    <row r="17" spans="1:43" s="118" customFormat="1" ht="25.5" customHeight="1">
      <c r="A17" s="6" t="s">
        <v>127</v>
      </c>
      <c r="B17" s="129" t="s">
        <v>128</v>
      </c>
      <c r="C17" s="122" t="s">
        <v>4</v>
      </c>
      <c r="D17" s="123"/>
      <c r="E17" s="128"/>
      <c r="F17" s="124">
        <f t="shared" si="2"/>
        <v>0</v>
      </c>
      <c r="G17" s="125">
        <f t="shared" si="3"/>
        <v>0</v>
      </c>
      <c r="H17" s="126">
        <f t="shared" si="4"/>
        <v>0</v>
      </c>
      <c r="I17" s="127">
        <f t="shared" si="5"/>
        <v>0</v>
      </c>
      <c r="J17" s="127">
        <f t="shared" si="6"/>
        <v>0</v>
      </c>
      <c r="K17" s="128"/>
      <c r="L17" s="122">
        <f t="shared" si="1"/>
        <v>0</v>
      </c>
      <c r="M17" s="183">
        <f>SUMIFS(BKE!$F:$F,BKE!$C:$C,'nguyen vat lieu kho'!$A:$A,BKE!$B:$B,'nguyen vat lieu kho'!M$3)</f>
        <v>0</v>
      </c>
      <c r="N17" s="183">
        <f>SUMIFS(BKE!$F:$F,BKE!$C:$C,'nguyen vat lieu kho'!$A:$A,BKE!$B:$B,'nguyen vat lieu kho'!N$3)</f>
        <v>0</v>
      </c>
      <c r="O17" s="183">
        <f>SUMIFS(BKE!$F:$F,BKE!$C:$C,'nguyen vat lieu kho'!$A:$A,BKE!$B:$B,'nguyen vat lieu kho'!O$3)</f>
        <v>0</v>
      </c>
      <c r="P17" s="183">
        <f>SUMIFS(BKE!$F:$F,BKE!$C:$C,'nguyen vat lieu kho'!$A:$A,BKE!$B:$B,'nguyen vat lieu kho'!P$3)</f>
        <v>0</v>
      </c>
      <c r="Q17" s="183">
        <f>SUMIFS(BKE!$F:$F,BKE!$C:$C,'nguyen vat lieu kho'!$A:$A,BKE!$B:$B,'nguyen vat lieu kho'!Q$3)</f>
        <v>0</v>
      </c>
      <c r="R17" s="183">
        <f>SUMIFS(BKE!$F:$F,BKE!$C:$C,'nguyen vat lieu kho'!$A:$A,BKE!$B:$B,'nguyen vat lieu kho'!R$3)</f>
        <v>0</v>
      </c>
      <c r="S17" s="183">
        <f>SUMIFS(BKE!$F:$F,BKE!$C:$C,'nguyen vat lieu kho'!$A:$A,BKE!$B:$B,'nguyen vat lieu kho'!S$3)</f>
        <v>0</v>
      </c>
      <c r="T17" s="183">
        <f>SUMIFS(BKE!$F:$F,BKE!$C:$C,'nguyen vat lieu kho'!$A:$A,BKE!$B:$B,'nguyen vat lieu kho'!T$3)</f>
        <v>0</v>
      </c>
      <c r="U17" s="183">
        <f>SUMIFS(BKE!$F:$F,BKE!$C:$C,'nguyen vat lieu kho'!$A:$A,BKE!$B:$B,'nguyen vat lieu kho'!U$3)</f>
        <v>0</v>
      </c>
      <c r="V17" s="183">
        <f>SUMIFS(BKE!$F:$F,BKE!$C:$C,'nguyen vat lieu kho'!$A:$A,BKE!$B:$B,'nguyen vat lieu kho'!V$3)</f>
        <v>0</v>
      </c>
      <c r="W17" s="183">
        <f>SUMIFS(BKE!$F:$F,BKE!$C:$C,'nguyen vat lieu kho'!$A:$A,BKE!$B:$B,'nguyen vat lieu kho'!W$3)</f>
        <v>0</v>
      </c>
      <c r="X17" s="183">
        <f>SUMIFS(BKE!$F:$F,BKE!$C:$C,'nguyen vat lieu kho'!$A:$A,BKE!$B:$B,'nguyen vat lieu kho'!X$3)</f>
        <v>0</v>
      </c>
      <c r="Y17" s="183">
        <f>SUMIFS(BKE!$F:$F,BKE!$C:$C,'nguyen vat lieu kho'!$A:$A,BKE!$B:$B,'nguyen vat lieu kho'!Y$3)</f>
        <v>0</v>
      </c>
      <c r="Z17" s="183">
        <f>SUMIFS(BKE!$F:$F,BKE!$C:$C,'nguyen vat lieu kho'!$A:$A,BKE!$B:$B,'nguyen vat lieu kho'!Z$3)</f>
        <v>0</v>
      </c>
      <c r="AA17" s="183">
        <f>SUMIFS(BKE!$F:$F,BKE!$C:$C,'nguyen vat lieu kho'!$A:$A,BKE!$B:$B,'nguyen vat lieu kho'!AA$3)</f>
        <v>0</v>
      </c>
      <c r="AB17" s="183">
        <f>SUMIFS(BKE!$F:$F,BKE!$C:$C,'nguyen vat lieu kho'!$A:$A,BKE!$B:$B,'nguyen vat lieu kho'!AB$3)</f>
        <v>0</v>
      </c>
      <c r="AC17" s="183">
        <f>SUMIFS(BKE!$F:$F,BKE!$C:$C,'nguyen vat lieu kho'!$A:$A,BKE!$B:$B,'nguyen vat lieu kho'!AC$3)</f>
        <v>0</v>
      </c>
      <c r="AD17" s="183">
        <f>SUMIFS(BKE!$F:$F,BKE!$C:$C,'nguyen vat lieu kho'!$A:$A,BKE!$B:$B,'nguyen vat lieu kho'!AD$3)</f>
        <v>0</v>
      </c>
      <c r="AE17" s="183">
        <f>SUMIFS(BKE!$F:$F,BKE!$C:$C,'nguyen vat lieu kho'!$A:$A,BKE!$B:$B,'nguyen vat lieu kho'!AE$3)</f>
        <v>0</v>
      </c>
      <c r="AF17" s="183">
        <f>SUMIFS(BKE!$F:$F,BKE!$C:$C,'nguyen vat lieu kho'!$A:$A,BKE!$B:$B,'nguyen vat lieu kho'!AF$3)</f>
        <v>0</v>
      </c>
      <c r="AG17" s="183">
        <f>SUMIFS(BKE!$F:$F,BKE!$C:$C,'nguyen vat lieu kho'!$A:$A,BKE!$B:$B,'nguyen vat lieu kho'!AG$3)</f>
        <v>0</v>
      </c>
      <c r="AH17" s="183">
        <f>SUMIFS(BKE!$F:$F,BKE!$C:$C,'nguyen vat lieu kho'!$A:$A,BKE!$B:$B,'nguyen vat lieu kho'!AH$3)</f>
        <v>0</v>
      </c>
      <c r="AI17" s="183">
        <f>SUMIFS(BKE!$F:$F,BKE!$C:$C,'nguyen vat lieu kho'!$A:$A,BKE!$B:$B,'nguyen vat lieu kho'!AI$3)</f>
        <v>0</v>
      </c>
      <c r="AJ17" s="183">
        <f>SUMIFS(BKE!$F:$F,BKE!$C:$C,'nguyen vat lieu kho'!$A:$A,BKE!$B:$B,'nguyen vat lieu kho'!AJ$3)</f>
        <v>0</v>
      </c>
      <c r="AK17" s="183">
        <f>SUMIFS(BKE!$F:$F,BKE!$C:$C,'nguyen vat lieu kho'!$A:$A,BKE!$B:$B,'nguyen vat lieu kho'!AK$3)</f>
        <v>0</v>
      </c>
      <c r="AL17" s="183">
        <f>SUMIFS(BKE!$F:$F,BKE!$C:$C,'nguyen vat lieu kho'!$A:$A,BKE!$B:$B,'nguyen vat lieu kho'!AL$3)</f>
        <v>0</v>
      </c>
      <c r="AM17" s="183">
        <f>SUMIFS(BKE!$F:$F,BKE!$C:$C,'nguyen vat lieu kho'!$A:$A,BKE!$B:$B,'nguyen vat lieu kho'!AM$3)</f>
        <v>0</v>
      </c>
      <c r="AN17" s="183">
        <f>SUMIFS(BKE!$F:$F,BKE!$C:$C,'nguyen vat lieu kho'!$A:$A,BKE!$B:$B,'nguyen vat lieu kho'!AN$3)</f>
        <v>0</v>
      </c>
      <c r="AO17" s="183">
        <f>SUMIFS(BKE!$F:$F,BKE!$C:$C,'nguyen vat lieu kho'!$A:$A,BKE!$B:$B,'nguyen vat lieu kho'!AO$3)</f>
        <v>0</v>
      </c>
      <c r="AP17" s="183">
        <f>SUMIFS(BKE!$F:$F,BKE!$C:$C,'nguyen vat lieu kho'!$A:$A,BKE!$B:$B,'nguyen vat lieu kho'!AP$3)</f>
        <v>0</v>
      </c>
      <c r="AQ17" s="183">
        <f>SUMIFS(BKE!$F:$F,BKE!$C:$C,'nguyen vat lieu kho'!$A:$A,BKE!$B:$B,'nguyen vat lieu kho'!AQ$3)</f>
        <v>0</v>
      </c>
    </row>
    <row r="18" spans="1:43" s="118" customFormat="1" ht="25.5" customHeight="1">
      <c r="A18" s="6" t="s">
        <v>125</v>
      </c>
      <c r="B18" s="129" t="s">
        <v>126</v>
      </c>
      <c r="C18" s="122" t="s">
        <v>4</v>
      </c>
      <c r="D18" s="123">
        <f>VLOOKUP(A18,BKE!C532:H938,5,0)</f>
        <v>102040</v>
      </c>
      <c r="E18" s="128">
        <v>2.5</v>
      </c>
      <c r="F18" s="124">
        <f t="shared" si="2"/>
        <v>255100</v>
      </c>
      <c r="G18" s="125">
        <f t="shared" si="3"/>
        <v>5</v>
      </c>
      <c r="H18" s="126">
        <f t="shared" si="4"/>
        <v>510200</v>
      </c>
      <c r="I18" s="127">
        <f t="shared" si="5"/>
        <v>7.5</v>
      </c>
      <c r="J18" s="127">
        <f t="shared" si="6"/>
        <v>765300</v>
      </c>
      <c r="K18" s="128"/>
      <c r="L18" s="122">
        <f t="shared" si="1"/>
        <v>0</v>
      </c>
      <c r="M18" s="183">
        <f>SUMIFS(BKE!$F:$F,BKE!$C:$C,'nguyen vat lieu kho'!$A:$A,BKE!$B:$B,'nguyen vat lieu kho'!M$3)</f>
        <v>2.5</v>
      </c>
      <c r="N18" s="183">
        <f>SUMIFS(BKE!$F:$F,BKE!$C:$C,'nguyen vat lieu kho'!$A:$A,BKE!$B:$B,'nguyen vat lieu kho'!N$3)</f>
        <v>0</v>
      </c>
      <c r="O18" s="183">
        <f>SUMIFS(BKE!$F:$F,BKE!$C:$C,'nguyen vat lieu kho'!$A:$A,BKE!$B:$B,'nguyen vat lieu kho'!O$3)</f>
        <v>0</v>
      </c>
      <c r="P18" s="183">
        <f>SUMIFS(BKE!$F:$F,BKE!$C:$C,'nguyen vat lieu kho'!$A:$A,BKE!$B:$B,'nguyen vat lieu kho'!P$3)</f>
        <v>0</v>
      </c>
      <c r="Q18" s="183">
        <f>SUMIFS(BKE!$F:$F,BKE!$C:$C,'nguyen vat lieu kho'!$A:$A,BKE!$B:$B,'nguyen vat lieu kho'!Q$3)</f>
        <v>0</v>
      </c>
      <c r="R18" s="183">
        <f>SUMIFS(BKE!$F:$F,BKE!$C:$C,'nguyen vat lieu kho'!$A:$A,BKE!$B:$B,'nguyen vat lieu kho'!R$3)</f>
        <v>0</v>
      </c>
      <c r="S18" s="183">
        <f>SUMIFS(BKE!$F:$F,BKE!$C:$C,'nguyen vat lieu kho'!$A:$A,BKE!$B:$B,'nguyen vat lieu kho'!S$3)</f>
        <v>0</v>
      </c>
      <c r="T18" s="183">
        <f>SUMIFS(BKE!$F:$F,BKE!$C:$C,'nguyen vat lieu kho'!$A:$A,BKE!$B:$B,'nguyen vat lieu kho'!T$3)</f>
        <v>2.5</v>
      </c>
      <c r="U18" s="183">
        <f>SUMIFS(BKE!$F:$F,BKE!$C:$C,'nguyen vat lieu kho'!$A:$A,BKE!$B:$B,'nguyen vat lieu kho'!U$3)</f>
        <v>0</v>
      </c>
      <c r="V18" s="183">
        <f>SUMIFS(BKE!$F:$F,BKE!$C:$C,'nguyen vat lieu kho'!$A:$A,BKE!$B:$B,'nguyen vat lieu kho'!V$3)</f>
        <v>0</v>
      </c>
      <c r="W18" s="183">
        <f>SUMIFS(BKE!$F:$F,BKE!$C:$C,'nguyen vat lieu kho'!$A:$A,BKE!$B:$B,'nguyen vat lieu kho'!W$3)</f>
        <v>0</v>
      </c>
      <c r="X18" s="183">
        <f>SUMIFS(BKE!$F:$F,BKE!$C:$C,'nguyen vat lieu kho'!$A:$A,BKE!$B:$B,'nguyen vat lieu kho'!X$3)</f>
        <v>0</v>
      </c>
      <c r="Y18" s="183">
        <f>SUMIFS(BKE!$F:$F,BKE!$C:$C,'nguyen vat lieu kho'!$A:$A,BKE!$B:$B,'nguyen vat lieu kho'!Y$3)</f>
        <v>0</v>
      </c>
      <c r="Z18" s="183">
        <f>SUMIFS(BKE!$F:$F,BKE!$C:$C,'nguyen vat lieu kho'!$A:$A,BKE!$B:$B,'nguyen vat lieu kho'!Z$3)</f>
        <v>0</v>
      </c>
      <c r="AA18" s="183">
        <f>SUMIFS(BKE!$F:$F,BKE!$C:$C,'nguyen vat lieu kho'!$A:$A,BKE!$B:$B,'nguyen vat lieu kho'!AA$3)</f>
        <v>0</v>
      </c>
      <c r="AB18" s="183">
        <f>SUMIFS(BKE!$F:$F,BKE!$C:$C,'nguyen vat lieu kho'!$A:$A,BKE!$B:$B,'nguyen vat lieu kho'!AB$3)</f>
        <v>0</v>
      </c>
      <c r="AC18" s="183">
        <f>SUMIFS(BKE!$F:$F,BKE!$C:$C,'nguyen vat lieu kho'!$A:$A,BKE!$B:$B,'nguyen vat lieu kho'!AC$3)</f>
        <v>0</v>
      </c>
      <c r="AD18" s="183">
        <f>SUMIFS(BKE!$F:$F,BKE!$C:$C,'nguyen vat lieu kho'!$A:$A,BKE!$B:$B,'nguyen vat lieu kho'!AD$3)</f>
        <v>0</v>
      </c>
      <c r="AE18" s="183">
        <f>SUMIFS(BKE!$F:$F,BKE!$C:$C,'nguyen vat lieu kho'!$A:$A,BKE!$B:$B,'nguyen vat lieu kho'!AE$3)</f>
        <v>0</v>
      </c>
      <c r="AF18" s="183">
        <f>SUMIFS(BKE!$F:$F,BKE!$C:$C,'nguyen vat lieu kho'!$A:$A,BKE!$B:$B,'nguyen vat lieu kho'!AF$3)</f>
        <v>0</v>
      </c>
      <c r="AG18" s="183">
        <f>SUMIFS(BKE!$F:$F,BKE!$C:$C,'nguyen vat lieu kho'!$A:$A,BKE!$B:$B,'nguyen vat lieu kho'!AG$3)</f>
        <v>0</v>
      </c>
      <c r="AH18" s="183">
        <f>SUMIFS(BKE!$F:$F,BKE!$C:$C,'nguyen vat lieu kho'!$A:$A,BKE!$B:$B,'nguyen vat lieu kho'!AH$3)</f>
        <v>0</v>
      </c>
      <c r="AI18" s="183">
        <f>SUMIFS(BKE!$F:$F,BKE!$C:$C,'nguyen vat lieu kho'!$A:$A,BKE!$B:$B,'nguyen vat lieu kho'!AI$3)</f>
        <v>0</v>
      </c>
      <c r="AJ18" s="183">
        <f>SUMIFS(BKE!$F:$F,BKE!$C:$C,'nguyen vat lieu kho'!$A:$A,BKE!$B:$B,'nguyen vat lieu kho'!AJ$3)</f>
        <v>0</v>
      </c>
      <c r="AK18" s="183">
        <f>SUMIFS(BKE!$F:$F,BKE!$C:$C,'nguyen vat lieu kho'!$A:$A,BKE!$B:$B,'nguyen vat lieu kho'!AK$3)</f>
        <v>0</v>
      </c>
      <c r="AL18" s="183">
        <f>SUMIFS(BKE!$F:$F,BKE!$C:$C,'nguyen vat lieu kho'!$A:$A,BKE!$B:$B,'nguyen vat lieu kho'!AL$3)</f>
        <v>0</v>
      </c>
      <c r="AM18" s="183">
        <f>SUMIFS(BKE!$F:$F,BKE!$C:$C,'nguyen vat lieu kho'!$A:$A,BKE!$B:$B,'nguyen vat lieu kho'!AM$3)</f>
        <v>0</v>
      </c>
      <c r="AN18" s="183">
        <f>SUMIFS(BKE!$F:$F,BKE!$C:$C,'nguyen vat lieu kho'!$A:$A,BKE!$B:$B,'nguyen vat lieu kho'!AN$3)</f>
        <v>0</v>
      </c>
      <c r="AO18" s="183">
        <f>SUMIFS(BKE!$F:$F,BKE!$C:$C,'nguyen vat lieu kho'!$A:$A,BKE!$B:$B,'nguyen vat lieu kho'!AO$3)</f>
        <v>0</v>
      </c>
      <c r="AP18" s="183">
        <f>SUMIFS(BKE!$F:$F,BKE!$C:$C,'nguyen vat lieu kho'!$A:$A,BKE!$B:$B,'nguyen vat lieu kho'!AP$3)</f>
        <v>0</v>
      </c>
      <c r="AQ18" s="183">
        <f>SUMIFS(BKE!$F:$F,BKE!$C:$C,'nguyen vat lieu kho'!$A:$A,BKE!$B:$B,'nguyen vat lieu kho'!AQ$3)</f>
        <v>0</v>
      </c>
    </row>
    <row r="19" spans="1:43" s="118" customFormat="1" ht="25.5" customHeight="1">
      <c r="A19" s="9" t="s">
        <v>770</v>
      </c>
      <c r="B19" s="9" t="s">
        <v>184</v>
      </c>
      <c r="C19" s="9" t="s">
        <v>4</v>
      </c>
      <c r="D19" s="123">
        <f>VLOOKUP(A19,BKE!C533:H939,5,0)</f>
        <v>64920</v>
      </c>
      <c r="E19" s="128">
        <v>4</v>
      </c>
      <c r="F19" s="124">
        <f t="shared" si="2"/>
        <v>259680</v>
      </c>
      <c r="G19" s="125">
        <f t="shared" si="3"/>
        <v>4</v>
      </c>
      <c r="H19" s="126">
        <f t="shared" si="4"/>
        <v>259680</v>
      </c>
      <c r="I19" s="127">
        <f t="shared" si="5"/>
        <v>4</v>
      </c>
      <c r="J19" s="127">
        <f t="shared" si="6"/>
        <v>259680</v>
      </c>
      <c r="K19" s="128">
        <v>4</v>
      </c>
      <c r="L19" s="122">
        <f t="shared" si="1"/>
        <v>259680</v>
      </c>
      <c r="M19" s="183">
        <f>SUMIFS(BKE!$F:$F,BKE!$C:$C,'nguyen vat lieu kho'!$A:$A,BKE!$B:$B,'nguyen vat lieu kho'!M$3)</f>
        <v>0</v>
      </c>
      <c r="N19" s="183">
        <f>SUMIFS(BKE!$F:$F,BKE!$C:$C,'nguyen vat lieu kho'!$A:$A,BKE!$B:$B,'nguyen vat lieu kho'!N$3)</f>
        <v>0</v>
      </c>
      <c r="O19" s="183">
        <f>SUMIFS(BKE!$F:$F,BKE!$C:$C,'nguyen vat lieu kho'!$A:$A,BKE!$B:$B,'nguyen vat lieu kho'!O$3)</f>
        <v>0</v>
      </c>
      <c r="P19" s="183">
        <f>SUMIFS(BKE!$F:$F,BKE!$C:$C,'nguyen vat lieu kho'!$A:$A,BKE!$B:$B,'nguyen vat lieu kho'!P$3)</f>
        <v>0</v>
      </c>
      <c r="Q19" s="183">
        <f>SUMIFS(BKE!$F:$F,BKE!$C:$C,'nguyen vat lieu kho'!$A:$A,BKE!$B:$B,'nguyen vat lieu kho'!Q$3)</f>
        <v>0</v>
      </c>
      <c r="R19" s="183">
        <f>SUMIFS(BKE!$F:$F,BKE!$C:$C,'nguyen vat lieu kho'!$A:$A,BKE!$B:$B,'nguyen vat lieu kho'!R$3)</f>
        <v>0</v>
      </c>
      <c r="S19" s="183">
        <f>SUMIFS(BKE!$F:$F,BKE!$C:$C,'nguyen vat lieu kho'!$A:$A,BKE!$B:$B,'nguyen vat lieu kho'!S$3)</f>
        <v>0</v>
      </c>
      <c r="T19" s="183">
        <f>SUMIFS(BKE!$F:$F,BKE!$C:$C,'nguyen vat lieu kho'!$A:$A,BKE!$B:$B,'nguyen vat lieu kho'!T$3)</f>
        <v>4</v>
      </c>
      <c r="U19" s="183">
        <f>SUMIFS(BKE!$F:$F,BKE!$C:$C,'nguyen vat lieu kho'!$A:$A,BKE!$B:$B,'nguyen vat lieu kho'!U$3)</f>
        <v>0</v>
      </c>
      <c r="V19" s="183">
        <f>SUMIFS(BKE!$F:$F,BKE!$C:$C,'nguyen vat lieu kho'!$A:$A,BKE!$B:$B,'nguyen vat lieu kho'!V$3)</f>
        <v>0</v>
      </c>
      <c r="W19" s="183">
        <f>SUMIFS(BKE!$F:$F,BKE!$C:$C,'nguyen vat lieu kho'!$A:$A,BKE!$B:$B,'nguyen vat lieu kho'!W$3)</f>
        <v>0</v>
      </c>
      <c r="X19" s="183">
        <f>SUMIFS(BKE!$F:$F,BKE!$C:$C,'nguyen vat lieu kho'!$A:$A,BKE!$B:$B,'nguyen vat lieu kho'!X$3)</f>
        <v>0</v>
      </c>
      <c r="Y19" s="183">
        <f>SUMIFS(BKE!$F:$F,BKE!$C:$C,'nguyen vat lieu kho'!$A:$A,BKE!$B:$B,'nguyen vat lieu kho'!Y$3)</f>
        <v>0</v>
      </c>
      <c r="Z19" s="183">
        <f>SUMIFS(BKE!$F:$F,BKE!$C:$C,'nguyen vat lieu kho'!$A:$A,BKE!$B:$B,'nguyen vat lieu kho'!Z$3)</f>
        <v>0</v>
      </c>
      <c r="AA19" s="183">
        <f>SUMIFS(BKE!$F:$F,BKE!$C:$C,'nguyen vat lieu kho'!$A:$A,BKE!$B:$B,'nguyen vat lieu kho'!AA$3)</f>
        <v>0</v>
      </c>
      <c r="AB19" s="183">
        <f>SUMIFS(BKE!$F:$F,BKE!$C:$C,'nguyen vat lieu kho'!$A:$A,BKE!$B:$B,'nguyen vat lieu kho'!AB$3)</f>
        <v>0</v>
      </c>
      <c r="AC19" s="183">
        <f>SUMIFS(BKE!$F:$F,BKE!$C:$C,'nguyen vat lieu kho'!$A:$A,BKE!$B:$B,'nguyen vat lieu kho'!AC$3)</f>
        <v>0</v>
      </c>
      <c r="AD19" s="183">
        <f>SUMIFS(BKE!$F:$F,BKE!$C:$C,'nguyen vat lieu kho'!$A:$A,BKE!$B:$B,'nguyen vat lieu kho'!AD$3)</f>
        <v>0</v>
      </c>
      <c r="AE19" s="183">
        <f>SUMIFS(BKE!$F:$F,BKE!$C:$C,'nguyen vat lieu kho'!$A:$A,BKE!$B:$B,'nguyen vat lieu kho'!AE$3)</f>
        <v>0</v>
      </c>
      <c r="AF19" s="183">
        <f>SUMIFS(BKE!$F:$F,BKE!$C:$C,'nguyen vat lieu kho'!$A:$A,BKE!$B:$B,'nguyen vat lieu kho'!AF$3)</f>
        <v>0</v>
      </c>
      <c r="AG19" s="183">
        <f>SUMIFS(BKE!$F:$F,BKE!$C:$C,'nguyen vat lieu kho'!$A:$A,BKE!$B:$B,'nguyen vat lieu kho'!AG$3)</f>
        <v>0</v>
      </c>
      <c r="AH19" s="183">
        <f>SUMIFS(BKE!$F:$F,BKE!$C:$C,'nguyen vat lieu kho'!$A:$A,BKE!$B:$B,'nguyen vat lieu kho'!AH$3)</f>
        <v>0</v>
      </c>
      <c r="AI19" s="183">
        <f>SUMIFS(BKE!$F:$F,BKE!$C:$C,'nguyen vat lieu kho'!$A:$A,BKE!$B:$B,'nguyen vat lieu kho'!AI$3)</f>
        <v>0</v>
      </c>
      <c r="AJ19" s="183">
        <f>SUMIFS(BKE!$F:$F,BKE!$C:$C,'nguyen vat lieu kho'!$A:$A,BKE!$B:$B,'nguyen vat lieu kho'!AJ$3)</f>
        <v>0</v>
      </c>
      <c r="AK19" s="183">
        <f>SUMIFS(BKE!$F:$F,BKE!$C:$C,'nguyen vat lieu kho'!$A:$A,BKE!$B:$B,'nguyen vat lieu kho'!AK$3)</f>
        <v>0</v>
      </c>
      <c r="AL19" s="183">
        <f>SUMIFS(BKE!$F:$F,BKE!$C:$C,'nguyen vat lieu kho'!$A:$A,BKE!$B:$B,'nguyen vat lieu kho'!AL$3)</f>
        <v>0</v>
      </c>
      <c r="AM19" s="183">
        <f>SUMIFS(BKE!$F:$F,BKE!$C:$C,'nguyen vat lieu kho'!$A:$A,BKE!$B:$B,'nguyen vat lieu kho'!AM$3)</f>
        <v>0</v>
      </c>
      <c r="AN19" s="183">
        <f>SUMIFS(BKE!$F:$F,BKE!$C:$C,'nguyen vat lieu kho'!$A:$A,BKE!$B:$B,'nguyen vat lieu kho'!AN$3)</f>
        <v>0</v>
      </c>
      <c r="AO19" s="183">
        <f>SUMIFS(BKE!$F:$F,BKE!$C:$C,'nguyen vat lieu kho'!$A:$A,BKE!$B:$B,'nguyen vat lieu kho'!AO$3)</f>
        <v>0</v>
      </c>
      <c r="AP19" s="183">
        <f>SUMIFS(BKE!$F:$F,BKE!$C:$C,'nguyen vat lieu kho'!$A:$A,BKE!$B:$B,'nguyen vat lieu kho'!AP$3)</f>
        <v>0</v>
      </c>
      <c r="AQ19" s="183">
        <f>SUMIFS(BKE!$F:$F,BKE!$C:$C,'nguyen vat lieu kho'!$A:$A,BKE!$B:$B,'nguyen vat lieu kho'!AQ$3)</f>
        <v>0</v>
      </c>
    </row>
    <row r="20" spans="1:43" s="118" customFormat="1" ht="25.5" customHeight="1">
      <c r="A20" s="6">
        <v>30701001</v>
      </c>
      <c r="B20" s="129" t="s">
        <v>117</v>
      </c>
      <c r="C20" s="122" t="s">
        <v>4</v>
      </c>
      <c r="D20" s="123">
        <f>VLOOKUP(A20,BKE!C534:H940,5,0)</f>
        <v>451330</v>
      </c>
      <c r="E20" s="128">
        <v>3</v>
      </c>
      <c r="F20" s="124">
        <f t="shared" si="2"/>
        <v>1353990</v>
      </c>
      <c r="G20" s="125">
        <f t="shared" si="3"/>
        <v>15</v>
      </c>
      <c r="H20" s="126">
        <f t="shared" si="4"/>
        <v>6769950</v>
      </c>
      <c r="I20" s="127">
        <f t="shared" si="5"/>
        <v>15.4</v>
      </c>
      <c r="J20" s="127">
        <f t="shared" si="6"/>
        <v>6950482</v>
      </c>
      <c r="K20" s="128">
        <v>2.6</v>
      </c>
      <c r="L20" s="122">
        <f t="shared" si="1"/>
        <v>1173458</v>
      </c>
      <c r="M20" s="183">
        <f>SUMIFS(BKE!$F:$F,BKE!$C:$C,'nguyen vat lieu kho'!$A:$A,BKE!$B:$B,'nguyen vat lieu kho'!M$3)</f>
        <v>4</v>
      </c>
      <c r="N20" s="183">
        <f>SUMIFS(BKE!$F:$F,BKE!$C:$C,'nguyen vat lieu kho'!$A:$A,BKE!$B:$B,'nguyen vat lieu kho'!N$3)</f>
        <v>0</v>
      </c>
      <c r="O20" s="183">
        <f>SUMIFS(BKE!$F:$F,BKE!$C:$C,'nguyen vat lieu kho'!$A:$A,BKE!$B:$B,'nguyen vat lieu kho'!O$3)</f>
        <v>0</v>
      </c>
      <c r="P20" s="183">
        <f>SUMIFS(BKE!$F:$F,BKE!$C:$C,'nguyen vat lieu kho'!$A:$A,BKE!$B:$B,'nguyen vat lieu kho'!P$3)</f>
        <v>0</v>
      </c>
      <c r="Q20" s="183">
        <f>SUMIFS(BKE!$F:$F,BKE!$C:$C,'nguyen vat lieu kho'!$A:$A,BKE!$B:$B,'nguyen vat lieu kho'!Q$3)</f>
        <v>0</v>
      </c>
      <c r="R20" s="183">
        <f>SUMIFS(BKE!$F:$F,BKE!$C:$C,'nguyen vat lieu kho'!$A:$A,BKE!$B:$B,'nguyen vat lieu kho'!R$3)</f>
        <v>0</v>
      </c>
      <c r="S20" s="183">
        <f>SUMIFS(BKE!$F:$F,BKE!$C:$C,'nguyen vat lieu kho'!$A:$A,BKE!$B:$B,'nguyen vat lieu kho'!S$3)</f>
        <v>0</v>
      </c>
      <c r="T20" s="183">
        <f>SUMIFS(BKE!$F:$F,BKE!$C:$C,'nguyen vat lieu kho'!$A:$A,BKE!$B:$B,'nguyen vat lieu kho'!T$3)</f>
        <v>2</v>
      </c>
      <c r="U20" s="183">
        <f>SUMIFS(BKE!$F:$F,BKE!$C:$C,'nguyen vat lieu kho'!$A:$A,BKE!$B:$B,'nguyen vat lieu kho'!U$3)</f>
        <v>0</v>
      </c>
      <c r="V20" s="183">
        <f>SUMIFS(BKE!$F:$F,BKE!$C:$C,'nguyen vat lieu kho'!$A:$A,BKE!$B:$B,'nguyen vat lieu kho'!V$3)</f>
        <v>0</v>
      </c>
      <c r="W20" s="183">
        <f>SUMIFS(BKE!$F:$F,BKE!$C:$C,'nguyen vat lieu kho'!$A:$A,BKE!$B:$B,'nguyen vat lieu kho'!W$3)</f>
        <v>0</v>
      </c>
      <c r="X20" s="183">
        <f>SUMIFS(BKE!$F:$F,BKE!$C:$C,'nguyen vat lieu kho'!$A:$A,BKE!$B:$B,'nguyen vat lieu kho'!X$3)</f>
        <v>0</v>
      </c>
      <c r="Y20" s="183">
        <f>SUMIFS(BKE!$F:$F,BKE!$C:$C,'nguyen vat lieu kho'!$A:$A,BKE!$B:$B,'nguyen vat lieu kho'!Y$3)</f>
        <v>0</v>
      </c>
      <c r="Z20" s="183">
        <f>SUMIFS(BKE!$F:$F,BKE!$C:$C,'nguyen vat lieu kho'!$A:$A,BKE!$B:$B,'nguyen vat lieu kho'!Z$3)</f>
        <v>0</v>
      </c>
      <c r="AA20" s="183">
        <f>SUMIFS(BKE!$F:$F,BKE!$C:$C,'nguyen vat lieu kho'!$A:$A,BKE!$B:$B,'nguyen vat lieu kho'!AA$3)</f>
        <v>2</v>
      </c>
      <c r="AB20" s="183">
        <f>SUMIFS(BKE!$F:$F,BKE!$C:$C,'nguyen vat lieu kho'!$A:$A,BKE!$B:$B,'nguyen vat lieu kho'!AB$3)</f>
        <v>0</v>
      </c>
      <c r="AC20" s="183">
        <f>SUMIFS(BKE!$F:$F,BKE!$C:$C,'nguyen vat lieu kho'!$A:$A,BKE!$B:$B,'nguyen vat lieu kho'!AC$3)</f>
        <v>0</v>
      </c>
      <c r="AD20" s="183">
        <f>SUMIFS(BKE!$F:$F,BKE!$C:$C,'nguyen vat lieu kho'!$A:$A,BKE!$B:$B,'nguyen vat lieu kho'!AD$3)</f>
        <v>0</v>
      </c>
      <c r="AE20" s="183">
        <f>SUMIFS(BKE!$F:$F,BKE!$C:$C,'nguyen vat lieu kho'!$A:$A,BKE!$B:$B,'nguyen vat lieu kho'!AE$3)</f>
        <v>0</v>
      </c>
      <c r="AF20" s="183">
        <f>SUMIFS(BKE!$F:$F,BKE!$C:$C,'nguyen vat lieu kho'!$A:$A,BKE!$B:$B,'nguyen vat lieu kho'!AF$3)</f>
        <v>0</v>
      </c>
      <c r="AG20" s="183">
        <f>SUMIFS(BKE!$F:$F,BKE!$C:$C,'nguyen vat lieu kho'!$A:$A,BKE!$B:$B,'nguyen vat lieu kho'!AG$3)</f>
        <v>0</v>
      </c>
      <c r="AH20" s="183">
        <f>SUMIFS(BKE!$F:$F,BKE!$C:$C,'nguyen vat lieu kho'!$A:$A,BKE!$B:$B,'nguyen vat lieu kho'!AH$3)</f>
        <v>4</v>
      </c>
      <c r="AI20" s="183">
        <f>SUMIFS(BKE!$F:$F,BKE!$C:$C,'nguyen vat lieu kho'!$A:$A,BKE!$B:$B,'nguyen vat lieu kho'!AI$3)</f>
        <v>0</v>
      </c>
      <c r="AJ20" s="183">
        <f>SUMIFS(BKE!$F:$F,BKE!$C:$C,'nguyen vat lieu kho'!$A:$A,BKE!$B:$B,'nguyen vat lieu kho'!AJ$3)</f>
        <v>0</v>
      </c>
      <c r="AK20" s="183">
        <f>SUMIFS(BKE!$F:$F,BKE!$C:$C,'nguyen vat lieu kho'!$A:$A,BKE!$B:$B,'nguyen vat lieu kho'!AK$3)</f>
        <v>0</v>
      </c>
      <c r="AL20" s="183">
        <f>SUMIFS(BKE!$F:$F,BKE!$C:$C,'nguyen vat lieu kho'!$A:$A,BKE!$B:$B,'nguyen vat lieu kho'!AL$3)</f>
        <v>0</v>
      </c>
      <c r="AM20" s="183">
        <f>SUMIFS(BKE!$F:$F,BKE!$C:$C,'nguyen vat lieu kho'!$A:$A,BKE!$B:$B,'nguyen vat lieu kho'!AM$3)</f>
        <v>0</v>
      </c>
      <c r="AN20" s="183">
        <f>SUMIFS(BKE!$F:$F,BKE!$C:$C,'nguyen vat lieu kho'!$A:$A,BKE!$B:$B,'nguyen vat lieu kho'!AN$3)</f>
        <v>0</v>
      </c>
      <c r="AO20" s="183">
        <f>SUMIFS(BKE!$F:$F,BKE!$C:$C,'nguyen vat lieu kho'!$A:$A,BKE!$B:$B,'nguyen vat lieu kho'!AO$3)</f>
        <v>0</v>
      </c>
      <c r="AP20" s="183">
        <f>SUMIFS(BKE!$F:$F,BKE!$C:$C,'nguyen vat lieu kho'!$A:$A,BKE!$B:$B,'nguyen vat lieu kho'!AP$3)</f>
        <v>3</v>
      </c>
      <c r="AQ20" s="183">
        <f>SUMIFS(BKE!$F:$F,BKE!$C:$C,'nguyen vat lieu kho'!$A:$A,BKE!$B:$B,'nguyen vat lieu kho'!AQ$3)</f>
        <v>0</v>
      </c>
    </row>
    <row r="21" spans="1:43" s="118" customFormat="1" ht="25.5" customHeight="1">
      <c r="A21" s="6" t="s">
        <v>116</v>
      </c>
      <c r="B21" s="129" t="s">
        <v>509</v>
      </c>
      <c r="C21" s="122" t="s">
        <v>4</v>
      </c>
      <c r="D21" s="123">
        <f>VLOOKUP(A21,BKE!C535:H941,5,0)</f>
        <v>463886</v>
      </c>
      <c r="E21" s="128">
        <v>3.1</v>
      </c>
      <c r="F21" s="124">
        <f t="shared" si="2"/>
        <v>1438046.6</v>
      </c>
      <c r="G21" s="125">
        <f t="shared" si="3"/>
        <v>6</v>
      </c>
      <c r="H21" s="126">
        <f t="shared" si="4"/>
        <v>2783316</v>
      </c>
      <c r="I21" s="127">
        <f t="shared" si="5"/>
        <v>5.0999999999999996</v>
      </c>
      <c r="J21" s="127">
        <f t="shared" si="6"/>
        <v>2365818.5999999996</v>
      </c>
      <c r="K21" s="128">
        <v>4</v>
      </c>
      <c r="L21" s="122">
        <f t="shared" si="1"/>
        <v>1855544</v>
      </c>
      <c r="M21" s="183">
        <f>SUMIFS(BKE!$F:$F,BKE!$C:$C,'nguyen vat lieu kho'!$A:$A,BKE!$B:$B,'nguyen vat lieu kho'!M$3)</f>
        <v>0</v>
      </c>
      <c r="N21" s="183">
        <f>SUMIFS(BKE!$F:$F,BKE!$C:$C,'nguyen vat lieu kho'!$A:$A,BKE!$B:$B,'nguyen vat lieu kho'!N$3)</f>
        <v>0</v>
      </c>
      <c r="O21" s="183">
        <f>SUMIFS(BKE!$F:$F,BKE!$C:$C,'nguyen vat lieu kho'!$A:$A,BKE!$B:$B,'nguyen vat lieu kho'!O$3)</f>
        <v>0</v>
      </c>
      <c r="P21" s="183">
        <f>SUMIFS(BKE!$F:$F,BKE!$C:$C,'nguyen vat lieu kho'!$A:$A,BKE!$B:$B,'nguyen vat lieu kho'!P$3)</f>
        <v>0</v>
      </c>
      <c r="Q21" s="183">
        <f>SUMIFS(BKE!$F:$F,BKE!$C:$C,'nguyen vat lieu kho'!$A:$A,BKE!$B:$B,'nguyen vat lieu kho'!Q$3)</f>
        <v>0</v>
      </c>
      <c r="R21" s="183">
        <f>SUMIFS(BKE!$F:$F,BKE!$C:$C,'nguyen vat lieu kho'!$A:$A,BKE!$B:$B,'nguyen vat lieu kho'!R$3)</f>
        <v>0</v>
      </c>
      <c r="S21" s="183">
        <f>SUMIFS(BKE!$F:$F,BKE!$C:$C,'nguyen vat lieu kho'!$A:$A,BKE!$B:$B,'nguyen vat lieu kho'!S$3)</f>
        <v>0</v>
      </c>
      <c r="T21" s="183">
        <f>SUMIFS(BKE!$F:$F,BKE!$C:$C,'nguyen vat lieu kho'!$A:$A,BKE!$B:$B,'nguyen vat lieu kho'!T$3)</f>
        <v>2</v>
      </c>
      <c r="U21" s="183">
        <f>SUMIFS(BKE!$F:$F,BKE!$C:$C,'nguyen vat lieu kho'!$A:$A,BKE!$B:$B,'nguyen vat lieu kho'!U$3)</f>
        <v>0</v>
      </c>
      <c r="V21" s="183">
        <f>SUMIFS(BKE!$F:$F,BKE!$C:$C,'nguyen vat lieu kho'!$A:$A,BKE!$B:$B,'nguyen vat lieu kho'!V$3)</f>
        <v>0</v>
      </c>
      <c r="W21" s="183">
        <f>SUMIFS(BKE!$F:$F,BKE!$C:$C,'nguyen vat lieu kho'!$A:$A,BKE!$B:$B,'nguyen vat lieu kho'!W$3)</f>
        <v>0</v>
      </c>
      <c r="X21" s="183">
        <f>SUMIFS(BKE!$F:$F,BKE!$C:$C,'nguyen vat lieu kho'!$A:$A,BKE!$B:$B,'nguyen vat lieu kho'!X$3)</f>
        <v>0</v>
      </c>
      <c r="Y21" s="183">
        <f>SUMIFS(BKE!$F:$F,BKE!$C:$C,'nguyen vat lieu kho'!$A:$A,BKE!$B:$B,'nguyen vat lieu kho'!Y$3)</f>
        <v>0</v>
      </c>
      <c r="Z21" s="183">
        <f>SUMIFS(BKE!$F:$F,BKE!$C:$C,'nguyen vat lieu kho'!$A:$A,BKE!$B:$B,'nguyen vat lieu kho'!Z$3)</f>
        <v>0</v>
      </c>
      <c r="AA21" s="183">
        <f>SUMIFS(BKE!$F:$F,BKE!$C:$C,'nguyen vat lieu kho'!$A:$A,BKE!$B:$B,'nguyen vat lieu kho'!AA$3)</f>
        <v>2</v>
      </c>
      <c r="AB21" s="183">
        <f>SUMIFS(BKE!$F:$F,BKE!$C:$C,'nguyen vat lieu kho'!$A:$A,BKE!$B:$B,'nguyen vat lieu kho'!AB$3)</f>
        <v>0</v>
      </c>
      <c r="AC21" s="183">
        <f>SUMIFS(BKE!$F:$F,BKE!$C:$C,'nguyen vat lieu kho'!$A:$A,BKE!$B:$B,'nguyen vat lieu kho'!AC$3)</f>
        <v>0</v>
      </c>
      <c r="AD21" s="183">
        <f>SUMIFS(BKE!$F:$F,BKE!$C:$C,'nguyen vat lieu kho'!$A:$A,BKE!$B:$B,'nguyen vat lieu kho'!AD$3)</f>
        <v>0</v>
      </c>
      <c r="AE21" s="183">
        <f>SUMIFS(BKE!$F:$F,BKE!$C:$C,'nguyen vat lieu kho'!$A:$A,BKE!$B:$B,'nguyen vat lieu kho'!AE$3)</f>
        <v>0</v>
      </c>
      <c r="AF21" s="183">
        <f>SUMIFS(BKE!$F:$F,BKE!$C:$C,'nguyen vat lieu kho'!$A:$A,BKE!$B:$B,'nguyen vat lieu kho'!AF$3)</f>
        <v>0</v>
      </c>
      <c r="AG21" s="183">
        <f>SUMIFS(BKE!$F:$F,BKE!$C:$C,'nguyen vat lieu kho'!$A:$A,BKE!$B:$B,'nguyen vat lieu kho'!AG$3)</f>
        <v>0</v>
      </c>
      <c r="AH21" s="183">
        <f>SUMIFS(BKE!$F:$F,BKE!$C:$C,'nguyen vat lieu kho'!$A:$A,BKE!$B:$B,'nguyen vat lieu kho'!AH$3)</f>
        <v>0</v>
      </c>
      <c r="AI21" s="183">
        <f>SUMIFS(BKE!$F:$F,BKE!$C:$C,'nguyen vat lieu kho'!$A:$A,BKE!$B:$B,'nguyen vat lieu kho'!AI$3)</f>
        <v>0</v>
      </c>
      <c r="AJ21" s="183">
        <f>SUMIFS(BKE!$F:$F,BKE!$C:$C,'nguyen vat lieu kho'!$A:$A,BKE!$B:$B,'nguyen vat lieu kho'!AJ$3)</f>
        <v>0</v>
      </c>
      <c r="AK21" s="183">
        <f>SUMIFS(BKE!$F:$F,BKE!$C:$C,'nguyen vat lieu kho'!$A:$A,BKE!$B:$B,'nguyen vat lieu kho'!AK$3)</f>
        <v>0</v>
      </c>
      <c r="AL21" s="183">
        <f>SUMIFS(BKE!$F:$F,BKE!$C:$C,'nguyen vat lieu kho'!$A:$A,BKE!$B:$B,'nguyen vat lieu kho'!AL$3)</f>
        <v>0</v>
      </c>
      <c r="AM21" s="183">
        <f>SUMIFS(BKE!$F:$F,BKE!$C:$C,'nguyen vat lieu kho'!$A:$A,BKE!$B:$B,'nguyen vat lieu kho'!AM$3)</f>
        <v>0</v>
      </c>
      <c r="AN21" s="183">
        <f>SUMIFS(BKE!$F:$F,BKE!$C:$C,'nguyen vat lieu kho'!$A:$A,BKE!$B:$B,'nguyen vat lieu kho'!AN$3)</f>
        <v>0</v>
      </c>
      <c r="AO21" s="183">
        <f>SUMIFS(BKE!$F:$F,BKE!$C:$C,'nguyen vat lieu kho'!$A:$A,BKE!$B:$B,'nguyen vat lieu kho'!AO$3)</f>
        <v>0</v>
      </c>
      <c r="AP21" s="183">
        <f>SUMIFS(BKE!$F:$F,BKE!$C:$C,'nguyen vat lieu kho'!$A:$A,BKE!$B:$B,'nguyen vat lieu kho'!AP$3)</f>
        <v>2</v>
      </c>
      <c r="AQ21" s="183">
        <f>SUMIFS(BKE!$F:$F,BKE!$C:$C,'nguyen vat lieu kho'!$A:$A,BKE!$B:$B,'nguyen vat lieu kho'!AQ$3)</f>
        <v>0</v>
      </c>
    </row>
    <row r="22" spans="1:43" s="118" customFormat="1" ht="25.5" customHeight="1">
      <c r="A22" s="10" t="s">
        <v>21</v>
      </c>
      <c r="B22" s="10" t="s">
        <v>20</v>
      </c>
      <c r="C22" s="10" t="s">
        <v>4</v>
      </c>
      <c r="D22" s="123" t="str">
        <f>VLOOKUP(A22,BKE!C536:H942,5,0)</f>
        <v>0</v>
      </c>
      <c r="E22" s="128">
        <v>200</v>
      </c>
      <c r="F22" s="124">
        <f t="shared" si="2"/>
        <v>0</v>
      </c>
      <c r="G22" s="125">
        <f t="shared" si="3"/>
        <v>0</v>
      </c>
      <c r="H22" s="126">
        <f t="shared" si="4"/>
        <v>0</v>
      </c>
      <c r="I22" s="127">
        <f t="shared" si="5"/>
        <v>55</v>
      </c>
      <c r="J22" s="127">
        <f t="shared" si="6"/>
        <v>0</v>
      </c>
      <c r="K22" s="128">
        <v>145</v>
      </c>
      <c r="L22" s="122">
        <f t="shared" si="1"/>
        <v>0</v>
      </c>
      <c r="M22" s="183">
        <f>SUMIFS(BKE!$F:$F,BKE!$C:$C,'nguyen vat lieu kho'!$A:$A,BKE!$B:$B,'nguyen vat lieu kho'!M$3)</f>
        <v>0</v>
      </c>
      <c r="N22" s="183">
        <f>SUMIFS(BKE!$F:$F,BKE!$C:$C,'nguyen vat lieu kho'!$A:$A,BKE!$B:$B,'nguyen vat lieu kho'!N$3)</f>
        <v>0</v>
      </c>
      <c r="O22" s="183">
        <f>SUMIFS(BKE!$F:$F,BKE!$C:$C,'nguyen vat lieu kho'!$A:$A,BKE!$B:$B,'nguyen vat lieu kho'!O$3)</f>
        <v>0</v>
      </c>
      <c r="P22" s="183">
        <f>SUMIFS(BKE!$F:$F,BKE!$C:$C,'nguyen vat lieu kho'!$A:$A,BKE!$B:$B,'nguyen vat lieu kho'!P$3)</f>
        <v>0</v>
      </c>
      <c r="Q22" s="183">
        <f>SUMIFS(BKE!$F:$F,BKE!$C:$C,'nguyen vat lieu kho'!$A:$A,BKE!$B:$B,'nguyen vat lieu kho'!Q$3)</f>
        <v>0</v>
      </c>
      <c r="R22" s="183">
        <f>SUMIFS(BKE!$F:$F,BKE!$C:$C,'nguyen vat lieu kho'!$A:$A,BKE!$B:$B,'nguyen vat lieu kho'!R$3)</f>
        <v>0</v>
      </c>
      <c r="S22" s="183">
        <f>SUMIFS(BKE!$F:$F,BKE!$C:$C,'nguyen vat lieu kho'!$A:$A,BKE!$B:$B,'nguyen vat lieu kho'!S$3)</f>
        <v>0</v>
      </c>
      <c r="T22" s="183">
        <f>SUMIFS(BKE!$F:$F,BKE!$C:$C,'nguyen vat lieu kho'!$A:$A,BKE!$B:$B,'nguyen vat lieu kho'!T$3)</f>
        <v>0</v>
      </c>
      <c r="U22" s="183">
        <f>SUMIFS(BKE!$F:$F,BKE!$C:$C,'nguyen vat lieu kho'!$A:$A,BKE!$B:$B,'nguyen vat lieu kho'!U$3)</f>
        <v>0</v>
      </c>
      <c r="V22" s="183">
        <f>SUMIFS(BKE!$F:$F,BKE!$C:$C,'nguyen vat lieu kho'!$A:$A,BKE!$B:$B,'nguyen vat lieu kho'!V$3)</f>
        <v>0</v>
      </c>
      <c r="W22" s="183">
        <f>SUMIFS(BKE!$F:$F,BKE!$C:$C,'nguyen vat lieu kho'!$A:$A,BKE!$B:$B,'nguyen vat lieu kho'!W$3)</f>
        <v>0</v>
      </c>
      <c r="X22" s="183">
        <f>SUMIFS(BKE!$F:$F,BKE!$C:$C,'nguyen vat lieu kho'!$A:$A,BKE!$B:$B,'nguyen vat lieu kho'!X$3)</f>
        <v>0</v>
      </c>
      <c r="Y22" s="183">
        <f>SUMIFS(BKE!$F:$F,BKE!$C:$C,'nguyen vat lieu kho'!$A:$A,BKE!$B:$B,'nguyen vat lieu kho'!Y$3)</f>
        <v>0</v>
      </c>
      <c r="Z22" s="183">
        <f>SUMIFS(BKE!$F:$F,BKE!$C:$C,'nguyen vat lieu kho'!$A:$A,BKE!$B:$B,'nguyen vat lieu kho'!Z$3)</f>
        <v>0</v>
      </c>
      <c r="AA22" s="183">
        <f>SUMIFS(BKE!$F:$F,BKE!$C:$C,'nguyen vat lieu kho'!$A:$A,BKE!$B:$B,'nguyen vat lieu kho'!AA$3)</f>
        <v>0</v>
      </c>
      <c r="AB22" s="183">
        <f>SUMIFS(BKE!$F:$F,BKE!$C:$C,'nguyen vat lieu kho'!$A:$A,BKE!$B:$B,'nguyen vat lieu kho'!AB$3)</f>
        <v>0</v>
      </c>
      <c r="AC22" s="183">
        <f>SUMIFS(BKE!$F:$F,BKE!$C:$C,'nguyen vat lieu kho'!$A:$A,BKE!$B:$B,'nguyen vat lieu kho'!AC$3)</f>
        <v>0</v>
      </c>
      <c r="AD22" s="183">
        <f>SUMIFS(BKE!$F:$F,BKE!$C:$C,'nguyen vat lieu kho'!$A:$A,BKE!$B:$B,'nguyen vat lieu kho'!AD$3)</f>
        <v>0</v>
      </c>
      <c r="AE22" s="183">
        <f>SUMIFS(BKE!$F:$F,BKE!$C:$C,'nguyen vat lieu kho'!$A:$A,BKE!$B:$B,'nguyen vat lieu kho'!AE$3)</f>
        <v>0</v>
      </c>
      <c r="AF22" s="183">
        <f>SUMIFS(BKE!$F:$F,BKE!$C:$C,'nguyen vat lieu kho'!$A:$A,BKE!$B:$B,'nguyen vat lieu kho'!AF$3)</f>
        <v>0</v>
      </c>
      <c r="AG22" s="183">
        <f>SUMIFS(BKE!$F:$F,BKE!$C:$C,'nguyen vat lieu kho'!$A:$A,BKE!$B:$B,'nguyen vat lieu kho'!AG$3)</f>
        <v>0</v>
      </c>
      <c r="AH22" s="183">
        <f>SUMIFS(BKE!$F:$F,BKE!$C:$C,'nguyen vat lieu kho'!$A:$A,BKE!$B:$B,'nguyen vat lieu kho'!AH$3)</f>
        <v>0</v>
      </c>
      <c r="AI22" s="183">
        <f>SUMIFS(BKE!$F:$F,BKE!$C:$C,'nguyen vat lieu kho'!$A:$A,BKE!$B:$B,'nguyen vat lieu kho'!AI$3)</f>
        <v>0</v>
      </c>
      <c r="AJ22" s="183">
        <f>SUMIFS(BKE!$F:$F,BKE!$C:$C,'nguyen vat lieu kho'!$A:$A,BKE!$B:$B,'nguyen vat lieu kho'!AJ$3)</f>
        <v>0</v>
      </c>
      <c r="AK22" s="183">
        <f>SUMIFS(BKE!$F:$F,BKE!$C:$C,'nguyen vat lieu kho'!$A:$A,BKE!$B:$B,'nguyen vat lieu kho'!AK$3)</f>
        <v>0</v>
      </c>
      <c r="AL22" s="183">
        <f>SUMIFS(BKE!$F:$F,BKE!$C:$C,'nguyen vat lieu kho'!$A:$A,BKE!$B:$B,'nguyen vat lieu kho'!AL$3)</f>
        <v>0</v>
      </c>
      <c r="AM22" s="183">
        <f>SUMIFS(BKE!$F:$F,BKE!$C:$C,'nguyen vat lieu kho'!$A:$A,BKE!$B:$B,'nguyen vat lieu kho'!AM$3)</f>
        <v>0</v>
      </c>
      <c r="AN22" s="183">
        <f>SUMIFS(BKE!$F:$F,BKE!$C:$C,'nguyen vat lieu kho'!$A:$A,BKE!$B:$B,'nguyen vat lieu kho'!AN$3)</f>
        <v>0</v>
      </c>
      <c r="AO22" s="183">
        <f>SUMIFS(BKE!$F:$F,BKE!$C:$C,'nguyen vat lieu kho'!$A:$A,BKE!$B:$B,'nguyen vat lieu kho'!AO$3)</f>
        <v>0</v>
      </c>
      <c r="AP22" s="183">
        <f>SUMIFS(BKE!$F:$F,BKE!$C:$C,'nguyen vat lieu kho'!$A:$A,BKE!$B:$B,'nguyen vat lieu kho'!AP$3)</f>
        <v>0</v>
      </c>
      <c r="AQ22" s="183">
        <f>SUMIFS(BKE!$F:$F,BKE!$C:$C,'nguyen vat lieu kho'!$A:$A,BKE!$B:$B,'nguyen vat lieu kho'!AQ$3)</f>
        <v>0</v>
      </c>
    </row>
    <row r="23" spans="1:43" s="118" customFormat="1" ht="25.5" customHeight="1">
      <c r="A23" s="10" t="s">
        <v>23</v>
      </c>
      <c r="B23" s="10" t="s">
        <v>22</v>
      </c>
      <c r="C23" s="10" t="s">
        <v>4</v>
      </c>
      <c r="D23" s="123"/>
      <c r="E23" s="128"/>
      <c r="F23" s="124">
        <f t="shared" si="2"/>
        <v>0</v>
      </c>
      <c r="G23" s="125">
        <f t="shared" si="3"/>
        <v>0</v>
      </c>
      <c r="H23" s="126">
        <f t="shared" si="4"/>
        <v>0</v>
      </c>
      <c r="I23" s="127">
        <f t="shared" si="5"/>
        <v>0</v>
      </c>
      <c r="J23" s="127">
        <f t="shared" si="6"/>
        <v>0</v>
      </c>
      <c r="K23" s="128"/>
      <c r="L23" s="122">
        <f t="shared" si="1"/>
        <v>0</v>
      </c>
      <c r="M23" s="183">
        <f>SUMIFS(BKE!$F:$F,BKE!$C:$C,'nguyen vat lieu kho'!$A:$A,BKE!$B:$B,'nguyen vat lieu kho'!M$3)</f>
        <v>0</v>
      </c>
      <c r="N23" s="183">
        <f>SUMIFS(BKE!$F:$F,BKE!$C:$C,'nguyen vat lieu kho'!$A:$A,BKE!$B:$B,'nguyen vat lieu kho'!N$3)</f>
        <v>0</v>
      </c>
      <c r="O23" s="183">
        <f>SUMIFS(BKE!$F:$F,BKE!$C:$C,'nguyen vat lieu kho'!$A:$A,BKE!$B:$B,'nguyen vat lieu kho'!O$3)</f>
        <v>0</v>
      </c>
      <c r="P23" s="183">
        <f>SUMIFS(BKE!$F:$F,BKE!$C:$C,'nguyen vat lieu kho'!$A:$A,BKE!$B:$B,'nguyen vat lieu kho'!P$3)</f>
        <v>0</v>
      </c>
      <c r="Q23" s="183">
        <f>SUMIFS(BKE!$F:$F,BKE!$C:$C,'nguyen vat lieu kho'!$A:$A,BKE!$B:$B,'nguyen vat lieu kho'!Q$3)</f>
        <v>0</v>
      </c>
      <c r="R23" s="183">
        <f>SUMIFS(BKE!$F:$F,BKE!$C:$C,'nguyen vat lieu kho'!$A:$A,BKE!$B:$B,'nguyen vat lieu kho'!R$3)</f>
        <v>0</v>
      </c>
      <c r="S23" s="183">
        <f>SUMIFS(BKE!$F:$F,BKE!$C:$C,'nguyen vat lieu kho'!$A:$A,BKE!$B:$B,'nguyen vat lieu kho'!S$3)</f>
        <v>0</v>
      </c>
      <c r="T23" s="183">
        <f>SUMIFS(BKE!$F:$F,BKE!$C:$C,'nguyen vat lieu kho'!$A:$A,BKE!$B:$B,'nguyen vat lieu kho'!T$3)</f>
        <v>0</v>
      </c>
      <c r="U23" s="183">
        <f>SUMIFS(BKE!$F:$F,BKE!$C:$C,'nguyen vat lieu kho'!$A:$A,BKE!$B:$B,'nguyen vat lieu kho'!U$3)</f>
        <v>0</v>
      </c>
      <c r="V23" s="183">
        <f>SUMIFS(BKE!$F:$F,BKE!$C:$C,'nguyen vat lieu kho'!$A:$A,BKE!$B:$B,'nguyen vat lieu kho'!V$3)</f>
        <v>0</v>
      </c>
      <c r="W23" s="183">
        <f>SUMIFS(BKE!$F:$F,BKE!$C:$C,'nguyen vat lieu kho'!$A:$A,BKE!$B:$B,'nguyen vat lieu kho'!W$3)</f>
        <v>0</v>
      </c>
      <c r="X23" s="183">
        <f>SUMIFS(BKE!$F:$F,BKE!$C:$C,'nguyen vat lieu kho'!$A:$A,BKE!$B:$B,'nguyen vat lieu kho'!X$3)</f>
        <v>0</v>
      </c>
      <c r="Y23" s="183">
        <f>SUMIFS(BKE!$F:$F,BKE!$C:$C,'nguyen vat lieu kho'!$A:$A,BKE!$B:$B,'nguyen vat lieu kho'!Y$3)</f>
        <v>0</v>
      </c>
      <c r="Z23" s="183">
        <f>SUMIFS(BKE!$F:$F,BKE!$C:$C,'nguyen vat lieu kho'!$A:$A,BKE!$B:$B,'nguyen vat lieu kho'!Z$3)</f>
        <v>0</v>
      </c>
      <c r="AA23" s="183">
        <f>SUMIFS(BKE!$F:$F,BKE!$C:$C,'nguyen vat lieu kho'!$A:$A,BKE!$B:$B,'nguyen vat lieu kho'!AA$3)</f>
        <v>0</v>
      </c>
      <c r="AB23" s="183">
        <f>SUMIFS(BKE!$F:$F,BKE!$C:$C,'nguyen vat lieu kho'!$A:$A,BKE!$B:$B,'nguyen vat lieu kho'!AB$3)</f>
        <v>0</v>
      </c>
      <c r="AC23" s="183">
        <f>SUMIFS(BKE!$F:$F,BKE!$C:$C,'nguyen vat lieu kho'!$A:$A,BKE!$B:$B,'nguyen vat lieu kho'!AC$3)</f>
        <v>0</v>
      </c>
      <c r="AD23" s="183">
        <f>SUMIFS(BKE!$F:$F,BKE!$C:$C,'nguyen vat lieu kho'!$A:$A,BKE!$B:$B,'nguyen vat lieu kho'!AD$3)</f>
        <v>0</v>
      </c>
      <c r="AE23" s="183">
        <f>SUMIFS(BKE!$F:$F,BKE!$C:$C,'nguyen vat lieu kho'!$A:$A,BKE!$B:$B,'nguyen vat lieu kho'!AE$3)</f>
        <v>0</v>
      </c>
      <c r="AF23" s="183">
        <f>SUMIFS(BKE!$F:$F,BKE!$C:$C,'nguyen vat lieu kho'!$A:$A,BKE!$B:$B,'nguyen vat lieu kho'!AF$3)</f>
        <v>0</v>
      </c>
      <c r="AG23" s="183">
        <f>SUMIFS(BKE!$F:$F,BKE!$C:$C,'nguyen vat lieu kho'!$A:$A,BKE!$B:$B,'nguyen vat lieu kho'!AG$3)</f>
        <v>0</v>
      </c>
      <c r="AH23" s="183">
        <f>SUMIFS(BKE!$F:$F,BKE!$C:$C,'nguyen vat lieu kho'!$A:$A,BKE!$B:$B,'nguyen vat lieu kho'!AH$3)</f>
        <v>0</v>
      </c>
      <c r="AI23" s="183">
        <f>SUMIFS(BKE!$F:$F,BKE!$C:$C,'nguyen vat lieu kho'!$A:$A,BKE!$B:$B,'nguyen vat lieu kho'!AI$3)</f>
        <v>0</v>
      </c>
      <c r="AJ23" s="183">
        <f>SUMIFS(BKE!$F:$F,BKE!$C:$C,'nguyen vat lieu kho'!$A:$A,BKE!$B:$B,'nguyen vat lieu kho'!AJ$3)</f>
        <v>0</v>
      </c>
      <c r="AK23" s="183">
        <f>SUMIFS(BKE!$F:$F,BKE!$C:$C,'nguyen vat lieu kho'!$A:$A,BKE!$B:$B,'nguyen vat lieu kho'!AK$3)</f>
        <v>0</v>
      </c>
      <c r="AL23" s="183">
        <f>SUMIFS(BKE!$F:$F,BKE!$C:$C,'nguyen vat lieu kho'!$A:$A,BKE!$B:$B,'nguyen vat lieu kho'!AL$3)</f>
        <v>0</v>
      </c>
      <c r="AM23" s="183">
        <f>SUMIFS(BKE!$F:$F,BKE!$C:$C,'nguyen vat lieu kho'!$A:$A,BKE!$B:$B,'nguyen vat lieu kho'!AM$3)</f>
        <v>0</v>
      </c>
      <c r="AN23" s="183">
        <f>SUMIFS(BKE!$F:$F,BKE!$C:$C,'nguyen vat lieu kho'!$A:$A,BKE!$B:$B,'nguyen vat lieu kho'!AN$3)</f>
        <v>0</v>
      </c>
      <c r="AO23" s="183">
        <f>SUMIFS(BKE!$F:$F,BKE!$C:$C,'nguyen vat lieu kho'!$A:$A,BKE!$B:$B,'nguyen vat lieu kho'!AO$3)</f>
        <v>0</v>
      </c>
      <c r="AP23" s="183">
        <f>SUMIFS(BKE!$F:$F,BKE!$C:$C,'nguyen vat lieu kho'!$A:$A,BKE!$B:$B,'nguyen vat lieu kho'!AP$3)</f>
        <v>0</v>
      </c>
      <c r="AQ23" s="183">
        <f>SUMIFS(BKE!$F:$F,BKE!$C:$C,'nguyen vat lieu kho'!$A:$A,BKE!$B:$B,'nguyen vat lieu kho'!AQ$3)</f>
        <v>0</v>
      </c>
    </row>
    <row r="24" spans="1:43" s="118" customFormat="1" ht="25.5" customHeight="1">
      <c r="A24" s="6" t="s">
        <v>79</v>
      </c>
      <c r="B24" s="129" t="s">
        <v>3</v>
      </c>
      <c r="C24" s="122" t="s">
        <v>4</v>
      </c>
      <c r="D24" s="123">
        <f>VLOOKUP(A24,BKE!C538:H944,5,0)</f>
        <v>308400</v>
      </c>
      <c r="E24" s="128">
        <v>1</v>
      </c>
      <c r="F24" s="124">
        <f t="shared" si="2"/>
        <v>308400</v>
      </c>
      <c r="G24" s="125">
        <f t="shared" si="3"/>
        <v>4</v>
      </c>
      <c r="H24" s="126">
        <f t="shared" si="4"/>
        <v>1233600</v>
      </c>
      <c r="I24" s="127">
        <f t="shared" si="5"/>
        <v>4.0999999999999996</v>
      </c>
      <c r="J24" s="127">
        <f t="shared" si="6"/>
        <v>1264440</v>
      </c>
      <c r="K24" s="128">
        <v>0.9</v>
      </c>
      <c r="L24" s="122">
        <f t="shared" si="1"/>
        <v>277560</v>
      </c>
      <c r="M24" s="183">
        <f>SUMIFS(BKE!$F:$F,BKE!$C:$C,'nguyen vat lieu kho'!$A:$A,BKE!$B:$B,'nguyen vat lieu kho'!M$3)</f>
        <v>1</v>
      </c>
      <c r="N24" s="183">
        <f>SUMIFS(BKE!$F:$F,BKE!$C:$C,'nguyen vat lieu kho'!$A:$A,BKE!$B:$B,'nguyen vat lieu kho'!N$3)</f>
        <v>0</v>
      </c>
      <c r="O24" s="183">
        <f>SUMIFS(BKE!$F:$F,BKE!$C:$C,'nguyen vat lieu kho'!$A:$A,BKE!$B:$B,'nguyen vat lieu kho'!O$3)</f>
        <v>0</v>
      </c>
      <c r="P24" s="183">
        <f>SUMIFS(BKE!$F:$F,BKE!$C:$C,'nguyen vat lieu kho'!$A:$A,BKE!$B:$B,'nguyen vat lieu kho'!P$3)</f>
        <v>0</v>
      </c>
      <c r="Q24" s="183">
        <f>SUMIFS(BKE!$F:$F,BKE!$C:$C,'nguyen vat lieu kho'!$A:$A,BKE!$B:$B,'nguyen vat lieu kho'!Q$3)</f>
        <v>0</v>
      </c>
      <c r="R24" s="183">
        <f>SUMIFS(BKE!$F:$F,BKE!$C:$C,'nguyen vat lieu kho'!$A:$A,BKE!$B:$B,'nguyen vat lieu kho'!R$3)</f>
        <v>0</v>
      </c>
      <c r="S24" s="183">
        <f>SUMIFS(BKE!$F:$F,BKE!$C:$C,'nguyen vat lieu kho'!$A:$A,BKE!$B:$B,'nguyen vat lieu kho'!S$3)</f>
        <v>0</v>
      </c>
      <c r="T24" s="183">
        <f>SUMIFS(BKE!$F:$F,BKE!$C:$C,'nguyen vat lieu kho'!$A:$A,BKE!$B:$B,'nguyen vat lieu kho'!T$3)</f>
        <v>1</v>
      </c>
      <c r="U24" s="183">
        <f>SUMIFS(BKE!$F:$F,BKE!$C:$C,'nguyen vat lieu kho'!$A:$A,BKE!$B:$B,'nguyen vat lieu kho'!U$3)</f>
        <v>0</v>
      </c>
      <c r="V24" s="183">
        <f>SUMIFS(BKE!$F:$F,BKE!$C:$C,'nguyen vat lieu kho'!$A:$A,BKE!$B:$B,'nguyen vat lieu kho'!V$3)</f>
        <v>0</v>
      </c>
      <c r="W24" s="183">
        <f>SUMIFS(BKE!$F:$F,BKE!$C:$C,'nguyen vat lieu kho'!$A:$A,BKE!$B:$B,'nguyen vat lieu kho'!W$3)</f>
        <v>0</v>
      </c>
      <c r="X24" s="183">
        <f>SUMIFS(BKE!$F:$F,BKE!$C:$C,'nguyen vat lieu kho'!$A:$A,BKE!$B:$B,'nguyen vat lieu kho'!X$3)</f>
        <v>0</v>
      </c>
      <c r="Y24" s="183">
        <f>SUMIFS(BKE!$F:$F,BKE!$C:$C,'nguyen vat lieu kho'!$A:$A,BKE!$B:$B,'nguyen vat lieu kho'!Y$3)</f>
        <v>0</v>
      </c>
      <c r="Z24" s="183">
        <f>SUMIFS(BKE!$F:$F,BKE!$C:$C,'nguyen vat lieu kho'!$A:$A,BKE!$B:$B,'nguyen vat lieu kho'!Z$3)</f>
        <v>0</v>
      </c>
      <c r="AA24" s="183">
        <f>SUMIFS(BKE!$F:$F,BKE!$C:$C,'nguyen vat lieu kho'!$A:$A,BKE!$B:$B,'nguyen vat lieu kho'!AA$3)</f>
        <v>1</v>
      </c>
      <c r="AB24" s="183">
        <f>SUMIFS(BKE!$F:$F,BKE!$C:$C,'nguyen vat lieu kho'!$A:$A,BKE!$B:$B,'nguyen vat lieu kho'!AB$3)</f>
        <v>0</v>
      </c>
      <c r="AC24" s="183">
        <f>SUMIFS(BKE!$F:$F,BKE!$C:$C,'nguyen vat lieu kho'!$A:$A,BKE!$B:$B,'nguyen vat lieu kho'!AC$3)</f>
        <v>0</v>
      </c>
      <c r="AD24" s="183">
        <f>SUMIFS(BKE!$F:$F,BKE!$C:$C,'nguyen vat lieu kho'!$A:$A,BKE!$B:$B,'nguyen vat lieu kho'!AD$3)</f>
        <v>0</v>
      </c>
      <c r="AE24" s="183">
        <f>SUMIFS(BKE!$F:$F,BKE!$C:$C,'nguyen vat lieu kho'!$A:$A,BKE!$B:$B,'nguyen vat lieu kho'!AE$3)</f>
        <v>0</v>
      </c>
      <c r="AF24" s="183">
        <f>SUMIFS(BKE!$F:$F,BKE!$C:$C,'nguyen vat lieu kho'!$A:$A,BKE!$B:$B,'nguyen vat lieu kho'!AF$3)</f>
        <v>0</v>
      </c>
      <c r="AG24" s="183">
        <f>SUMIFS(BKE!$F:$F,BKE!$C:$C,'nguyen vat lieu kho'!$A:$A,BKE!$B:$B,'nguyen vat lieu kho'!AG$3)</f>
        <v>0</v>
      </c>
      <c r="AH24" s="183">
        <f>SUMIFS(BKE!$F:$F,BKE!$C:$C,'nguyen vat lieu kho'!$A:$A,BKE!$B:$B,'nguyen vat lieu kho'!AH$3)</f>
        <v>0</v>
      </c>
      <c r="AI24" s="183">
        <f>SUMIFS(BKE!$F:$F,BKE!$C:$C,'nguyen vat lieu kho'!$A:$A,BKE!$B:$B,'nguyen vat lieu kho'!AI$3)</f>
        <v>0</v>
      </c>
      <c r="AJ24" s="183">
        <f>SUMIFS(BKE!$F:$F,BKE!$C:$C,'nguyen vat lieu kho'!$A:$A,BKE!$B:$B,'nguyen vat lieu kho'!AJ$3)</f>
        <v>0</v>
      </c>
      <c r="AK24" s="183">
        <f>SUMIFS(BKE!$F:$F,BKE!$C:$C,'nguyen vat lieu kho'!$A:$A,BKE!$B:$B,'nguyen vat lieu kho'!AK$3)</f>
        <v>0</v>
      </c>
      <c r="AL24" s="183">
        <f>SUMIFS(BKE!$F:$F,BKE!$C:$C,'nguyen vat lieu kho'!$A:$A,BKE!$B:$B,'nguyen vat lieu kho'!AL$3)</f>
        <v>0</v>
      </c>
      <c r="AM24" s="183">
        <f>SUMIFS(BKE!$F:$F,BKE!$C:$C,'nguyen vat lieu kho'!$A:$A,BKE!$B:$B,'nguyen vat lieu kho'!AM$3)</f>
        <v>0</v>
      </c>
      <c r="AN24" s="183">
        <f>SUMIFS(BKE!$F:$F,BKE!$C:$C,'nguyen vat lieu kho'!$A:$A,BKE!$B:$B,'nguyen vat lieu kho'!AN$3)</f>
        <v>0</v>
      </c>
      <c r="AO24" s="183">
        <f>SUMIFS(BKE!$F:$F,BKE!$C:$C,'nguyen vat lieu kho'!$A:$A,BKE!$B:$B,'nguyen vat lieu kho'!AO$3)</f>
        <v>0</v>
      </c>
      <c r="AP24" s="183">
        <f>SUMIFS(BKE!$F:$F,BKE!$C:$C,'nguyen vat lieu kho'!$A:$A,BKE!$B:$B,'nguyen vat lieu kho'!AP$3)</f>
        <v>1</v>
      </c>
      <c r="AQ24" s="183">
        <f>SUMIFS(BKE!$F:$F,BKE!$C:$C,'nguyen vat lieu kho'!$A:$A,BKE!$B:$B,'nguyen vat lieu kho'!AQ$3)</f>
        <v>0</v>
      </c>
    </row>
    <row r="25" spans="1:43" s="118" customFormat="1" ht="25.5" customHeight="1">
      <c r="A25" s="6" t="s">
        <v>80</v>
      </c>
      <c r="B25" s="129" t="s">
        <v>81</v>
      </c>
      <c r="C25" s="122" t="s">
        <v>76</v>
      </c>
      <c r="D25" s="123">
        <f>VLOOKUP(A25,BKE!C539:H945,5,0)</f>
        <v>87454</v>
      </c>
      <c r="E25" s="128">
        <v>5</v>
      </c>
      <c r="F25" s="124">
        <f t="shared" si="2"/>
        <v>437270</v>
      </c>
      <c r="G25" s="125">
        <f t="shared" si="3"/>
        <v>3</v>
      </c>
      <c r="H25" s="126">
        <f t="shared" si="4"/>
        <v>262362</v>
      </c>
      <c r="I25" s="127">
        <f t="shared" si="5"/>
        <v>5</v>
      </c>
      <c r="J25" s="127">
        <f t="shared" si="6"/>
        <v>437270</v>
      </c>
      <c r="K25" s="128">
        <v>3</v>
      </c>
      <c r="L25" s="122">
        <f t="shared" si="1"/>
        <v>262362</v>
      </c>
      <c r="M25" s="183">
        <f>SUMIFS(BKE!$F:$F,BKE!$C:$C,'nguyen vat lieu kho'!$A:$A,BKE!$B:$B,'nguyen vat lieu kho'!M$3)</f>
        <v>0</v>
      </c>
      <c r="N25" s="183">
        <f>SUMIFS(BKE!$F:$F,BKE!$C:$C,'nguyen vat lieu kho'!$A:$A,BKE!$B:$B,'nguyen vat lieu kho'!N$3)</f>
        <v>0</v>
      </c>
      <c r="O25" s="183">
        <f>SUMIFS(BKE!$F:$F,BKE!$C:$C,'nguyen vat lieu kho'!$A:$A,BKE!$B:$B,'nguyen vat lieu kho'!O$3)</f>
        <v>0</v>
      </c>
      <c r="P25" s="183">
        <f>SUMIFS(BKE!$F:$F,BKE!$C:$C,'nguyen vat lieu kho'!$A:$A,BKE!$B:$B,'nguyen vat lieu kho'!P$3)</f>
        <v>0</v>
      </c>
      <c r="Q25" s="183">
        <f>SUMIFS(BKE!$F:$F,BKE!$C:$C,'nguyen vat lieu kho'!$A:$A,BKE!$B:$B,'nguyen vat lieu kho'!Q$3)</f>
        <v>0</v>
      </c>
      <c r="R25" s="183">
        <f>SUMIFS(BKE!$F:$F,BKE!$C:$C,'nguyen vat lieu kho'!$A:$A,BKE!$B:$B,'nguyen vat lieu kho'!R$3)</f>
        <v>0</v>
      </c>
      <c r="S25" s="183">
        <f>SUMIFS(BKE!$F:$F,BKE!$C:$C,'nguyen vat lieu kho'!$A:$A,BKE!$B:$B,'nguyen vat lieu kho'!S$3)</f>
        <v>0</v>
      </c>
      <c r="T25" s="183">
        <f>SUMIFS(BKE!$F:$F,BKE!$C:$C,'nguyen vat lieu kho'!$A:$A,BKE!$B:$B,'nguyen vat lieu kho'!T$3)</f>
        <v>0</v>
      </c>
      <c r="U25" s="183">
        <f>SUMIFS(BKE!$F:$F,BKE!$C:$C,'nguyen vat lieu kho'!$A:$A,BKE!$B:$B,'nguyen vat lieu kho'!U$3)</f>
        <v>0</v>
      </c>
      <c r="V25" s="183">
        <f>SUMIFS(BKE!$F:$F,BKE!$C:$C,'nguyen vat lieu kho'!$A:$A,BKE!$B:$B,'nguyen vat lieu kho'!V$3)</f>
        <v>0</v>
      </c>
      <c r="W25" s="183">
        <f>SUMIFS(BKE!$F:$F,BKE!$C:$C,'nguyen vat lieu kho'!$A:$A,BKE!$B:$B,'nguyen vat lieu kho'!W$3)</f>
        <v>0</v>
      </c>
      <c r="X25" s="183">
        <f>SUMIFS(BKE!$F:$F,BKE!$C:$C,'nguyen vat lieu kho'!$A:$A,BKE!$B:$B,'nguyen vat lieu kho'!X$3)</f>
        <v>0</v>
      </c>
      <c r="Y25" s="183">
        <f>SUMIFS(BKE!$F:$F,BKE!$C:$C,'nguyen vat lieu kho'!$A:$A,BKE!$B:$B,'nguyen vat lieu kho'!Y$3)</f>
        <v>0</v>
      </c>
      <c r="Z25" s="183">
        <f>SUMIFS(BKE!$F:$F,BKE!$C:$C,'nguyen vat lieu kho'!$A:$A,BKE!$B:$B,'nguyen vat lieu kho'!Z$3)</f>
        <v>0</v>
      </c>
      <c r="AA25" s="183">
        <f>SUMIFS(BKE!$F:$F,BKE!$C:$C,'nguyen vat lieu kho'!$A:$A,BKE!$B:$B,'nguyen vat lieu kho'!AA$3)</f>
        <v>0</v>
      </c>
      <c r="AB25" s="183">
        <f>SUMIFS(BKE!$F:$F,BKE!$C:$C,'nguyen vat lieu kho'!$A:$A,BKE!$B:$B,'nguyen vat lieu kho'!AB$3)</f>
        <v>0</v>
      </c>
      <c r="AC25" s="183">
        <f>SUMIFS(BKE!$F:$F,BKE!$C:$C,'nguyen vat lieu kho'!$A:$A,BKE!$B:$B,'nguyen vat lieu kho'!AC$3)</f>
        <v>0</v>
      </c>
      <c r="AD25" s="183">
        <f>SUMIFS(BKE!$F:$F,BKE!$C:$C,'nguyen vat lieu kho'!$A:$A,BKE!$B:$B,'nguyen vat lieu kho'!AD$3)</f>
        <v>0</v>
      </c>
      <c r="AE25" s="183">
        <f>SUMIFS(BKE!$F:$F,BKE!$C:$C,'nguyen vat lieu kho'!$A:$A,BKE!$B:$B,'nguyen vat lieu kho'!AE$3)</f>
        <v>0</v>
      </c>
      <c r="AF25" s="183">
        <f>SUMIFS(BKE!$F:$F,BKE!$C:$C,'nguyen vat lieu kho'!$A:$A,BKE!$B:$B,'nguyen vat lieu kho'!AF$3)</f>
        <v>0</v>
      </c>
      <c r="AG25" s="183">
        <f>SUMIFS(BKE!$F:$F,BKE!$C:$C,'nguyen vat lieu kho'!$A:$A,BKE!$B:$B,'nguyen vat lieu kho'!AG$3)</f>
        <v>0</v>
      </c>
      <c r="AH25" s="183">
        <f>SUMIFS(BKE!$F:$F,BKE!$C:$C,'nguyen vat lieu kho'!$A:$A,BKE!$B:$B,'nguyen vat lieu kho'!AH$3)</f>
        <v>3</v>
      </c>
      <c r="AI25" s="183">
        <f>SUMIFS(BKE!$F:$F,BKE!$C:$C,'nguyen vat lieu kho'!$A:$A,BKE!$B:$B,'nguyen vat lieu kho'!AI$3)</f>
        <v>0</v>
      </c>
      <c r="AJ25" s="183">
        <f>SUMIFS(BKE!$F:$F,BKE!$C:$C,'nguyen vat lieu kho'!$A:$A,BKE!$B:$B,'nguyen vat lieu kho'!AJ$3)</f>
        <v>0</v>
      </c>
      <c r="AK25" s="183">
        <f>SUMIFS(BKE!$F:$F,BKE!$C:$C,'nguyen vat lieu kho'!$A:$A,BKE!$B:$B,'nguyen vat lieu kho'!AK$3)</f>
        <v>0</v>
      </c>
      <c r="AL25" s="183">
        <f>SUMIFS(BKE!$F:$F,BKE!$C:$C,'nguyen vat lieu kho'!$A:$A,BKE!$B:$B,'nguyen vat lieu kho'!AL$3)</f>
        <v>0</v>
      </c>
      <c r="AM25" s="183">
        <f>SUMIFS(BKE!$F:$F,BKE!$C:$C,'nguyen vat lieu kho'!$A:$A,BKE!$B:$B,'nguyen vat lieu kho'!AM$3)</f>
        <v>0</v>
      </c>
      <c r="AN25" s="183">
        <f>SUMIFS(BKE!$F:$F,BKE!$C:$C,'nguyen vat lieu kho'!$A:$A,BKE!$B:$B,'nguyen vat lieu kho'!AN$3)</f>
        <v>0</v>
      </c>
      <c r="AO25" s="183">
        <f>SUMIFS(BKE!$F:$F,BKE!$C:$C,'nguyen vat lieu kho'!$A:$A,BKE!$B:$B,'nguyen vat lieu kho'!AO$3)</f>
        <v>0</v>
      </c>
      <c r="AP25" s="183">
        <f>SUMIFS(BKE!$F:$F,BKE!$C:$C,'nguyen vat lieu kho'!$A:$A,BKE!$B:$B,'nguyen vat lieu kho'!AP$3)</f>
        <v>0</v>
      </c>
      <c r="AQ25" s="183">
        <f>SUMIFS(BKE!$F:$F,BKE!$C:$C,'nguyen vat lieu kho'!$A:$A,BKE!$B:$B,'nguyen vat lieu kho'!AQ$3)</f>
        <v>0</v>
      </c>
    </row>
    <row r="26" spans="1:43" s="118" customFormat="1" ht="25.5" customHeight="1">
      <c r="A26" s="6" t="s">
        <v>82</v>
      </c>
      <c r="B26" s="129" t="s">
        <v>5</v>
      </c>
      <c r="C26" s="122" t="s">
        <v>4</v>
      </c>
      <c r="D26" s="123">
        <f>VLOOKUP(A26,BKE!C540:H946,5,0)</f>
        <v>91814</v>
      </c>
      <c r="E26" s="128">
        <v>4</v>
      </c>
      <c r="F26" s="124">
        <f t="shared" si="2"/>
        <v>367256</v>
      </c>
      <c r="G26" s="125">
        <f t="shared" si="3"/>
        <v>15</v>
      </c>
      <c r="H26" s="126">
        <f t="shared" si="4"/>
        <v>1377210</v>
      </c>
      <c r="I26" s="127">
        <f t="shared" si="5"/>
        <v>12</v>
      </c>
      <c r="J26" s="127">
        <f t="shared" si="6"/>
        <v>1101768</v>
      </c>
      <c r="K26" s="128">
        <v>7</v>
      </c>
      <c r="L26" s="122">
        <f t="shared" si="1"/>
        <v>642698</v>
      </c>
      <c r="M26" s="183">
        <f>SUMIFS(BKE!$F:$F,BKE!$C:$C,'nguyen vat lieu kho'!$A:$A,BKE!$B:$B,'nguyen vat lieu kho'!M$3)</f>
        <v>5</v>
      </c>
      <c r="N26" s="183">
        <f>SUMIFS(BKE!$F:$F,BKE!$C:$C,'nguyen vat lieu kho'!$A:$A,BKE!$B:$B,'nguyen vat lieu kho'!N$3)</f>
        <v>0</v>
      </c>
      <c r="O26" s="183">
        <f>SUMIFS(BKE!$F:$F,BKE!$C:$C,'nguyen vat lieu kho'!$A:$A,BKE!$B:$B,'nguyen vat lieu kho'!O$3)</f>
        <v>0</v>
      </c>
      <c r="P26" s="183">
        <f>SUMIFS(BKE!$F:$F,BKE!$C:$C,'nguyen vat lieu kho'!$A:$A,BKE!$B:$B,'nguyen vat lieu kho'!P$3)</f>
        <v>0</v>
      </c>
      <c r="Q26" s="183">
        <f>SUMIFS(BKE!$F:$F,BKE!$C:$C,'nguyen vat lieu kho'!$A:$A,BKE!$B:$B,'nguyen vat lieu kho'!Q$3)</f>
        <v>0</v>
      </c>
      <c r="R26" s="183">
        <f>SUMIFS(BKE!$F:$F,BKE!$C:$C,'nguyen vat lieu kho'!$A:$A,BKE!$B:$B,'nguyen vat lieu kho'!R$3)</f>
        <v>0</v>
      </c>
      <c r="S26" s="183">
        <f>SUMIFS(BKE!$F:$F,BKE!$C:$C,'nguyen vat lieu kho'!$A:$A,BKE!$B:$B,'nguyen vat lieu kho'!S$3)</f>
        <v>0</v>
      </c>
      <c r="T26" s="183">
        <f>SUMIFS(BKE!$F:$F,BKE!$C:$C,'nguyen vat lieu kho'!$A:$A,BKE!$B:$B,'nguyen vat lieu kho'!T$3)</f>
        <v>0</v>
      </c>
      <c r="U26" s="183">
        <f>SUMIFS(BKE!$F:$F,BKE!$C:$C,'nguyen vat lieu kho'!$A:$A,BKE!$B:$B,'nguyen vat lieu kho'!U$3)</f>
        <v>0</v>
      </c>
      <c r="V26" s="183">
        <f>SUMIFS(BKE!$F:$F,BKE!$C:$C,'nguyen vat lieu kho'!$A:$A,BKE!$B:$B,'nguyen vat lieu kho'!V$3)</f>
        <v>0</v>
      </c>
      <c r="W26" s="183">
        <f>SUMIFS(BKE!$F:$F,BKE!$C:$C,'nguyen vat lieu kho'!$A:$A,BKE!$B:$B,'nguyen vat lieu kho'!W$3)</f>
        <v>0</v>
      </c>
      <c r="X26" s="183">
        <f>SUMIFS(BKE!$F:$F,BKE!$C:$C,'nguyen vat lieu kho'!$A:$A,BKE!$B:$B,'nguyen vat lieu kho'!X$3)</f>
        <v>0</v>
      </c>
      <c r="Y26" s="183">
        <f>SUMIFS(BKE!$F:$F,BKE!$C:$C,'nguyen vat lieu kho'!$A:$A,BKE!$B:$B,'nguyen vat lieu kho'!Y$3)</f>
        <v>0</v>
      </c>
      <c r="Z26" s="183">
        <f>SUMIFS(BKE!$F:$F,BKE!$C:$C,'nguyen vat lieu kho'!$A:$A,BKE!$B:$B,'nguyen vat lieu kho'!Z$3)</f>
        <v>0</v>
      </c>
      <c r="AA26" s="183">
        <f>SUMIFS(BKE!$F:$F,BKE!$C:$C,'nguyen vat lieu kho'!$A:$A,BKE!$B:$B,'nguyen vat lieu kho'!AA$3)</f>
        <v>5</v>
      </c>
      <c r="AB26" s="183">
        <f>SUMIFS(BKE!$F:$F,BKE!$C:$C,'nguyen vat lieu kho'!$A:$A,BKE!$B:$B,'nguyen vat lieu kho'!AB$3)</f>
        <v>0</v>
      </c>
      <c r="AC26" s="183">
        <f>SUMIFS(BKE!$F:$F,BKE!$C:$C,'nguyen vat lieu kho'!$A:$A,BKE!$B:$B,'nguyen vat lieu kho'!AC$3)</f>
        <v>0</v>
      </c>
      <c r="AD26" s="183">
        <f>SUMIFS(BKE!$F:$F,BKE!$C:$C,'nguyen vat lieu kho'!$A:$A,BKE!$B:$B,'nguyen vat lieu kho'!AD$3)</f>
        <v>0</v>
      </c>
      <c r="AE26" s="183">
        <f>SUMIFS(BKE!$F:$F,BKE!$C:$C,'nguyen vat lieu kho'!$A:$A,BKE!$B:$B,'nguyen vat lieu kho'!AE$3)</f>
        <v>0</v>
      </c>
      <c r="AF26" s="183">
        <f>SUMIFS(BKE!$F:$F,BKE!$C:$C,'nguyen vat lieu kho'!$A:$A,BKE!$B:$B,'nguyen vat lieu kho'!AF$3)</f>
        <v>0</v>
      </c>
      <c r="AG26" s="183">
        <f>SUMIFS(BKE!$F:$F,BKE!$C:$C,'nguyen vat lieu kho'!$A:$A,BKE!$B:$B,'nguyen vat lieu kho'!AG$3)</f>
        <v>0</v>
      </c>
      <c r="AH26" s="183">
        <f>SUMIFS(BKE!$F:$F,BKE!$C:$C,'nguyen vat lieu kho'!$A:$A,BKE!$B:$B,'nguyen vat lieu kho'!AH$3)</f>
        <v>5</v>
      </c>
      <c r="AI26" s="183">
        <f>SUMIFS(BKE!$F:$F,BKE!$C:$C,'nguyen vat lieu kho'!$A:$A,BKE!$B:$B,'nguyen vat lieu kho'!AI$3)</f>
        <v>0</v>
      </c>
      <c r="AJ26" s="183">
        <f>SUMIFS(BKE!$F:$F,BKE!$C:$C,'nguyen vat lieu kho'!$A:$A,BKE!$B:$B,'nguyen vat lieu kho'!AJ$3)</f>
        <v>0</v>
      </c>
      <c r="AK26" s="183">
        <f>SUMIFS(BKE!$F:$F,BKE!$C:$C,'nguyen vat lieu kho'!$A:$A,BKE!$B:$B,'nguyen vat lieu kho'!AK$3)</f>
        <v>0</v>
      </c>
      <c r="AL26" s="183">
        <f>SUMIFS(BKE!$F:$F,BKE!$C:$C,'nguyen vat lieu kho'!$A:$A,BKE!$B:$B,'nguyen vat lieu kho'!AL$3)</f>
        <v>0</v>
      </c>
      <c r="AM26" s="183">
        <f>SUMIFS(BKE!$F:$F,BKE!$C:$C,'nguyen vat lieu kho'!$A:$A,BKE!$B:$B,'nguyen vat lieu kho'!AM$3)</f>
        <v>0</v>
      </c>
      <c r="AN26" s="183">
        <f>SUMIFS(BKE!$F:$F,BKE!$C:$C,'nguyen vat lieu kho'!$A:$A,BKE!$B:$B,'nguyen vat lieu kho'!AN$3)</f>
        <v>0</v>
      </c>
      <c r="AO26" s="183">
        <f>SUMIFS(BKE!$F:$F,BKE!$C:$C,'nguyen vat lieu kho'!$A:$A,BKE!$B:$B,'nguyen vat lieu kho'!AO$3)</f>
        <v>0</v>
      </c>
      <c r="AP26" s="183">
        <f>SUMIFS(BKE!$F:$F,BKE!$C:$C,'nguyen vat lieu kho'!$A:$A,BKE!$B:$B,'nguyen vat lieu kho'!AP$3)</f>
        <v>0</v>
      </c>
      <c r="AQ26" s="183">
        <f>SUMIFS(BKE!$F:$F,BKE!$C:$C,'nguyen vat lieu kho'!$A:$A,BKE!$B:$B,'nguyen vat lieu kho'!AQ$3)</f>
        <v>0</v>
      </c>
    </row>
    <row r="27" spans="1:43" s="118" customFormat="1" ht="25.5" customHeight="1">
      <c r="A27" s="6" t="s">
        <v>83</v>
      </c>
      <c r="B27" s="129" t="s">
        <v>84</v>
      </c>
      <c r="C27" s="122" t="s">
        <v>4</v>
      </c>
      <c r="D27" s="123">
        <f>VLOOKUP(A27,BKE!C541:H947,5,0)</f>
        <v>93533.181818181823</v>
      </c>
      <c r="E27" s="128">
        <v>9</v>
      </c>
      <c r="F27" s="124">
        <f t="shared" si="2"/>
        <v>841798.63636363647</v>
      </c>
      <c r="G27" s="125">
        <f t="shared" si="3"/>
        <v>22</v>
      </c>
      <c r="H27" s="126">
        <f t="shared" si="4"/>
        <v>2057730</v>
      </c>
      <c r="I27" s="127">
        <f t="shared" si="5"/>
        <v>25.5</v>
      </c>
      <c r="J27" s="127">
        <f t="shared" si="6"/>
        <v>2385096.1363636367</v>
      </c>
      <c r="K27" s="128">
        <v>5.5</v>
      </c>
      <c r="L27" s="122">
        <f t="shared" si="1"/>
        <v>514432.5</v>
      </c>
      <c r="M27" s="183">
        <f>SUMIFS(BKE!$F:$F,BKE!$C:$C,'nguyen vat lieu kho'!$A:$A,BKE!$B:$B,'nguyen vat lieu kho'!M$3)</f>
        <v>5</v>
      </c>
      <c r="N27" s="183">
        <f>SUMIFS(BKE!$F:$F,BKE!$C:$C,'nguyen vat lieu kho'!$A:$A,BKE!$B:$B,'nguyen vat lieu kho'!N$3)</f>
        <v>0</v>
      </c>
      <c r="O27" s="183">
        <f>SUMIFS(BKE!$F:$F,BKE!$C:$C,'nguyen vat lieu kho'!$A:$A,BKE!$B:$B,'nguyen vat lieu kho'!O$3)</f>
        <v>0</v>
      </c>
      <c r="P27" s="183">
        <f>SUMIFS(BKE!$F:$F,BKE!$C:$C,'nguyen vat lieu kho'!$A:$A,BKE!$B:$B,'nguyen vat lieu kho'!P$3)</f>
        <v>0</v>
      </c>
      <c r="Q27" s="183">
        <f>SUMIFS(BKE!$F:$F,BKE!$C:$C,'nguyen vat lieu kho'!$A:$A,BKE!$B:$B,'nguyen vat lieu kho'!Q$3)</f>
        <v>0</v>
      </c>
      <c r="R27" s="183">
        <f>SUMIFS(BKE!$F:$F,BKE!$C:$C,'nguyen vat lieu kho'!$A:$A,BKE!$B:$B,'nguyen vat lieu kho'!R$3)</f>
        <v>0</v>
      </c>
      <c r="S27" s="183">
        <f>SUMIFS(BKE!$F:$F,BKE!$C:$C,'nguyen vat lieu kho'!$A:$A,BKE!$B:$B,'nguyen vat lieu kho'!S$3)</f>
        <v>0</v>
      </c>
      <c r="T27" s="183">
        <f>SUMIFS(BKE!$F:$F,BKE!$C:$C,'nguyen vat lieu kho'!$A:$A,BKE!$B:$B,'nguyen vat lieu kho'!T$3)</f>
        <v>0</v>
      </c>
      <c r="U27" s="183">
        <f>SUMIFS(BKE!$F:$F,BKE!$C:$C,'nguyen vat lieu kho'!$A:$A,BKE!$B:$B,'nguyen vat lieu kho'!U$3)</f>
        <v>0</v>
      </c>
      <c r="V27" s="183">
        <f>SUMIFS(BKE!$F:$F,BKE!$C:$C,'nguyen vat lieu kho'!$A:$A,BKE!$B:$B,'nguyen vat lieu kho'!V$3)</f>
        <v>0</v>
      </c>
      <c r="W27" s="183">
        <f>SUMIFS(BKE!$F:$F,BKE!$C:$C,'nguyen vat lieu kho'!$A:$A,BKE!$B:$B,'nguyen vat lieu kho'!W$3)</f>
        <v>0</v>
      </c>
      <c r="X27" s="183">
        <f>SUMIFS(BKE!$F:$F,BKE!$C:$C,'nguyen vat lieu kho'!$A:$A,BKE!$B:$B,'nguyen vat lieu kho'!X$3)</f>
        <v>0</v>
      </c>
      <c r="Y27" s="183">
        <f>SUMIFS(BKE!$F:$F,BKE!$C:$C,'nguyen vat lieu kho'!$A:$A,BKE!$B:$B,'nguyen vat lieu kho'!Y$3)</f>
        <v>0</v>
      </c>
      <c r="Z27" s="183">
        <f>SUMIFS(BKE!$F:$F,BKE!$C:$C,'nguyen vat lieu kho'!$A:$A,BKE!$B:$B,'nguyen vat lieu kho'!Z$3)</f>
        <v>0</v>
      </c>
      <c r="AA27" s="183">
        <f>SUMIFS(BKE!$F:$F,BKE!$C:$C,'nguyen vat lieu kho'!$A:$A,BKE!$B:$B,'nguyen vat lieu kho'!AA$3)</f>
        <v>5</v>
      </c>
      <c r="AB27" s="183">
        <f>SUMIFS(BKE!$F:$F,BKE!$C:$C,'nguyen vat lieu kho'!$A:$A,BKE!$B:$B,'nguyen vat lieu kho'!AB$3)</f>
        <v>0</v>
      </c>
      <c r="AC27" s="183">
        <f>SUMIFS(BKE!$F:$F,BKE!$C:$C,'nguyen vat lieu kho'!$A:$A,BKE!$B:$B,'nguyen vat lieu kho'!AC$3)</f>
        <v>0</v>
      </c>
      <c r="AD27" s="183">
        <f>SUMIFS(BKE!$F:$F,BKE!$C:$C,'nguyen vat lieu kho'!$A:$A,BKE!$B:$B,'nguyen vat lieu kho'!AD$3)</f>
        <v>0</v>
      </c>
      <c r="AE27" s="183">
        <f>SUMIFS(BKE!$F:$F,BKE!$C:$C,'nguyen vat lieu kho'!$A:$A,BKE!$B:$B,'nguyen vat lieu kho'!AE$3)</f>
        <v>0</v>
      </c>
      <c r="AF27" s="183">
        <f>SUMIFS(BKE!$F:$F,BKE!$C:$C,'nguyen vat lieu kho'!$A:$A,BKE!$B:$B,'nguyen vat lieu kho'!AF$3)</f>
        <v>0</v>
      </c>
      <c r="AG27" s="183">
        <f>SUMIFS(BKE!$F:$F,BKE!$C:$C,'nguyen vat lieu kho'!$A:$A,BKE!$B:$B,'nguyen vat lieu kho'!AG$3)</f>
        <v>0</v>
      </c>
      <c r="AH27" s="183">
        <f>SUMIFS(BKE!$F:$F,BKE!$C:$C,'nguyen vat lieu kho'!$A:$A,BKE!$B:$B,'nguyen vat lieu kho'!AH$3)</f>
        <v>7</v>
      </c>
      <c r="AI27" s="183">
        <f>SUMIFS(BKE!$F:$F,BKE!$C:$C,'nguyen vat lieu kho'!$A:$A,BKE!$B:$B,'nguyen vat lieu kho'!AI$3)</f>
        <v>0</v>
      </c>
      <c r="AJ27" s="183">
        <f>SUMIFS(BKE!$F:$F,BKE!$C:$C,'nguyen vat lieu kho'!$A:$A,BKE!$B:$B,'nguyen vat lieu kho'!AJ$3)</f>
        <v>0</v>
      </c>
      <c r="AK27" s="183">
        <f>SUMIFS(BKE!$F:$F,BKE!$C:$C,'nguyen vat lieu kho'!$A:$A,BKE!$B:$B,'nguyen vat lieu kho'!AK$3)</f>
        <v>0</v>
      </c>
      <c r="AL27" s="183">
        <f>SUMIFS(BKE!$F:$F,BKE!$C:$C,'nguyen vat lieu kho'!$A:$A,BKE!$B:$B,'nguyen vat lieu kho'!AL$3)</f>
        <v>0</v>
      </c>
      <c r="AM27" s="183">
        <f>SUMIFS(BKE!$F:$F,BKE!$C:$C,'nguyen vat lieu kho'!$A:$A,BKE!$B:$B,'nguyen vat lieu kho'!AM$3)</f>
        <v>0</v>
      </c>
      <c r="AN27" s="183">
        <f>SUMIFS(BKE!$F:$F,BKE!$C:$C,'nguyen vat lieu kho'!$A:$A,BKE!$B:$B,'nguyen vat lieu kho'!AN$3)</f>
        <v>0</v>
      </c>
      <c r="AO27" s="183">
        <f>SUMIFS(BKE!$F:$F,BKE!$C:$C,'nguyen vat lieu kho'!$A:$A,BKE!$B:$B,'nguyen vat lieu kho'!AO$3)</f>
        <v>0</v>
      </c>
      <c r="AP27" s="183">
        <f>SUMIFS(BKE!$F:$F,BKE!$C:$C,'nguyen vat lieu kho'!$A:$A,BKE!$B:$B,'nguyen vat lieu kho'!AP$3)</f>
        <v>5</v>
      </c>
      <c r="AQ27" s="183">
        <f>SUMIFS(BKE!$F:$F,BKE!$C:$C,'nguyen vat lieu kho'!$A:$A,BKE!$B:$B,'nguyen vat lieu kho'!AQ$3)</f>
        <v>0</v>
      </c>
    </row>
    <row r="28" spans="1:43" s="118" customFormat="1" ht="25.5" customHeight="1">
      <c r="A28" s="6" t="s">
        <v>85</v>
      </c>
      <c r="B28" s="129" t="s">
        <v>86</v>
      </c>
      <c r="C28" s="122" t="s">
        <v>4</v>
      </c>
      <c r="D28" s="123" t="str">
        <f>VLOOKUP(A28,BKE!C542:H948,5,0)</f>
        <v>0</v>
      </c>
      <c r="E28" s="128">
        <v>2</v>
      </c>
      <c r="F28" s="124">
        <f t="shared" si="2"/>
        <v>0</v>
      </c>
      <c r="G28" s="125">
        <f t="shared" si="3"/>
        <v>0</v>
      </c>
      <c r="H28" s="126">
        <f t="shared" si="4"/>
        <v>0</v>
      </c>
      <c r="I28" s="127">
        <f t="shared" si="5"/>
        <v>0.10000000000000009</v>
      </c>
      <c r="J28" s="127">
        <f t="shared" si="6"/>
        <v>0</v>
      </c>
      <c r="K28" s="128">
        <v>1.9</v>
      </c>
      <c r="L28" s="122">
        <f t="shared" si="1"/>
        <v>0</v>
      </c>
      <c r="M28" s="183">
        <f>SUMIFS(BKE!$F:$F,BKE!$C:$C,'nguyen vat lieu kho'!$A:$A,BKE!$B:$B,'nguyen vat lieu kho'!M$3)</f>
        <v>0</v>
      </c>
      <c r="N28" s="183">
        <f>SUMIFS(BKE!$F:$F,BKE!$C:$C,'nguyen vat lieu kho'!$A:$A,BKE!$B:$B,'nguyen vat lieu kho'!N$3)</f>
        <v>0</v>
      </c>
      <c r="O28" s="183">
        <f>SUMIFS(BKE!$F:$F,BKE!$C:$C,'nguyen vat lieu kho'!$A:$A,BKE!$B:$B,'nguyen vat lieu kho'!O$3)</f>
        <v>0</v>
      </c>
      <c r="P28" s="183">
        <f>SUMIFS(BKE!$F:$F,BKE!$C:$C,'nguyen vat lieu kho'!$A:$A,BKE!$B:$B,'nguyen vat lieu kho'!P$3)</f>
        <v>0</v>
      </c>
      <c r="Q28" s="183">
        <f>SUMIFS(BKE!$F:$F,BKE!$C:$C,'nguyen vat lieu kho'!$A:$A,BKE!$B:$B,'nguyen vat lieu kho'!Q$3)</f>
        <v>0</v>
      </c>
      <c r="R28" s="183">
        <f>SUMIFS(BKE!$F:$F,BKE!$C:$C,'nguyen vat lieu kho'!$A:$A,BKE!$B:$B,'nguyen vat lieu kho'!R$3)</f>
        <v>0</v>
      </c>
      <c r="S28" s="183">
        <f>SUMIFS(BKE!$F:$F,BKE!$C:$C,'nguyen vat lieu kho'!$A:$A,BKE!$B:$B,'nguyen vat lieu kho'!S$3)</f>
        <v>0</v>
      </c>
      <c r="T28" s="183">
        <f>SUMIFS(BKE!$F:$F,BKE!$C:$C,'nguyen vat lieu kho'!$A:$A,BKE!$B:$B,'nguyen vat lieu kho'!T$3)</f>
        <v>0</v>
      </c>
      <c r="U28" s="183">
        <f>SUMIFS(BKE!$F:$F,BKE!$C:$C,'nguyen vat lieu kho'!$A:$A,BKE!$B:$B,'nguyen vat lieu kho'!U$3)</f>
        <v>0</v>
      </c>
      <c r="V28" s="183">
        <f>SUMIFS(BKE!$F:$F,BKE!$C:$C,'nguyen vat lieu kho'!$A:$A,BKE!$B:$B,'nguyen vat lieu kho'!V$3)</f>
        <v>0</v>
      </c>
      <c r="W28" s="183">
        <f>SUMIFS(BKE!$F:$F,BKE!$C:$C,'nguyen vat lieu kho'!$A:$A,BKE!$B:$B,'nguyen vat lieu kho'!W$3)</f>
        <v>0</v>
      </c>
      <c r="X28" s="183">
        <f>SUMIFS(BKE!$F:$F,BKE!$C:$C,'nguyen vat lieu kho'!$A:$A,BKE!$B:$B,'nguyen vat lieu kho'!X$3)</f>
        <v>0</v>
      </c>
      <c r="Y28" s="183">
        <f>SUMIFS(BKE!$F:$F,BKE!$C:$C,'nguyen vat lieu kho'!$A:$A,BKE!$B:$B,'nguyen vat lieu kho'!Y$3)</f>
        <v>0</v>
      </c>
      <c r="Z28" s="183">
        <f>SUMIFS(BKE!$F:$F,BKE!$C:$C,'nguyen vat lieu kho'!$A:$A,BKE!$B:$B,'nguyen vat lieu kho'!Z$3)</f>
        <v>0</v>
      </c>
      <c r="AA28" s="183">
        <f>SUMIFS(BKE!$F:$F,BKE!$C:$C,'nguyen vat lieu kho'!$A:$A,BKE!$B:$B,'nguyen vat lieu kho'!AA$3)</f>
        <v>0</v>
      </c>
      <c r="AB28" s="183">
        <f>SUMIFS(BKE!$F:$F,BKE!$C:$C,'nguyen vat lieu kho'!$A:$A,BKE!$B:$B,'nguyen vat lieu kho'!AB$3)</f>
        <v>0</v>
      </c>
      <c r="AC28" s="183">
        <f>SUMIFS(BKE!$F:$F,BKE!$C:$C,'nguyen vat lieu kho'!$A:$A,BKE!$B:$B,'nguyen vat lieu kho'!AC$3)</f>
        <v>0</v>
      </c>
      <c r="AD28" s="183">
        <f>SUMIFS(BKE!$F:$F,BKE!$C:$C,'nguyen vat lieu kho'!$A:$A,BKE!$B:$B,'nguyen vat lieu kho'!AD$3)</f>
        <v>0</v>
      </c>
      <c r="AE28" s="183">
        <f>SUMIFS(BKE!$F:$F,BKE!$C:$C,'nguyen vat lieu kho'!$A:$A,BKE!$B:$B,'nguyen vat lieu kho'!AE$3)</f>
        <v>0</v>
      </c>
      <c r="AF28" s="183">
        <f>SUMIFS(BKE!$F:$F,BKE!$C:$C,'nguyen vat lieu kho'!$A:$A,BKE!$B:$B,'nguyen vat lieu kho'!AF$3)</f>
        <v>0</v>
      </c>
      <c r="AG28" s="183">
        <f>SUMIFS(BKE!$F:$F,BKE!$C:$C,'nguyen vat lieu kho'!$A:$A,BKE!$B:$B,'nguyen vat lieu kho'!AG$3)</f>
        <v>0</v>
      </c>
      <c r="AH28" s="183">
        <f>SUMIFS(BKE!$F:$F,BKE!$C:$C,'nguyen vat lieu kho'!$A:$A,BKE!$B:$B,'nguyen vat lieu kho'!AH$3)</f>
        <v>0</v>
      </c>
      <c r="AI28" s="183">
        <f>SUMIFS(BKE!$F:$F,BKE!$C:$C,'nguyen vat lieu kho'!$A:$A,BKE!$B:$B,'nguyen vat lieu kho'!AI$3)</f>
        <v>0</v>
      </c>
      <c r="AJ28" s="183">
        <f>SUMIFS(BKE!$F:$F,BKE!$C:$C,'nguyen vat lieu kho'!$A:$A,BKE!$B:$B,'nguyen vat lieu kho'!AJ$3)</f>
        <v>0</v>
      </c>
      <c r="AK28" s="183">
        <f>SUMIFS(BKE!$F:$F,BKE!$C:$C,'nguyen vat lieu kho'!$A:$A,BKE!$B:$B,'nguyen vat lieu kho'!AK$3)</f>
        <v>0</v>
      </c>
      <c r="AL28" s="183">
        <f>SUMIFS(BKE!$F:$F,BKE!$C:$C,'nguyen vat lieu kho'!$A:$A,BKE!$B:$B,'nguyen vat lieu kho'!AL$3)</f>
        <v>0</v>
      </c>
      <c r="AM28" s="183">
        <f>SUMIFS(BKE!$F:$F,BKE!$C:$C,'nguyen vat lieu kho'!$A:$A,BKE!$B:$B,'nguyen vat lieu kho'!AM$3)</f>
        <v>0</v>
      </c>
      <c r="AN28" s="183">
        <f>SUMIFS(BKE!$F:$F,BKE!$C:$C,'nguyen vat lieu kho'!$A:$A,BKE!$B:$B,'nguyen vat lieu kho'!AN$3)</f>
        <v>0</v>
      </c>
      <c r="AO28" s="183">
        <f>SUMIFS(BKE!$F:$F,BKE!$C:$C,'nguyen vat lieu kho'!$A:$A,BKE!$B:$B,'nguyen vat lieu kho'!AO$3)</f>
        <v>0</v>
      </c>
      <c r="AP28" s="183">
        <f>SUMIFS(BKE!$F:$F,BKE!$C:$C,'nguyen vat lieu kho'!$A:$A,BKE!$B:$B,'nguyen vat lieu kho'!AP$3)</f>
        <v>0</v>
      </c>
      <c r="AQ28" s="183">
        <f>SUMIFS(BKE!$F:$F,BKE!$C:$C,'nguyen vat lieu kho'!$A:$A,BKE!$B:$B,'nguyen vat lieu kho'!AQ$3)</f>
        <v>0</v>
      </c>
    </row>
    <row r="29" spans="1:43" s="118" customFormat="1" ht="25.5" customHeight="1">
      <c r="A29" s="6" t="s">
        <v>87</v>
      </c>
      <c r="B29" s="129" t="s">
        <v>88</v>
      </c>
      <c r="C29" s="122" t="s">
        <v>4</v>
      </c>
      <c r="D29" s="123">
        <f>VLOOKUP(A29,BKE!C543:H949,5,0)</f>
        <v>115000</v>
      </c>
      <c r="E29" s="128">
        <v>1.5</v>
      </c>
      <c r="F29" s="124">
        <f t="shared" si="2"/>
        <v>172500</v>
      </c>
      <c r="G29" s="125">
        <f t="shared" si="3"/>
        <v>1</v>
      </c>
      <c r="H29" s="126">
        <f t="shared" si="4"/>
        <v>115000</v>
      </c>
      <c r="I29" s="127">
        <f t="shared" si="5"/>
        <v>1</v>
      </c>
      <c r="J29" s="127">
        <f t="shared" si="6"/>
        <v>115000</v>
      </c>
      <c r="K29" s="128">
        <v>1.5</v>
      </c>
      <c r="L29" s="122">
        <f t="shared" si="1"/>
        <v>172500</v>
      </c>
      <c r="M29" s="183">
        <f>SUMIFS(BKE!$F:$F,BKE!$C:$C,'nguyen vat lieu kho'!$A:$A,BKE!$B:$B,'nguyen vat lieu kho'!M$3)</f>
        <v>1</v>
      </c>
      <c r="N29" s="183">
        <f>SUMIFS(BKE!$F:$F,BKE!$C:$C,'nguyen vat lieu kho'!$A:$A,BKE!$B:$B,'nguyen vat lieu kho'!N$3)</f>
        <v>0</v>
      </c>
      <c r="O29" s="183">
        <f>SUMIFS(BKE!$F:$F,BKE!$C:$C,'nguyen vat lieu kho'!$A:$A,BKE!$B:$B,'nguyen vat lieu kho'!O$3)</f>
        <v>0</v>
      </c>
      <c r="P29" s="183">
        <f>SUMIFS(BKE!$F:$F,BKE!$C:$C,'nguyen vat lieu kho'!$A:$A,BKE!$B:$B,'nguyen vat lieu kho'!P$3)</f>
        <v>0</v>
      </c>
      <c r="Q29" s="183">
        <f>SUMIFS(BKE!$F:$F,BKE!$C:$C,'nguyen vat lieu kho'!$A:$A,BKE!$B:$B,'nguyen vat lieu kho'!Q$3)</f>
        <v>0</v>
      </c>
      <c r="R29" s="183">
        <f>SUMIFS(BKE!$F:$F,BKE!$C:$C,'nguyen vat lieu kho'!$A:$A,BKE!$B:$B,'nguyen vat lieu kho'!R$3)</f>
        <v>0</v>
      </c>
      <c r="S29" s="183">
        <f>SUMIFS(BKE!$F:$F,BKE!$C:$C,'nguyen vat lieu kho'!$A:$A,BKE!$B:$B,'nguyen vat lieu kho'!S$3)</f>
        <v>0</v>
      </c>
      <c r="T29" s="183">
        <f>SUMIFS(BKE!$F:$F,BKE!$C:$C,'nguyen vat lieu kho'!$A:$A,BKE!$B:$B,'nguyen vat lieu kho'!T$3)</f>
        <v>0</v>
      </c>
      <c r="U29" s="183">
        <f>SUMIFS(BKE!$F:$F,BKE!$C:$C,'nguyen vat lieu kho'!$A:$A,BKE!$B:$B,'nguyen vat lieu kho'!U$3)</f>
        <v>0</v>
      </c>
      <c r="V29" s="183">
        <f>SUMIFS(BKE!$F:$F,BKE!$C:$C,'nguyen vat lieu kho'!$A:$A,BKE!$B:$B,'nguyen vat lieu kho'!V$3)</f>
        <v>0</v>
      </c>
      <c r="W29" s="183">
        <f>SUMIFS(BKE!$F:$F,BKE!$C:$C,'nguyen vat lieu kho'!$A:$A,BKE!$B:$B,'nguyen vat lieu kho'!W$3)</f>
        <v>0</v>
      </c>
      <c r="X29" s="183">
        <f>SUMIFS(BKE!$F:$F,BKE!$C:$C,'nguyen vat lieu kho'!$A:$A,BKE!$B:$B,'nguyen vat lieu kho'!X$3)</f>
        <v>0</v>
      </c>
      <c r="Y29" s="183">
        <f>SUMIFS(BKE!$F:$F,BKE!$C:$C,'nguyen vat lieu kho'!$A:$A,BKE!$B:$B,'nguyen vat lieu kho'!Y$3)</f>
        <v>0</v>
      </c>
      <c r="Z29" s="183">
        <f>SUMIFS(BKE!$F:$F,BKE!$C:$C,'nguyen vat lieu kho'!$A:$A,BKE!$B:$B,'nguyen vat lieu kho'!Z$3)</f>
        <v>0</v>
      </c>
      <c r="AA29" s="183">
        <f>SUMIFS(BKE!$F:$F,BKE!$C:$C,'nguyen vat lieu kho'!$A:$A,BKE!$B:$B,'nguyen vat lieu kho'!AA$3)</f>
        <v>0</v>
      </c>
      <c r="AB29" s="183">
        <f>SUMIFS(BKE!$F:$F,BKE!$C:$C,'nguyen vat lieu kho'!$A:$A,BKE!$B:$B,'nguyen vat lieu kho'!AB$3)</f>
        <v>0</v>
      </c>
      <c r="AC29" s="183">
        <f>SUMIFS(BKE!$F:$F,BKE!$C:$C,'nguyen vat lieu kho'!$A:$A,BKE!$B:$B,'nguyen vat lieu kho'!AC$3)</f>
        <v>0</v>
      </c>
      <c r="AD29" s="183">
        <f>SUMIFS(BKE!$F:$F,BKE!$C:$C,'nguyen vat lieu kho'!$A:$A,BKE!$B:$B,'nguyen vat lieu kho'!AD$3)</f>
        <v>0</v>
      </c>
      <c r="AE29" s="183">
        <f>SUMIFS(BKE!$F:$F,BKE!$C:$C,'nguyen vat lieu kho'!$A:$A,BKE!$B:$B,'nguyen vat lieu kho'!AE$3)</f>
        <v>0</v>
      </c>
      <c r="AF29" s="183">
        <f>SUMIFS(BKE!$F:$F,BKE!$C:$C,'nguyen vat lieu kho'!$A:$A,BKE!$B:$B,'nguyen vat lieu kho'!AF$3)</f>
        <v>0</v>
      </c>
      <c r="AG29" s="183">
        <f>SUMIFS(BKE!$F:$F,BKE!$C:$C,'nguyen vat lieu kho'!$A:$A,BKE!$B:$B,'nguyen vat lieu kho'!AG$3)</f>
        <v>0</v>
      </c>
      <c r="AH29" s="183">
        <f>SUMIFS(BKE!$F:$F,BKE!$C:$C,'nguyen vat lieu kho'!$A:$A,BKE!$B:$B,'nguyen vat lieu kho'!AH$3)</f>
        <v>0</v>
      </c>
      <c r="AI29" s="183">
        <f>SUMIFS(BKE!$F:$F,BKE!$C:$C,'nguyen vat lieu kho'!$A:$A,BKE!$B:$B,'nguyen vat lieu kho'!AI$3)</f>
        <v>0</v>
      </c>
      <c r="AJ29" s="183">
        <f>SUMIFS(BKE!$F:$F,BKE!$C:$C,'nguyen vat lieu kho'!$A:$A,BKE!$B:$B,'nguyen vat lieu kho'!AJ$3)</f>
        <v>0</v>
      </c>
      <c r="AK29" s="183">
        <f>SUMIFS(BKE!$F:$F,BKE!$C:$C,'nguyen vat lieu kho'!$A:$A,BKE!$B:$B,'nguyen vat lieu kho'!AK$3)</f>
        <v>0</v>
      </c>
      <c r="AL29" s="183">
        <f>SUMIFS(BKE!$F:$F,BKE!$C:$C,'nguyen vat lieu kho'!$A:$A,BKE!$B:$B,'nguyen vat lieu kho'!AL$3)</f>
        <v>0</v>
      </c>
      <c r="AM29" s="183">
        <f>SUMIFS(BKE!$F:$F,BKE!$C:$C,'nguyen vat lieu kho'!$A:$A,BKE!$B:$B,'nguyen vat lieu kho'!AM$3)</f>
        <v>0</v>
      </c>
      <c r="AN29" s="183">
        <f>SUMIFS(BKE!$F:$F,BKE!$C:$C,'nguyen vat lieu kho'!$A:$A,BKE!$B:$B,'nguyen vat lieu kho'!AN$3)</f>
        <v>0</v>
      </c>
      <c r="AO29" s="183">
        <f>SUMIFS(BKE!$F:$F,BKE!$C:$C,'nguyen vat lieu kho'!$A:$A,BKE!$B:$B,'nguyen vat lieu kho'!AO$3)</f>
        <v>0</v>
      </c>
      <c r="AP29" s="183">
        <f>SUMIFS(BKE!$F:$F,BKE!$C:$C,'nguyen vat lieu kho'!$A:$A,BKE!$B:$B,'nguyen vat lieu kho'!AP$3)</f>
        <v>0</v>
      </c>
      <c r="AQ29" s="183">
        <f>SUMIFS(BKE!$F:$F,BKE!$C:$C,'nguyen vat lieu kho'!$A:$A,BKE!$B:$B,'nguyen vat lieu kho'!AQ$3)</f>
        <v>0</v>
      </c>
    </row>
    <row r="30" spans="1:43" s="118" customFormat="1" ht="25.5" customHeight="1">
      <c r="A30" s="6" t="s">
        <v>89</v>
      </c>
      <c r="B30" s="129" t="s">
        <v>90</v>
      </c>
      <c r="C30" s="122" t="s">
        <v>4</v>
      </c>
      <c r="D30" s="123"/>
      <c r="E30" s="128"/>
      <c r="F30" s="124">
        <f t="shared" si="2"/>
        <v>0</v>
      </c>
      <c r="G30" s="125">
        <f t="shared" si="3"/>
        <v>0.5</v>
      </c>
      <c r="H30" s="126">
        <f t="shared" si="4"/>
        <v>0</v>
      </c>
      <c r="I30" s="127">
        <f t="shared" si="5"/>
        <v>0</v>
      </c>
      <c r="J30" s="127">
        <f t="shared" si="6"/>
        <v>0</v>
      </c>
      <c r="K30" s="128">
        <v>0.5</v>
      </c>
      <c r="L30" s="122">
        <f t="shared" si="1"/>
        <v>0</v>
      </c>
      <c r="M30" s="183">
        <f>SUMIFS(BKE!$F:$F,BKE!$C:$C,'nguyen vat lieu kho'!$A:$A,BKE!$B:$B,'nguyen vat lieu kho'!M$3)</f>
        <v>0.5</v>
      </c>
      <c r="N30" s="183">
        <f>SUMIFS(BKE!$F:$F,BKE!$C:$C,'nguyen vat lieu kho'!$A:$A,BKE!$B:$B,'nguyen vat lieu kho'!N$3)</f>
        <v>0</v>
      </c>
      <c r="O30" s="183">
        <f>SUMIFS(BKE!$F:$F,BKE!$C:$C,'nguyen vat lieu kho'!$A:$A,BKE!$B:$B,'nguyen vat lieu kho'!O$3)</f>
        <v>0</v>
      </c>
      <c r="P30" s="183">
        <f>SUMIFS(BKE!$F:$F,BKE!$C:$C,'nguyen vat lieu kho'!$A:$A,BKE!$B:$B,'nguyen vat lieu kho'!P$3)</f>
        <v>0</v>
      </c>
      <c r="Q30" s="183">
        <f>SUMIFS(BKE!$F:$F,BKE!$C:$C,'nguyen vat lieu kho'!$A:$A,BKE!$B:$B,'nguyen vat lieu kho'!Q$3)</f>
        <v>0</v>
      </c>
      <c r="R30" s="183">
        <f>SUMIFS(BKE!$F:$F,BKE!$C:$C,'nguyen vat lieu kho'!$A:$A,BKE!$B:$B,'nguyen vat lieu kho'!R$3)</f>
        <v>0</v>
      </c>
      <c r="S30" s="183">
        <f>SUMIFS(BKE!$F:$F,BKE!$C:$C,'nguyen vat lieu kho'!$A:$A,BKE!$B:$B,'nguyen vat lieu kho'!S$3)</f>
        <v>0</v>
      </c>
      <c r="T30" s="183">
        <f>SUMIFS(BKE!$F:$F,BKE!$C:$C,'nguyen vat lieu kho'!$A:$A,BKE!$B:$B,'nguyen vat lieu kho'!T$3)</f>
        <v>0</v>
      </c>
      <c r="U30" s="183">
        <f>SUMIFS(BKE!$F:$F,BKE!$C:$C,'nguyen vat lieu kho'!$A:$A,BKE!$B:$B,'nguyen vat lieu kho'!U$3)</f>
        <v>0</v>
      </c>
      <c r="V30" s="183">
        <f>SUMIFS(BKE!$F:$F,BKE!$C:$C,'nguyen vat lieu kho'!$A:$A,BKE!$B:$B,'nguyen vat lieu kho'!V$3)</f>
        <v>0</v>
      </c>
      <c r="W30" s="183">
        <f>SUMIFS(BKE!$F:$F,BKE!$C:$C,'nguyen vat lieu kho'!$A:$A,BKE!$B:$B,'nguyen vat lieu kho'!W$3)</f>
        <v>0</v>
      </c>
      <c r="X30" s="183">
        <f>SUMIFS(BKE!$F:$F,BKE!$C:$C,'nguyen vat lieu kho'!$A:$A,BKE!$B:$B,'nguyen vat lieu kho'!X$3)</f>
        <v>0</v>
      </c>
      <c r="Y30" s="183">
        <f>SUMIFS(BKE!$F:$F,BKE!$C:$C,'nguyen vat lieu kho'!$A:$A,BKE!$B:$B,'nguyen vat lieu kho'!Y$3)</f>
        <v>0</v>
      </c>
      <c r="Z30" s="183">
        <f>SUMIFS(BKE!$F:$F,BKE!$C:$C,'nguyen vat lieu kho'!$A:$A,BKE!$B:$B,'nguyen vat lieu kho'!Z$3)</f>
        <v>0</v>
      </c>
      <c r="AA30" s="183">
        <f>SUMIFS(BKE!$F:$F,BKE!$C:$C,'nguyen vat lieu kho'!$A:$A,BKE!$B:$B,'nguyen vat lieu kho'!AA$3)</f>
        <v>0</v>
      </c>
      <c r="AB30" s="183">
        <f>SUMIFS(BKE!$F:$F,BKE!$C:$C,'nguyen vat lieu kho'!$A:$A,BKE!$B:$B,'nguyen vat lieu kho'!AB$3)</f>
        <v>0</v>
      </c>
      <c r="AC30" s="183">
        <f>SUMIFS(BKE!$F:$F,BKE!$C:$C,'nguyen vat lieu kho'!$A:$A,BKE!$B:$B,'nguyen vat lieu kho'!AC$3)</f>
        <v>0</v>
      </c>
      <c r="AD30" s="183">
        <f>SUMIFS(BKE!$F:$F,BKE!$C:$C,'nguyen vat lieu kho'!$A:$A,BKE!$B:$B,'nguyen vat lieu kho'!AD$3)</f>
        <v>0</v>
      </c>
      <c r="AE30" s="183">
        <f>SUMIFS(BKE!$F:$F,BKE!$C:$C,'nguyen vat lieu kho'!$A:$A,BKE!$B:$B,'nguyen vat lieu kho'!AE$3)</f>
        <v>0</v>
      </c>
      <c r="AF30" s="183">
        <f>SUMIFS(BKE!$F:$F,BKE!$C:$C,'nguyen vat lieu kho'!$A:$A,BKE!$B:$B,'nguyen vat lieu kho'!AF$3)</f>
        <v>0</v>
      </c>
      <c r="AG30" s="183">
        <f>SUMIFS(BKE!$F:$F,BKE!$C:$C,'nguyen vat lieu kho'!$A:$A,BKE!$B:$B,'nguyen vat lieu kho'!AG$3)</f>
        <v>0</v>
      </c>
      <c r="AH30" s="183">
        <f>SUMIFS(BKE!$F:$F,BKE!$C:$C,'nguyen vat lieu kho'!$A:$A,BKE!$B:$B,'nguyen vat lieu kho'!AH$3)</f>
        <v>0</v>
      </c>
      <c r="AI30" s="183">
        <f>SUMIFS(BKE!$F:$F,BKE!$C:$C,'nguyen vat lieu kho'!$A:$A,BKE!$B:$B,'nguyen vat lieu kho'!AI$3)</f>
        <v>0</v>
      </c>
      <c r="AJ30" s="183">
        <f>SUMIFS(BKE!$F:$F,BKE!$C:$C,'nguyen vat lieu kho'!$A:$A,BKE!$B:$B,'nguyen vat lieu kho'!AJ$3)</f>
        <v>0</v>
      </c>
      <c r="AK30" s="183">
        <f>SUMIFS(BKE!$F:$F,BKE!$C:$C,'nguyen vat lieu kho'!$A:$A,BKE!$B:$B,'nguyen vat lieu kho'!AK$3)</f>
        <v>0</v>
      </c>
      <c r="AL30" s="183">
        <f>SUMIFS(BKE!$F:$F,BKE!$C:$C,'nguyen vat lieu kho'!$A:$A,BKE!$B:$B,'nguyen vat lieu kho'!AL$3)</f>
        <v>0</v>
      </c>
      <c r="AM30" s="183">
        <f>SUMIFS(BKE!$F:$F,BKE!$C:$C,'nguyen vat lieu kho'!$A:$A,BKE!$B:$B,'nguyen vat lieu kho'!AM$3)</f>
        <v>0</v>
      </c>
      <c r="AN30" s="183">
        <f>SUMIFS(BKE!$F:$F,BKE!$C:$C,'nguyen vat lieu kho'!$A:$A,BKE!$B:$B,'nguyen vat lieu kho'!AN$3)</f>
        <v>0</v>
      </c>
      <c r="AO30" s="183">
        <f>SUMIFS(BKE!$F:$F,BKE!$C:$C,'nguyen vat lieu kho'!$A:$A,BKE!$B:$B,'nguyen vat lieu kho'!AO$3)</f>
        <v>0</v>
      </c>
      <c r="AP30" s="183">
        <f>SUMIFS(BKE!$F:$F,BKE!$C:$C,'nguyen vat lieu kho'!$A:$A,BKE!$B:$B,'nguyen vat lieu kho'!AP$3)</f>
        <v>0</v>
      </c>
      <c r="AQ30" s="183">
        <f>SUMIFS(BKE!$F:$F,BKE!$C:$C,'nguyen vat lieu kho'!$A:$A,BKE!$B:$B,'nguyen vat lieu kho'!AQ$3)</f>
        <v>0</v>
      </c>
    </row>
    <row r="31" spans="1:43" s="118" customFormat="1" ht="25.5" customHeight="1">
      <c r="A31" s="6" t="s">
        <v>755</v>
      </c>
      <c r="B31" s="129" t="s">
        <v>756</v>
      </c>
      <c r="C31" s="122" t="s">
        <v>4</v>
      </c>
      <c r="D31" s="123"/>
      <c r="E31" s="128"/>
      <c r="F31" s="124">
        <f t="shared" si="2"/>
        <v>0</v>
      </c>
      <c r="G31" s="125">
        <f>SUM(M31:AQ31)</f>
        <v>0</v>
      </c>
      <c r="H31" s="126">
        <f>D31*G31</f>
        <v>0</v>
      </c>
      <c r="I31" s="127">
        <f t="shared" si="5"/>
        <v>0</v>
      </c>
      <c r="J31" s="127">
        <f t="shared" si="6"/>
        <v>0</v>
      </c>
      <c r="K31" s="128"/>
      <c r="L31" s="122">
        <f t="shared" si="1"/>
        <v>0</v>
      </c>
      <c r="M31" s="183">
        <f>SUMIFS(BKE!$F:$F,BKE!$C:$C,'nguyen vat lieu kho'!$A:$A,BKE!$B:$B,'nguyen vat lieu kho'!M$3)</f>
        <v>0</v>
      </c>
      <c r="N31" s="183">
        <f>SUMIFS(BKE!$F:$F,BKE!$C:$C,'nguyen vat lieu kho'!$A:$A,BKE!$B:$B,'nguyen vat lieu kho'!N$3)</f>
        <v>0</v>
      </c>
      <c r="O31" s="183">
        <f>SUMIFS(BKE!$F:$F,BKE!$C:$C,'nguyen vat lieu kho'!$A:$A,BKE!$B:$B,'nguyen vat lieu kho'!O$3)</f>
        <v>0</v>
      </c>
      <c r="P31" s="183">
        <f>SUMIFS(BKE!$F:$F,BKE!$C:$C,'nguyen vat lieu kho'!$A:$A,BKE!$B:$B,'nguyen vat lieu kho'!P$3)</f>
        <v>0</v>
      </c>
      <c r="Q31" s="183">
        <f>SUMIFS(BKE!$F:$F,BKE!$C:$C,'nguyen vat lieu kho'!$A:$A,BKE!$B:$B,'nguyen vat lieu kho'!Q$3)</f>
        <v>0</v>
      </c>
      <c r="R31" s="183">
        <f>SUMIFS(BKE!$F:$F,BKE!$C:$C,'nguyen vat lieu kho'!$A:$A,BKE!$B:$B,'nguyen vat lieu kho'!R$3)</f>
        <v>0</v>
      </c>
      <c r="S31" s="183">
        <f>SUMIFS(BKE!$F:$F,BKE!$C:$C,'nguyen vat lieu kho'!$A:$A,BKE!$B:$B,'nguyen vat lieu kho'!S$3)</f>
        <v>0</v>
      </c>
      <c r="T31" s="183">
        <f>SUMIFS(BKE!$F:$F,BKE!$C:$C,'nguyen vat lieu kho'!$A:$A,BKE!$B:$B,'nguyen vat lieu kho'!T$3)</f>
        <v>0</v>
      </c>
      <c r="U31" s="183">
        <f>SUMIFS(BKE!$F:$F,BKE!$C:$C,'nguyen vat lieu kho'!$A:$A,BKE!$B:$B,'nguyen vat lieu kho'!U$3)</f>
        <v>0</v>
      </c>
      <c r="V31" s="183">
        <f>SUMIFS(BKE!$F:$F,BKE!$C:$C,'nguyen vat lieu kho'!$A:$A,BKE!$B:$B,'nguyen vat lieu kho'!V$3)</f>
        <v>0</v>
      </c>
      <c r="W31" s="183">
        <f>SUMIFS(BKE!$F:$F,BKE!$C:$C,'nguyen vat lieu kho'!$A:$A,BKE!$B:$B,'nguyen vat lieu kho'!W$3)</f>
        <v>0</v>
      </c>
      <c r="X31" s="183">
        <f>SUMIFS(BKE!$F:$F,BKE!$C:$C,'nguyen vat lieu kho'!$A:$A,BKE!$B:$B,'nguyen vat lieu kho'!X$3)</f>
        <v>0</v>
      </c>
      <c r="Y31" s="183">
        <f>SUMIFS(BKE!$F:$F,BKE!$C:$C,'nguyen vat lieu kho'!$A:$A,BKE!$B:$B,'nguyen vat lieu kho'!Y$3)</f>
        <v>0</v>
      </c>
      <c r="Z31" s="183">
        <f>SUMIFS(BKE!$F:$F,BKE!$C:$C,'nguyen vat lieu kho'!$A:$A,BKE!$B:$B,'nguyen vat lieu kho'!Z$3)</f>
        <v>0</v>
      </c>
      <c r="AA31" s="183">
        <f>SUMIFS(BKE!$F:$F,BKE!$C:$C,'nguyen vat lieu kho'!$A:$A,BKE!$B:$B,'nguyen vat lieu kho'!AA$3)</f>
        <v>0</v>
      </c>
      <c r="AB31" s="183">
        <f>SUMIFS(BKE!$F:$F,BKE!$C:$C,'nguyen vat lieu kho'!$A:$A,BKE!$B:$B,'nguyen vat lieu kho'!AB$3)</f>
        <v>0</v>
      </c>
      <c r="AC31" s="183">
        <f>SUMIFS(BKE!$F:$F,BKE!$C:$C,'nguyen vat lieu kho'!$A:$A,BKE!$B:$B,'nguyen vat lieu kho'!AC$3)</f>
        <v>0</v>
      </c>
      <c r="AD31" s="183">
        <f>SUMIFS(BKE!$F:$F,BKE!$C:$C,'nguyen vat lieu kho'!$A:$A,BKE!$B:$B,'nguyen vat lieu kho'!AD$3)</f>
        <v>0</v>
      </c>
      <c r="AE31" s="183">
        <f>SUMIFS(BKE!$F:$F,BKE!$C:$C,'nguyen vat lieu kho'!$A:$A,BKE!$B:$B,'nguyen vat lieu kho'!AE$3)</f>
        <v>0</v>
      </c>
      <c r="AF31" s="183">
        <f>SUMIFS(BKE!$F:$F,BKE!$C:$C,'nguyen vat lieu kho'!$A:$A,BKE!$B:$B,'nguyen vat lieu kho'!AF$3)</f>
        <v>0</v>
      </c>
      <c r="AG31" s="183">
        <f>SUMIFS(BKE!$F:$F,BKE!$C:$C,'nguyen vat lieu kho'!$A:$A,BKE!$B:$B,'nguyen vat lieu kho'!AG$3)</f>
        <v>0</v>
      </c>
      <c r="AH31" s="183">
        <f>SUMIFS(BKE!$F:$F,BKE!$C:$C,'nguyen vat lieu kho'!$A:$A,BKE!$B:$B,'nguyen vat lieu kho'!AH$3)</f>
        <v>0</v>
      </c>
      <c r="AI31" s="183">
        <f>SUMIFS(BKE!$F:$F,BKE!$C:$C,'nguyen vat lieu kho'!$A:$A,BKE!$B:$B,'nguyen vat lieu kho'!AI$3)</f>
        <v>0</v>
      </c>
      <c r="AJ31" s="183">
        <f>SUMIFS(BKE!$F:$F,BKE!$C:$C,'nguyen vat lieu kho'!$A:$A,BKE!$B:$B,'nguyen vat lieu kho'!AJ$3)</f>
        <v>0</v>
      </c>
      <c r="AK31" s="183">
        <f>SUMIFS(BKE!$F:$F,BKE!$C:$C,'nguyen vat lieu kho'!$A:$A,BKE!$B:$B,'nguyen vat lieu kho'!AK$3)</f>
        <v>0</v>
      </c>
      <c r="AL31" s="183">
        <f>SUMIFS(BKE!$F:$F,BKE!$C:$C,'nguyen vat lieu kho'!$A:$A,BKE!$B:$B,'nguyen vat lieu kho'!AL$3)</f>
        <v>0</v>
      </c>
      <c r="AM31" s="183">
        <f>SUMIFS(BKE!$F:$F,BKE!$C:$C,'nguyen vat lieu kho'!$A:$A,BKE!$B:$B,'nguyen vat lieu kho'!AM$3)</f>
        <v>0</v>
      </c>
      <c r="AN31" s="183">
        <f>SUMIFS(BKE!$F:$F,BKE!$C:$C,'nguyen vat lieu kho'!$A:$A,BKE!$B:$B,'nguyen vat lieu kho'!AN$3)</f>
        <v>0</v>
      </c>
      <c r="AO31" s="183">
        <f>SUMIFS(BKE!$F:$F,BKE!$C:$C,'nguyen vat lieu kho'!$A:$A,BKE!$B:$B,'nguyen vat lieu kho'!AO$3)</f>
        <v>0</v>
      </c>
      <c r="AP31" s="183">
        <f>SUMIFS(BKE!$F:$F,BKE!$C:$C,'nguyen vat lieu kho'!$A:$A,BKE!$B:$B,'nguyen vat lieu kho'!AP$3)</f>
        <v>0</v>
      </c>
      <c r="AQ31" s="183">
        <f>SUMIFS(BKE!$F:$F,BKE!$C:$C,'nguyen vat lieu kho'!$A:$A,BKE!$B:$B,'nguyen vat lieu kho'!AQ$3)</f>
        <v>0</v>
      </c>
    </row>
    <row r="32" spans="1:43" s="118" customFormat="1" ht="25.5" customHeight="1">
      <c r="A32" s="6" t="s">
        <v>33</v>
      </c>
      <c r="B32" s="129" t="s">
        <v>34</v>
      </c>
      <c r="C32" s="122" t="s">
        <v>8</v>
      </c>
      <c r="D32" s="123">
        <f>VLOOKUP(A32,BKE!C546:H952,5,0)</f>
        <v>49973.294117647056</v>
      </c>
      <c r="E32" s="128">
        <v>10</v>
      </c>
      <c r="F32" s="124">
        <f t="shared" si="2"/>
        <v>499732.94117647054</v>
      </c>
      <c r="G32" s="125">
        <f t="shared" si="3"/>
        <v>102</v>
      </c>
      <c r="H32" s="126">
        <f t="shared" si="4"/>
        <v>5097276</v>
      </c>
      <c r="I32" s="127">
        <f t="shared" si="5"/>
        <v>105</v>
      </c>
      <c r="J32" s="127">
        <f t="shared" si="6"/>
        <v>5247195.8823529407</v>
      </c>
      <c r="K32" s="128">
        <v>7</v>
      </c>
      <c r="L32" s="122">
        <f t="shared" si="1"/>
        <v>349813.0588235294</v>
      </c>
      <c r="M32" s="183">
        <f>SUMIFS(BKE!$F:$F,BKE!$C:$C,'nguyen vat lieu kho'!$A:$A,BKE!$B:$B,'nguyen vat lieu kho'!M$3)</f>
        <v>18</v>
      </c>
      <c r="N32" s="183">
        <f>SUMIFS(BKE!$F:$F,BKE!$C:$C,'nguyen vat lieu kho'!$A:$A,BKE!$B:$B,'nguyen vat lieu kho'!N$3)</f>
        <v>0</v>
      </c>
      <c r="O32" s="183">
        <f>SUMIFS(BKE!$F:$F,BKE!$C:$C,'nguyen vat lieu kho'!$A:$A,BKE!$B:$B,'nguyen vat lieu kho'!O$3)</f>
        <v>0</v>
      </c>
      <c r="P32" s="183">
        <f>SUMIFS(BKE!$F:$F,BKE!$C:$C,'nguyen vat lieu kho'!$A:$A,BKE!$B:$B,'nguyen vat lieu kho'!P$3)</f>
        <v>0</v>
      </c>
      <c r="Q32" s="183">
        <f>SUMIFS(BKE!$F:$F,BKE!$C:$C,'nguyen vat lieu kho'!$A:$A,BKE!$B:$B,'nguyen vat lieu kho'!Q$3)</f>
        <v>0</v>
      </c>
      <c r="R32" s="183">
        <f>SUMIFS(BKE!$F:$F,BKE!$C:$C,'nguyen vat lieu kho'!$A:$A,BKE!$B:$B,'nguyen vat lieu kho'!R$3)</f>
        <v>0</v>
      </c>
      <c r="S32" s="183">
        <f>SUMIFS(BKE!$F:$F,BKE!$C:$C,'nguyen vat lieu kho'!$A:$A,BKE!$B:$B,'nguyen vat lieu kho'!S$3)</f>
        <v>0</v>
      </c>
      <c r="T32" s="183">
        <f>SUMIFS(BKE!$F:$F,BKE!$C:$C,'nguyen vat lieu kho'!$A:$A,BKE!$B:$B,'nguyen vat lieu kho'!T$3)</f>
        <v>24</v>
      </c>
      <c r="U32" s="183">
        <f>SUMIFS(BKE!$F:$F,BKE!$C:$C,'nguyen vat lieu kho'!$A:$A,BKE!$B:$B,'nguyen vat lieu kho'!U$3)</f>
        <v>0</v>
      </c>
      <c r="V32" s="183">
        <f>SUMIFS(BKE!$F:$F,BKE!$C:$C,'nguyen vat lieu kho'!$A:$A,BKE!$B:$B,'nguyen vat lieu kho'!V$3)</f>
        <v>0</v>
      </c>
      <c r="W32" s="183">
        <f>SUMIFS(BKE!$F:$F,BKE!$C:$C,'nguyen vat lieu kho'!$A:$A,BKE!$B:$B,'nguyen vat lieu kho'!W$3)</f>
        <v>0</v>
      </c>
      <c r="X32" s="183">
        <f>SUMIFS(BKE!$F:$F,BKE!$C:$C,'nguyen vat lieu kho'!$A:$A,BKE!$B:$B,'nguyen vat lieu kho'!X$3)</f>
        <v>0</v>
      </c>
      <c r="Y32" s="183">
        <f>SUMIFS(BKE!$F:$F,BKE!$C:$C,'nguyen vat lieu kho'!$A:$A,BKE!$B:$B,'nguyen vat lieu kho'!Y$3)</f>
        <v>0</v>
      </c>
      <c r="Z32" s="183">
        <f>SUMIFS(BKE!$F:$F,BKE!$C:$C,'nguyen vat lieu kho'!$A:$A,BKE!$B:$B,'nguyen vat lieu kho'!Z$3)</f>
        <v>0</v>
      </c>
      <c r="AA32" s="183">
        <f>SUMIFS(BKE!$F:$F,BKE!$C:$C,'nguyen vat lieu kho'!$A:$A,BKE!$B:$B,'nguyen vat lieu kho'!AA$3)</f>
        <v>24</v>
      </c>
      <c r="AB32" s="183">
        <f>SUMIFS(BKE!$F:$F,BKE!$C:$C,'nguyen vat lieu kho'!$A:$A,BKE!$B:$B,'nguyen vat lieu kho'!AB$3)</f>
        <v>0</v>
      </c>
      <c r="AC32" s="183">
        <f>SUMIFS(BKE!$F:$F,BKE!$C:$C,'nguyen vat lieu kho'!$A:$A,BKE!$B:$B,'nguyen vat lieu kho'!AC$3)</f>
        <v>0</v>
      </c>
      <c r="AD32" s="183">
        <f>SUMIFS(BKE!$F:$F,BKE!$C:$C,'nguyen vat lieu kho'!$A:$A,BKE!$B:$B,'nguyen vat lieu kho'!AD$3)</f>
        <v>0</v>
      </c>
      <c r="AE32" s="183">
        <f>SUMIFS(BKE!$F:$F,BKE!$C:$C,'nguyen vat lieu kho'!$A:$A,BKE!$B:$B,'nguyen vat lieu kho'!AE$3)</f>
        <v>0</v>
      </c>
      <c r="AF32" s="183">
        <f>SUMIFS(BKE!$F:$F,BKE!$C:$C,'nguyen vat lieu kho'!$A:$A,BKE!$B:$B,'nguyen vat lieu kho'!AF$3)</f>
        <v>0</v>
      </c>
      <c r="AG32" s="183">
        <f>SUMIFS(BKE!$F:$F,BKE!$C:$C,'nguyen vat lieu kho'!$A:$A,BKE!$B:$B,'nguyen vat lieu kho'!AG$3)</f>
        <v>0</v>
      </c>
      <c r="AH32" s="183">
        <f>SUMIFS(BKE!$F:$F,BKE!$C:$C,'nguyen vat lieu kho'!$A:$A,BKE!$B:$B,'nguyen vat lieu kho'!AH$3)</f>
        <v>12</v>
      </c>
      <c r="AI32" s="183">
        <f>SUMIFS(BKE!$F:$F,BKE!$C:$C,'nguyen vat lieu kho'!$A:$A,BKE!$B:$B,'nguyen vat lieu kho'!AI$3)</f>
        <v>0</v>
      </c>
      <c r="AJ32" s="183">
        <f>SUMIFS(BKE!$F:$F,BKE!$C:$C,'nguyen vat lieu kho'!$A:$A,BKE!$B:$B,'nguyen vat lieu kho'!AJ$3)</f>
        <v>0</v>
      </c>
      <c r="AK32" s="183">
        <f>SUMIFS(BKE!$F:$F,BKE!$C:$C,'nguyen vat lieu kho'!$A:$A,BKE!$B:$B,'nguyen vat lieu kho'!AK$3)</f>
        <v>0</v>
      </c>
      <c r="AL32" s="183">
        <f>SUMIFS(BKE!$F:$F,BKE!$C:$C,'nguyen vat lieu kho'!$A:$A,BKE!$B:$B,'nguyen vat lieu kho'!AL$3)</f>
        <v>0</v>
      </c>
      <c r="AM32" s="183">
        <f>SUMIFS(BKE!$F:$F,BKE!$C:$C,'nguyen vat lieu kho'!$A:$A,BKE!$B:$B,'nguyen vat lieu kho'!AM$3)</f>
        <v>0</v>
      </c>
      <c r="AN32" s="183">
        <f>SUMIFS(BKE!$F:$F,BKE!$C:$C,'nguyen vat lieu kho'!$A:$A,BKE!$B:$B,'nguyen vat lieu kho'!AN$3)</f>
        <v>0</v>
      </c>
      <c r="AO32" s="183">
        <f>SUMIFS(BKE!$F:$F,BKE!$C:$C,'nguyen vat lieu kho'!$A:$A,BKE!$B:$B,'nguyen vat lieu kho'!AO$3)</f>
        <v>0</v>
      </c>
      <c r="AP32" s="183">
        <f>SUMIFS(BKE!$F:$F,BKE!$C:$C,'nguyen vat lieu kho'!$A:$A,BKE!$B:$B,'nguyen vat lieu kho'!AP$3)</f>
        <v>24</v>
      </c>
      <c r="AQ32" s="183">
        <f>SUMIFS(BKE!$F:$F,BKE!$C:$C,'nguyen vat lieu kho'!$A:$A,BKE!$B:$B,'nguyen vat lieu kho'!AQ$3)</f>
        <v>0</v>
      </c>
    </row>
    <row r="33" spans="1:43" s="118" customFormat="1" ht="25.5" customHeight="1">
      <c r="A33" s="6" t="s">
        <v>35</v>
      </c>
      <c r="B33" s="129" t="s">
        <v>36</v>
      </c>
      <c r="C33" s="122" t="s">
        <v>8</v>
      </c>
      <c r="D33" s="123" t="str">
        <f>VLOOKUP(A33,BKE!C547:H953,5,0)</f>
        <v>0</v>
      </c>
      <c r="E33" s="128">
        <v>5</v>
      </c>
      <c r="F33" s="124">
        <f t="shared" si="2"/>
        <v>0</v>
      </c>
      <c r="G33" s="125">
        <f t="shared" si="3"/>
        <v>0</v>
      </c>
      <c r="H33" s="126">
        <f t="shared" si="4"/>
        <v>0</v>
      </c>
      <c r="I33" s="127">
        <f t="shared" si="5"/>
        <v>1</v>
      </c>
      <c r="J33" s="127">
        <f t="shared" si="6"/>
        <v>0</v>
      </c>
      <c r="K33" s="128">
        <v>4</v>
      </c>
      <c r="L33" s="122">
        <f t="shared" si="1"/>
        <v>0</v>
      </c>
      <c r="M33" s="183">
        <f>SUMIFS(BKE!$F:$F,BKE!$C:$C,'nguyen vat lieu kho'!$A:$A,BKE!$B:$B,'nguyen vat lieu kho'!M$3)</f>
        <v>0</v>
      </c>
      <c r="N33" s="183">
        <f>SUMIFS(BKE!$F:$F,BKE!$C:$C,'nguyen vat lieu kho'!$A:$A,BKE!$B:$B,'nguyen vat lieu kho'!N$3)</f>
        <v>0</v>
      </c>
      <c r="O33" s="183">
        <f>SUMIFS(BKE!$F:$F,BKE!$C:$C,'nguyen vat lieu kho'!$A:$A,BKE!$B:$B,'nguyen vat lieu kho'!O$3)</f>
        <v>0</v>
      </c>
      <c r="P33" s="183">
        <f>SUMIFS(BKE!$F:$F,BKE!$C:$C,'nguyen vat lieu kho'!$A:$A,BKE!$B:$B,'nguyen vat lieu kho'!P$3)</f>
        <v>0</v>
      </c>
      <c r="Q33" s="183">
        <f>SUMIFS(BKE!$F:$F,BKE!$C:$C,'nguyen vat lieu kho'!$A:$A,BKE!$B:$B,'nguyen vat lieu kho'!Q$3)</f>
        <v>0</v>
      </c>
      <c r="R33" s="183">
        <f>SUMIFS(BKE!$F:$F,BKE!$C:$C,'nguyen vat lieu kho'!$A:$A,BKE!$B:$B,'nguyen vat lieu kho'!R$3)</f>
        <v>0</v>
      </c>
      <c r="S33" s="183">
        <f>SUMIFS(BKE!$F:$F,BKE!$C:$C,'nguyen vat lieu kho'!$A:$A,BKE!$B:$B,'nguyen vat lieu kho'!S$3)</f>
        <v>0</v>
      </c>
      <c r="T33" s="183">
        <f>SUMIFS(BKE!$F:$F,BKE!$C:$C,'nguyen vat lieu kho'!$A:$A,BKE!$B:$B,'nguyen vat lieu kho'!T$3)</f>
        <v>0</v>
      </c>
      <c r="U33" s="183">
        <f>SUMIFS(BKE!$F:$F,BKE!$C:$C,'nguyen vat lieu kho'!$A:$A,BKE!$B:$B,'nguyen vat lieu kho'!U$3)</f>
        <v>0</v>
      </c>
      <c r="V33" s="183">
        <f>SUMIFS(BKE!$F:$F,BKE!$C:$C,'nguyen vat lieu kho'!$A:$A,BKE!$B:$B,'nguyen vat lieu kho'!V$3)</f>
        <v>0</v>
      </c>
      <c r="W33" s="183">
        <f>SUMIFS(BKE!$F:$F,BKE!$C:$C,'nguyen vat lieu kho'!$A:$A,BKE!$B:$B,'nguyen vat lieu kho'!W$3)</f>
        <v>0</v>
      </c>
      <c r="X33" s="183">
        <f>SUMIFS(BKE!$F:$F,BKE!$C:$C,'nguyen vat lieu kho'!$A:$A,BKE!$B:$B,'nguyen vat lieu kho'!X$3)</f>
        <v>0</v>
      </c>
      <c r="Y33" s="183">
        <f>SUMIFS(BKE!$F:$F,BKE!$C:$C,'nguyen vat lieu kho'!$A:$A,BKE!$B:$B,'nguyen vat lieu kho'!Y$3)</f>
        <v>0</v>
      </c>
      <c r="Z33" s="183">
        <f>SUMIFS(BKE!$F:$F,BKE!$C:$C,'nguyen vat lieu kho'!$A:$A,BKE!$B:$B,'nguyen vat lieu kho'!Z$3)</f>
        <v>0</v>
      </c>
      <c r="AA33" s="183">
        <f>SUMIFS(BKE!$F:$F,BKE!$C:$C,'nguyen vat lieu kho'!$A:$A,BKE!$B:$B,'nguyen vat lieu kho'!AA$3)</f>
        <v>0</v>
      </c>
      <c r="AB33" s="183">
        <f>SUMIFS(BKE!$F:$F,BKE!$C:$C,'nguyen vat lieu kho'!$A:$A,BKE!$B:$B,'nguyen vat lieu kho'!AB$3)</f>
        <v>0</v>
      </c>
      <c r="AC33" s="183">
        <f>SUMIFS(BKE!$F:$F,BKE!$C:$C,'nguyen vat lieu kho'!$A:$A,BKE!$B:$B,'nguyen vat lieu kho'!AC$3)</f>
        <v>0</v>
      </c>
      <c r="AD33" s="183">
        <f>SUMIFS(BKE!$F:$F,BKE!$C:$C,'nguyen vat lieu kho'!$A:$A,BKE!$B:$B,'nguyen vat lieu kho'!AD$3)</f>
        <v>0</v>
      </c>
      <c r="AE33" s="183">
        <f>SUMIFS(BKE!$F:$F,BKE!$C:$C,'nguyen vat lieu kho'!$A:$A,BKE!$B:$B,'nguyen vat lieu kho'!AE$3)</f>
        <v>0</v>
      </c>
      <c r="AF33" s="183">
        <f>SUMIFS(BKE!$F:$F,BKE!$C:$C,'nguyen vat lieu kho'!$A:$A,BKE!$B:$B,'nguyen vat lieu kho'!AF$3)</f>
        <v>0</v>
      </c>
      <c r="AG33" s="183">
        <f>SUMIFS(BKE!$F:$F,BKE!$C:$C,'nguyen vat lieu kho'!$A:$A,BKE!$B:$B,'nguyen vat lieu kho'!AG$3)</f>
        <v>0</v>
      </c>
      <c r="AH33" s="183">
        <f>SUMIFS(BKE!$F:$F,BKE!$C:$C,'nguyen vat lieu kho'!$A:$A,BKE!$B:$B,'nguyen vat lieu kho'!AH$3)</f>
        <v>0</v>
      </c>
      <c r="AI33" s="183">
        <f>SUMIFS(BKE!$F:$F,BKE!$C:$C,'nguyen vat lieu kho'!$A:$A,BKE!$B:$B,'nguyen vat lieu kho'!AI$3)</f>
        <v>0</v>
      </c>
      <c r="AJ33" s="183">
        <f>SUMIFS(BKE!$F:$F,BKE!$C:$C,'nguyen vat lieu kho'!$A:$A,BKE!$B:$B,'nguyen vat lieu kho'!AJ$3)</f>
        <v>0</v>
      </c>
      <c r="AK33" s="183">
        <f>SUMIFS(BKE!$F:$F,BKE!$C:$C,'nguyen vat lieu kho'!$A:$A,BKE!$B:$B,'nguyen vat lieu kho'!AK$3)</f>
        <v>0</v>
      </c>
      <c r="AL33" s="183">
        <f>SUMIFS(BKE!$F:$F,BKE!$C:$C,'nguyen vat lieu kho'!$A:$A,BKE!$B:$B,'nguyen vat lieu kho'!AL$3)</f>
        <v>0</v>
      </c>
      <c r="AM33" s="183">
        <f>SUMIFS(BKE!$F:$F,BKE!$C:$C,'nguyen vat lieu kho'!$A:$A,BKE!$B:$B,'nguyen vat lieu kho'!AM$3)</f>
        <v>0</v>
      </c>
      <c r="AN33" s="183">
        <f>SUMIFS(BKE!$F:$F,BKE!$C:$C,'nguyen vat lieu kho'!$A:$A,BKE!$B:$B,'nguyen vat lieu kho'!AN$3)</f>
        <v>0</v>
      </c>
      <c r="AO33" s="183">
        <f>SUMIFS(BKE!$F:$F,BKE!$C:$C,'nguyen vat lieu kho'!$A:$A,BKE!$B:$B,'nguyen vat lieu kho'!AO$3)</f>
        <v>0</v>
      </c>
      <c r="AP33" s="183">
        <f>SUMIFS(BKE!$F:$F,BKE!$C:$C,'nguyen vat lieu kho'!$A:$A,BKE!$B:$B,'nguyen vat lieu kho'!AP$3)</f>
        <v>0</v>
      </c>
      <c r="AQ33" s="183">
        <f>SUMIFS(BKE!$F:$F,BKE!$C:$C,'nguyen vat lieu kho'!$A:$A,BKE!$B:$B,'nguyen vat lieu kho'!AQ$3)</f>
        <v>0</v>
      </c>
    </row>
    <row r="34" spans="1:43" s="118" customFormat="1" ht="25.5" customHeight="1">
      <c r="A34" s="9" t="s">
        <v>808</v>
      </c>
      <c r="B34" s="9" t="s">
        <v>150</v>
      </c>
      <c r="C34" s="9" t="s">
        <v>8</v>
      </c>
      <c r="D34" s="123">
        <f>VLOOKUP(A34,BKE!C548:H954,5,0)</f>
        <v>85958</v>
      </c>
      <c r="E34" s="128">
        <v>20</v>
      </c>
      <c r="F34" s="124">
        <f t="shared" si="2"/>
        <v>1719160</v>
      </c>
      <c r="G34" s="125">
        <f t="shared" si="3"/>
        <v>84</v>
      </c>
      <c r="H34" s="126">
        <f t="shared" si="4"/>
        <v>7220472</v>
      </c>
      <c r="I34" s="127">
        <f t="shared" si="5"/>
        <v>96</v>
      </c>
      <c r="J34" s="127">
        <f t="shared" si="6"/>
        <v>8251968</v>
      </c>
      <c r="K34" s="128">
        <v>8</v>
      </c>
      <c r="L34" s="122">
        <f t="shared" si="1"/>
        <v>687664</v>
      </c>
      <c r="M34" s="183">
        <f>SUMIFS(BKE!$F:$F,BKE!$C:$C,'nguyen vat lieu kho'!$A:$A,BKE!$B:$B,'nguyen vat lieu kho'!M$3)</f>
        <v>12</v>
      </c>
      <c r="N34" s="183">
        <f>SUMIFS(BKE!$F:$F,BKE!$C:$C,'nguyen vat lieu kho'!$A:$A,BKE!$B:$B,'nguyen vat lieu kho'!N$3)</f>
        <v>0</v>
      </c>
      <c r="O34" s="183">
        <f>SUMIFS(BKE!$F:$F,BKE!$C:$C,'nguyen vat lieu kho'!$A:$A,BKE!$B:$B,'nguyen vat lieu kho'!O$3)</f>
        <v>0</v>
      </c>
      <c r="P34" s="183">
        <f>SUMIFS(BKE!$F:$F,BKE!$C:$C,'nguyen vat lieu kho'!$A:$A,BKE!$B:$B,'nguyen vat lieu kho'!P$3)</f>
        <v>0</v>
      </c>
      <c r="Q34" s="183">
        <f>SUMIFS(BKE!$F:$F,BKE!$C:$C,'nguyen vat lieu kho'!$A:$A,BKE!$B:$B,'nguyen vat lieu kho'!Q$3)</f>
        <v>0</v>
      </c>
      <c r="R34" s="183">
        <f>SUMIFS(BKE!$F:$F,BKE!$C:$C,'nguyen vat lieu kho'!$A:$A,BKE!$B:$B,'nguyen vat lieu kho'!R$3)</f>
        <v>0</v>
      </c>
      <c r="S34" s="183">
        <f>SUMIFS(BKE!$F:$F,BKE!$C:$C,'nguyen vat lieu kho'!$A:$A,BKE!$B:$B,'nguyen vat lieu kho'!S$3)</f>
        <v>0</v>
      </c>
      <c r="T34" s="183">
        <f>SUMIFS(BKE!$F:$F,BKE!$C:$C,'nguyen vat lieu kho'!$A:$A,BKE!$B:$B,'nguyen vat lieu kho'!T$3)</f>
        <v>12</v>
      </c>
      <c r="U34" s="183">
        <f>SUMIFS(BKE!$F:$F,BKE!$C:$C,'nguyen vat lieu kho'!$A:$A,BKE!$B:$B,'nguyen vat lieu kho'!U$3)</f>
        <v>0</v>
      </c>
      <c r="V34" s="183">
        <f>SUMIFS(BKE!$F:$F,BKE!$C:$C,'nguyen vat lieu kho'!$A:$A,BKE!$B:$B,'nguyen vat lieu kho'!V$3)</f>
        <v>0</v>
      </c>
      <c r="W34" s="183">
        <f>SUMIFS(BKE!$F:$F,BKE!$C:$C,'nguyen vat lieu kho'!$A:$A,BKE!$B:$B,'nguyen vat lieu kho'!W$3)</f>
        <v>0</v>
      </c>
      <c r="X34" s="183">
        <f>SUMIFS(BKE!$F:$F,BKE!$C:$C,'nguyen vat lieu kho'!$A:$A,BKE!$B:$B,'nguyen vat lieu kho'!X$3)</f>
        <v>0</v>
      </c>
      <c r="Y34" s="183">
        <f>SUMIFS(BKE!$F:$F,BKE!$C:$C,'nguyen vat lieu kho'!$A:$A,BKE!$B:$B,'nguyen vat lieu kho'!Y$3)</f>
        <v>0</v>
      </c>
      <c r="Z34" s="183">
        <f>SUMIFS(BKE!$F:$F,BKE!$C:$C,'nguyen vat lieu kho'!$A:$A,BKE!$B:$B,'nguyen vat lieu kho'!Z$3)</f>
        <v>0</v>
      </c>
      <c r="AA34" s="183">
        <f>SUMIFS(BKE!$F:$F,BKE!$C:$C,'nguyen vat lieu kho'!$A:$A,BKE!$B:$B,'nguyen vat lieu kho'!AA$3)</f>
        <v>12</v>
      </c>
      <c r="AB34" s="183">
        <f>SUMIFS(BKE!$F:$F,BKE!$C:$C,'nguyen vat lieu kho'!$A:$A,BKE!$B:$B,'nguyen vat lieu kho'!AB$3)</f>
        <v>0</v>
      </c>
      <c r="AC34" s="183">
        <f>SUMIFS(BKE!$F:$F,BKE!$C:$C,'nguyen vat lieu kho'!$A:$A,BKE!$B:$B,'nguyen vat lieu kho'!AC$3)</f>
        <v>0</v>
      </c>
      <c r="AD34" s="183">
        <f>SUMIFS(BKE!$F:$F,BKE!$C:$C,'nguyen vat lieu kho'!$A:$A,BKE!$B:$B,'nguyen vat lieu kho'!AD$3)</f>
        <v>0</v>
      </c>
      <c r="AE34" s="183">
        <f>SUMIFS(BKE!$F:$F,BKE!$C:$C,'nguyen vat lieu kho'!$A:$A,BKE!$B:$B,'nguyen vat lieu kho'!AE$3)</f>
        <v>0</v>
      </c>
      <c r="AF34" s="183">
        <f>SUMIFS(BKE!$F:$F,BKE!$C:$C,'nguyen vat lieu kho'!$A:$A,BKE!$B:$B,'nguyen vat lieu kho'!AF$3)</f>
        <v>0</v>
      </c>
      <c r="AG34" s="183">
        <f>SUMIFS(BKE!$F:$F,BKE!$C:$C,'nguyen vat lieu kho'!$A:$A,BKE!$B:$B,'nguyen vat lieu kho'!AG$3)</f>
        <v>0</v>
      </c>
      <c r="AH34" s="183">
        <f>SUMIFS(BKE!$F:$F,BKE!$C:$C,'nguyen vat lieu kho'!$A:$A,BKE!$B:$B,'nguyen vat lieu kho'!AH$3)</f>
        <v>24</v>
      </c>
      <c r="AI34" s="183">
        <f>SUMIFS(BKE!$F:$F,BKE!$C:$C,'nguyen vat lieu kho'!$A:$A,BKE!$B:$B,'nguyen vat lieu kho'!AI$3)</f>
        <v>0</v>
      </c>
      <c r="AJ34" s="183">
        <f>SUMIFS(BKE!$F:$F,BKE!$C:$C,'nguyen vat lieu kho'!$A:$A,BKE!$B:$B,'nguyen vat lieu kho'!AJ$3)</f>
        <v>0</v>
      </c>
      <c r="AK34" s="183">
        <f>SUMIFS(BKE!$F:$F,BKE!$C:$C,'nguyen vat lieu kho'!$A:$A,BKE!$B:$B,'nguyen vat lieu kho'!AK$3)</f>
        <v>0</v>
      </c>
      <c r="AL34" s="183">
        <f>SUMIFS(BKE!$F:$F,BKE!$C:$C,'nguyen vat lieu kho'!$A:$A,BKE!$B:$B,'nguyen vat lieu kho'!AL$3)</f>
        <v>0</v>
      </c>
      <c r="AM34" s="183">
        <f>SUMIFS(BKE!$F:$F,BKE!$C:$C,'nguyen vat lieu kho'!$A:$A,BKE!$B:$B,'nguyen vat lieu kho'!AM$3)</f>
        <v>0</v>
      </c>
      <c r="AN34" s="183">
        <f>SUMIFS(BKE!$F:$F,BKE!$C:$C,'nguyen vat lieu kho'!$A:$A,BKE!$B:$B,'nguyen vat lieu kho'!AN$3)</f>
        <v>0</v>
      </c>
      <c r="AO34" s="183">
        <f>SUMIFS(BKE!$F:$F,BKE!$C:$C,'nguyen vat lieu kho'!$A:$A,BKE!$B:$B,'nguyen vat lieu kho'!AO$3)</f>
        <v>0</v>
      </c>
      <c r="AP34" s="183">
        <f>SUMIFS(BKE!$F:$F,BKE!$C:$C,'nguyen vat lieu kho'!$A:$A,BKE!$B:$B,'nguyen vat lieu kho'!AP$3)</f>
        <v>24</v>
      </c>
      <c r="AQ34" s="183">
        <f>SUMIFS(BKE!$F:$F,BKE!$C:$C,'nguyen vat lieu kho'!$A:$A,BKE!$B:$B,'nguyen vat lieu kho'!AQ$3)</f>
        <v>0</v>
      </c>
    </row>
    <row r="35" spans="1:43" s="118" customFormat="1" ht="25.5" customHeight="1">
      <c r="A35" s="6" t="s">
        <v>37</v>
      </c>
      <c r="B35" s="129" t="s">
        <v>38</v>
      </c>
      <c r="C35" s="122" t="s">
        <v>4</v>
      </c>
      <c r="D35" s="123">
        <f>VLOOKUP(A35,BKE!C549:H955,5,0)</f>
        <v>82231.25</v>
      </c>
      <c r="E35" s="128">
        <v>2.2999999999999998</v>
      </c>
      <c r="F35" s="124">
        <f t="shared" si="2"/>
        <v>189131.87499999997</v>
      </c>
      <c r="G35" s="125">
        <f t="shared" si="3"/>
        <v>20</v>
      </c>
      <c r="H35" s="126">
        <f t="shared" si="4"/>
        <v>1644625</v>
      </c>
      <c r="I35" s="127">
        <f t="shared" si="5"/>
        <v>17.399999999999999</v>
      </c>
      <c r="J35" s="127">
        <f t="shared" si="6"/>
        <v>1430823.75</v>
      </c>
      <c r="K35" s="128">
        <v>4.9000000000000004</v>
      </c>
      <c r="L35" s="122">
        <f t="shared" si="1"/>
        <v>402933.12500000006</v>
      </c>
      <c r="M35" s="183">
        <f>SUMIFS(BKE!$F:$F,BKE!$C:$C,'nguyen vat lieu kho'!$A:$A,BKE!$B:$B,'nguyen vat lieu kho'!M$3)</f>
        <v>5</v>
      </c>
      <c r="N35" s="183">
        <f>SUMIFS(BKE!$F:$F,BKE!$C:$C,'nguyen vat lieu kho'!$A:$A,BKE!$B:$B,'nguyen vat lieu kho'!N$3)</f>
        <v>0</v>
      </c>
      <c r="O35" s="183">
        <f>SUMIFS(BKE!$F:$F,BKE!$C:$C,'nguyen vat lieu kho'!$A:$A,BKE!$B:$B,'nguyen vat lieu kho'!O$3)</f>
        <v>0</v>
      </c>
      <c r="P35" s="183">
        <f>SUMIFS(BKE!$F:$F,BKE!$C:$C,'nguyen vat lieu kho'!$A:$A,BKE!$B:$B,'nguyen vat lieu kho'!P$3)</f>
        <v>0</v>
      </c>
      <c r="Q35" s="183">
        <f>SUMIFS(BKE!$F:$F,BKE!$C:$C,'nguyen vat lieu kho'!$A:$A,BKE!$B:$B,'nguyen vat lieu kho'!Q$3)</f>
        <v>0</v>
      </c>
      <c r="R35" s="183">
        <f>SUMIFS(BKE!$F:$F,BKE!$C:$C,'nguyen vat lieu kho'!$A:$A,BKE!$B:$B,'nguyen vat lieu kho'!R$3)</f>
        <v>0</v>
      </c>
      <c r="S35" s="183">
        <f>SUMIFS(BKE!$F:$F,BKE!$C:$C,'nguyen vat lieu kho'!$A:$A,BKE!$B:$B,'nguyen vat lieu kho'!S$3)</f>
        <v>0</v>
      </c>
      <c r="T35" s="183">
        <f>SUMIFS(BKE!$F:$F,BKE!$C:$C,'nguyen vat lieu kho'!$A:$A,BKE!$B:$B,'nguyen vat lieu kho'!T$3)</f>
        <v>5</v>
      </c>
      <c r="U35" s="183">
        <f>SUMIFS(BKE!$F:$F,BKE!$C:$C,'nguyen vat lieu kho'!$A:$A,BKE!$B:$B,'nguyen vat lieu kho'!U$3)</f>
        <v>0</v>
      </c>
      <c r="V35" s="183">
        <f>SUMIFS(BKE!$F:$F,BKE!$C:$C,'nguyen vat lieu kho'!$A:$A,BKE!$B:$B,'nguyen vat lieu kho'!V$3)</f>
        <v>0</v>
      </c>
      <c r="W35" s="183">
        <f>SUMIFS(BKE!$F:$F,BKE!$C:$C,'nguyen vat lieu kho'!$A:$A,BKE!$B:$B,'nguyen vat lieu kho'!W$3)</f>
        <v>0</v>
      </c>
      <c r="X35" s="183">
        <f>SUMIFS(BKE!$F:$F,BKE!$C:$C,'nguyen vat lieu kho'!$A:$A,BKE!$B:$B,'nguyen vat lieu kho'!X$3)</f>
        <v>0</v>
      </c>
      <c r="Y35" s="183">
        <f>SUMIFS(BKE!$F:$F,BKE!$C:$C,'nguyen vat lieu kho'!$A:$A,BKE!$B:$B,'nguyen vat lieu kho'!Y$3)</f>
        <v>0</v>
      </c>
      <c r="Z35" s="183">
        <f>SUMIFS(BKE!$F:$F,BKE!$C:$C,'nguyen vat lieu kho'!$A:$A,BKE!$B:$B,'nguyen vat lieu kho'!Z$3)</f>
        <v>0</v>
      </c>
      <c r="AA35" s="183">
        <f>SUMIFS(BKE!$F:$F,BKE!$C:$C,'nguyen vat lieu kho'!$A:$A,BKE!$B:$B,'nguyen vat lieu kho'!AA$3)</f>
        <v>5</v>
      </c>
      <c r="AB35" s="183">
        <f>SUMIFS(BKE!$F:$F,BKE!$C:$C,'nguyen vat lieu kho'!$A:$A,BKE!$B:$B,'nguyen vat lieu kho'!AB$3)</f>
        <v>0</v>
      </c>
      <c r="AC35" s="183">
        <f>SUMIFS(BKE!$F:$F,BKE!$C:$C,'nguyen vat lieu kho'!$A:$A,BKE!$B:$B,'nguyen vat lieu kho'!AC$3)</f>
        <v>0</v>
      </c>
      <c r="AD35" s="183">
        <f>SUMIFS(BKE!$F:$F,BKE!$C:$C,'nguyen vat lieu kho'!$A:$A,BKE!$B:$B,'nguyen vat lieu kho'!AD$3)</f>
        <v>0</v>
      </c>
      <c r="AE35" s="183">
        <f>SUMIFS(BKE!$F:$F,BKE!$C:$C,'nguyen vat lieu kho'!$A:$A,BKE!$B:$B,'nguyen vat lieu kho'!AE$3)</f>
        <v>0</v>
      </c>
      <c r="AF35" s="183">
        <f>SUMIFS(BKE!$F:$F,BKE!$C:$C,'nguyen vat lieu kho'!$A:$A,BKE!$B:$B,'nguyen vat lieu kho'!AF$3)</f>
        <v>0</v>
      </c>
      <c r="AG35" s="183">
        <f>SUMIFS(BKE!$F:$F,BKE!$C:$C,'nguyen vat lieu kho'!$A:$A,BKE!$B:$B,'nguyen vat lieu kho'!AG$3)</f>
        <v>0</v>
      </c>
      <c r="AH35" s="183">
        <f>SUMIFS(BKE!$F:$F,BKE!$C:$C,'nguyen vat lieu kho'!$A:$A,BKE!$B:$B,'nguyen vat lieu kho'!AH$3)</f>
        <v>0</v>
      </c>
      <c r="AI35" s="183">
        <f>SUMIFS(BKE!$F:$F,BKE!$C:$C,'nguyen vat lieu kho'!$A:$A,BKE!$B:$B,'nguyen vat lieu kho'!AI$3)</f>
        <v>0</v>
      </c>
      <c r="AJ35" s="183">
        <f>SUMIFS(BKE!$F:$F,BKE!$C:$C,'nguyen vat lieu kho'!$A:$A,BKE!$B:$B,'nguyen vat lieu kho'!AJ$3)</f>
        <v>0</v>
      </c>
      <c r="AK35" s="183">
        <f>SUMIFS(BKE!$F:$F,BKE!$C:$C,'nguyen vat lieu kho'!$A:$A,BKE!$B:$B,'nguyen vat lieu kho'!AK$3)</f>
        <v>0</v>
      </c>
      <c r="AL35" s="183">
        <f>SUMIFS(BKE!$F:$F,BKE!$C:$C,'nguyen vat lieu kho'!$A:$A,BKE!$B:$B,'nguyen vat lieu kho'!AL$3)</f>
        <v>0</v>
      </c>
      <c r="AM35" s="183">
        <f>SUMIFS(BKE!$F:$F,BKE!$C:$C,'nguyen vat lieu kho'!$A:$A,BKE!$B:$B,'nguyen vat lieu kho'!AM$3)</f>
        <v>0</v>
      </c>
      <c r="AN35" s="183">
        <f>SUMIFS(BKE!$F:$F,BKE!$C:$C,'nguyen vat lieu kho'!$A:$A,BKE!$B:$B,'nguyen vat lieu kho'!AN$3)</f>
        <v>0</v>
      </c>
      <c r="AO35" s="183">
        <f>SUMIFS(BKE!$F:$F,BKE!$C:$C,'nguyen vat lieu kho'!$A:$A,BKE!$B:$B,'nguyen vat lieu kho'!AO$3)</f>
        <v>0</v>
      </c>
      <c r="AP35" s="183">
        <f>SUMIFS(BKE!$F:$F,BKE!$C:$C,'nguyen vat lieu kho'!$A:$A,BKE!$B:$B,'nguyen vat lieu kho'!AP$3)</f>
        <v>5</v>
      </c>
      <c r="AQ35" s="183">
        <f>SUMIFS(BKE!$F:$F,BKE!$C:$C,'nguyen vat lieu kho'!$A:$A,BKE!$B:$B,'nguyen vat lieu kho'!AQ$3)</f>
        <v>0</v>
      </c>
    </row>
    <row r="36" spans="1:43" s="118" customFormat="1" ht="25.5" customHeight="1">
      <c r="A36" s="9" t="s">
        <v>765</v>
      </c>
      <c r="B36" s="9" t="s">
        <v>151</v>
      </c>
      <c r="C36" s="9" t="s">
        <v>8</v>
      </c>
      <c r="D36" s="123">
        <f>VLOOKUP(A36,BKE!C550:H956,5,0)</f>
        <v>53265.538461538461</v>
      </c>
      <c r="E36" s="128">
        <v>1</v>
      </c>
      <c r="F36" s="124">
        <f t="shared" si="2"/>
        <v>53265.538461538461</v>
      </c>
      <c r="G36" s="125">
        <f t="shared" si="3"/>
        <v>78</v>
      </c>
      <c r="H36" s="126">
        <f t="shared" si="4"/>
        <v>4154712</v>
      </c>
      <c r="I36" s="127">
        <f t="shared" si="5"/>
        <v>74</v>
      </c>
      <c r="J36" s="127">
        <f t="shared" si="6"/>
        <v>3941649.8461538455</v>
      </c>
      <c r="K36" s="128">
        <v>5</v>
      </c>
      <c r="L36" s="122">
        <f t="shared" si="1"/>
        <v>266327.69230769231</v>
      </c>
      <c r="M36" s="183">
        <f>SUMIFS(BKE!$F:$F,BKE!$C:$C,'nguyen vat lieu kho'!$A:$A,BKE!$B:$B,'nguyen vat lieu kho'!M$3)</f>
        <v>12</v>
      </c>
      <c r="N36" s="183">
        <f>SUMIFS(BKE!$F:$F,BKE!$C:$C,'nguyen vat lieu kho'!$A:$A,BKE!$B:$B,'nguyen vat lieu kho'!N$3)</f>
        <v>0</v>
      </c>
      <c r="O36" s="183">
        <f>SUMIFS(BKE!$F:$F,BKE!$C:$C,'nguyen vat lieu kho'!$A:$A,BKE!$B:$B,'nguyen vat lieu kho'!O$3)</f>
        <v>0</v>
      </c>
      <c r="P36" s="183">
        <f>SUMIFS(BKE!$F:$F,BKE!$C:$C,'nguyen vat lieu kho'!$A:$A,BKE!$B:$B,'nguyen vat lieu kho'!P$3)</f>
        <v>0</v>
      </c>
      <c r="Q36" s="183">
        <f>SUMIFS(BKE!$F:$F,BKE!$C:$C,'nguyen vat lieu kho'!$A:$A,BKE!$B:$B,'nguyen vat lieu kho'!Q$3)</f>
        <v>0</v>
      </c>
      <c r="R36" s="183">
        <f>SUMIFS(BKE!$F:$F,BKE!$C:$C,'nguyen vat lieu kho'!$A:$A,BKE!$B:$B,'nguyen vat lieu kho'!R$3)</f>
        <v>0</v>
      </c>
      <c r="S36" s="183">
        <f>SUMIFS(BKE!$F:$F,BKE!$C:$C,'nguyen vat lieu kho'!$A:$A,BKE!$B:$B,'nguyen vat lieu kho'!S$3)</f>
        <v>0</v>
      </c>
      <c r="T36" s="183">
        <f>SUMIFS(BKE!$F:$F,BKE!$C:$C,'nguyen vat lieu kho'!$A:$A,BKE!$B:$B,'nguyen vat lieu kho'!T$3)</f>
        <v>24</v>
      </c>
      <c r="U36" s="183">
        <f>SUMIFS(BKE!$F:$F,BKE!$C:$C,'nguyen vat lieu kho'!$A:$A,BKE!$B:$B,'nguyen vat lieu kho'!U$3)</f>
        <v>0</v>
      </c>
      <c r="V36" s="183">
        <f>SUMIFS(BKE!$F:$F,BKE!$C:$C,'nguyen vat lieu kho'!$A:$A,BKE!$B:$B,'nguyen vat lieu kho'!V$3)</f>
        <v>0</v>
      </c>
      <c r="W36" s="183">
        <f>SUMIFS(BKE!$F:$F,BKE!$C:$C,'nguyen vat lieu kho'!$A:$A,BKE!$B:$B,'nguyen vat lieu kho'!W$3)</f>
        <v>0</v>
      </c>
      <c r="X36" s="183">
        <f>SUMIFS(BKE!$F:$F,BKE!$C:$C,'nguyen vat lieu kho'!$A:$A,BKE!$B:$B,'nguyen vat lieu kho'!X$3)</f>
        <v>0</v>
      </c>
      <c r="Y36" s="183">
        <f>SUMIFS(BKE!$F:$F,BKE!$C:$C,'nguyen vat lieu kho'!$A:$A,BKE!$B:$B,'nguyen vat lieu kho'!Y$3)</f>
        <v>0</v>
      </c>
      <c r="Z36" s="183">
        <f>SUMIFS(BKE!$F:$F,BKE!$C:$C,'nguyen vat lieu kho'!$A:$A,BKE!$B:$B,'nguyen vat lieu kho'!Z$3)</f>
        <v>0</v>
      </c>
      <c r="AA36" s="183">
        <f>SUMIFS(BKE!$F:$F,BKE!$C:$C,'nguyen vat lieu kho'!$A:$A,BKE!$B:$B,'nguyen vat lieu kho'!AA$3)</f>
        <v>18</v>
      </c>
      <c r="AB36" s="183">
        <f>SUMIFS(BKE!$F:$F,BKE!$C:$C,'nguyen vat lieu kho'!$A:$A,BKE!$B:$B,'nguyen vat lieu kho'!AB$3)</f>
        <v>0</v>
      </c>
      <c r="AC36" s="183">
        <f>SUMIFS(BKE!$F:$F,BKE!$C:$C,'nguyen vat lieu kho'!$A:$A,BKE!$B:$B,'nguyen vat lieu kho'!AC$3)</f>
        <v>0</v>
      </c>
      <c r="AD36" s="183">
        <f>SUMIFS(BKE!$F:$F,BKE!$C:$C,'nguyen vat lieu kho'!$A:$A,BKE!$B:$B,'nguyen vat lieu kho'!AD$3)</f>
        <v>0</v>
      </c>
      <c r="AE36" s="183">
        <f>SUMIFS(BKE!$F:$F,BKE!$C:$C,'nguyen vat lieu kho'!$A:$A,BKE!$B:$B,'nguyen vat lieu kho'!AE$3)</f>
        <v>0</v>
      </c>
      <c r="AF36" s="183">
        <f>SUMIFS(BKE!$F:$F,BKE!$C:$C,'nguyen vat lieu kho'!$A:$A,BKE!$B:$B,'nguyen vat lieu kho'!AF$3)</f>
        <v>0</v>
      </c>
      <c r="AG36" s="183">
        <f>SUMIFS(BKE!$F:$F,BKE!$C:$C,'nguyen vat lieu kho'!$A:$A,BKE!$B:$B,'nguyen vat lieu kho'!AG$3)</f>
        <v>0</v>
      </c>
      <c r="AH36" s="183">
        <f>SUMIFS(BKE!$F:$F,BKE!$C:$C,'nguyen vat lieu kho'!$A:$A,BKE!$B:$B,'nguyen vat lieu kho'!AH$3)</f>
        <v>6</v>
      </c>
      <c r="AI36" s="183">
        <f>SUMIFS(BKE!$F:$F,BKE!$C:$C,'nguyen vat lieu kho'!$A:$A,BKE!$B:$B,'nguyen vat lieu kho'!AI$3)</f>
        <v>0</v>
      </c>
      <c r="AJ36" s="183">
        <f>SUMIFS(BKE!$F:$F,BKE!$C:$C,'nguyen vat lieu kho'!$A:$A,BKE!$B:$B,'nguyen vat lieu kho'!AJ$3)</f>
        <v>0</v>
      </c>
      <c r="AK36" s="183">
        <f>SUMIFS(BKE!$F:$F,BKE!$C:$C,'nguyen vat lieu kho'!$A:$A,BKE!$B:$B,'nguyen vat lieu kho'!AK$3)</f>
        <v>0</v>
      </c>
      <c r="AL36" s="183">
        <f>SUMIFS(BKE!$F:$F,BKE!$C:$C,'nguyen vat lieu kho'!$A:$A,BKE!$B:$B,'nguyen vat lieu kho'!AL$3)</f>
        <v>0</v>
      </c>
      <c r="AM36" s="183">
        <f>SUMIFS(BKE!$F:$F,BKE!$C:$C,'nguyen vat lieu kho'!$A:$A,BKE!$B:$B,'nguyen vat lieu kho'!AM$3)</f>
        <v>0</v>
      </c>
      <c r="AN36" s="183">
        <f>SUMIFS(BKE!$F:$F,BKE!$C:$C,'nguyen vat lieu kho'!$A:$A,BKE!$B:$B,'nguyen vat lieu kho'!AN$3)</f>
        <v>0</v>
      </c>
      <c r="AO36" s="183">
        <f>SUMIFS(BKE!$F:$F,BKE!$C:$C,'nguyen vat lieu kho'!$A:$A,BKE!$B:$B,'nguyen vat lieu kho'!AO$3)</f>
        <v>0</v>
      </c>
      <c r="AP36" s="183">
        <f>SUMIFS(BKE!$F:$F,BKE!$C:$C,'nguyen vat lieu kho'!$A:$A,BKE!$B:$B,'nguyen vat lieu kho'!AP$3)</f>
        <v>18</v>
      </c>
      <c r="AQ36" s="183">
        <f>SUMIFS(BKE!$F:$F,BKE!$C:$C,'nguyen vat lieu kho'!$A:$A,BKE!$B:$B,'nguyen vat lieu kho'!AQ$3)</f>
        <v>0</v>
      </c>
    </row>
    <row r="37" spans="1:43" s="118" customFormat="1" ht="25.5" customHeight="1">
      <c r="A37" s="9" t="s">
        <v>976</v>
      </c>
      <c r="B37" s="129" t="s">
        <v>989</v>
      </c>
      <c r="C37" s="9" t="s">
        <v>8</v>
      </c>
      <c r="D37" s="123">
        <f>VLOOKUP(A37,BKE!C551:H957,5,0)</f>
        <v>22244.333333333332</v>
      </c>
      <c r="E37" s="128"/>
      <c r="F37" s="124">
        <f t="shared" si="2"/>
        <v>0</v>
      </c>
      <c r="G37" s="125">
        <f t="shared" si="3"/>
        <v>72</v>
      </c>
      <c r="H37" s="126">
        <f t="shared" si="4"/>
        <v>1601592</v>
      </c>
      <c r="I37" s="127">
        <f t="shared" si="5"/>
        <v>72</v>
      </c>
      <c r="J37" s="127">
        <f t="shared" si="6"/>
        <v>1601592</v>
      </c>
      <c r="K37" s="128"/>
      <c r="L37" s="122">
        <f t="shared" si="1"/>
        <v>0</v>
      </c>
      <c r="M37" s="183">
        <f>SUMIFS(BKE!$F:$F,BKE!$C:$C,'nguyen vat lieu kho'!$A:$A,BKE!$B:$B,'nguyen vat lieu kho'!M$3)</f>
        <v>24</v>
      </c>
      <c r="N37" s="183">
        <f>SUMIFS(BKE!$F:$F,BKE!$C:$C,'nguyen vat lieu kho'!$A:$A,BKE!$B:$B,'nguyen vat lieu kho'!N$3)</f>
        <v>0</v>
      </c>
      <c r="O37" s="183">
        <f>SUMIFS(BKE!$F:$F,BKE!$C:$C,'nguyen vat lieu kho'!$A:$A,BKE!$B:$B,'nguyen vat lieu kho'!O$3)</f>
        <v>0</v>
      </c>
      <c r="P37" s="183">
        <f>SUMIFS(BKE!$F:$F,BKE!$C:$C,'nguyen vat lieu kho'!$A:$A,BKE!$B:$B,'nguyen vat lieu kho'!P$3)</f>
        <v>0</v>
      </c>
      <c r="Q37" s="183">
        <f>SUMIFS(BKE!$F:$F,BKE!$C:$C,'nguyen vat lieu kho'!$A:$A,BKE!$B:$B,'nguyen vat lieu kho'!Q$3)</f>
        <v>0</v>
      </c>
      <c r="R37" s="183">
        <f>SUMIFS(BKE!$F:$F,BKE!$C:$C,'nguyen vat lieu kho'!$A:$A,BKE!$B:$B,'nguyen vat lieu kho'!R$3)</f>
        <v>0</v>
      </c>
      <c r="S37" s="183">
        <f>SUMIFS(BKE!$F:$F,BKE!$C:$C,'nguyen vat lieu kho'!$A:$A,BKE!$B:$B,'nguyen vat lieu kho'!S$3)</f>
        <v>0</v>
      </c>
      <c r="T37" s="183">
        <f>SUMIFS(BKE!$F:$F,BKE!$C:$C,'nguyen vat lieu kho'!$A:$A,BKE!$B:$B,'nguyen vat lieu kho'!T$3)</f>
        <v>24</v>
      </c>
      <c r="U37" s="183">
        <f>SUMIFS(BKE!$F:$F,BKE!$C:$C,'nguyen vat lieu kho'!$A:$A,BKE!$B:$B,'nguyen vat lieu kho'!U$3)</f>
        <v>0</v>
      </c>
      <c r="V37" s="183">
        <f>SUMIFS(BKE!$F:$F,BKE!$C:$C,'nguyen vat lieu kho'!$A:$A,BKE!$B:$B,'nguyen vat lieu kho'!V$3)</f>
        <v>0</v>
      </c>
      <c r="W37" s="183">
        <f>SUMIFS(BKE!$F:$F,BKE!$C:$C,'nguyen vat lieu kho'!$A:$A,BKE!$B:$B,'nguyen vat lieu kho'!W$3)</f>
        <v>0</v>
      </c>
      <c r="X37" s="183">
        <f>SUMIFS(BKE!$F:$F,BKE!$C:$C,'nguyen vat lieu kho'!$A:$A,BKE!$B:$B,'nguyen vat lieu kho'!X$3)</f>
        <v>0</v>
      </c>
      <c r="Y37" s="183">
        <f>SUMIFS(BKE!$F:$F,BKE!$C:$C,'nguyen vat lieu kho'!$A:$A,BKE!$B:$B,'nguyen vat lieu kho'!Y$3)</f>
        <v>0</v>
      </c>
      <c r="Z37" s="183">
        <f>SUMIFS(BKE!$F:$F,BKE!$C:$C,'nguyen vat lieu kho'!$A:$A,BKE!$B:$B,'nguyen vat lieu kho'!Z$3)</f>
        <v>0</v>
      </c>
      <c r="AA37" s="183">
        <f>SUMIFS(BKE!$F:$F,BKE!$C:$C,'nguyen vat lieu kho'!$A:$A,BKE!$B:$B,'nguyen vat lieu kho'!AA$3)</f>
        <v>24</v>
      </c>
      <c r="AB37" s="183">
        <f>SUMIFS(BKE!$F:$F,BKE!$C:$C,'nguyen vat lieu kho'!$A:$A,BKE!$B:$B,'nguyen vat lieu kho'!AB$3)</f>
        <v>0</v>
      </c>
      <c r="AC37" s="183">
        <f>SUMIFS(BKE!$F:$F,BKE!$C:$C,'nguyen vat lieu kho'!$A:$A,BKE!$B:$B,'nguyen vat lieu kho'!AC$3)</f>
        <v>0</v>
      </c>
      <c r="AD37" s="183">
        <f>SUMIFS(BKE!$F:$F,BKE!$C:$C,'nguyen vat lieu kho'!$A:$A,BKE!$B:$B,'nguyen vat lieu kho'!AD$3)</f>
        <v>0</v>
      </c>
      <c r="AE37" s="183">
        <f>SUMIFS(BKE!$F:$F,BKE!$C:$C,'nguyen vat lieu kho'!$A:$A,BKE!$B:$B,'nguyen vat lieu kho'!AE$3)</f>
        <v>0</v>
      </c>
      <c r="AF37" s="183">
        <f>SUMIFS(BKE!$F:$F,BKE!$C:$C,'nguyen vat lieu kho'!$A:$A,BKE!$B:$B,'nguyen vat lieu kho'!AF$3)</f>
        <v>0</v>
      </c>
      <c r="AG37" s="183">
        <f>SUMIFS(BKE!$F:$F,BKE!$C:$C,'nguyen vat lieu kho'!$A:$A,BKE!$B:$B,'nguyen vat lieu kho'!AG$3)</f>
        <v>0</v>
      </c>
      <c r="AH37" s="183">
        <f>SUMIFS(BKE!$F:$F,BKE!$C:$C,'nguyen vat lieu kho'!$A:$A,BKE!$B:$B,'nguyen vat lieu kho'!AH$3)</f>
        <v>0</v>
      </c>
      <c r="AI37" s="183">
        <f>SUMIFS(BKE!$F:$F,BKE!$C:$C,'nguyen vat lieu kho'!$A:$A,BKE!$B:$B,'nguyen vat lieu kho'!AI$3)</f>
        <v>0</v>
      </c>
      <c r="AJ37" s="183">
        <f>SUMIFS(BKE!$F:$F,BKE!$C:$C,'nguyen vat lieu kho'!$A:$A,BKE!$B:$B,'nguyen vat lieu kho'!AJ$3)</f>
        <v>0</v>
      </c>
      <c r="AK37" s="183">
        <f>SUMIFS(BKE!$F:$F,BKE!$C:$C,'nguyen vat lieu kho'!$A:$A,BKE!$B:$B,'nguyen vat lieu kho'!AK$3)</f>
        <v>0</v>
      </c>
      <c r="AL37" s="183">
        <f>SUMIFS(BKE!$F:$F,BKE!$C:$C,'nguyen vat lieu kho'!$A:$A,BKE!$B:$B,'nguyen vat lieu kho'!AL$3)</f>
        <v>0</v>
      </c>
      <c r="AM37" s="183">
        <f>SUMIFS(BKE!$F:$F,BKE!$C:$C,'nguyen vat lieu kho'!$A:$A,BKE!$B:$B,'nguyen vat lieu kho'!AM$3)</f>
        <v>0</v>
      </c>
      <c r="AN37" s="183">
        <f>SUMIFS(BKE!$F:$F,BKE!$C:$C,'nguyen vat lieu kho'!$A:$A,BKE!$B:$B,'nguyen vat lieu kho'!AN$3)</f>
        <v>0</v>
      </c>
      <c r="AO37" s="183">
        <f>SUMIFS(BKE!$F:$F,BKE!$C:$C,'nguyen vat lieu kho'!$A:$A,BKE!$B:$B,'nguyen vat lieu kho'!AO$3)</f>
        <v>0</v>
      </c>
      <c r="AP37" s="183">
        <f>SUMIFS(BKE!$F:$F,BKE!$C:$C,'nguyen vat lieu kho'!$A:$A,BKE!$B:$B,'nguyen vat lieu kho'!AP$3)</f>
        <v>0</v>
      </c>
      <c r="AQ37" s="183">
        <f>SUMIFS(BKE!$F:$F,BKE!$C:$C,'nguyen vat lieu kho'!$A:$A,BKE!$B:$B,'nguyen vat lieu kho'!AQ$3)</f>
        <v>0</v>
      </c>
    </row>
    <row r="38" spans="1:43" s="118" customFormat="1" ht="25.5" customHeight="1">
      <c r="A38" s="6" t="s">
        <v>941</v>
      </c>
      <c r="B38" s="129" t="s">
        <v>942</v>
      </c>
      <c r="C38" s="122" t="s">
        <v>8</v>
      </c>
      <c r="D38" s="123">
        <f>VLOOKUP(A38,BKE!C552:H957,5,0)</f>
        <v>21000</v>
      </c>
      <c r="E38" s="128">
        <v>18</v>
      </c>
      <c r="F38" s="124">
        <f t="shared" si="2"/>
        <v>378000</v>
      </c>
      <c r="G38" s="125">
        <f t="shared" si="3"/>
        <v>36</v>
      </c>
      <c r="H38" s="126">
        <f t="shared" si="4"/>
        <v>756000</v>
      </c>
      <c r="I38" s="127">
        <f t="shared" si="5"/>
        <v>37</v>
      </c>
      <c r="J38" s="127">
        <f t="shared" si="6"/>
        <v>777000</v>
      </c>
      <c r="K38" s="128">
        <v>17</v>
      </c>
      <c r="L38" s="122">
        <f t="shared" si="1"/>
        <v>357000</v>
      </c>
      <c r="M38" s="183">
        <f>SUMIFS(BKE!$F:$F,BKE!$C:$C,'nguyen vat lieu kho'!$A:$A,BKE!$B:$B,'nguyen vat lieu kho'!M$3)</f>
        <v>0</v>
      </c>
      <c r="N38" s="183">
        <f>SUMIFS(BKE!$F:$F,BKE!$C:$C,'nguyen vat lieu kho'!$A:$A,BKE!$B:$B,'nguyen vat lieu kho'!N$3)</f>
        <v>0</v>
      </c>
      <c r="O38" s="183">
        <f>SUMIFS(BKE!$F:$F,BKE!$C:$C,'nguyen vat lieu kho'!$A:$A,BKE!$B:$B,'nguyen vat lieu kho'!O$3)</f>
        <v>0</v>
      </c>
      <c r="P38" s="183">
        <f>SUMIFS(BKE!$F:$F,BKE!$C:$C,'nguyen vat lieu kho'!$A:$A,BKE!$B:$B,'nguyen vat lieu kho'!P$3)</f>
        <v>0</v>
      </c>
      <c r="Q38" s="183">
        <f>SUMIFS(BKE!$F:$F,BKE!$C:$C,'nguyen vat lieu kho'!$A:$A,BKE!$B:$B,'nguyen vat lieu kho'!Q$3)</f>
        <v>0</v>
      </c>
      <c r="R38" s="183">
        <f>SUMIFS(BKE!$F:$F,BKE!$C:$C,'nguyen vat lieu kho'!$A:$A,BKE!$B:$B,'nguyen vat lieu kho'!R$3)</f>
        <v>0</v>
      </c>
      <c r="S38" s="183">
        <f>SUMIFS(BKE!$F:$F,BKE!$C:$C,'nguyen vat lieu kho'!$A:$A,BKE!$B:$B,'nguyen vat lieu kho'!S$3)</f>
        <v>0</v>
      </c>
      <c r="T38" s="183">
        <f>SUMIFS(BKE!$F:$F,BKE!$C:$C,'nguyen vat lieu kho'!$A:$A,BKE!$B:$B,'nguyen vat lieu kho'!T$3)</f>
        <v>0</v>
      </c>
      <c r="U38" s="183">
        <f>SUMIFS(BKE!$F:$F,BKE!$C:$C,'nguyen vat lieu kho'!$A:$A,BKE!$B:$B,'nguyen vat lieu kho'!U$3)</f>
        <v>0</v>
      </c>
      <c r="V38" s="183">
        <f>SUMIFS(BKE!$F:$F,BKE!$C:$C,'nguyen vat lieu kho'!$A:$A,BKE!$B:$B,'nguyen vat lieu kho'!V$3)</f>
        <v>0</v>
      </c>
      <c r="W38" s="183">
        <f>SUMIFS(BKE!$F:$F,BKE!$C:$C,'nguyen vat lieu kho'!$A:$A,BKE!$B:$B,'nguyen vat lieu kho'!W$3)</f>
        <v>0</v>
      </c>
      <c r="X38" s="183">
        <f>SUMIFS(BKE!$F:$F,BKE!$C:$C,'nguyen vat lieu kho'!$A:$A,BKE!$B:$B,'nguyen vat lieu kho'!X$3)</f>
        <v>0</v>
      </c>
      <c r="Y38" s="183">
        <f>SUMIFS(BKE!$F:$F,BKE!$C:$C,'nguyen vat lieu kho'!$A:$A,BKE!$B:$B,'nguyen vat lieu kho'!Y$3)</f>
        <v>0</v>
      </c>
      <c r="Z38" s="183">
        <f>SUMIFS(BKE!$F:$F,BKE!$C:$C,'nguyen vat lieu kho'!$A:$A,BKE!$B:$B,'nguyen vat lieu kho'!Z$3)</f>
        <v>0</v>
      </c>
      <c r="AA38" s="183">
        <f>SUMIFS(BKE!$F:$F,BKE!$C:$C,'nguyen vat lieu kho'!$A:$A,BKE!$B:$B,'nguyen vat lieu kho'!AA$3)</f>
        <v>0</v>
      </c>
      <c r="AB38" s="183">
        <f>SUMIFS(BKE!$F:$F,BKE!$C:$C,'nguyen vat lieu kho'!$A:$A,BKE!$B:$B,'nguyen vat lieu kho'!AB$3)</f>
        <v>0</v>
      </c>
      <c r="AC38" s="183">
        <f>SUMIFS(BKE!$F:$F,BKE!$C:$C,'nguyen vat lieu kho'!$A:$A,BKE!$B:$B,'nguyen vat lieu kho'!AC$3)</f>
        <v>0</v>
      </c>
      <c r="AD38" s="183">
        <f>SUMIFS(BKE!$F:$F,BKE!$C:$C,'nguyen vat lieu kho'!$A:$A,BKE!$B:$B,'nguyen vat lieu kho'!AD$3)</f>
        <v>0</v>
      </c>
      <c r="AE38" s="183">
        <f>SUMIFS(BKE!$F:$F,BKE!$C:$C,'nguyen vat lieu kho'!$A:$A,BKE!$B:$B,'nguyen vat lieu kho'!AE$3)</f>
        <v>0</v>
      </c>
      <c r="AF38" s="183">
        <f>SUMIFS(BKE!$F:$F,BKE!$C:$C,'nguyen vat lieu kho'!$A:$A,BKE!$B:$B,'nguyen vat lieu kho'!AF$3)</f>
        <v>0</v>
      </c>
      <c r="AG38" s="183">
        <f>SUMIFS(BKE!$F:$F,BKE!$C:$C,'nguyen vat lieu kho'!$A:$A,BKE!$B:$B,'nguyen vat lieu kho'!AG$3)</f>
        <v>0</v>
      </c>
      <c r="AH38" s="183">
        <f>SUMIFS(BKE!$F:$F,BKE!$C:$C,'nguyen vat lieu kho'!$A:$A,BKE!$B:$B,'nguyen vat lieu kho'!AH$3)</f>
        <v>12</v>
      </c>
      <c r="AI38" s="183">
        <f>SUMIFS(BKE!$F:$F,BKE!$C:$C,'nguyen vat lieu kho'!$A:$A,BKE!$B:$B,'nguyen vat lieu kho'!AI$3)</f>
        <v>0</v>
      </c>
      <c r="AJ38" s="183">
        <f>SUMIFS(BKE!$F:$F,BKE!$C:$C,'nguyen vat lieu kho'!$A:$A,BKE!$B:$B,'nguyen vat lieu kho'!AJ$3)</f>
        <v>0</v>
      </c>
      <c r="AK38" s="183">
        <f>SUMIFS(BKE!$F:$F,BKE!$C:$C,'nguyen vat lieu kho'!$A:$A,BKE!$B:$B,'nguyen vat lieu kho'!AK$3)</f>
        <v>0</v>
      </c>
      <c r="AL38" s="183">
        <f>SUMIFS(BKE!$F:$F,BKE!$C:$C,'nguyen vat lieu kho'!$A:$A,BKE!$B:$B,'nguyen vat lieu kho'!AL$3)</f>
        <v>0</v>
      </c>
      <c r="AM38" s="183">
        <f>SUMIFS(BKE!$F:$F,BKE!$C:$C,'nguyen vat lieu kho'!$A:$A,BKE!$B:$B,'nguyen vat lieu kho'!AM$3)</f>
        <v>0</v>
      </c>
      <c r="AN38" s="183">
        <f>SUMIFS(BKE!$F:$F,BKE!$C:$C,'nguyen vat lieu kho'!$A:$A,BKE!$B:$B,'nguyen vat lieu kho'!AN$3)</f>
        <v>0</v>
      </c>
      <c r="AO38" s="183">
        <f>SUMIFS(BKE!$F:$F,BKE!$C:$C,'nguyen vat lieu kho'!$A:$A,BKE!$B:$B,'nguyen vat lieu kho'!AO$3)</f>
        <v>0</v>
      </c>
      <c r="AP38" s="183">
        <f>SUMIFS(BKE!$F:$F,BKE!$C:$C,'nguyen vat lieu kho'!$A:$A,BKE!$B:$B,'nguyen vat lieu kho'!AP$3)</f>
        <v>24</v>
      </c>
      <c r="AQ38" s="183">
        <f>SUMIFS(BKE!$F:$F,BKE!$C:$C,'nguyen vat lieu kho'!$A:$A,BKE!$B:$B,'nguyen vat lieu kho'!AQ$3)</f>
        <v>0</v>
      </c>
    </row>
    <row r="39" spans="1:43" s="118" customFormat="1" ht="25.5" customHeight="1">
      <c r="A39" s="6" t="s">
        <v>142</v>
      </c>
      <c r="B39" s="129" t="s">
        <v>9</v>
      </c>
      <c r="C39" s="122" t="s">
        <v>4</v>
      </c>
      <c r="D39" s="123">
        <f>VLOOKUP(A39,BKE!C553:H958,5,0)</f>
        <v>15689.4</v>
      </c>
      <c r="E39" s="128">
        <v>24</v>
      </c>
      <c r="F39" s="124">
        <f t="shared" si="2"/>
        <v>376545.6</v>
      </c>
      <c r="G39" s="125">
        <f t="shared" si="3"/>
        <v>180</v>
      </c>
      <c r="H39" s="126">
        <f t="shared" si="4"/>
        <v>2824092</v>
      </c>
      <c r="I39" s="127">
        <f t="shared" si="5"/>
        <v>192</v>
      </c>
      <c r="J39" s="127">
        <f t="shared" si="6"/>
        <v>3012364.8000000003</v>
      </c>
      <c r="K39" s="128">
        <v>12</v>
      </c>
      <c r="L39" s="122">
        <f t="shared" si="1"/>
        <v>188272.8</v>
      </c>
      <c r="M39" s="183">
        <f>SUMIFS(BKE!$F:$F,BKE!$C:$C,'nguyen vat lieu kho'!$A:$A,BKE!$B:$B,'nguyen vat lieu kho'!M$3)</f>
        <v>36</v>
      </c>
      <c r="N39" s="183">
        <f>SUMIFS(BKE!$F:$F,BKE!$C:$C,'nguyen vat lieu kho'!$A:$A,BKE!$B:$B,'nguyen vat lieu kho'!N$3)</f>
        <v>0</v>
      </c>
      <c r="O39" s="183">
        <f>SUMIFS(BKE!$F:$F,BKE!$C:$C,'nguyen vat lieu kho'!$A:$A,BKE!$B:$B,'nguyen vat lieu kho'!O$3)</f>
        <v>0</v>
      </c>
      <c r="P39" s="183">
        <f>SUMIFS(BKE!$F:$F,BKE!$C:$C,'nguyen vat lieu kho'!$A:$A,BKE!$B:$B,'nguyen vat lieu kho'!P$3)</f>
        <v>0</v>
      </c>
      <c r="Q39" s="183">
        <f>SUMIFS(BKE!$F:$F,BKE!$C:$C,'nguyen vat lieu kho'!$A:$A,BKE!$B:$B,'nguyen vat lieu kho'!Q$3)</f>
        <v>0</v>
      </c>
      <c r="R39" s="183">
        <f>SUMIFS(BKE!$F:$F,BKE!$C:$C,'nguyen vat lieu kho'!$A:$A,BKE!$B:$B,'nguyen vat lieu kho'!R$3)</f>
        <v>0</v>
      </c>
      <c r="S39" s="183">
        <f>SUMIFS(BKE!$F:$F,BKE!$C:$C,'nguyen vat lieu kho'!$A:$A,BKE!$B:$B,'nguyen vat lieu kho'!S$3)</f>
        <v>0</v>
      </c>
      <c r="T39" s="183">
        <f>SUMIFS(BKE!$F:$F,BKE!$C:$C,'nguyen vat lieu kho'!$A:$A,BKE!$B:$B,'nguyen vat lieu kho'!T$3)</f>
        <v>36</v>
      </c>
      <c r="U39" s="183">
        <f>SUMIFS(BKE!$F:$F,BKE!$C:$C,'nguyen vat lieu kho'!$A:$A,BKE!$B:$B,'nguyen vat lieu kho'!U$3)</f>
        <v>0</v>
      </c>
      <c r="V39" s="183">
        <f>SUMIFS(BKE!$F:$F,BKE!$C:$C,'nguyen vat lieu kho'!$A:$A,BKE!$B:$B,'nguyen vat lieu kho'!V$3)</f>
        <v>0</v>
      </c>
      <c r="W39" s="183">
        <f>SUMIFS(BKE!$F:$F,BKE!$C:$C,'nguyen vat lieu kho'!$A:$A,BKE!$B:$B,'nguyen vat lieu kho'!W$3)</f>
        <v>0</v>
      </c>
      <c r="X39" s="183">
        <f>SUMIFS(BKE!$F:$F,BKE!$C:$C,'nguyen vat lieu kho'!$A:$A,BKE!$B:$B,'nguyen vat lieu kho'!X$3)</f>
        <v>0</v>
      </c>
      <c r="Y39" s="183">
        <f>SUMIFS(BKE!$F:$F,BKE!$C:$C,'nguyen vat lieu kho'!$A:$A,BKE!$B:$B,'nguyen vat lieu kho'!Y$3)</f>
        <v>0</v>
      </c>
      <c r="Z39" s="183">
        <f>SUMIFS(BKE!$F:$F,BKE!$C:$C,'nguyen vat lieu kho'!$A:$A,BKE!$B:$B,'nguyen vat lieu kho'!Z$3)</f>
        <v>0</v>
      </c>
      <c r="AA39" s="183">
        <f>SUMIFS(BKE!$F:$F,BKE!$C:$C,'nguyen vat lieu kho'!$A:$A,BKE!$B:$B,'nguyen vat lieu kho'!AA$3)</f>
        <v>36</v>
      </c>
      <c r="AB39" s="183">
        <f>SUMIFS(BKE!$F:$F,BKE!$C:$C,'nguyen vat lieu kho'!$A:$A,BKE!$B:$B,'nguyen vat lieu kho'!AB$3)</f>
        <v>0</v>
      </c>
      <c r="AC39" s="183">
        <f>SUMIFS(BKE!$F:$F,BKE!$C:$C,'nguyen vat lieu kho'!$A:$A,BKE!$B:$B,'nguyen vat lieu kho'!AC$3)</f>
        <v>0</v>
      </c>
      <c r="AD39" s="183">
        <f>SUMIFS(BKE!$F:$F,BKE!$C:$C,'nguyen vat lieu kho'!$A:$A,BKE!$B:$B,'nguyen vat lieu kho'!AD$3)</f>
        <v>0</v>
      </c>
      <c r="AE39" s="183">
        <f>SUMIFS(BKE!$F:$F,BKE!$C:$C,'nguyen vat lieu kho'!$A:$A,BKE!$B:$B,'nguyen vat lieu kho'!AE$3)</f>
        <v>0</v>
      </c>
      <c r="AF39" s="183">
        <f>SUMIFS(BKE!$F:$F,BKE!$C:$C,'nguyen vat lieu kho'!$A:$A,BKE!$B:$B,'nguyen vat lieu kho'!AF$3)</f>
        <v>0</v>
      </c>
      <c r="AG39" s="183">
        <f>SUMIFS(BKE!$F:$F,BKE!$C:$C,'nguyen vat lieu kho'!$A:$A,BKE!$B:$B,'nguyen vat lieu kho'!AG$3)</f>
        <v>0</v>
      </c>
      <c r="AH39" s="183">
        <f>SUMIFS(BKE!$F:$F,BKE!$C:$C,'nguyen vat lieu kho'!$A:$A,BKE!$B:$B,'nguyen vat lieu kho'!AH$3)</f>
        <v>36</v>
      </c>
      <c r="AI39" s="183">
        <f>SUMIFS(BKE!$F:$F,BKE!$C:$C,'nguyen vat lieu kho'!$A:$A,BKE!$B:$B,'nguyen vat lieu kho'!AI$3)</f>
        <v>0</v>
      </c>
      <c r="AJ39" s="183">
        <f>SUMIFS(BKE!$F:$F,BKE!$C:$C,'nguyen vat lieu kho'!$A:$A,BKE!$B:$B,'nguyen vat lieu kho'!AJ$3)</f>
        <v>0</v>
      </c>
      <c r="AK39" s="183">
        <f>SUMIFS(BKE!$F:$F,BKE!$C:$C,'nguyen vat lieu kho'!$A:$A,BKE!$B:$B,'nguyen vat lieu kho'!AK$3)</f>
        <v>0</v>
      </c>
      <c r="AL39" s="183">
        <f>SUMIFS(BKE!$F:$F,BKE!$C:$C,'nguyen vat lieu kho'!$A:$A,BKE!$B:$B,'nguyen vat lieu kho'!AL$3)</f>
        <v>0</v>
      </c>
      <c r="AM39" s="183">
        <f>SUMIFS(BKE!$F:$F,BKE!$C:$C,'nguyen vat lieu kho'!$A:$A,BKE!$B:$B,'nguyen vat lieu kho'!AM$3)</f>
        <v>0</v>
      </c>
      <c r="AN39" s="183">
        <f>SUMIFS(BKE!$F:$F,BKE!$C:$C,'nguyen vat lieu kho'!$A:$A,BKE!$B:$B,'nguyen vat lieu kho'!AN$3)</f>
        <v>0</v>
      </c>
      <c r="AO39" s="183">
        <f>SUMIFS(BKE!$F:$F,BKE!$C:$C,'nguyen vat lieu kho'!$A:$A,BKE!$B:$B,'nguyen vat lieu kho'!AO$3)</f>
        <v>0</v>
      </c>
      <c r="AP39" s="183">
        <f>SUMIFS(BKE!$F:$F,BKE!$C:$C,'nguyen vat lieu kho'!$A:$A,BKE!$B:$B,'nguyen vat lieu kho'!AP$3)</f>
        <v>36</v>
      </c>
      <c r="AQ39" s="183">
        <f>SUMIFS(BKE!$F:$F,BKE!$C:$C,'nguyen vat lieu kho'!$A:$A,BKE!$B:$B,'nguyen vat lieu kho'!AQ$3)</f>
        <v>0</v>
      </c>
    </row>
    <row r="40" spans="1:43" s="118" customFormat="1" ht="25.5" customHeight="1">
      <c r="A40" s="6" t="s">
        <v>757</v>
      </c>
      <c r="B40" s="129" t="s">
        <v>758</v>
      </c>
      <c r="C40" s="122" t="s">
        <v>4</v>
      </c>
      <c r="D40" s="123" t="str">
        <f>VLOOKUP(A40,BKE!C554:H959,5,0)</f>
        <v>0</v>
      </c>
      <c r="E40" s="128"/>
      <c r="F40" s="124">
        <f t="shared" si="2"/>
        <v>0</v>
      </c>
      <c r="G40" s="125">
        <f>SUM(M40:AQ40)</f>
        <v>0</v>
      </c>
      <c r="H40" s="126">
        <f>D40*G40</f>
        <v>0</v>
      </c>
      <c r="I40" s="127">
        <f t="shared" si="5"/>
        <v>0</v>
      </c>
      <c r="J40" s="127">
        <f t="shared" si="6"/>
        <v>0</v>
      </c>
      <c r="K40" s="128"/>
      <c r="L40" s="122">
        <f t="shared" si="1"/>
        <v>0</v>
      </c>
      <c r="M40" s="183">
        <f>SUMIFS(BKE!$F:$F,BKE!$C:$C,'nguyen vat lieu kho'!$A:$A,BKE!$B:$B,'nguyen vat lieu kho'!M$3)</f>
        <v>0</v>
      </c>
      <c r="N40" s="183">
        <f>SUMIFS(BKE!$F:$F,BKE!$C:$C,'nguyen vat lieu kho'!$A:$A,BKE!$B:$B,'nguyen vat lieu kho'!N$3)</f>
        <v>0</v>
      </c>
      <c r="O40" s="183">
        <f>SUMIFS(BKE!$F:$F,BKE!$C:$C,'nguyen vat lieu kho'!$A:$A,BKE!$B:$B,'nguyen vat lieu kho'!O$3)</f>
        <v>0</v>
      </c>
      <c r="P40" s="183">
        <f>SUMIFS(BKE!$F:$F,BKE!$C:$C,'nguyen vat lieu kho'!$A:$A,BKE!$B:$B,'nguyen vat lieu kho'!P$3)</f>
        <v>0</v>
      </c>
      <c r="Q40" s="183">
        <f>SUMIFS(BKE!$F:$F,BKE!$C:$C,'nguyen vat lieu kho'!$A:$A,BKE!$B:$B,'nguyen vat lieu kho'!Q$3)</f>
        <v>0</v>
      </c>
      <c r="R40" s="183">
        <f>SUMIFS(BKE!$F:$F,BKE!$C:$C,'nguyen vat lieu kho'!$A:$A,BKE!$B:$B,'nguyen vat lieu kho'!R$3)</f>
        <v>0</v>
      </c>
      <c r="S40" s="183">
        <f>SUMIFS(BKE!$F:$F,BKE!$C:$C,'nguyen vat lieu kho'!$A:$A,BKE!$B:$B,'nguyen vat lieu kho'!S$3)</f>
        <v>0</v>
      </c>
      <c r="T40" s="183">
        <f>SUMIFS(BKE!$F:$F,BKE!$C:$C,'nguyen vat lieu kho'!$A:$A,BKE!$B:$B,'nguyen vat lieu kho'!T$3)</f>
        <v>0</v>
      </c>
      <c r="U40" s="183">
        <f>SUMIFS(BKE!$F:$F,BKE!$C:$C,'nguyen vat lieu kho'!$A:$A,BKE!$B:$B,'nguyen vat lieu kho'!U$3)</f>
        <v>0</v>
      </c>
      <c r="V40" s="183">
        <f>SUMIFS(BKE!$F:$F,BKE!$C:$C,'nguyen vat lieu kho'!$A:$A,BKE!$B:$B,'nguyen vat lieu kho'!V$3)</f>
        <v>0</v>
      </c>
      <c r="W40" s="183">
        <f>SUMIFS(BKE!$F:$F,BKE!$C:$C,'nguyen vat lieu kho'!$A:$A,BKE!$B:$B,'nguyen vat lieu kho'!W$3)</f>
        <v>0</v>
      </c>
      <c r="X40" s="183">
        <f>SUMIFS(BKE!$F:$F,BKE!$C:$C,'nguyen vat lieu kho'!$A:$A,BKE!$B:$B,'nguyen vat lieu kho'!X$3)</f>
        <v>0</v>
      </c>
      <c r="Y40" s="183">
        <f>SUMIFS(BKE!$F:$F,BKE!$C:$C,'nguyen vat lieu kho'!$A:$A,BKE!$B:$B,'nguyen vat lieu kho'!Y$3)</f>
        <v>0</v>
      </c>
      <c r="Z40" s="183">
        <f>SUMIFS(BKE!$F:$F,BKE!$C:$C,'nguyen vat lieu kho'!$A:$A,BKE!$B:$B,'nguyen vat lieu kho'!Z$3)</f>
        <v>0</v>
      </c>
      <c r="AA40" s="183">
        <f>SUMIFS(BKE!$F:$F,BKE!$C:$C,'nguyen vat lieu kho'!$A:$A,BKE!$B:$B,'nguyen vat lieu kho'!AA$3)</f>
        <v>0</v>
      </c>
      <c r="AB40" s="183">
        <f>SUMIFS(BKE!$F:$F,BKE!$C:$C,'nguyen vat lieu kho'!$A:$A,BKE!$B:$B,'nguyen vat lieu kho'!AB$3)</f>
        <v>0</v>
      </c>
      <c r="AC40" s="183">
        <f>SUMIFS(BKE!$F:$F,BKE!$C:$C,'nguyen vat lieu kho'!$A:$A,BKE!$B:$B,'nguyen vat lieu kho'!AC$3)</f>
        <v>0</v>
      </c>
      <c r="AD40" s="183">
        <f>SUMIFS(BKE!$F:$F,BKE!$C:$C,'nguyen vat lieu kho'!$A:$A,BKE!$B:$B,'nguyen vat lieu kho'!AD$3)</f>
        <v>0</v>
      </c>
      <c r="AE40" s="183">
        <f>SUMIFS(BKE!$F:$F,BKE!$C:$C,'nguyen vat lieu kho'!$A:$A,BKE!$B:$B,'nguyen vat lieu kho'!AE$3)</f>
        <v>0</v>
      </c>
      <c r="AF40" s="183">
        <f>SUMIFS(BKE!$F:$F,BKE!$C:$C,'nguyen vat lieu kho'!$A:$A,BKE!$B:$B,'nguyen vat lieu kho'!AF$3)</f>
        <v>0</v>
      </c>
      <c r="AG40" s="183">
        <f>SUMIFS(BKE!$F:$F,BKE!$C:$C,'nguyen vat lieu kho'!$A:$A,BKE!$B:$B,'nguyen vat lieu kho'!AG$3)</f>
        <v>0</v>
      </c>
      <c r="AH40" s="183">
        <f>SUMIFS(BKE!$F:$F,BKE!$C:$C,'nguyen vat lieu kho'!$A:$A,BKE!$B:$B,'nguyen vat lieu kho'!AH$3)</f>
        <v>0</v>
      </c>
      <c r="AI40" s="183">
        <f>SUMIFS(BKE!$F:$F,BKE!$C:$C,'nguyen vat lieu kho'!$A:$A,BKE!$B:$B,'nguyen vat lieu kho'!AI$3)</f>
        <v>0</v>
      </c>
      <c r="AJ40" s="183">
        <f>SUMIFS(BKE!$F:$F,BKE!$C:$C,'nguyen vat lieu kho'!$A:$A,BKE!$B:$B,'nguyen vat lieu kho'!AJ$3)</f>
        <v>0</v>
      </c>
      <c r="AK40" s="183">
        <f>SUMIFS(BKE!$F:$F,BKE!$C:$C,'nguyen vat lieu kho'!$A:$A,BKE!$B:$B,'nguyen vat lieu kho'!AK$3)</f>
        <v>0</v>
      </c>
      <c r="AL40" s="183">
        <f>SUMIFS(BKE!$F:$F,BKE!$C:$C,'nguyen vat lieu kho'!$A:$A,BKE!$B:$B,'nguyen vat lieu kho'!AL$3)</f>
        <v>0</v>
      </c>
      <c r="AM40" s="183">
        <f>SUMIFS(BKE!$F:$F,BKE!$C:$C,'nguyen vat lieu kho'!$A:$A,BKE!$B:$B,'nguyen vat lieu kho'!AM$3)</f>
        <v>0</v>
      </c>
      <c r="AN40" s="183">
        <f>SUMIFS(BKE!$F:$F,BKE!$C:$C,'nguyen vat lieu kho'!$A:$A,BKE!$B:$B,'nguyen vat lieu kho'!AN$3)</f>
        <v>0</v>
      </c>
      <c r="AO40" s="183">
        <f>SUMIFS(BKE!$F:$F,BKE!$C:$C,'nguyen vat lieu kho'!$A:$A,BKE!$B:$B,'nguyen vat lieu kho'!AO$3)</f>
        <v>0</v>
      </c>
      <c r="AP40" s="183">
        <f>SUMIFS(BKE!$F:$F,BKE!$C:$C,'nguyen vat lieu kho'!$A:$A,BKE!$B:$B,'nguyen vat lieu kho'!AP$3)</f>
        <v>0</v>
      </c>
      <c r="AQ40" s="183">
        <f>SUMIFS(BKE!$F:$F,BKE!$C:$C,'nguyen vat lieu kho'!$A:$A,BKE!$B:$B,'nguyen vat lieu kho'!AQ$3)</f>
        <v>0</v>
      </c>
    </row>
    <row r="41" spans="1:43" s="118" customFormat="1" ht="25.5" customHeight="1">
      <c r="A41" s="6" t="s">
        <v>140</v>
      </c>
      <c r="B41" s="129" t="s">
        <v>141</v>
      </c>
      <c r="C41" s="122" t="s">
        <v>4</v>
      </c>
      <c r="D41" s="123">
        <f>VLOOKUP(A41,BKE!C555:H960,5,0)</f>
        <v>22000</v>
      </c>
      <c r="E41" s="128">
        <v>10</v>
      </c>
      <c r="F41" s="124">
        <f t="shared" si="2"/>
        <v>220000</v>
      </c>
      <c r="G41" s="125">
        <f t="shared" si="3"/>
        <v>10</v>
      </c>
      <c r="H41" s="126">
        <f t="shared" si="4"/>
        <v>220000</v>
      </c>
      <c r="I41" s="127">
        <f t="shared" si="5"/>
        <v>13</v>
      </c>
      <c r="J41" s="127">
        <f t="shared" si="6"/>
        <v>286000</v>
      </c>
      <c r="K41" s="128">
        <v>7</v>
      </c>
      <c r="L41" s="122">
        <f t="shared" si="1"/>
        <v>154000</v>
      </c>
      <c r="M41" s="183">
        <f>SUMIFS(BKE!$F:$F,BKE!$C:$C,'nguyen vat lieu kho'!$A:$A,BKE!$B:$B,'nguyen vat lieu kho'!M$3)</f>
        <v>0</v>
      </c>
      <c r="N41" s="183">
        <f>SUMIFS(BKE!$F:$F,BKE!$C:$C,'nguyen vat lieu kho'!$A:$A,BKE!$B:$B,'nguyen vat lieu kho'!N$3)</f>
        <v>0</v>
      </c>
      <c r="O41" s="183">
        <f>SUMIFS(BKE!$F:$F,BKE!$C:$C,'nguyen vat lieu kho'!$A:$A,BKE!$B:$B,'nguyen vat lieu kho'!O$3)</f>
        <v>0</v>
      </c>
      <c r="P41" s="183">
        <f>SUMIFS(BKE!$F:$F,BKE!$C:$C,'nguyen vat lieu kho'!$A:$A,BKE!$B:$B,'nguyen vat lieu kho'!P$3)</f>
        <v>0</v>
      </c>
      <c r="Q41" s="183">
        <f>SUMIFS(BKE!$F:$F,BKE!$C:$C,'nguyen vat lieu kho'!$A:$A,BKE!$B:$B,'nguyen vat lieu kho'!Q$3)</f>
        <v>0</v>
      </c>
      <c r="R41" s="183">
        <f>SUMIFS(BKE!$F:$F,BKE!$C:$C,'nguyen vat lieu kho'!$A:$A,BKE!$B:$B,'nguyen vat lieu kho'!R$3)</f>
        <v>0</v>
      </c>
      <c r="S41" s="183">
        <f>SUMIFS(BKE!$F:$F,BKE!$C:$C,'nguyen vat lieu kho'!$A:$A,BKE!$B:$B,'nguyen vat lieu kho'!S$3)</f>
        <v>0</v>
      </c>
      <c r="T41" s="183">
        <f>SUMIFS(BKE!$F:$F,BKE!$C:$C,'nguyen vat lieu kho'!$A:$A,BKE!$B:$B,'nguyen vat lieu kho'!T$3)</f>
        <v>0</v>
      </c>
      <c r="U41" s="183">
        <f>SUMIFS(BKE!$F:$F,BKE!$C:$C,'nguyen vat lieu kho'!$A:$A,BKE!$B:$B,'nguyen vat lieu kho'!U$3)</f>
        <v>0</v>
      </c>
      <c r="V41" s="183">
        <f>SUMIFS(BKE!$F:$F,BKE!$C:$C,'nguyen vat lieu kho'!$A:$A,BKE!$B:$B,'nguyen vat lieu kho'!V$3)</f>
        <v>0</v>
      </c>
      <c r="W41" s="183">
        <f>SUMIFS(BKE!$F:$F,BKE!$C:$C,'nguyen vat lieu kho'!$A:$A,BKE!$B:$B,'nguyen vat lieu kho'!W$3)</f>
        <v>0</v>
      </c>
      <c r="X41" s="183">
        <f>SUMIFS(BKE!$F:$F,BKE!$C:$C,'nguyen vat lieu kho'!$A:$A,BKE!$B:$B,'nguyen vat lieu kho'!X$3)</f>
        <v>0</v>
      </c>
      <c r="Y41" s="183">
        <f>SUMIFS(BKE!$F:$F,BKE!$C:$C,'nguyen vat lieu kho'!$A:$A,BKE!$B:$B,'nguyen vat lieu kho'!Y$3)</f>
        <v>0</v>
      </c>
      <c r="Z41" s="183">
        <f>SUMIFS(BKE!$F:$F,BKE!$C:$C,'nguyen vat lieu kho'!$A:$A,BKE!$B:$B,'nguyen vat lieu kho'!Z$3)</f>
        <v>0</v>
      </c>
      <c r="AA41" s="183">
        <f>SUMIFS(BKE!$F:$F,BKE!$C:$C,'nguyen vat lieu kho'!$A:$A,BKE!$B:$B,'nguyen vat lieu kho'!AA$3)</f>
        <v>0</v>
      </c>
      <c r="AB41" s="183">
        <f>SUMIFS(BKE!$F:$F,BKE!$C:$C,'nguyen vat lieu kho'!$A:$A,BKE!$B:$B,'nguyen vat lieu kho'!AB$3)</f>
        <v>0</v>
      </c>
      <c r="AC41" s="183">
        <f>SUMIFS(BKE!$F:$F,BKE!$C:$C,'nguyen vat lieu kho'!$A:$A,BKE!$B:$B,'nguyen vat lieu kho'!AC$3)</f>
        <v>0</v>
      </c>
      <c r="AD41" s="183">
        <f>SUMIFS(BKE!$F:$F,BKE!$C:$C,'nguyen vat lieu kho'!$A:$A,BKE!$B:$B,'nguyen vat lieu kho'!AD$3)</f>
        <v>0</v>
      </c>
      <c r="AE41" s="183">
        <f>SUMIFS(BKE!$F:$F,BKE!$C:$C,'nguyen vat lieu kho'!$A:$A,BKE!$B:$B,'nguyen vat lieu kho'!AE$3)</f>
        <v>0</v>
      </c>
      <c r="AF41" s="183">
        <f>SUMIFS(BKE!$F:$F,BKE!$C:$C,'nguyen vat lieu kho'!$A:$A,BKE!$B:$B,'nguyen vat lieu kho'!AF$3)</f>
        <v>0</v>
      </c>
      <c r="AG41" s="183">
        <f>SUMIFS(BKE!$F:$F,BKE!$C:$C,'nguyen vat lieu kho'!$A:$A,BKE!$B:$B,'nguyen vat lieu kho'!AG$3)</f>
        <v>0</v>
      </c>
      <c r="AH41" s="183">
        <f>SUMIFS(BKE!$F:$F,BKE!$C:$C,'nguyen vat lieu kho'!$A:$A,BKE!$B:$B,'nguyen vat lieu kho'!AH$3)</f>
        <v>10</v>
      </c>
      <c r="AI41" s="183">
        <f>SUMIFS(BKE!$F:$F,BKE!$C:$C,'nguyen vat lieu kho'!$A:$A,BKE!$B:$B,'nguyen vat lieu kho'!AI$3)</f>
        <v>0</v>
      </c>
      <c r="AJ41" s="183">
        <f>SUMIFS(BKE!$F:$F,BKE!$C:$C,'nguyen vat lieu kho'!$A:$A,BKE!$B:$B,'nguyen vat lieu kho'!AJ$3)</f>
        <v>0</v>
      </c>
      <c r="AK41" s="183">
        <f>SUMIFS(BKE!$F:$F,BKE!$C:$C,'nguyen vat lieu kho'!$A:$A,BKE!$B:$B,'nguyen vat lieu kho'!AK$3)</f>
        <v>0</v>
      </c>
      <c r="AL41" s="183">
        <f>SUMIFS(BKE!$F:$F,BKE!$C:$C,'nguyen vat lieu kho'!$A:$A,BKE!$B:$B,'nguyen vat lieu kho'!AL$3)</f>
        <v>0</v>
      </c>
      <c r="AM41" s="183">
        <f>SUMIFS(BKE!$F:$F,BKE!$C:$C,'nguyen vat lieu kho'!$A:$A,BKE!$B:$B,'nguyen vat lieu kho'!AM$3)</f>
        <v>0</v>
      </c>
      <c r="AN41" s="183">
        <f>SUMIFS(BKE!$F:$F,BKE!$C:$C,'nguyen vat lieu kho'!$A:$A,BKE!$B:$B,'nguyen vat lieu kho'!AN$3)</f>
        <v>0</v>
      </c>
      <c r="AO41" s="183">
        <f>SUMIFS(BKE!$F:$F,BKE!$C:$C,'nguyen vat lieu kho'!$A:$A,BKE!$B:$B,'nguyen vat lieu kho'!AO$3)</f>
        <v>0</v>
      </c>
      <c r="AP41" s="183">
        <f>SUMIFS(BKE!$F:$F,BKE!$C:$C,'nguyen vat lieu kho'!$A:$A,BKE!$B:$B,'nguyen vat lieu kho'!AP$3)</f>
        <v>0</v>
      </c>
      <c r="AQ41" s="183">
        <f>SUMIFS(BKE!$F:$F,BKE!$C:$C,'nguyen vat lieu kho'!$A:$A,BKE!$B:$B,'nguyen vat lieu kho'!AQ$3)</f>
        <v>0</v>
      </c>
    </row>
    <row r="42" spans="1:43" s="118" customFormat="1" ht="25.5" customHeight="1">
      <c r="A42" s="9" t="s">
        <v>766</v>
      </c>
      <c r="B42" s="9" t="s">
        <v>10</v>
      </c>
      <c r="C42" s="9" t="s">
        <v>4</v>
      </c>
      <c r="D42" s="123">
        <f>VLOOKUP(A42,BKE!C556:H961,5,0)</f>
        <v>7000</v>
      </c>
      <c r="E42" s="128">
        <v>2</v>
      </c>
      <c r="F42" s="124">
        <f t="shared" si="2"/>
        <v>14000</v>
      </c>
      <c r="G42" s="125">
        <f t="shared" si="3"/>
        <v>3</v>
      </c>
      <c r="H42" s="126">
        <f t="shared" si="4"/>
        <v>21000</v>
      </c>
      <c r="I42" s="127">
        <f t="shared" si="5"/>
        <v>3.5</v>
      </c>
      <c r="J42" s="127">
        <f t="shared" si="6"/>
        <v>24500</v>
      </c>
      <c r="K42" s="128">
        <v>1.5</v>
      </c>
      <c r="L42" s="122">
        <f t="shared" si="1"/>
        <v>10500</v>
      </c>
      <c r="M42" s="183">
        <f>SUMIFS(BKE!$F:$F,BKE!$C:$C,'nguyen vat lieu kho'!$A:$A,BKE!$B:$B,'nguyen vat lieu kho'!M$3)</f>
        <v>0</v>
      </c>
      <c r="N42" s="183">
        <f>SUMIFS(BKE!$F:$F,BKE!$C:$C,'nguyen vat lieu kho'!$A:$A,BKE!$B:$B,'nguyen vat lieu kho'!N$3)</f>
        <v>0</v>
      </c>
      <c r="O42" s="183">
        <f>SUMIFS(BKE!$F:$F,BKE!$C:$C,'nguyen vat lieu kho'!$A:$A,BKE!$B:$B,'nguyen vat lieu kho'!O$3)</f>
        <v>0</v>
      </c>
      <c r="P42" s="183">
        <f>SUMIFS(BKE!$F:$F,BKE!$C:$C,'nguyen vat lieu kho'!$A:$A,BKE!$B:$B,'nguyen vat lieu kho'!P$3)</f>
        <v>0</v>
      </c>
      <c r="Q42" s="183">
        <f>SUMIFS(BKE!$F:$F,BKE!$C:$C,'nguyen vat lieu kho'!$A:$A,BKE!$B:$B,'nguyen vat lieu kho'!Q$3)</f>
        <v>0</v>
      </c>
      <c r="R42" s="183">
        <f>SUMIFS(BKE!$F:$F,BKE!$C:$C,'nguyen vat lieu kho'!$A:$A,BKE!$B:$B,'nguyen vat lieu kho'!R$3)</f>
        <v>0</v>
      </c>
      <c r="S42" s="183">
        <f>SUMIFS(BKE!$F:$F,BKE!$C:$C,'nguyen vat lieu kho'!$A:$A,BKE!$B:$B,'nguyen vat lieu kho'!S$3)</f>
        <v>0</v>
      </c>
      <c r="T42" s="183">
        <f>SUMIFS(BKE!$F:$F,BKE!$C:$C,'nguyen vat lieu kho'!$A:$A,BKE!$B:$B,'nguyen vat lieu kho'!T$3)</f>
        <v>2</v>
      </c>
      <c r="U42" s="183">
        <f>SUMIFS(BKE!$F:$F,BKE!$C:$C,'nguyen vat lieu kho'!$A:$A,BKE!$B:$B,'nguyen vat lieu kho'!U$3)</f>
        <v>0</v>
      </c>
      <c r="V42" s="183">
        <f>SUMIFS(BKE!$F:$F,BKE!$C:$C,'nguyen vat lieu kho'!$A:$A,BKE!$B:$B,'nguyen vat lieu kho'!V$3)</f>
        <v>0</v>
      </c>
      <c r="W42" s="183">
        <f>SUMIFS(BKE!$F:$F,BKE!$C:$C,'nguyen vat lieu kho'!$A:$A,BKE!$B:$B,'nguyen vat lieu kho'!W$3)</f>
        <v>0</v>
      </c>
      <c r="X42" s="183">
        <f>SUMIFS(BKE!$F:$F,BKE!$C:$C,'nguyen vat lieu kho'!$A:$A,BKE!$B:$B,'nguyen vat lieu kho'!X$3)</f>
        <v>0</v>
      </c>
      <c r="Y42" s="183">
        <f>SUMIFS(BKE!$F:$F,BKE!$C:$C,'nguyen vat lieu kho'!$A:$A,BKE!$B:$B,'nguyen vat lieu kho'!Y$3)</f>
        <v>0</v>
      </c>
      <c r="Z42" s="183">
        <f>SUMIFS(BKE!$F:$F,BKE!$C:$C,'nguyen vat lieu kho'!$A:$A,BKE!$B:$B,'nguyen vat lieu kho'!Z$3)</f>
        <v>0</v>
      </c>
      <c r="AA42" s="183">
        <f>SUMIFS(BKE!$F:$F,BKE!$C:$C,'nguyen vat lieu kho'!$A:$A,BKE!$B:$B,'nguyen vat lieu kho'!AA$3)</f>
        <v>0</v>
      </c>
      <c r="AB42" s="183">
        <f>SUMIFS(BKE!$F:$F,BKE!$C:$C,'nguyen vat lieu kho'!$A:$A,BKE!$B:$B,'nguyen vat lieu kho'!AB$3)</f>
        <v>0</v>
      </c>
      <c r="AC42" s="183">
        <f>SUMIFS(BKE!$F:$F,BKE!$C:$C,'nguyen vat lieu kho'!$A:$A,BKE!$B:$B,'nguyen vat lieu kho'!AC$3)</f>
        <v>0</v>
      </c>
      <c r="AD42" s="183">
        <f>SUMIFS(BKE!$F:$F,BKE!$C:$C,'nguyen vat lieu kho'!$A:$A,BKE!$B:$B,'nguyen vat lieu kho'!AD$3)</f>
        <v>0</v>
      </c>
      <c r="AE42" s="183">
        <f>SUMIFS(BKE!$F:$F,BKE!$C:$C,'nguyen vat lieu kho'!$A:$A,BKE!$B:$B,'nguyen vat lieu kho'!AE$3)</f>
        <v>0</v>
      </c>
      <c r="AF42" s="183">
        <f>SUMIFS(BKE!$F:$F,BKE!$C:$C,'nguyen vat lieu kho'!$A:$A,BKE!$B:$B,'nguyen vat lieu kho'!AF$3)</f>
        <v>0</v>
      </c>
      <c r="AG42" s="183">
        <f>SUMIFS(BKE!$F:$F,BKE!$C:$C,'nguyen vat lieu kho'!$A:$A,BKE!$B:$B,'nguyen vat lieu kho'!AG$3)</f>
        <v>0</v>
      </c>
      <c r="AH42" s="183">
        <f>SUMIFS(BKE!$F:$F,BKE!$C:$C,'nguyen vat lieu kho'!$A:$A,BKE!$B:$B,'nguyen vat lieu kho'!AH$3)</f>
        <v>0</v>
      </c>
      <c r="AI42" s="183">
        <f>SUMIFS(BKE!$F:$F,BKE!$C:$C,'nguyen vat lieu kho'!$A:$A,BKE!$B:$B,'nguyen vat lieu kho'!AI$3)</f>
        <v>0</v>
      </c>
      <c r="AJ42" s="183">
        <f>SUMIFS(BKE!$F:$F,BKE!$C:$C,'nguyen vat lieu kho'!$A:$A,BKE!$B:$B,'nguyen vat lieu kho'!AJ$3)</f>
        <v>0</v>
      </c>
      <c r="AK42" s="183">
        <f>SUMIFS(BKE!$F:$F,BKE!$C:$C,'nguyen vat lieu kho'!$A:$A,BKE!$B:$B,'nguyen vat lieu kho'!AK$3)</f>
        <v>0</v>
      </c>
      <c r="AL42" s="183">
        <f>SUMIFS(BKE!$F:$F,BKE!$C:$C,'nguyen vat lieu kho'!$A:$A,BKE!$B:$B,'nguyen vat lieu kho'!AL$3)</f>
        <v>0</v>
      </c>
      <c r="AM42" s="183">
        <f>SUMIFS(BKE!$F:$F,BKE!$C:$C,'nguyen vat lieu kho'!$A:$A,BKE!$B:$B,'nguyen vat lieu kho'!AM$3)</f>
        <v>0</v>
      </c>
      <c r="AN42" s="183">
        <f>SUMIFS(BKE!$F:$F,BKE!$C:$C,'nguyen vat lieu kho'!$A:$A,BKE!$B:$B,'nguyen vat lieu kho'!AN$3)</f>
        <v>0</v>
      </c>
      <c r="AO42" s="183">
        <f>SUMIFS(BKE!$F:$F,BKE!$C:$C,'nguyen vat lieu kho'!$A:$A,BKE!$B:$B,'nguyen vat lieu kho'!AO$3)</f>
        <v>0</v>
      </c>
      <c r="AP42" s="183">
        <f>SUMIFS(BKE!$F:$F,BKE!$C:$C,'nguyen vat lieu kho'!$A:$A,BKE!$B:$B,'nguyen vat lieu kho'!AP$3)</f>
        <v>1</v>
      </c>
      <c r="AQ42" s="183">
        <f>SUMIFS(BKE!$F:$F,BKE!$C:$C,'nguyen vat lieu kho'!$A:$A,BKE!$B:$B,'nguyen vat lieu kho'!AQ$3)</f>
        <v>0</v>
      </c>
    </row>
    <row r="43" spans="1:43" s="118" customFormat="1" ht="25.5" customHeight="1">
      <c r="A43" s="6" t="s">
        <v>129</v>
      </c>
      <c r="B43" s="129" t="s">
        <v>130</v>
      </c>
      <c r="C43" s="122" t="s">
        <v>4</v>
      </c>
      <c r="D43" s="123">
        <f>VLOOKUP(A43,BKE!C557:H962,5,0)</f>
        <v>70000</v>
      </c>
      <c r="E43" s="128">
        <v>1</v>
      </c>
      <c r="F43" s="124">
        <f t="shared" si="2"/>
        <v>70000</v>
      </c>
      <c r="G43" s="125">
        <f t="shared" ref="G43:G86" si="7">SUM(M43:AQ43)</f>
        <v>2</v>
      </c>
      <c r="H43" s="126">
        <f t="shared" si="4"/>
        <v>140000</v>
      </c>
      <c r="I43" s="127">
        <f t="shared" si="5"/>
        <v>2.2999999999999998</v>
      </c>
      <c r="J43" s="127">
        <f t="shared" si="6"/>
        <v>161000</v>
      </c>
      <c r="K43" s="128">
        <v>0.7</v>
      </c>
      <c r="L43" s="122">
        <f t="shared" si="1"/>
        <v>49000</v>
      </c>
      <c r="M43" s="183">
        <f>SUMIFS(BKE!$F:$F,BKE!$C:$C,'nguyen vat lieu kho'!$A:$A,BKE!$B:$B,'nguyen vat lieu kho'!M$3)</f>
        <v>0</v>
      </c>
      <c r="N43" s="183">
        <f>SUMIFS(BKE!$F:$F,BKE!$C:$C,'nguyen vat lieu kho'!$A:$A,BKE!$B:$B,'nguyen vat lieu kho'!N$3)</f>
        <v>0</v>
      </c>
      <c r="O43" s="183">
        <f>SUMIFS(BKE!$F:$F,BKE!$C:$C,'nguyen vat lieu kho'!$A:$A,BKE!$B:$B,'nguyen vat lieu kho'!O$3)</f>
        <v>0</v>
      </c>
      <c r="P43" s="183">
        <f>SUMIFS(BKE!$F:$F,BKE!$C:$C,'nguyen vat lieu kho'!$A:$A,BKE!$B:$B,'nguyen vat lieu kho'!P$3)</f>
        <v>0</v>
      </c>
      <c r="Q43" s="183">
        <f>SUMIFS(BKE!$F:$F,BKE!$C:$C,'nguyen vat lieu kho'!$A:$A,BKE!$B:$B,'nguyen vat lieu kho'!Q$3)</f>
        <v>0</v>
      </c>
      <c r="R43" s="183">
        <f>SUMIFS(BKE!$F:$F,BKE!$C:$C,'nguyen vat lieu kho'!$A:$A,BKE!$B:$B,'nguyen vat lieu kho'!R$3)</f>
        <v>0</v>
      </c>
      <c r="S43" s="183">
        <f>SUMIFS(BKE!$F:$F,BKE!$C:$C,'nguyen vat lieu kho'!$A:$A,BKE!$B:$B,'nguyen vat lieu kho'!S$3)</f>
        <v>0</v>
      </c>
      <c r="T43" s="183">
        <f>SUMIFS(BKE!$F:$F,BKE!$C:$C,'nguyen vat lieu kho'!$A:$A,BKE!$B:$B,'nguyen vat lieu kho'!T$3)</f>
        <v>1</v>
      </c>
      <c r="U43" s="183">
        <f>SUMIFS(BKE!$F:$F,BKE!$C:$C,'nguyen vat lieu kho'!$A:$A,BKE!$B:$B,'nguyen vat lieu kho'!U$3)</f>
        <v>0</v>
      </c>
      <c r="V43" s="183">
        <f>SUMIFS(BKE!$F:$F,BKE!$C:$C,'nguyen vat lieu kho'!$A:$A,BKE!$B:$B,'nguyen vat lieu kho'!V$3)</f>
        <v>0</v>
      </c>
      <c r="W43" s="183">
        <f>SUMIFS(BKE!$F:$F,BKE!$C:$C,'nguyen vat lieu kho'!$A:$A,BKE!$B:$B,'nguyen vat lieu kho'!W$3)</f>
        <v>0</v>
      </c>
      <c r="X43" s="183">
        <f>SUMIFS(BKE!$F:$F,BKE!$C:$C,'nguyen vat lieu kho'!$A:$A,BKE!$B:$B,'nguyen vat lieu kho'!X$3)</f>
        <v>0</v>
      </c>
      <c r="Y43" s="183">
        <f>SUMIFS(BKE!$F:$F,BKE!$C:$C,'nguyen vat lieu kho'!$A:$A,BKE!$B:$B,'nguyen vat lieu kho'!Y$3)</f>
        <v>0</v>
      </c>
      <c r="Z43" s="183">
        <f>SUMIFS(BKE!$F:$F,BKE!$C:$C,'nguyen vat lieu kho'!$A:$A,BKE!$B:$B,'nguyen vat lieu kho'!Z$3)</f>
        <v>0</v>
      </c>
      <c r="AA43" s="183">
        <f>SUMIFS(BKE!$F:$F,BKE!$C:$C,'nguyen vat lieu kho'!$A:$A,BKE!$B:$B,'nguyen vat lieu kho'!AA$3)</f>
        <v>0</v>
      </c>
      <c r="AB43" s="183">
        <f>SUMIFS(BKE!$F:$F,BKE!$C:$C,'nguyen vat lieu kho'!$A:$A,BKE!$B:$B,'nguyen vat lieu kho'!AB$3)</f>
        <v>0</v>
      </c>
      <c r="AC43" s="183">
        <f>SUMIFS(BKE!$F:$F,BKE!$C:$C,'nguyen vat lieu kho'!$A:$A,BKE!$B:$B,'nguyen vat lieu kho'!AC$3)</f>
        <v>0</v>
      </c>
      <c r="AD43" s="183">
        <f>SUMIFS(BKE!$F:$F,BKE!$C:$C,'nguyen vat lieu kho'!$A:$A,BKE!$B:$B,'nguyen vat lieu kho'!AD$3)</f>
        <v>0</v>
      </c>
      <c r="AE43" s="183">
        <f>SUMIFS(BKE!$F:$F,BKE!$C:$C,'nguyen vat lieu kho'!$A:$A,BKE!$B:$B,'nguyen vat lieu kho'!AE$3)</f>
        <v>0</v>
      </c>
      <c r="AF43" s="183">
        <f>SUMIFS(BKE!$F:$F,BKE!$C:$C,'nguyen vat lieu kho'!$A:$A,BKE!$B:$B,'nguyen vat lieu kho'!AF$3)</f>
        <v>0</v>
      </c>
      <c r="AG43" s="183">
        <f>SUMIFS(BKE!$F:$F,BKE!$C:$C,'nguyen vat lieu kho'!$A:$A,BKE!$B:$B,'nguyen vat lieu kho'!AG$3)</f>
        <v>0</v>
      </c>
      <c r="AH43" s="183">
        <f>SUMIFS(BKE!$F:$F,BKE!$C:$C,'nguyen vat lieu kho'!$A:$A,BKE!$B:$B,'nguyen vat lieu kho'!AH$3)</f>
        <v>0</v>
      </c>
      <c r="AI43" s="183">
        <f>SUMIFS(BKE!$F:$F,BKE!$C:$C,'nguyen vat lieu kho'!$A:$A,BKE!$B:$B,'nguyen vat lieu kho'!AI$3)</f>
        <v>0</v>
      </c>
      <c r="AJ43" s="183">
        <f>SUMIFS(BKE!$F:$F,BKE!$C:$C,'nguyen vat lieu kho'!$A:$A,BKE!$B:$B,'nguyen vat lieu kho'!AJ$3)</f>
        <v>0</v>
      </c>
      <c r="AK43" s="183">
        <f>SUMIFS(BKE!$F:$F,BKE!$C:$C,'nguyen vat lieu kho'!$A:$A,BKE!$B:$B,'nguyen vat lieu kho'!AK$3)</f>
        <v>0</v>
      </c>
      <c r="AL43" s="183">
        <f>SUMIFS(BKE!$F:$F,BKE!$C:$C,'nguyen vat lieu kho'!$A:$A,BKE!$B:$B,'nguyen vat lieu kho'!AL$3)</f>
        <v>0</v>
      </c>
      <c r="AM43" s="183">
        <f>SUMIFS(BKE!$F:$F,BKE!$C:$C,'nguyen vat lieu kho'!$A:$A,BKE!$B:$B,'nguyen vat lieu kho'!AM$3)</f>
        <v>0</v>
      </c>
      <c r="AN43" s="183">
        <f>SUMIFS(BKE!$F:$F,BKE!$C:$C,'nguyen vat lieu kho'!$A:$A,BKE!$B:$B,'nguyen vat lieu kho'!AN$3)</f>
        <v>0</v>
      </c>
      <c r="AO43" s="183">
        <f>SUMIFS(BKE!$F:$F,BKE!$C:$C,'nguyen vat lieu kho'!$A:$A,BKE!$B:$B,'nguyen vat lieu kho'!AO$3)</f>
        <v>0</v>
      </c>
      <c r="AP43" s="183">
        <f>SUMIFS(BKE!$F:$F,BKE!$C:$C,'nguyen vat lieu kho'!$A:$A,BKE!$B:$B,'nguyen vat lieu kho'!AP$3)</f>
        <v>1</v>
      </c>
      <c r="AQ43" s="183">
        <f>SUMIFS(BKE!$F:$F,BKE!$C:$C,'nguyen vat lieu kho'!$A:$A,BKE!$B:$B,'nguyen vat lieu kho'!AQ$3)</f>
        <v>0</v>
      </c>
    </row>
    <row r="44" spans="1:43" s="118" customFormat="1" ht="25.5" customHeight="1">
      <c r="A44" s="6" t="s">
        <v>131</v>
      </c>
      <c r="B44" s="129" t="s">
        <v>132</v>
      </c>
      <c r="C44" s="122" t="s">
        <v>4</v>
      </c>
      <c r="D44" s="123">
        <f>VLOOKUP(A44,BKE!C558:H963,5,0)</f>
        <v>294999.40000000002</v>
      </c>
      <c r="E44" s="128">
        <v>2</v>
      </c>
      <c r="F44" s="124">
        <f t="shared" si="2"/>
        <v>589998.80000000005</v>
      </c>
      <c r="G44" s="125">
        <f t="shared" si="7"/>
        <v>5</v>
      </c>
      <c r="H44" s="126">
        <f t="shared" si="4"/>
        <v>1474997</v>
      </c>
      <c r="I44" s="127">
        <f t="shared" si="5"/>
        <v>5.6</v>
      </c>
      <c r="J44" s="127">
        <f t="shared" si="6"/>
        <v>1651996.6400000001</v>
      </c>
      <c r="K44" s="128">
        <v>1.4</v>
      </c>
      <c r="L44" s="122">
        <f t="shared" si="1"/>
        <v>412999.16000000003</v>
      </c>
      <c r="M44" s="183">
        <f>SUMIFS(BKE!$F:$F,BKE!$C:$C,'nguyen vat lieu kho'!$A:$A,BKE!$B:$B,'nguyen vat lieu kho'!M$3)</f>
        <v>0</v>
      </c>
      <c r="N44" s="183">
        <f>SUMIFS(BKE!$F:$F,BKE!$C:$C,'nguyen vat lieu kho'!$A:$A,BKE!$B:$B,'nguyen vat lieu kho'!N$3)</f>
        <v>0</v>
      </c>
      <c r="O44" s="183">
        <f>SUMIFS(BKE!$F:$F,BKE!$C:$C,'nguyen vat lieu kho'!$A:$A,BKE!$B:$B,'nguyen vat lieu kho'!O$3)</f>
        <v>0</v>
      </c>
      <c r="P44" s="183">
        <f>SUMIFS(BKE!$F:$F,BKE!$C:$C,'nguyen vat lieu kho'!$A:$A,BKE!$B:$B,'nguyen vat lieu kho'!P$3)</f>
        <v>0</v>
      </c>
      <c r="Q44" s="183">
        <f>SUMIFS(BKE!$F:$F,BKE!$C:$C,'nguyen vat lieu kho'!$A:$A,BKE!$B:$B,'nguyen vat lieu kho'!Q$3)</f>
        <v>0</v>
      </c>
      <c r="R44" s="183">
        <f>SUMIFS(BKE!$F:$F,BKE!$C:$C,'nguyen vat lieu kho'!$A:$A,BKE!$B:$B,'nguyen vat lieu kho'!R$3)</f>
        <v>0</v>
      </c>
      <c r="S44" s="183">
        <f>SUMIFS(BKE!$F:$F,BKE!$C:$C,'nguyen vat lieu kho'!$A:$A,BKE!$B:$B,'nguyen vat lieu kho'!S$3)</f>
        <v>0</v>
      </c>
      <c r="T44" s="183">
        <f>SUMIFS(BKE!$F:$F,BKE!$C:$C,'nguyen vat lieu kho'!$A:$A,BKE!$B:$B,'nguyen vat lieu kho'!T$3)</f>
        <v>0</v>
      </c>
      <c r="U44" s="183">
        <f>SUMIFS(BKE!$F:$F,BKE!$C:$C,'nguyen vat lieu kho'!$A:$A,BKE!$B:$B,'nguyen vat lieu kho'!U$3)</f>
        <v>0</v>
      </c>
      <c r="V44" s="183">
        <f>SUMIFS(BKE!$F:$F,BKE!$C:$C,'nguyen vat lieu kho'!$A:$A,BKE!$B:$B,'nguyen vat lieu kho'!V$3)</f>
        <v>0</v>
      </c>
      <c r="W44" s="183">
        <f>SUMIFS(BKE!$F:$F,BKE!$C:$C,'nguyen vat lieu kho'!$A:$A,BKE!$B:$B,'nguyen vat lieu kho'!W$3)</f>
        <v>0</v>
      </c>
      <c r="X44" s="183">
        <f>SUMIFS(BKE!$F:$F,BKE!$C:$C,'nguyen vat lieu kho'!$A:$A,BKE!$B:$B,'nguyen vat lieu kho'!X$3)</f>
        <v>0</v>
      </c>
      <c r="Y44" s="183">
        <f>SUMIFS(BKE!$F:$F,BKE!$C:$C,'nguyen vat lieu kho'!$A:$A,BKE!$B:$B,'nguyen vat lieu kho'!Y$3)</f>
        <v>0</v>
      </c>
      <c r="Z44" s="183">
        <f>SUMIFS(BKE!$F:$F,BKE!$C:$C,'nguyen vat lieu kho'!$A:$A,BKE!$B:$B,'nguyen vat lieu kho'!Z$3)</f>
        <v>0</v>
      </c>
      <c r="AA44" s="183">
        <f>SUMIFS(BKE!$F:$F,BKE!$C:$C,'nguyen vat lieu kho'!$A:$A,BKE!$B:$B,'nguyen vat lieu kho'!AA$3)</f>
        <v>2</v>
      </c>
      <c r="AB44" s="183">
        <f>SUMIFS(BKE!$F:$F,BKE!$C:$C,'nguyen vat lieu kho'!$A:$A,BKE!$B:$B,'nguyen vat lieu kho'!AB$3)</f>
        <v>0</v>
      </c>
      <c r="AC44" s="183">
        <f>SUMIFS(BKE!$F:$F,BKE!$C:$C,'nguyen vat lieu kho'!$A:$A,BKE!$B:$B,'nguyen vat lieu kho'!AC$3)</f>
        <v>0</v>
      </c>
      <c r="AD44" s="183">
        <f>SUMIFS(BKE!$F:$F,BKE!$C:$C,'nguyen vat lieu kho'!$A:$A,BKE!$B:$B,'nguyen vat lieu kho'!AD$3)</f>
        <v>0</v>
      </c>
      <c r="AE44" s="183">
        <f>SUMIFS(BKE!$F:$F,BKE!$C:$C,'nguyen vat lieu kho'!$A:$A,BKE!$B:$B,'nguyen vat lieu kho'!AE$3)</f>
        <v>0</v>
      </c>
      <c r="AF44" s="183">
        <f>SUMIFS(BKE!$F:$F,BKE!$C:$C,'nguyen vat lieu kho'!$A:$A,BKE!$B:$B,'nguyen vat lieu kho'!AF$3)</f>
        <v>0</v>
      </c>
      <c r="AG44" s="183">
        <f>SUMIFS(BKE!$F:$F,BKE!$C:$C,'nguyen vat lieu kho'!$A:$A,BKE!$B:$B,'nguyen vat lieu kho'!AG$3)</f>
        <v>0</v>
      </c>
      <c r="AH44" s="183">
        <f>SUMIFS(BKE!$F:$F,BKE!$C:$C,'nguyen vat lieu kho'!$A:$A,BKE!$B:$B,'nguyen vat lieu kho'!AH$3)</f>
        <v>0</v>
      </c>
      <c r="AI44" s="183">
        <f>SUMIFS(BKE!$F:$F,BKE!$C:$C,'nguyen vat lieu kho'!$A:$A,BKE!$B:$B,'nguyen vat lieu kho'!AI$3)</f>
        <v>0</v>
      </c>
      <c r="AJ44" s="183">
        <f>SUMIFS(BKE!$F:$F,BKE!$C:$C,'nguyen vat lieu kho'!$A:$A,BKE!$B:$B,'nguyen vat lieu kho'!AJ$3)</f>
        <v>0</v>
      </c>
      <c r="AK44" s="183">
        <f>SUMIFS(BKE!$F:$F,BKE!$C:$C,'nguyen vat lieu kho'!$A:$A,BKE!$B:$B,'nguyen vat lieu kho'!AK$3)</f>
        <v>0</v>
      </c>
      <c r="AL44" s="183">
        <f>SUMIFS(BKE!$F:$F,BKE!$C:$C,'nguyen vat lieu kho'!$A:$A,BKE!$B:$B,'nguyen vat lieu kho'!AL$3)</f>
        <v>0</v>
      </c>
      <c r="AM44" s="183">
        <f>SUMIFS(BKE!$F:$F,BKE!$C:$C,'nguyen vat lieu kho'!$A:$A,BKE!$B:$B,'nguyen vat lieu kho'!AM$3)</f>
        <v>0</v>
      </c>
      <c r="AN44" s="183">
        <f>SUMIFS(BKE!$F:$F,BKE!$C:$C,'nguyen vat lieu kho'!$A:$A,BKE!$B:$B,'nguyen vat lieu kho'!AN$3)</f>
        <v>0</v>
      </c>
      <c r="AO44" s="183">
        <f>SUMIFS(BKE!$F:$F,BKE!$C:$C,'nguyen vat lieu kho'!$A:$A,BKE!$B:$B,'nguyen vat lieu kho'!AO$3)</f>
        <v>0</v>
      </c>
      <c r="AP44" s="183">
        <f>SUMIFS(BKE!$F:$F,BKE!$C:$C,'nguyen vat lieu kho'!$A:$A,BKE!$B:$B,'nguyen vat lieu kho'!AP$3)</f>
        <v>3</v>
      </c>
      <c r="AQ44" s="183">
        <f>SUMIFS(BKE!$F:$F,BKE!$C:$C,'nguyen vat lieu kho'!$A:$A,BKE!$B:$B,'nguyen vat lieu kho'!AQ$3)</f>
        <v>0</v>
      </c>
    </row>
    <row r="45" spans="1:43" s="118" customFormat="1" ht="25.5" customHeight="1">
      <c r="A45" s="10" t="s">
        <v>767</v>
      </c>
      <c r="B45" s="10" t="s">
        <v>11</v>
      </c>
      <c r="C45" s="10" t="s">
        <v>4</v>
      </c>
      <c r="D45" s="123">
        <f>VLOOKUP(A45,BKE!C559:H964,5,0)</f>
        <v>45000</v>
      </c>
      <c r="E45" s="128">
        <v>8</v>
      </c>
      <c r="F45" s="124">
        <f t="shared" si="2"/>
        <v>360000</v>
      </c>
      <c r="G45" s="125">
        <f t="shared" si="7"/>
        <v>10</v>
      </c>
      <c r="H45" s="126">
        <f t="shared" ref="H45:H87" si="8">D45*G45</f>
        <v>450000</v>
      </c>
      <c r="I45" s="127">
        <f t="shared" si="5"/>
        <v>6.6</v>
      </c>
      <c r="J45" s="127">
        <f t="shared" si="6"/>
        <v>297000</v>
      </c>
      <c r="K45" s="128">
        <v>11.4</v>
      </c>
      <c r="L45" s="122">
        <f t="shared" si="1"/>
        <v>513000</v>
      </c>
      <c r="M45" s="183">
        <f>SUMIFS(BKE!$F:$F,BKE!$C:$C,'nguyen vat lieu kho'!$A:$A,BKE!$B:$B,'nguyen vat lieu kho'!M$3)</f>
        <v>0</v>
      </c>
      <c r="N45" s="183">
        <f>SUMIFS(BKE!$F:$F,BKE!$C:$C,'nguyen vat lieu kho'!$A:$A,BKE!$B:$B,'nguyen vat lieu kho'!N$3)</f>
        <v>0</v>
      </c>
      <c r="O45" s="183">
        <f>SUMIFS(BKE!$F:$F,BKE!$C:$C,'nguyen vat lieu kho'!$A:$A,BKE!$B:$B,'nguyen vat lieu kho'!O$3)</f>
        <v>0</v>
      </c>
      <c r="P45" s="183">
        <f>SUMIFS(BKE!$F:$F,BKE!$C:$C,'nguyen vat lieu kho'!$A:$A,BKE!$B:$B,'nguyen vat lieu kho'!P$3)</f>
        <v>0</v>
      </c>
      <c r="Q45" s="183">
        <f>SUMIFS(BKE!$F:$F,BKE!$C:$C,'nguyen vat lieu kho'!$A:$A,BKE!$B:$B,'nguyen vat lieu kho'!Q$3)</f>
        <v>0</v>
      </c>
      <c r="R45" s="183">
        <f>SUMIFS(BKE!$F:$F,BKE!$C:$C,'nguyen vat lieu kho'!$A:$A,BKE!$B:$B,'nguyen vat lieu kho'!R$3)</f>
        <v>0</v>
      </c>
      <c r="S45" s="183">
        <f>SUMIFS(BKE!$F:$F,BKE!$C:$C,'nguyen vat lieu kho'!$A:$A,BKE!$B:$B,'nguyen vat lieu kho'!S$3)</f>
        <v>0</v>
      </c>
      <c r="T45" s="183">
        <f>SUMIFS(BKE!$F:$F,BKE!$C:$C,'nguyen vat lieu kho'!$A:$A,BKE!$B:$B,'nguyen vat lieu kho'!T$3)</f>
        <v>0</v>
      </c>
      <c r="U45" s="183">
        <f>SUMIFS(BKE!$F:$F,BKE!$C:$C,'nguyen vat lieu kho'!$A:$A,BKE!$B:$B,'nguyen vat lieu kho'!U$3)</f>
        <v>0</v>
      </c>
      <c r="V45" s="183">
        <f>SUMIFS(BKE!$F:$F,BKE!$C:$C,'nguyen vat lieu kho'!$A:$A,BKE!$B:$B,'nguyen vat lieu kho'!V$3)</f>
        <v>0</v>
      </c>
      <c r="W45" s="183">
        <f>SUMIFS(BKE!$F:$F,BKE!$C:$C,'nguyen vat lieu kho'!$A:$A,BKE!$B:$B,'nguyen vat lieu kho'!W$3)</f>
        <v>0</v>
      </c>
      <c r="X45" s="183">
        <f>SUMIFS(BKE!$F:$F,BKE!$C:$C,'nguyen vat lieu kho'!$A:$A,BKE!$B:$B,'nguyen vat lieu kho'!X$3)</f>
        <v>0</v>
      </c>
      <c r="Y45" s="183">
        <f>SUMIFS(BKE!$F:$F,BKE!$C:$C,'nguyen vat lieu kho'!$A:$A,BKE!$B:$B,'nguyen vat lieu kho'!Y$3)</f>
        <v>0</v>
      </c>
      <c r="Z45" s="183">
        <f>SUMIFS(BKE!$F:$F,BKE!$C:$C,'nguyen vat lieu kho'!$A:$A,BKE!$B:$B,'nguyen vat lieu kho'!Z$3)</f>
        <v>0</v>
      </c>
      <c r="AA45" s="183">
        <f>SUMIFS(BKE!$F:$F,BKE!$C:$C,'nguyen vat lieu kho'!$A:$A,BKE!$B:$B,'nguyen vat lieu kho'!AA$3)</f>
        <v>10</v>
      </c>
      <c r="AB45" s="183">
        <f>SUMIFS(BKE!$F:$F,BKE!$C:$C,'nguyen vat lieu kho'!$A:$A,BKE!$B:$B,'nguyen vat lieu kho'!AB$3)</f>
        <v>0</v>
      </c>
      <c r="AC45" s="183">
        <f>SUMIFS(BKE!$F:$F,BKE!$C:$C,'nguyen vat lieu kho'!$A:$A,BKE!$B:$B,'nguyen vat lieu kho'!AC$3)</f>
        <v>0</v>
      </c>
      <c r="AD45" s="183">
        <f>SUMIFS(BKE!$F:$F,BKE!$C:$C,'nguyen vat lieu kho'!$A:$A,BKE!$B:$B,'nguyen vat lieu kho'!AD$3)</f>
        <v>0</v>
      </c>
      <c r="AE45" s="183">
        <f>SUMIFS(BKE!$F:$F,BKE!$C:$C,'nguyen vat lieu kho'!$A:$A,BKE!$B:$B,'nguyen vat lieu kho'!AE$3)</f>
        <v>0</v>
      </c>
      <c r="AF45" s="183">
        <f>SUMIFS(BKE!$F:$F,BKE!$C:$C,'nguyen vat lieu kho'!$A:$A,BKE!$B:$B,'nguyen vat lieu kho'!AF$3)</f>
        <v>0</v>
      </c>
      <c r="AG45" s="183">
        <f>SUMIFS(BKE!$F:$F,BKE!$C:$C,'nguyen vat lieu kho'!$A:$A,BKE!$B:$B,'nguyen vat lieu kho'!AG$3)</f>
        <v>0</v>
      </c>
      <c r="AH45" s="183">
        <f>SUMIFS(BKE!$F:$F,BKE!$C:$C,'nguyen vat lieu kho'!$A:$A,BKE!$B:$B,'nguyen vat lieu kho'!AH$3)</f>
        <v>0</v>
      </c>
      <c r="AI45" s="183">
        <f>SUMIFS(BKE!$F:$F,BKE!$C:$C,'nguyen vat lieu kho'!$A:$A,BKE!$B:$B,'nguyen vat lieu kho'!AI$3)</f>
        <v>0</v>
      </c>
      <c r="AJ45" s="183">
        <f>SUMIFS(BKE!$F:$F,BKE!$C:$C,'nguyen vat lieu kho'!$A:$A,BKE!$B:$B,'nguyen vat lieu kho'!AJ$3)</f>
        <v>0</v>
      </c>
      <c r="AK45" s="183">
        <f>SUMIFS(BKE!$F:$F,BKE!$C:$C,'nguyen vat lieu kho'!$A:$A,BKE!$B:$B,'nguyen vat lieu kho'!AK$3)</f>
        <v>0</v>
      </c>
      <c r="AL45" s="183">
        <f>SUMIFS(BKE!$F:$F,BKE!$C:$C,'nguyen vat lieu kho'!$A:$A,BKE!$B:$B,'nguyen vat lieu kho'!AL$3)</f>
        <v>0</v>
      </c>
      <c r="AM45" s="183">
        <f>SUMIFS(BKE!$F:$F,BKE!$C:$C,'nguyen vat lieu kho'!$A:$A,BKE!$B:$B,'nguyen vat lieu kho'!AM$3)</f>
        <v>0</v>
      </c>
      <c r="AN45" s="183">
        <f>SUMIFS(BKE!$F:$F,BKE!$C:$C,'nguyen vat lieu kho'!$A:$A,BKE!$B:$B,'nguyen vat lieu kho'!AN$3)</f>
        <v>0</v>
      </c>
      <c r="AO45" s="183">
        <f>SUMIFS(BKE!$F:$F,BKE!$C:$C,'nguyen vat lieu kho'!$A:$A,BKE!$B:$B,'nguyen vat lieu kho'!AO$3)</f>
        <v>0</v>
      </c>
      <c r="AP45" s="183">
        <f>SUMIFS(BKE!$F:$F,BKE!$C:$C,'nguyen vat lieu kho'!$A:$A,BKE!$B:$B,'nguyen vat lieu kho'!AP$3)</f>
        <v>0</v>
      </c>
      <c r="AQ45" s="183">
        <f>SUMIFS(BKE!$F:$F,BKE!$C:$C,'nguyen vat lieu kho'!$A:$A,BKE!$B:$B,'nguyen vat lieu kho'!AQ$3)</f>
        <v>0</v>
      </c>
    </row>
    <row r="46" spans="1:43" s="118" customFormat="1" ht="25.5" customHeight="1">
      <c r="A46" s="6" t="s">
        <v>133</v>
      </c>
      <c r="B46" s="129" t="s">
        <v>134</v>
      </c>
      <c r="C46" s="122" t="s">
        <v>4</v>
      </c>
      <c r="D46" s="123" t="str">
        <f>VLOOKUP(A46,BKE!C560:H965,5,0)</f>
        <v>0</v>
      </c>
      <c r="E46" s="128">
        <v>3</v>
      </c>
      <c r="F46" s="124">
        <f t="shared" si="2"/>
        <v>0</v>
      </c>
      <c r="G46" s="125">
        <f t="shared" si="7"/>
        <v>0</v>
      </c>
      <c r="H46" s="126">
        <f t="shared" si="8"/>
        <v>0</v>
      </c>
      <c r="I46" s="127">
        <f t="shared" si="5"/>
        <v>1</v>
      </c>
      <c r="J46" s="127">
        <f t="shared" si="6"/>
        <v>0</v>
      </c>
      <c r="K46" s="128">
        <v>2</v>
      </c>
      <c r="L46" s="122">
        <f t="shared" si="1"/>
        <v>0</v>
      </c>
      <c r="M46" s="183">
        <f>SUMIFS(BKE!$F:$F,BKE!$C:$C,'nguyen vat lieu kho'!$A:$A,BKE!$B:$B,'nguyen vat lieu kho'!M$3)</f>
        <v>0</v>
      </c>
      <c r="N46" s="183">
        <f>SUMIFS(BKE!$F:$F,BKE!$C:$C,'nguyen vat lieu kho'!$A:$A,BKE!$B:$B,'nguyen vat lieu kho'!N$3)</f>
        <v>0</v>
      </c>
      <c r="O46" s="183">
        <f>SUMIFS(BKE!$F:$F,BKE!$C:$C,'nguyen vat lieu kho'!$A:$A,BKE!$B:$B,'nguyen vat lieu kho'!O$3)</f>
        <v>0</v>
      </c>
      <c r="P46" s="183">
        <f>SUMIFS(BKE!$F:$F,BKE!$C:$C,'nguyen vat lieu kho'!$A:$A,BKE!$B:$B,'nguyen vat lieu kho'!P$3)</f>
        <v>0</v>
      </c>
      <c r="Q46" s="183">
        <f>SUMIFS(BKE!$F:$F,BKE!$C:$C,'nguyen vat lieu kho'!$A:$A,BKE!$B:$B,'nguyen vat lieu kho'!Q$3)</f>
        <v>0</v>
      </c>
      <c r="R46" s="183">
        <f>SUMIFS(BKE!$F:$F,BKE!$C:$C,'nguyen vat lieu kho'!$A:$A,BKE!$B:$B,'nguyen vat lieu kho'!R$3)</f>
        <v>0</v>
      </c>
      <c r="S46" s="183">
        <f>SUMIFS(BKE!$F:$F,BKE!$C:$C,'nguyen vat lieu kho'!$A:$A,BKE!$B:$B,'nguyen vat lieu kho'!S$3)</f>
        <v>0</v>
      </c>
      <c r="T46" s="183">
        <f>SUMIFS(BKE!$F:$F,BKE!$C:$C,'nguyen vat lieu kho'!$A:$A,BKE!$B:$B,'nguyen vat lieu kho'!T$3)</f>
        <v>0</v>
      </c>
      <c r="U46" s="183">
        <f>SUMIFS(BKE!$F:$F,BKE!$C:$C,'nguyen vat lieu kho'!$A:$A,BKE!$B:$B,'nguyen vat lieu kho'!U$3)</f>
        <v>0</v>
      </c>
      <c r="V46" s="183">
        <f>SUMIFS(BKE!$F:$F,BKE!$C:$C,'nguyen vat lieu kho'!$A:$A,BKE!$B:$B,'nguyen vat lieu kho'!V$3)</f>
        <v>0</v>
      </c>
      <c r="W46" s="183">
        <f>SUMIFS(BKE!$F:$F,BKE!$C:$C,'nguyen vat lieu kho'!$A:$A,BKE!$B:$B,'nguyen vat lieu kho'!W$3)</f>
        <v>0</v>
      </c>
      <c r="X46" s="183">
        <f>SUMIFS(BKE!$F:$F,BKE!$C:$C,'nguyen vat lieu kho'!$A:$A,BKE!$B:$B,'nguyen vat lieu kho'!X$3)</f>
        <v>0</v>
      </c>
      <c r="Y46" s="183">
        <f>SUMIFS(BKE!$F:$F,BKE!$C:$C,'nguyen vat lieu kho'!$A:$A,BKE!$B:$B,'nguyen vat lieu kho'!Y$3)</f>
        <v>0</v>
      </c>
      <c r="Z46" s="183">
        <f>SUMIFS(BKE!$F:$F,BKE!$C:$C,'nguyen vat lieu kho'!$A:$A,BKE!$B:$B,'nguyen vat lieu kho'!Z$3)</f>
        <v>0</v>
      </c>
      <c r="AA46" s="183">
        <f>SUMIFS(BKE!$F:$F,BKE!$C:$C,'nguyen vat lieu kho'!$A:$A,BKE!$B:$B,'nguyen vat lieu kho'!AA$3)</f>
        <v>0</v>
      </c>
      <c r="AB46" s="183">
        <f>SUMIFS(BKE!$F:$F,BKE!$C:$C,'nguyen vat lieu kho'!$A:$A,BKE!$B:$B,'nguyen vat lieu kho'!AB$3)</f>
        <v>0</v>
      </c>
      <c r="AC46" s="183">
        <f>SUMIFS(BKE!$F:$F,BKE!$C:$C,'nguyen vat lieu kho'!$A:$A,BKE!$B:$B,'nguyen vat lieu kho'!AC$3)</f>
        <v>0</v>
      </c>
      <c r="AD46" s="183">
        <f>SUMIFS(BKE!$F:$F,BKE!$C:$C,'nguyen vat lieu kho'!$A:$A,BKE!$B:$B,'nguyen vat lieu kho'!AD$3)</f>
        <v>0</v>
      </c>
      <c r="AE46" s="183">
        <f>SUMIFS(BKE!$F:$F,BKE!$C:$C,'nguyen vat lieu kho'!$A:$A,BKE!$B:$B,'nguyen vat lieu kho'!AE$3)</f>
        <v>0</v>
      </c>
      <c r="AF46" s="183">
        <f>SUMIFS(BKE!$F:$F,BKE!$C:$C,'nguyen vat lieu kho'!$A:$A,BKE!$B:$B,'nguyen vat lieu kho'!AF$3)</f>
        <v>0</v>
      </c>
      <c r="AG46" s="183">
        <f>SUMIFS(BKE!$F:$F,BKE!$C:$C,'nguyen vat lieu kho'!$A:$A,BKE!$B:$B,'nguyen vat lieu kho'!AG$3)</f>
        <v>0</v>
      </c>
      <c r="AH46" s="183">
        <f>SUMIFS(BKE!$F:$F,BKE!$C:$C,'nguyen vat lieu kho'!$A:$A,BKE!$B:$B,'nguyen vat lieu kho'!AH$3)</f>
        <v>0</v>
      </c>
      <c r="AI46" s="183">
        <f>SUMIFS(BKE!$F:$F,BKE!$C:$C,'nguyen vat lieu kho'!$A:$A,BKE!$B:$B,'nguyen vat lieu kho'!AI$3)</f>
        <v>0</v>
      </c>
      <c r="AJ46" s="183">
        <f>SUMIFS(BKE!$F:$F,BKE!$C:$C,'nguyen vat lieu kho'!$A:$A,BKE!$B:$B,'nguyen vat lieu kho'!AJ$3)</f>
        <v>0</v>
      </c>
      <c r="AK46" s="183">
        <f>SUMIFS(BKE!$F:$F,BKE!$C:$C,'nguyen vat lieu kho'!$A:$A,BKE!$B:$B,'nguyen vat lieu kho'!AK$3)</f>
        <v>0</v>
      </c>
      <c r="AL46" s="183">
        <f>SUMIFS(BKE!$F:$F,BKE!$C:$C,'nguyen vat lieu kho'!$A:$A,BKE!$B:$B,'nguyen vat lieu kho'!AL$3)</f>
        <v>0</v>
      </c>
      <c r="AM46" s="183">
        <f>SUMIFS(BKE!$F:$F,BKE!$C:$C,'nguyen vat lieu kho'!$A:$A,BKE!$B:$B,'nguyen vat lieu kho'!AM$3)</f>
        <v>0</v>
      </c>
      <c r="AN46" s="183">
        <f>SUMIFS(BKE!$F:$F,BKE!$C:$C,'nguyen vat lieu kho'!$A:$A,BKE!$B:$B,'nguyen vat lieu kho'!AN$3)</f>
        <v>0</v>
      </c>
      <c r="AO46" s="183">
        <f>SUMIFS(BKE!$F:$F,BKE!$C:$C,'nguyen vat lieu kho'!$A:$A,BKE!$B:$B,'nguyen vat lieu kho'!AO$3)</f>
        <v>0</v>
      </c>
      <c r="AP46" s="183">
        <f>SUMIFS(BKE!$F:$F,BKE!$C:$C,'nguyen vat lieu kho'!$A:$A,BKE!$B:$B,'nguyen vat lieu kho'!AP$3)</f>
        <v>0</v>
      </c>
      <c r="AQ46" s="183">
        <f>SUMIFS(BKE!$F:$F,BKE!$C:$C,'nguyen vat lieu kho'!$A:$A,BKE!$B:$B,'nguyen vat lieu kho'!AQ$3)</f>
        <v>0</v>
      </c>
    </row>
    <row r="47" spans="1:43" s="118" customFormat="1" ht="25.5" customHeight="1">
      <c r="A47" s="6" t="s">
        <v>135</v>
      </c>
      <c r="B47" s="129" t="s">
        <v>12</v>
      </c>
      <c r="C47" s="122" t="s">
        <v>4</v>
      </c>
      <c r="D47" s="123">
        <f>VLOOKUP(A47,BKE!C561:H966,5,0)</f>
        <v>203727.27272727274</v>
      </c>
      <c r="E47" s="128">
        <v>2</v>
      </c>
      <c r="F47" s="124">
        <f t="shared" si="2"/>
        <v>407454.54545454547</v>
      </c>
      <c r="G47" s="125">
        <f t="shared" si="7"/>
        <v>11</v>
      </c>
      <c r="H47" s="126">
        <f t="shared" si="8"/>
        <v>2241000</v>
      </c>
      <c r="I47" s="127">
        <f t="shared" si="5"/>
        <v>10</v>
      </c>
      <c r="J47" s="127">
        <f t="shared" si="6"/>
        <v>2037272.7272727271</v>
      </c>
      <c r="K47" s="128">
        <v>3</v>
      </c>
      <c r="L47" s="122">
        <f t="shared" si="1"/>
        <v>611181.81818181823</v>
      </c>
      <c r="M47" s="183">
        <f>SUMIFS(BKE!$F:$F,BKE!$C:$C,'nguyen vat lieu kho'!$A:$A,BKE!$B:$B,'nguyen vat lieu kho'!M$3)</f>
        <v>2</v>
      </c>
      <c r="N47" s="183">
        <f>SUMIFS(BKE!$F:$F,BKE!$C:$C,'nguyen vat lieu kho'!$A:$A,BKE!$B:$B,'nguyen vat lieu kho'!N$3)</f>
        <v>0</v>
      </c>
      <c r="O47" s="183">
        <f>SUMIFS(BKE!$F:$F,BKE!$C:$C,'nguyen vat lieu kho'!$A:$A,BKE!$B:$B,'nguyen vat lieu kho'!O$3)</f>
        <v>0</v>
      </c>
      <c r="P47" s="183">
        <f>SUMIFS(BKE!$F:$F,BKE!$C:$C,'nguyen vat lieu kho'!$A:$A,BKE!$B:$B,'nguyen vat lieu kho'!P$3)</f>
        <v>0</v>
      </c>
      <c r="Q47" s="183">
        <f>SUMIFS(BKE!$F:$F,BKE!$C:$C,'nguyen vat lieu kho'!$A:$A,BKE!$B:$B,'nguyen vat lieu kho'!Q$3)</f>
        <v>0</v>
      </c>
      <c r="R47" s="183">
        <f>SUMIFS(BKE!$F:$F,BKE!$C:$C,'nguyen vat lieu kho'!$A:$A,BKE!$B:$B,'nguyen vat lieu kho'!R$3)</f>
        <v>0</v>
      </c>
      <c r="S47" s="183">
        <f>SUMIFS(BKE!$F:$F,BKE!$C:$C,'nguyen vat lieu kho'!$A:$A,BKE!$B:$B,'nguyen vat lieu kho'!S$3)</f>
        <v>0</v>
      </c>
      <c r="T47" s="183">
        <f>SUMIFS(BKE!$F:$F,BKE!$C:$C,'nguyen vat lieu kho'!$A:$A,BKE!$B:$B,'nguyen vat lieu kho'!T$3)</f>
        <v>3</v>
      </c>
      <c r="U47" s="183">
        <f>SUMIFS(BKE!$F:$F,BKE!$C:$C,'nguyen vat lieu kho'!$A:$A,BKE!$B:$B,'nguyen vat lieu kho'!U$3)</f>
        <v>0</v>
      </c>
      <c r="V47" s="183">
        <f>SUMIFS(BKE!$F:$F,BKE!$C:$C,'nguyen vat lieu kho'!$A:$A,BKE!$B:$B,'nguyen vat lieu kho'!V$3)</f>
        <v>0</v>
      </c>
      <c r="W47" s="183">
        <f>SUMIFS(BKE!$F:$F,BKE!$C:$C,'nguyen vat lieu kho'!$A:$A,BKE!$B:$B,'nguyen vat lieu kho'!W$3)</f>
        <v>0</v>
      </c>
      <c r="X47" s="183">
        <f>SUMIFS(BKE!$F:$F,BKE!$C:$C,'nguyen vat lieu kho'!$A:$A,BKE!$B:$B,'nguyen vat lieu kho'!X$3)</f>
        <v>0</v>
      </c>
      <c r="Y47" s="183">
        <f>SUMIFS(BKE!$F:$F,BKE!$C:$C,'nguyen vat lieu kho'!$A:$A,BKE!$B:$B,'nguyen vat lieu kho'!Y$3)</f>
        <v>0</v>
      </c>
      <c r="Z47" s="183">
        <f>SUMIFS(BKE!$F:$F,BKE!$C:$C,'nguyen vat lieu kho'!$A:$A,BKE!$B:$B,'nguyen vat lieu kho'!Z$3)</f>
        <v>0</v>
      </c>
      <c r="AA47" s="183">
        <f>SUMIFS(BKE!$F:$F,BKE!$C:$C,'nguyen vat lieu kho'!$A:$A,BKE!$B:$B,'nguyen vat lieu kho'!AA$3)</f>
        <v>3</v>
      </c>
      <c r="AB47" s="183">
        <f>SUMIFS(BKE!$F:$F,BKE!$C:$C,'nguyen vat lieu kho'!$A:$A,BKE!$B:$B,'nguyen vat lieu kho'!AB$3)</f>
        <v>0</v>
      </c>
      <c r="AC47" s="183">
        <f>SUMIFS(BKE!$F:$F,BKE!$C:$C,'nguyen vat lieu kho'!$A:$A,BKE!$B:$B,'nguyen vat lieu kho'!AC$3)</f>
        <v>0</v>
      </c>
      <c r="AD47" s="183">
        <f>SUMIFS(BKE!$F:$F,BKE!$C:$C,'nguyen vat lieu kho'!$A:$A,BKE!$B:$B,'nguyen vat lieu kho'!AD$3)</f>
        <v>0</v>
      </c>
      <c r="AE47" s="183">
        <f>SUMIFS(BKE!$F:$F,BKE!$C:$C,'nguyen vat lieu kho'!$A:$A,BKE!$B:$B,'nguyen vat lieu kho'!AE$3)</f>
        <v>0</v>
      </c>
      <c r="AF47" s="183">
        <f>SUMIFS(BKE!$F:$F,BKE!$C:$C,'nguyen vat lieu kho'!$A:$A,BKE!$B:$B,'nguyen vat lieu kho'!AF$3)</f>
        <v>0</v>
      </c>
      <c r="AG47" s="183">
        <f>SUMIFS(BKE!$F:$F,BKE!$C:$C,'nguyen vat lieu kho'!$A:$A,BKE!$B:$B,'nguyen vat lieu kho'!AG$3)</f>
        <v>0</v>
      </c>
      <c r="AH47" s="183">
        <f>SUMIFS(BKE!$F:$F,BKE!$C:$C,'nguyen vat lieu kho'!$A:$A,BKE!$B:$B,'nguyen vat lieu kho'!AH$3)</f>
        <v>0</v>
      </c>
      <c r="AI47" s="183">
        <f>SUMIFS(BKE!$F:$F,BKE!$C:$C,'nguyen vat lieu kho'!$A:$A,BKE!$B:$B,'nguyen vat lieu kho'!AI$3)</f>
        <v>0</v>
      </c>
      <c r="AJ47" s="183">
        <f>SUMIFS(BKE!$F:$F,BKE!$C:$C,'nguyen vat lieu kho'!$A:$A,BKE!$B:$B,'nguyen vat lieu kho'!AJ$3)</f>
        <v>0</v>
      </c>
      <c r="AK47" s="183">
        <f>SUMIFS(BKE!$F:$F,BKE!$C:$C,'nguyen vat lieu kho'!$A:$A,BKE!$B:$B,'nguyen vat lieu kho'!AK$3)</f>
        <v>0</v>
      </c>
      <c r="AL47" s="183">
        <f>SUMIFS(BKE!$F:$F,BKE!$C:$C,'nguyen vat lieu kho'!$A:$A,BKE!$B:$B,'nguyen vat lieu kho'!AL$3)</f>
        <v>0</v>
      </c>
      <c r="AM47" s="183">
        <f>SUMIFS(BKE!$F:$F,BKE!$C:$C,'nguyen vat lieu kho'!$A:$A,BKE!$B:$B,'nguyen vat lieu kho'!AM$3)</f>
        <v>0</v>
      </c>
      <c r="AN47" s="183">
        <f>SUMIFS(BKE!$F:$F,BKE!$C:$C,'nguyen vat lieu kho'!$A:$A,BKE!$B:$B,'nguyen vat lieu kho'!AN$3)</f>
        <v>0</v>
      </c>
      <c r="AO47" s="183">
        <f>SUMIFS(BKE!$F:$F,BKE!$C:$C,'nguyen vat lieu kho'!$A:$A,BKE!$B:$B,'nguyen vat lieu kho'!AO$3)</f>
        <v>0</v>
      </c>
      <c r="AP47" s="183">
        <f>SUMIFS(BKE!$F:$F,BKE!$C:$C,'nguyen vat lieu kho'!$A:$A,BKE!$B:$B,'nguyen vat lieu kho'!AP$3)</f>
        <v>3</v>
      </c>
      <c r="AQ47" s="183">
        <f>SUMIFS(BKE!$F:$F,BKE!$C:$C,'nguyen vat lieu kho'!$A:$A,BKE!$B:$B,'nguyen vat lieu kho'!AQ$3)</f>
        <v>0</v>
      </c>
    </row>
    <row r="48" spans="1:43" s="118" customFormat="1" ht="25.5" customHeight="1">
      <c r="A48" s="6" t="s">
        <v>136</v>
      </c>
      <c r="B48" s="129" t="s">
        <v>137</v>
      </c>
      <c r="C48" s="122" t="s">
        <v>4</v>
      </c>
      <c r="D48" s="123">
        <f>VLOOKUP(A48,BKE!C562:H967,5,0)</f>
        <v>0</v>
      </c>
      <c r="E48" s="128">
        <v>0.6</v>
      </c>
      <c r="F48" s="124">
        <f t="shared" si="2"/>
        <v>0</v>
      </c>
      <c r="G48" s="125">
        <f t="shared" si="7"/>
        <v>1</v>
      </c>
      <c r="H48" s="126">
        <f t="shared" si="8"/>
        <v>0</v>
      </c>
      <c r="I48" s="127">
        <f t="shared" si="5"/>
        <v>0.60000000000000009</v>
      </c>
      <c r="J48" s="127">
        <f t="shared" si="6"/>
        <v>0</v>
      </c>
      <c r="K48" s="128">
        <v>1</v>
      </c>
      <c r="L48" s="122">
        <f t="shared" si="1"/>
        <v>0</v>
      </c>
      <c r="M48" s="183">
        <f>SUMIFS(BKE!$F:$F,BKE!$C:$C,'nguyen vat lieu kho'!$A:$A,BKE!$B:$B,'nguyen vat lieu kho'!M$3)</f>
        <v>0</v>
      </c>
      <c r="N48" s="183">
        <f>SUMIFS(BKE!$F:$F,BKE!$C:$C,'nguyen vat lieu kho'!$A:$A,BKE!$B:$B,'nguyen vat lieu kho'!N$3)</f>
        <v>0</v>
      </c>
      <c r="O48" s="183">
        <f>SUMIFS(BKE!$F:$F,BKE!$C:$C,'nguyen vat lieu kho'!$A:$A,BKE!$B:$B,'nguyen vat lieu kho'!O$3)</f>
        <v>0</v>
      </c>
      <c r="P48" s="183">
        <f>SUMIFS(BKE!$F:$F,BKE!$C:$C,'nguyen vat lieu kho'!$A:$A,BKE!$B:$B,'nguyen vat lieu kho'!P$3)</f>
        <v>0</v>
      </c>
      <c r="Q48" s="183">
        <f>SUMIFS(BKE!$F:$F,BKE!$C:$C,'nguyen vat lieu kho'!$A:$A,BKE!$B:$B,'nguyen vat lieu kho'!Q$3)</f>
        <v>0</v>
      </c>
      <c r="R48" s="183">
        <f>SUMIFS(BKE!$F:$F,BKE!$C:$C,'nguyen vat lieu kho'!$A:$A,BKE!$B:$B,'nguyen vat lieu kho'!R$3)</f>
        <v>0</v>
      </c>
      <c r="S48" s="183">
        <f>SUMIFS(BKE!$F:$F,BKE!$C:$C,'nguyen vat lieu kho'!$A:$A,BKE!$B:$B,'nguyen vat lieu kho'!S$3)</f>
        <v>0</v>
      </c>
      <c r="T48" s="183">
        <f>SUMIFS(BKE!$F:$F,BKE!$C:$C,'nguyen vat lieu kho'!$A:$A,BKE!$B:$B,'nguyen vat lieu kho'!T$3)</f>
        <v>1</v>
      </c>
      <c r="U48" s="183">
        <f>SUMIFS(BKE!$F:$F,BKE!$C:$C,'nguyen vat lieu kho'!$A:$A,BKE!$B:$B,'nguyen vat lieu kho'!U$3)</f>
        <v>0</v>
      </c>
      <c r="V48" s="183">
        <f>SUMIFS(BKE!$F:$F,BKE!$C:$C,'nguyen vat lieu kho'!$A:$A,BKE!$B:$B,'nguyen vat lieu kho'!V$3)</f>
        <v>0</v>
      </c>
      <c r="W48" s="183">
        <f>SUMIFS(BKE!$F:$F,BKE!$C:$C,'nguyen vat lieu kho'!$A:$A,BKE!$B:$B,'nguyen vat lieu kho'!W$3)</f>
        <v>0</v>
      </c>
      <c r="X48" s="183">
        <f>SUMIFS(BKE!$F:$F,BKE!$C:$C,'nguyen vat lieu kho'!$A:$A,BKE!$B:$B,'nguyen vat lieu kho'!X$3)</f>
        <v>0</v>
      </c>
      <c r="Y48" s="183">
        <f>SUMIFS(BKE!$F:$F,BKE!$C:$C,'nguyen vat lieu kho'!$A:$A,BKE!$B:$B,'nguyen vat lieu kho'!Y$3)</f>
        <v>0</v>
      </c>
      <c r="Z48" s="183">
        <f>SUMIFS(BKE!$F:$F,BKE!$C:$C,'nguyen vat lieu kho'!$A:$A,BKE!$B:$B,'nguyen vat lieu kho'!Z$3)</f>
        <v>0</v>
      </c>
      <c r="AA48" s="183">
        <f>SUMIFS(BKE!$F:$F,BKE!$C:$C,'nguyen vat lieu kho'!$A:$A,BKE!$B:$B,'nguyen vat lieu kho'!AA$3)</f>
        <v>0</v>
      </c>
      <c r="AB48" s="183">
        <f>SUMIFS(BKE!$F:$F,BKE!$C:$C,'nguyen vat lieu kho'!$A:$A,BKE!$B:$B,'nguyen vat lieu kho'!AB$3)</f>
        <v>0</v>
      </c>
      <c r="AC48" s="183">
        <f>SUMIFS(BKE!$F:$F,BKE!$C:$C,'nguyen vat lieu kho'!$A:$A,BKE!$B:$B,'nguyen vat lieu kho'!AC$3)</f>
        <v>0</v>
      </c>
      <c r="AD48" s="183">
        <f>SUMIFS(BKE!$F:$F,BKE!$C:$C,'nguyen vat lieu kho'!$A:$A,BKE!$B:$B,'nguyen vat lieu kho'!AD$3)</f>
        <v>0</v>
      </c>
      <c r="AE48" s="183">
        <f>SUMIFS(BKE!$F:$F,BKE!$C:$C,'nguyen vat lieu kho'!$A:$A,BKE!$B:$B,'nguyen vat lieu kho'!AE$3)</f>
        <v>0</v>
      </c>
      <c r="AF48" s="183">
        <f>SUMIFS(BKE!$F:$F,BKE!$C:$C,'nguyen vat lieu kho'!$A:$A,BKE!$B:$B,'nguyen vat lieu kho'!AF$3)</f>
        <v>0</v>
      </c>
      <c r="AG48" s="183">
        <f>SUMIFS(BKE!$F:$F,BKE!$C:$C,'nguyen vat lieu kho'!$A:$A,BKE!$B:$B,'nguyen vat lieu kho'!AG$3)</f>
        <v>0</v>
      </c>
      <c r="AH48" s="183">
        <f>SUMIFS(BKE!$F:$F,BKE!$C:$C,'nguyen vat lieu kho'!$A:$A,BKE!$B:$B,'nguyen vat lieu kho'!AH$3)</f>
        <v>0</v>
      </c>
      <c r="AI48" s="183">
        <f>SUMIFS(BKE!$F:$F,BKE!$C:$C,'nguyen vat lieu kho'!$A:$A,BKE!$B:$B,'nguyen vat lieu kho'!AI$3)</f>
        <v>0</v>
      </c>
      <c r="AJ48" s="183">
        <f>SUMIFS(BKE!$F:$F,BKE!$C:$C,'nguyen vat lieu kho'!$A:$A,BKE!$B:$B,'nguyen vat lieu kho'!AJ$3)</f>
        <v>0</v>
      </c>
      <c r="AK48" s="183">
        <f>SUMIFS(BKE!$F:$F,BKE!$C:$C,'nguyen vat lieu kho'!$A:$A,BKE!$B:$B,'nguyen vat lieu kho'!AK$3)</f>
        <v>0</v>
      </c>
      <c r="AL48" s="183">
        <f>SUMIFS(BKE!$F:$F,BKE!$C:$C,'nguyen vat lieu kho'!$A:$A,BKE!$B:$B,'nguyen vat lieu kho'!AL$3)</f>
        <v>0</v>
      </c>
      <c r="AM48" s="183">
        <f>SUMIFS(BKE!$F:$F,BKE!$C:$C,'nguyen vat lieu kho'!$A:$A,BKE!$B:$B,'nguyen vat lieu kho'!AM$3)</f>
        <v>0</v>
      </c>
      <c r="AN48" s="183">
        <f>SUMIFS(BKE!$F:$F,BKE!$C:$C,'nguyen vat lieu kho'!$A:$A,BKE!$B:$B,'nguyen vat lieu kho'!AN$3)</f>
        <v>0</v>
      </c>
      <c r="AO48" s="183">
        <f>SUMIFS(BKE!$F:$F,BKE!$C:$C,'nguyen vat lieu kho'!$A:$A,BKE!$B:$B,'nguyen vat lieu kho'!AO$3)</f>
        <v>0</v>
      </c>
      <c r="AP48" s="183">
        <f>SUMIFS(BKE!$F:$F,BKE!$C:$C,'nguyen vat lieu kho'!$A:$A,BKE!$B:$B,'nguyen vat lieu kho'!AP$3)</f>
        <v>0</v>
      </c>
      <c r="AQ48" s="183">
        <f>SUMIFS(BKE!$F:$F,BKE!$C:$C,'nguyen vat lieu kho'!$A:$A,BKE!$B:$B,'nguyen vat lieu kho'!AQ$3)</f>
        <v>0</v>
      </c>
    </row>
    <row r="49" spans="1:43" s="118" customFormat="1" ht="25.5" customHeight="1">
      <c r="A49" s="9" t="s">
        <v>768</v>
      </c>
      <c r="B49" s="9" t="s">
        <v>190</v>
      </c>
      <c r="C49" s="9" t="s">
        <v>4</v>
      </c>
      <c r="D49" s="123">
        <v>180000</v>
      </c>
      <c r="E49" s="128"/>
      <c r="F49" s="124">
        <f t="shared" si="2"/>
        <v>0</v>
      </c>
      <c r="G49" s="125">
        <f t="shared" si="7"/>
        <v>0.5</v>
      </c>
      <c r="H49" s="126">
        <f t="shared" si="8"/>
        <v>90000</v>
      </c>
      <c r="I49" s="127">
        <f t="shared" si="5"/>
        <v>9.9999999999999978E-2</v>
      </c>
      <c r="J49" s="127">
        <f t="shared" si="6"/>
        <v>18000</v>
      </c>
      <c r="K49" s="128">
        <v>0.4</v>
      </c>
      <c r="L49" s="122">
        <f t="shared" si="1"/>
        <v>72000</v>
      </c>
      <c r="M49" s="183">
        <f>SUMIFS(BKE!$F:$F,BKE!$C:$C,'nguyen vat lieu kho'!$A:$A,BKE!$B:$B,'nguyen vat lieu kho'!M$3)</f>
        <v>0</v>
      </c>
      <c r="N49" s="183">
        <f>SUMIFS(BKE!$F:$F,BKE!$C:$C,'nguyen vat lieu kho'!$A:$A,BKE!$B:$B,'nguyen vat lieu kho'!N$3)</f>
        <v>0</v>
      </c>
      <c r="O49" s="183">
        <f>SUMIFS(BKE!$F:$F,BKE!$C:$C,'nguyen vat lieu kho'!$A:$A,BKE!$B:$B,'nguyen vat lieu kho'!O$3)</f>
        <v>0</v>
      </c>
      <c r="P49" s="183">
        <f>SUMIFS(BKE!$F:$F,BKE!$C:$C,'nguyen vat lieu kho'!$A:$A,BKE!$B:$B,'nguyen vat lieu kho'!P$3)</f>
        <v>0</v>
      </c>
      <c r="Q49" s="183">
        <f>SUMIFS(BKE!$F:$F,BKE!$C:$C,'nguyen vat lieu kho'!$A:$A,BKE!$B:$B,'nguyen vat lieu kho'!Q$3)</f>
        <v>0</v>
      </c>
      <c r="R49" s="183">
        <f>SUMIFS(BKE!$F:$F,BKE!$C:$C,'nguyen vat lieu kho'!$A:$A,BKE!$B:$B,'nguyen vat lieu kho'!R$3)</f>
        <v>0</v>
      </c>
      <c r="S49" s="183">
        <f>SUMIFS(BKE!$F:$F,BKE!$C:$C,'nguyen vat lieu kho'!$A:$A,BKE!$B:$B,'nguyen vat lieu kho'!S$3)</f>
        <v>0</v>
      </c>
      <c r="T49" s="183">
        <f>SUMIFS(BKE!$F:$F,BKE!$C:$C,'nguyen vat lieu kho'!$A:$A,BKE!$B:$B,'nguyen vat lieu kho'!T$3)</f>
        <v>0</v>
      </c>
      <c r="U49" s="183">
        <f>SUMIFS(BKE!$F:$F,BKE!$C:$C,'nguyen vat lieu kho'!$A:$A,BKE!$B:$B,'nguyen vat lieu kho'!U$3)</f>
        <v>0</v>
      </c>
      <c r="V49" s="183">
        <f>SUMIFS(BKE!$F:$F,BKE!$C:$C,'nguyen vat lieu kho'!$A:$A,BKE!$B:$B,'nguyen vat lieu kho'!V$3)</f>
        <v>0</v>
      </c>
      <c r="W49" s="183">
        <f>SUMIFS(BKE!$F:$F,BKE!$C:$C,'nguyen vat lieu kho'!$A:$A,BKE!$B:$B,'nguyen vat lieu kho'!W$3)</f>
        <v>0</v>
      </c>
      <c r="X49" s="183">
        <f>SUMIFS(BKE!$F:$F,BKE!$C:$C,'nguyen vat lieu kho'!$A:$A,BKE!$B:$B,'nguyen vat lieu kho'!X$3)</f>
        <v>0</v>
      </c>
      <c r="Y49" s="183">
        <f>SUMIFS(BKE!$F:$F,BKE!$C:$C,'nguyen vat lieu kho'!$A:$A,BKE!$B:$B,'nguyen vat lieu kho'!Y$3)</f>
        <v>0</v>
      </c>
      <c r="Z49" s="183">
        <f>SUMIFS(BKE!$F:$F,BKE!$C:$C,'nguyen vat lieu kho'!$A:$A,BKE!$B:$B,'nguyen vat lieu kho'!Z$3)</f>
        <v>0</v>
      </c>
      <c r="AA49" s="183">
        <f>SUMIFS(BKE!$F:$F,BKE!$C:$C,'nguyen vat lieu kho'!$A:$A,BKE!$B:$B,'nguyen vat lieu kho'!AA$3)</f>
        <v>0.5</v>
      </c>
      <c r="AB49" s="183">
        <f>SUMIFS(BKE!$F:$F,BKE!$C:$C,'nguyen vat lieu kho'!$A:$A,BKE!$B:$B,'nguyen vat lieu kho'!AB$3)</f>
        <v>0</v>
      </c>
      <c r="AC49" s="183">
        <f>SUMIFS(BKE!$F:$F,BKE!$C:$C,'nguyen vat lieu kho'!$A:$A,BKE!$B:$B,'nguyen vat lieu kho'!AC$3)</f>
        <v>0</v>
      </c>
      <c r="AD49" s="183">
        <f>SUMIFS(BKE!$F:$F,BKE!$C:$C,'nguyen vat lieu kho'!$A:$A,BKE!$B:$B,'nguyen vat lieu kho'!AD$3)</f>
        <v>0</v>
      </c>
      <c r="AE49" s="183">
        <f>SUMIFS(BKE!$F:$F,BKE!$C:$C,'nguyen vat lieu kho'!$A:$A,BKE!$B:$B,'nguyen vat lieu kho'!AE$3)</f>
        <v>0</v>
      </c>
      <c r="AF49" s="183">
        <f>SUMIFS(BKE!$F:$F,BKE!$C:$C,'nguyen vat lieu kho'!$A:$A,BKE!$B:$B,'nguyen vat lieu kho'!AF$3)</f>
        <v>0</v>
      </c>
      <c r="AG49" s="183">
        <f>SUMIFS(BKE!$F:$F,BKE!$C:$C,'nguyen vat lieu kho'!$A:$A,BKE!$B:$B,'nguyen vat lieu kho'!AG$3)</f>
        <v>0</v>
      </c>
      <c r="AH49" s="183">
        <f>SUMIFS(BKE!$F:$F,BKE!$C:$C,'nguyen vat lieu kho'!$A:$A,BKE!$B:$B,'nguyen vat lieu kho'!AH$3)</f>
        <v>0</v>
      </c>
      <c r="AI49" s="183">
        <f>SUMIFS(BKE!$F:$F,BKE!$C:$C,'nguyen vat lieu kho'!$A:$A,BKE!$B:$B,'nguyen vat lieu kho'!AI$3)</f>
        <v>0</v>
      </c>
      <c r="AJ49" s="183">
        <f>SUMIFS(BKE!$F:$F,BKE!$C:$C,'nguyen vat lieu kho'!$A:$A,BKE!$B:$B,'nguyen vat lieu kho'!AJ$3)</f>
        <v>0</v>
      </c>
      <c r="AK49" s="183">
        <f>SUMIFS(BKE!$F:$F,BKE!$C:$C,'nguyen vat lieu kho'!$A:$A,BKE!$B:$B,'nguyen vat lieu kho'!AK$3)</f>
        <v>0</v>
      </c>
      <c r="AL49" s="183">
        <f>SUMIFS(BKE!$F:$F,BKE!$C:$C,'nguyen vat lieu kho'!$A:$A,BKE!$B:$B,'nguyen vat lieu kho'!AL$3)</f>
        <v>0</v>
      </c>
      <c r="AM49" s="183">
        <f>SUMIFS(BKE!$F:$F,BKE!$C:$C,'nguyen vat lieu kho'!$A:$A,BKE!$B:$B,'nguyen vat lieu kho'!AM$3)</f>
        <v>0</v>
      </c>
      <c r="AN49" s="183">
        <f>SUMIFS(BKE!$F:$F,BKE!$C:$C,'nguyen vat lieu kho'!$A:$A,BKE!$B:$B,'nguyen vat lieu kho'!AN$3)</f>
        <v>0</v>
      </c>
      <c r="AO49" s="183">
        <f>SUMIFS(BKE!$F:$F,BKE!$C:$C,'nguyen vat lieu kho'!$A:$A,BKE!$B:$B,'nguyen vat lieu kho'!AO$3)</f>
        <v>0</v>
      </c>
      <c r="AP49" s="183">
        <f>SUMIFS(BKE!$F:$F,BKE!$C:$C,'nguyen vat lieu kho'!$A:$A,BKE!$B:$B,'nguyen vat lieu kho'!AP$3)</f>
        <v>0</v>
      </c>
      <c r="AQ49" s="183">
        <f>SUMIFS(BKE!$F:$F,BKE!$C:$C,'nguyen vat lieu kho'!$A:$A,BKE!$B:$B,'nguyen vat lieu kho'!AQ$3)</f>
        <v>0</v>
      </c>
    </row>
    <row r="50" spans="1:43" s="118" customFormat="1" ht="25.5" customHeight="1">
      <c r="A50" s="6" t="s">
        <v>138</v>
      </c>
      <c r="B50" s="129" t="s">
        <v>139</v>
      </c>
      <c r="C50" s="122" t="s">
        <v>4</v>
      </c>
      <c r="D50" s="123">
        <v>80000</v>
      </c>
      <c r="E50" s="128">
        <v>0.3</v>
      </c>
      <c r="F50" s="124">
        <f t="shared" si="2"/>
        <v>24000</v>
      </c>
      <c r="G50" s="125">
        <f t="shared" si="7"/>
        <v>0</v>
      </c>
      <c r="H50" s="126">
        <f t="shared" si="8"/>
        <v>0</v>
      </c>
      <c r="I50" s="127">
        <f t="shared" si="5"/>
        <v>0.12</v>
      </c>
      <c r="J50" s="127">
        <f t="shared" si="6"/>
        <v>9600</v>
      </c>
      <c r="K50" s="128">
        <v>0.18</v>
      </c>
      <c r="L50" s="122">
        <f t="shared" si="1"/>
        <v>14400</v>
      </c>
      <c r="M50" s="183">
        <f>SUMIFS(BKE!$F:$F,BKE!$C:$C,'nguyen vat lieu kho'!$A:$A,BKE!$B:$B,'nguyen vat lieu kho'!M$3)</f>
        <v>0</v>
      </c>
      <c r="N50" s="183">
        <f>SUMIFS(BKE!$F:$F,BKE!$C:$C,'nguyen vat lieu kho'!$A:$A,BKE!$B:$B,'nguyen vat lieu kho'!N$3)</f>
        <v>0</v>
      </c>
      <c r="O50" s="183">
        <f>SUMIFS(BKE!$F:$F,BKE!$C:$C,'nguyen vat lieu kho'!$A:$A,BKE!$B:$B,'nguyen vat lieu kho'!O$3)</f>
        <v>0</v>
      </c>
      <c r="P50" s="183">
        <f>SUMIFS(BKE!$F:$F,BKE!$C:$C,'nguyen vat lieu kho'!$A:$A,BKE!$B:$B,'nguyen vat lieu kho'!P$3)</f>
        <v>0</v>
      </c>
      <c r="Q50" s="183">
        <f>SUMIFS(BKE!$F:$F,BKE!$C:$C,'nguyen vat lieu kho'!$A:$A,BKE!$B:$B,'nguyen vat lieu kho'!Q$3)</f>
        <v>0</v>
      </c>
      <c r="R50" s="183">
        <f>SUMIFS(BKE!$F:$F,BKE!$C:$C,'nguyen vat lieu kho'!$A:$A,BKE!$B:$B,'nguyen vat lieu kho'!R$3)</f>
        <v>0</v>
      </c>
      <c r="S50" s="183">
        <f>SUMIFS(BKE!$F:$F,BKE!$C:$C,'nguyen vat lieu kho'!$A:$A,BKE!$B:$B,'nguyen vat lieu kho'!S$3)</f>
        <v>0</v>
      </c>
      <c r="T50" s="183">
        <f>SUMIFS(BKE!$F:$F,BKE!$C:$C,'nguyen vat lieu kho'!$A:$A,BKE!$B:$B,'nguyen vat lieu kho'!T$3)</f>
        <v>0</v>
      </c>
      <c r="U50" s="183">
        <f>SUMIFS(BKE!$F:$F,BKE!$C:$C,'nguyen vat lieu kho'!$A:$A,BKE!$B:$B,'nguyen vat lieu kho'!U$3)</f>
        <v>0</v>
      </c>
      <c r="V50" s="183">
        <f>SUMIFS(BKE!$F:$F,BKE!$C:$C,'nguyen vat lieu kho'!$A:$A,BKE!$B:$B,'nguyen vat lieu kho'!V$3)</f>
        <v>0</v>
      </c>
      <c r="W50" s="183">
        <f>SUMIFS(BKE!$F:$F,BKE!$C:$C,'nguyen vat lieu kho'!$A:$A,BKE!$B:$B,'nguyen vat lieu kho'!W$3)</f>
        <v>0</v>
      </c>
      <c r="X50" s="183">
        <f>SUMIFS(BKE!$F:$F,BKE!$C:$C,'nguyen vat lieu kho'!$A:$A,BKE!$B:$B,'nguyen vat lieu kho'!X$3)</f>
        <v>0</v>
      </c>
      <c r="Y50" s="183">
        <f>SUMIFS(BKE!$F:$F,BKE!$C:$C,'nguyen vat lieu kho'!$A:$A,BKE!$B:$B,'nguyen vat lieu kho'!Y$3)</f>
        <v>0</v>
      </c>
      <c r="Z50" s="183">
        <f>SUMIFS(BKE!$F:$F,BKE!$C:$C,'nguyen vat lieu kho'!$A:$A,BKE!$B:$B,'nguyen vat lieu kho'!Z$3)</f>
        <v>0</v>
      </c>
      <c r="AA50" s="183">
        <f>SUMIFS(BKE!$F:$F,BKE!$C:$C,'nguyen vat lieu kho'!$A:$A,BKE!$B:$B,'nguyen vat lieu kho'!AA$3)</f>
        <v>0</v>
      </c>
      <c r="AB50" s="183">
        <f>SUMIFS(BKE!$F:$F,BKE!$C:$C,'nguyen vat lieu kho'!$A:$A,BKE!$B:$B,'nguyen vat lieu kho'!AB$3)</f>
        <v>0</v>
      </c>
      <c r="AC50" s="183">
        <f>SUMIFS(BKE!$F:$F,BKE!$C:$C,'nguyen vat lieu kho'!$A:$A,BKE!$B:$B,'nguyen vat lieu kho'!AC$3)</f>
        <v>0</v>
      </c>
      <c r="AD50" s="183">
        <f>SUMIFS(BKE!$F:$F,BKE!$C:$C,'nguyen vat lieu kho'!$A:$A,BKE!$B:$B,'nguyen vat lieu kho'!AD$3)</f>
        <v>0</v>
      </c>
      <c r="AE50" s="183">
        <f>SUMIFS(BKE!$F:$F,BKE!$C:$C,'nguyen vat lieu kho'!$A:$A,BKE!$B:$B,'nguyen vat lieu kho'!AE$3)</f>
        <v>0</v>
      </c>
      <c r="AF50" s="183">
        <f>SUMIFS(BKE!$F:$F,BKE!$C:$C,'nguyen vat lieu kho'!$A:$A,BKE!$B:$B,'nguyen vat lieu kho'!AF$3)</f>
        <v>0</v>
      </c>
      <c r="AG50" s="183">
        <f>SUMIFS(BKE!$F:$F,BKE!$C:$C,'nguyen vat lieu kho'!$A:$A,BKE!$B:$B,'nguyen vat lieu kho'!AG$3)</f>
        <v>0</v>
      </c>
      <c r="AH50" s="183">
        <f>SUMIFS(BKE!$F:$F,BKE!$C:$C,'nguyen vat lieu kho'!$A:$A,BKE!$B:$B,'nguyen vat lieu kho'!AH$3)</f>
        <v>0</v>
      </c>
      <c r="AI50" s="183">
        <f>SUMIFS(BKE!$F:$F,BKE!$C:$C,'nguyen vat lieu kho'!$A:$A,BKE!$B:$B,'nguyen vat lieu kho'!AI$3)</f>
        <v>0</v>
      </c>
      <c r="AJ50" s="183">
        <f>SUMIFS(BKE!$F:$F,BKE!$C:$C,'nguyen vat lieu kho'!$A:$A,BKE!$B:$B,'nguyen vat lieu kho'!AJ$3)</f>
        <v>0</v>
      </c>
      <c r="AK50" s="183">
        <f>SUMIFS(BKE!$F:$F,BKE!$C:$C,'nguyen vat lieu kho'!$A:$A,BKE!$B:$B,'nguyen vat lieu kho'!AK$3)</f>
        <v>0</v>
      </c>
      <c r="AL50" s="183">
        <f>SUMIFS(BKE!$F:$F,BKE!$C:$C,'nguyen vat lieu kho'!$A:$A,BKE!$B:$B,'nguyen vat lieu kho'!AL$3)</f>
        <v>0</v>
      </c>
      <c r="AM50" s="183">
        <f>SUMIFS(BKE!$F:$F,BKE!$C:$C,'nguyen vat lieu kho'!$A:$A,BKE!$B:$B,'nguyen vat lieu kho'!AM$3)</f>
        <v>0</v>
      </c>
      <c r="AN50" s="183">
        <f>SUMIFS(BKE!$F:$F,BKE!$C:$C,'nguyen vat lieu kho'!$A:$A,BKE!$B:$B,'nguyen vat lieu kho'!AN$3)</f>
        <v>0</v>
      </c>
      <c r="AO50" s="183">
        <f>SUMIFS(BKE!$F:$F,BKE!$C:$C,'nguyen vat lieu kho'!$A:$A,BKE!$B:$B,'nguyen vat lieu kho'!AO$3)</f>
        <v>0</v>
      </c>
      <c r="AP50" s="183">
        <f>SUMIFS(BKE!$F:$F,BKE!$C:$C,'nguyen vat lieu kho'!$A:$A,BKE!$B:$B,'nguyen vat lieu kho'!AP$3)</f>
        <v>0</v>
      </c>
      <c r="AQ50" s="183">
        <f>SUMIFS(BKE!$F:$F,BKE!$C:$C,'nguyen vat lieu kho'!$A:$A,BKE!$B:$B,'nguyen vat lieu kho'!AQ$3)</f>
        <v>0</v>
      </c>
    </row>
    <row r="51" spans="1:43" s="118" customFormat="1" ht="25.5" customHeight="1">
      <c r="A51" s="9" t="s">
        <v>936</v>
      </c>
      <c r="B51" s="9" t="s">
        <v>152</v>
      </c>
      <c r="C51" s="9" t="s">
        <v>4</v>
      </c>
      <c r="D51" s="123">
        <v>700000</v>
      </c>
      <c r="E51" s="128">
        <v>0.4</v>
      </c>
      <c r="F51" s="124">
        <f t="shared" si="2"/>
        <v>280000</v>
      </c>
      <c r="G51" s="125">
        <f t="shared" si="7"/>
        <v>0</v>
      </c>
      <c r="H51" s="126">
        <f t="shared" si="8"/>
        <v>0</v>
      </c>
      <c r="I51" s="127">
        <f t="shared" si="5"/>
        <v>5.0000000000000044E-2</v>
      </c>
      <c r="J51" s="127">
        <f t="shared" si="6"/>
        <v>35000.000000000029</v>
      </c>
      <c r="K51" s="128">
        <v>0.35</v>
      </c>
      <c r="L51" s="122">
        <f t="shared" si="1"/>
        <v>244999.99999999997</v>
      </c>
      <c r="M51" s="183">
        <f>SUMIFS(BKE!$F:$F,BKE!$C:$C,'nguyen vat lieu kho'!$A:$A,BKE!$B:$B,'nguyen vat lieu kho'!M$3)</f>
        <v>0</v>
      </c>
      <c r="N51" s="183">
        <f>SUMIFS(BKE!$F:$F,BKE!$C:$C,'nguyen vat lieu kho'!$A:$A,BKE!$B:$B,'nguyen vat lieu kho'!N$3)</f>
        <v>0</v>
      </c>
      <c r="O51" s="183">
        <f>SUMIFS(BKE!$F:$F,BKE!$C:$C,'nguyen vat lieu kho'!$A:$A,BKE!$B:$B,'nguyen vat lieu kho'!O$3)</f>
        <v>0</v>
      </c>
      <c r="P51" s="183">
        <f>SUMIFS(BKE!$F:$F,BKE!$C:$C,'nguyen vat lieu kho'!$A:$A,BKE!$B:$B,'nguyen vat lieu kho'!P$3)</f>
        <v>0</v>
      </c>
      <c r="Q51" s="183">
        <f>SUMIFS(BKE!$F:$F,BKE!$C:$C,'nguyen vat lieu kho'!$A:$A,BKE!$B:$B,'nguyen vat lieu kho'!Q$3)</f>
        <v>0</v>
      </c>
      <c r="R51" s="183">
        <f>SUMIFS(BKE!$F:$F,BKE!$C:$C,'nguyen vat lieu kho'!$A:$A,BKE!$B:$B,'nguyen vat lieu kho'!R$3)</f>
        <v>0</v>
      </c>
      <c r="S51" s="183">
        <f>SUMIFS(BKE!$F:$F,BKE!$C:$C,'nguyen vat lieu kho'!$A:$A,BKE!$B:$B,'nguyen vat lieu kho'!S$3)</f>
        <v>0</v>
      </c>
      <c r="T51" s="183">
        <f>SUMIFS(BKE!$F:$F,BKE!$C:$C,'nguyen vat lieu kho'!$A:$A,BKE!$B:$B,'nguyen vat lieu kho'!T$3)</f>
        <v>0</v>
      </c>
      <c r="U51" s="183">
        <f>SUMIFS(BKE!$F:$F,BKE!$C:$C,'nguyen vat lieu kho'!$A:$A,BKE!$B:$B,'nguyen vat lieu kho'!U$3)</f>
        <v>0</v>
      </c>
      <c r="V51" s="183">
        <f>SUMIFS(BKE!$F:$F,BKE!$C:$C,'nguyen vat lieu kho'!$A:$A,BKE!$B:$B,'nguyen vat lieu kho'!V$3)</f>
        <v>0</v>
      </c>
      <c r="W51" s="183">
        <f>SUMIFS(BKE!$F:$F,BKE!$C:$C,'nguyen vat lieu kho'!$A:$A,BKE!$B:$B,'nguyen vat lieu kho'!W$3)</f>
        <v>0</v>
      </c>
      <c r="X51" s="183">
        <f>SUMIFS(BKE!$F:$F,BKE!$C:$C,'nguyen vat lieu kho'!$A:$A,BKE!$B:$B,'nguyen vat lieu kho'!X$3)</f>
        <v>0</v>
      </c>
      <c r="Y51" s="183">
        <f>SUMIFS(BKE!$F:$F,BKE!$C:$C,'nguyen vat lieu kho'!$A:$A,BKE!$B:$B,'nguyen vat lieu kho'!Y$3)</f>
        <v>0</v>
      </c>
      <c r="Z51" s="183">
        <f>SUMIFS(BKE!$F:$F,BKE!$C:$C,'nguyen vat lieu kho'!$A:$A,BKE!$B:$B,'nguyen vat lieu kho'!Z$3)</f>
        <v>0</v>
      </c>
      <c r="AA51" s="183">
        <f>SUMIFS(BKE!$F:$F,BKE!$C:$C,'nguyen vat lieu kho'!$A:$A,BKE!$B:$B,'nguyen vat lieu kho'!AA$3)</f>
        <v>0</v>
      </c>
      <c r="AB51" s="183">
        <f>SUMIFS(BKE!$F:$F,BKE!$C:$C,'nguyen vat lieu kho'!$A:$A,BKE!$B:$B,'nguyen vat lieu kho'!AB$3)</f>
        <v>0</v>
      </c>
      <c r="AC51" s="183">
        <f>SUMIFS(BKE!$F:$F,BKE!$C:$C,'nguyen vat lieu kho'!$A:$A,BKE!$B:$B,'nguyen vat lieu kho'!AC$3)</f>
        <v>0</v>
      </c>
      <c r="AD51" s="183">
        <f>SUMIFS(BKE!$F:$F,BKE!$C:$C,'nguyen vat lieu kho'!$A:$A,BKE!$B:$B,'nguyen vat lieu kho'!AD$3)</f>
        <v>0</v>
      </c>
      <c r="AE51" s="183">
        <f>SUMIFS(BKE!$F:$F,BKE!$C:$C,'nguyen vat lieu kho'!$A:$A,BKE!$B:$B,'nguyen vat lieu kho'!AE$3)</f>
        <v>0</v>
      </c>
      <c r="AF51" s="183">
        <f>SUMIFS(BKE!$F:$F,BKE!$C:$C,'nguyen vat lieu kho'!$A:$A,BKE!$B:$B,'nguyen vat lieu kho'!AF$3)</f>
        <v>0</v>
      </c>
      <c r="AG51" s="183">
        <f>SUMIFS(BKE!$F:$F,BKE!$C:$C,'nguyen vat lieu kho'!$A:$A,BKE!$B:$B,'nguyen vat lieu kho'!AG$3)</f>
        <v>0</v>
      </c>
      <c r="AH51" s="183">
        <f>SUMIFS(BKE!$F:$F,BKE!$C:$C,'nguyen vat lieu kho'!$A:$A,BKE!$B:$B,'nguyen vat lieu kho'!AH$3)</f>
        <v>0</v>
      </c>
      <c r="AI51" s="183">
        <f>SUMIFS(BKE!$F:$F,BKE!$C:$C,'nguyen vat lieu kho'!$A:$A,BKE!$B:$B,'nguyen vat lieu kho'!AI$3)</f>
        <v>0</v>
      </c>
      <c r="AJ51" s="183">
        <f>SUMIFS(BKE!$F:$F,BKE!$C:$C,'nguyen vat lieu kho'!$A:$A,BKE!$B:$B,'nguyen vat lieu kho'!AJ$3)</f>
        <v>0</v>
      </c>
      <c r="AK51" s="183">
        <f>SUMIFS(BKE!$F:$F,BKE!$C:$C,'nguyen vat lieu kho'!$A:$A,BKE!$B:$B,'nguyen vat lieu kho'!AK$3)</f>
        <v>0</v>
      </c>
      <c r="AL51" s="183">
        <f>SUMIFS(BKE!$F:$F,BKE!$C:$C,'nguyen vat lieu kho'!$A:$A,BKE!$B:$B,'nguyen vat lieu kho'!AL$3)</f>
        <v>0</v>
      </c>
      <c r="AM51" s="183">
        <f>SUMIFS(BKE!$F:$F,BKE!$C:$C,'nguyen vat lieu kho'!$A:$A,BKE!$B:$B,'nguyen vat lieu kho'!AM$3)</f>
        <v>0</v>
      </c>
      <c r="AN51" s="183">
        <f>SUMIFS(BKE!$F:$F,BKE!$C:$C,'nguyen vat lieu kho'!$A:$A,BKE!$B:$B,'nguyen vat lieu kho'!AN$3)</f>
        <v>0</v>
      </c>
      <c r="AO51" s="183">
        <f>SUMIFS(BKE!$F:$F,BKE!$C:$C,'nguyen vat lieu kho'!$A:$A,BKE!$B:$B,'nguyen vat lieu kho'!AO$3)</f>
        <v>0</v>
      </c>
      <c r="AP51" s="183">
        <f>SUMIFS(BKE!$F:$F,BKE!$C:$C,'nguyen vat lieu kho'!$A:$A,BKE!$B:$B,'nguyen vat lieu kho'!AP$3)</f>
        <v>0</v>
      </c>
      <c r="AQ51" s="183">
        <f>SUMIFS(BKE!$F:$F,BKE!$C:$C,'nguyen vat lieu kho'!$A:$A,BKE!$B:$B,'nguyen vat lieu kho'!AQ$3)</f>
        <v>0</v>
      </c>
    </row>
    <row r="52" spans="1:43" s="118" customFormat="1" ht="25.5" customHeight="1">
      <c r="A52" s="6" t="s">
        <v>105</v>
      </c>
      <c r="B52" s="129" t="s">
        <v>106</v>
      </c>
      <c r="C52" s="122" t="s">
        <v>4</v>
      </c>
      <c r="D52" s="123">
        <v>400000</v>
      </c>
      <c r="E52" s="128">
        <v>0.2</v>
      </c>
      <c r="F52" s="124">
        <f t="shared" si="2"/>
        <v>80000</v>
      </c>
      <c r="G52" s="125">
        <f t="shared" si="7"/>
        <v>0</v>
      </c>
      <c r="H52" s="126">
        <f t="shared" si="8"/>
        <v>0</v>
      </c>
      <c r="I52" s="127">
        <f t="shared" si="5"/>
        <v>0.1</v>
      </c>
      <c r="J52" s="127">
        <f t="shared" si="6"/>
        <v>40000</v>
      </c>
      <c r="K52" s="128">
        <v>0.1</v>
      </c>
      <c r="L52" s="122">
        <f t="shared" si="1"/>
        <v>40000</v>
      </c>
      <c r="M52" s="183">
        <f>SUMIFS(BKE!$F:$F,BKE!$C:$C,'nguyen vat lieu kho'!$A:$A,BKE!$B:$B,'nguyen vat lieu kho'!M$3)</f>
        <v>0</v>
      </c>
      <c r="N52" s="183">
        <f>SUMIFS(BKE!$F:$F,BKE!$C:$C,'nguyen vat lieu kho'!$A:$A,BKE!$B:$B,'nguyen vat lieu kho'!N$3)</f>
        <v>0</v>
      </c>
      <c r="O52" s="183">
        <f>SUMIFS(BKE!$F:$F,BKE!$C:$C,'nguyen vat lieu kho'!$A:$A,BKE!$B:$B,'nguyen vat lieu kho'!O$3)</f>
        <v>0</v>
      </c>
      <c r="P52" s="183">
        <f>SUMIFS(BKE!$F:$F,BKE!$C:$C,'nguyen vat lieu kho'!$A:$A,BKE!$B:$B,'nguyen vat lieu kho'!P$3)</f>
        <v>0</v>
      </c>
      <c r="Q52" s="183">
        <f>SUMIFS(BKE!$F:$F,BKE!$C:$C,'nguyen vat lieu kho'!$A:$A,BKE!$B:$B,'nguyen vat lieu kho'!Q$3)</f>
        <v>0</v>
      </c>
      <c r="R52" s="183">
        <f>SUMIFS(BKE!$F:$F,BKE!$C:$C,'nguyen vat lieu kho'!$A:$A,BKE!$B:$B,'nguyen vat lieu kho'!R$3)</f>
        <v>0</v>
      </c>
      <c r="S52" s="183">
        <f>SUMIFS(BKE!$F:$F,BKE!$C:$C,'nguyen vat lieu kho'!$A:$A,BKE!$B:$B,'nguyen vat lieu kho'!S$3)</f>
        <v>0</v>
      </c>
      <c r="T52" s="183">
        <f>SUMIFS(BKE!$F:$F,BKE!$C:$C,'nguyen vat lieu kho'!$A:$A,BKE!$B:$B,'nguyen vat lieu kho'!T$3)</f>
        <v>0</v>
      </c>
      <c r="U52" s="183">
        <f>SUMIFS(BKE!$F:$F,BKE!$C:$C,'nguyen vat lieu kho'!$A:$A,BKE!$B:$B,'nguyen vat lieu kho'!U$3)</f>
        <v>0</v>
      </c>
      <c r="V52" s="183">
        <f>SUMIFS(BKE!$F:$F,BKE!$C:$C,'nguyen vat lieu kho'!$A:$A,BKE!$B:$B,'nguyen vat lieu kho'!V$3)</f>
        <v>0</v>
      </c>
      <c r="W52" s="183">
        <f>SUMIFS(BKE!$F:$F,BKE!$C:$C,'nguyen vat lieu kho'!$A:$A,BKE!$B:$B,'nguyen vat lieu kho'!W$3)</f>
        <v>0</v>
      </c>
      <c r="X52" s="183">
        <f>SUMIFS(BKE!$F:$F,BKE!$C:$C,'nguyen vat lieu kho'!$A:$A,BKE!$B:$B,'nguyen vat lieu kho'!X$3)</f>
        <v>0</v>
      </c>
      <c r="Y52" s="183">
        <f>SUMIFS(BKE!$F:$F,BKE!$C:$C,'nguyen vat lieu kho'!$A:$A,BKE!$B:$B,'nguyen vat lieu kho'!Y$3)</f>
        <v>0</v>
      </c>
      <c r="Z52" s="183">
        <f>SUMIFS(BKE!$F:$F,BKE!$C:$C,'nguyen vat lieu kho'!$A:$A,BKE!$B:$B,'nguyen vat lieu kho'!Z$3)</f>
        <v>0</v>
      </c>
      <c r="AA52" s="183">
        <f>SUMIFS(BKE!$F:$F,BKE!$C:$C,'nguyen vat lieu kho'!$A:$A,BKE!$B:$B,'nguyen vat lieu kho'!AA$3)</f>
        <v>0</v>
      </c>
      <c r="AB52" s="183">
        <f>SUMIFS(BKE!$F:$F,BKE!$C:$C,'nguyen vat lieu kho'!$A:$A,BKE!$B:$B,'nguyen vat lieu kho'!AB$3)</f>
        <v>0</v>
      </c>
      <c r="AC52" s="183">
        <f>SUMIFS(BKE!$F:$F,BKE!$C:$C,'nguyen vat lieu kho'!$A:$A,BKE!$B:$B,'nguyen vat lieu kho'!AC$3)</f>
        <v>0</v>
      </c>
      <c r="AD52" s="183">
        <f>SUMIFS(BKE!$F:$F,BKE!$C:$C,'nguyen vat lieu kho'!$A:$A,BKE!$B:$B,'nguyen vat lieu kho'!AD$3)</f>
        <v>0</v>
      </c>
      <c r="AE52" s="183">
        <f>SUMIFS(BKE!$F:$F,BKE!$C:$C,'nguyen vat lieu kho'!$A:$A,BKE!$B:$B,'nguyen vat lieu kho'!AE$3)</f>
        <v>0</v>
      </c>
      <c r="AF52" s="183">
        <f>SUMIFS(BKE!$F:$F,BKE!$C:$C,'nguyen vat lieu kho'!$A:$A,BKE!$B:$B,'nguyen vat lieu kho'!AF$3)</f>
        <v>0</v>
      </c>
      <c r="AG52" s="183">
        <f>SUMIFS(BKE!$F:$F,BKE!$C:$C,'nguyen vat lieu kho'!$A:$A,BKE!$B:$B,'nguyen vat lieu kho'!AG$3)</f>
        <v>0</v>
      </c>
      <c r="AH52" s="183">
        <f>SUMIFS(BKE!$F:$F,BKE!$C:$C,'nguyen vat lieu kho'!$A:$A,BKE!$B:$B,'nguyen vat lieu kho'!AH$3)</f>
        <v>0</v>
      </c>
      <c r="AI52" s="183">
        <f>SUMIFS(BKE!$F:$F,BKE!$C:$C,'nguyen vat lieu kho'!$A:$A,BKE!$B:$B,'nguyen vat lieu kho'!AI$3)</f>
        <v>0</v>
      </c>
      <c r="AJ52" s="183">
        <f>SUMIFS(BKE!$F:$F,BKE!$C:$C,'nguyen vat lieu kho'!$A:$A,BKE!$B:$B,'nguyen vat lieu kho'!AJ$3)</f>
        <v>0</v>
      </c>
      <c r="AK52" s="183">
        <f>SUMIFS(BKE!$F:$F,BKE!$C:$C,'nguyen vat lieu kho'!$A:$A,BKE!$B:$B,'nguyen vat lieu kho'!AK$3)</f>
        <v>0</v>
      </c>
      <c r="AL52" s="183">
        <f>SUMIFS(BKE!$F:$F,BKE!$C:$C,'nguyen vat lieu kho'!$A:$A,BKE!$B:$B,'nguyen vat lieu kho'!AL$3)</f>
        <v>0</v>
      </c>
      <c r="AM52" s="183">
        <f>SUMIFS(BKE!$F:$F,BKE!$C:$C,'nguyen vat lieu kho'!$A:$A,BKE!$B:$B,'nguyen vat lieu kho'!AM$3)</f>
        <v>0</v>
      </c>
      <c r="AN52" s="183">
        <f>SUMIFS(BKE!$F:$F,BKE!$C:$C,'nguyen vat lieu kho'!$A:$A,BKE!$B:$B,'nguyen vat lieu kho'!AN$3)</f>
        <v>0</v>
      </c>
      <c r="AO52" s="183">
        <f>SUMIFS(BKE!$F:$F,BKE!$C:$C,'nguyen vat lieu kho'!$A:$A,BKE!$B:$B,'nguyen vat lieu kho'!AO$3)</f>
        <v>0</v>
      </c>
      <c r="AP52" s="183">
        <f>SUMIFS(BKE!$F:$F,BKE!$C:$C,'nguyen vat lieu kho'!$A:$A,BKE!$B:$B,'nguyen vat lieu kho'!AP$3)</f>
        <v>0</v>
      </c>
      <c r="AQ52" s="183">
        <f>SUMIFS(BKE!$F:$F,BKE!$C:$C,'nguyen vat lieu kho'!$A:$A,BKE!$B:$B,'nguyen vat lieu kho'!AQ$3)</f>
        <v>0</v>
      </c>
    </row>
    <row r="53" spans="1:43" s="118" customFormat="1" ht="25.5" customHeight="1">
      <c r="A53" s="9" t="s">
        <v>828</v>
      </c>
      <c r="B53" s="9" t="s">
        <v>153</v>
      </c>
      <c r="C53" s="9" t="s">
        <v>4</v>
      </c>
      <c r="D53" s="123" t="str">
        <f>VLOOKUP(A53,BKE!C567:H972,5,0)</f>
        <v>0</v>
      </c>
      <c r="E53" s="128">
        <v>0.8</v>
      </c>
      <c r="F53" s="124">
        <f t="shared" si="2"/>
        <v>0</v>
      </c>
      <c r="G53" s="125">
        <f t="shared" si="7"/>
        <v>0</v>
      </c>
      <c r="H53" s="126">
        <f t="shared" si="8"/>
        <v>0</v>
      </c>
      <c r="I53" s="127">
        <f t="shared" si="5"/>
        <v>-0.19999999999999996</v>
      </c>
      <c r="J53" s="127">
        <f t="shared" si="6"/>
        <v>0</v>
      </c>
      <c r="K53" s="128">
        <v>1</v>
      </c>
      <c r="L53" s="122">
        <f t="shared" si="1"/>
        <v>0</v>
      </c>
      <c r="M53" s="183">
        <f>SUMIFS(BKE!$F:$F,BKE!$C:$C,'nguyen vat lieu kho'!$A:$A,BKE!$B:$B,'nguyen vat lieu kho'!M$3)</f>
        <v>0</v>
      </c>
      <c r="N53" s="183">
        <f>SUMIFS(BKE!$F:$F,BKE!$C:$C,'nguyen vat lieu kho'!$A:$A,BKE!$B:$B,'nguyen vat lieu kho'!N$3)</f>
        <v>0</v>
      </c>
      <c r="O53" s="183">
        <f>SUMIFS(BKE!$F:$F,BKE!$C:$C,'nguyen vat lieu kho'!$A:$A,BKE!$B:$B,'nguyen vat lieu kho'!O$3)</f>
        <v>0</v>
      </c>
      <c r="P53" s="183">
        <f>SUMIFS(BKE!$F:$F,BKE!$C:$C,'nguyen vat lieu kho'!$A:$A,BKE!$B:$B,'nguyen vat lieu kho'!P$3)</f>
        <v>0</v>
      </c>
      <c r="Q53" s="183">
        <f>SUMIFS(BKE!$F:$F,BKE!$C:$C,'nguyen vat lieu kho'!$A:$A,BKE!$B:$B,'nguyen vat lieu kho'!Q$3)</f>
        <v>0</v>
      </c>
      <c r="R53" s="183">
        <f>SUMIFS(BKE!$F:$F,BKE!$C:$C,'nguyen vat lieu kho'!$A:$A,BKE!$B:$B,'nguyen vat lieu kho'!R$3)</f>
        <v>0</v>
      </c>
      <c r="S53" s="183">
        <f>SUMIFS(BKE!$F:$F,BKE!$C:$C,'nguyen vat lieu kho'!$A:$A,BKE!$B:$B,'nguyen vat lieu kho'!S$3)</f>
        <v>0</v>
      </c>
      <c r="T53" s="183">
        <f>SUMIFS(BKE!$F:$F,BKE!$C:$C,'nguyen vat lieu kho'!$A:$A,BKE!$B:$B,'nguyen vat lieu kho'!T$3)</f>
        <v>0</v>
      </c>
      <c r="U53" s="183">
        <f>SUMIFS(BKE!$F:$F,BKE!$C:$C,'nguyen vat lieu kho'!$A:$A,BKE!$B:$B,'nguyen vat lieu kho'!U$3)</f>
        <v>0</v>
      </c>
      <c r="V53" s="183">
        <f>SUMIFS(BKE!$F:$F,BKE!$C:$C,'nguyen vat lieu kho'!$A:$A,BKE!$B:$B,'nguyen vat lieu kho'!V$3)</f>
        <v>0</v>
      </c>
      <c r="W53" s="183">
        <f>SUMIFS(BKE!$F:$F,BKE!$C:$C,'nguyen vat lieu kho'!$A:$A,BKE!$B:$B,'nguyen vat lieu kho'!W$3)</f>
        <v>0</v>
      </c>
      <c r="X53" s="183">
        <f>SUMIFS(BKE!$F:$F,BKE!$C:$C,'nguyen vat lieu kho'!$A:$A,BKE!$B:$B,'nguyen vat lieu kho'!X$3)</f>
        <v>0</v>
      </c>
      <c r="Y53" s="183">
        <f>SUMIFS(BKE!$F:$F,BKE!$C:$C,'nguyen vat lieu kho'!$A:$A,BKE!$B:$B,'nguyen vat lieu kho'!Y$3)</f>
        <v>0</v>
      </c>
      <c r="Z53" s="183">
        <f>SUMIFS(BKE!$F:$F,BKE!$C:$C,'nguyen vat lieu kho'!$A:$A,BKE!$B:$B,'nguyen vat lieu kho'!Z$3)</f>
        <v>0</v>
      </c>
      <c r="AA53" s="183">
        <f>SUMIFS(BKE!$F:$F,BKE!$C:$C,'nguyen vat lieu kho'!$A:$A,BKE!$B:$B,'nguyen vat lieu kho'!AA$3)</f>
        <v>0</v>
      </c>
      <c r="AB53" s="183">
        <f>SUMIFS(BKE!$F:$F,BKE!$C:$C,'nguyen vat lieu kho'!$A:$A,BKE!$B:$B,'nguyen vat lieu kho'!AB$3)</f>
        <v>0</v>
      </c>
      <c r="AC53" s="183">
        <f>SUMIFS(BKE!$F:$F,BKE!$C:$C,'nguyen vat lieu kho'!$A:$A,BKE!$B:$B,'nguyen vat lieu kho'!AC$3)</f>
        <v>0</v>
      </c>
      <c r="AD53" s="183">
        <f>SUMIFS(BKE!$F:$F,BKE!$C:$C,'nguyen vat lieu kho'!$A:$A,BKE!$B:$B,'nguyen vat lieu kho'!AD$3)</f>
        <v>0</v>
      </c>
      <c r="AE53" s="183">
        <f>SUMIFS(BKE!$F:$F,BKE!$C:$C,'nguyen vat lieu kho'!$A:$A,BKE!$B:$B,'nguyen vat lieu kho'!AE$3)</f>
        <v>0</v>
      </c>
      <c r="AF53" s="183">
        <f>SUMIFS(BKE!$F:$F,BKE!$C:$C,'nguyen vat lieu kho'!$A:$A,BKE!$B:$B,'nguyen vat lieu kho'!AF$3)</f>
        <v>0</v>
      </c>
      <c r="AG53" s="183">
        <f>SUMIFS(BKE!$F:$F,BKE!$C:$C,'nguyen vat lieu kho'!$A:$A,BKE!$B:$B,'nguyen vat lieu kho'!AG$3)</f>
        <v>0</v>
      </c>
      <c r="AH53" s="183">
        <f>SUMIFS(BKE!$F:$F,BKE!$C:$C,'nguyen vat lieu kho'!$A:$A,BKE!$B:$B,'nguyen vat lieu kho'!AH$3)</f>
        <v>0</v>
      </c>
      <c r="AI53" s="183">
        <f>SUMIFS(BKE!$F:$F,BKE!$C:$C,'nguyen vat lieu kho'!$A:$A,BKE!$B:$B,'nguyen vat lieu kho'!AI$3)</f>
        <v>0</v>
      </c>
      <c r="AJ53" s="183">
        <f>SUMIFS(BKE!$F:$F,BKE!$C:$C,'nguyen vat lieu kho'!$A:$A,BKE!$B:$B,'nguyen vat lieu kho'!AJ$3)</f>
        <v>0</v>
      </c>
      <c r="AK53" s="183">
        <f>SUMIFS(BKE!$F:$F,BKE!$C:$C,'nguyen vat lieu kho'!$A:$A,BKE!$B:$B,'nguyen vat lieu kho'!AK$3)</f>
        <v>0</v>
      </c>
      <c r="AL53" s="183">
        <f>SUMIFS(BKE!$F:$F,BKE!$C:$C,'nguyen vat lieu kho'!$A:$A,BKE!$B:$B,'nguyen vat lieu kho'!AL$3)</f>
        <v>0</v>
      </c>
      <c r="AM53" s="183">
        <f>SUMIFS(BKE!$F:$F,BKE!$C:$C,'nguyen vat lieu kho'!$A:$A,BKE!$B:$B,'nguyen vat lieu kho'!AM$3)</f>
        <v>0</v>
      </c>
      <c r="AN53" s="183">
        <f>SUMIFS(BKE!$F:$F,BKE!$C:$C,'nguyen vat lieu kho'!$A:$A,BKE!$B:$B,'nguyen vat lieu kho'!AN$3)</f>
        <v>0</v>
      </c>
      <c r="AO53" s="183">
        <f>SUMIFS(BKE!$F:$F,BKE!$C:$C,'nguyen vat lieu kho'!$A:$A,BKE!$B:$B,'nguyen vat lieu kho'!AO$3)</f>
        <v>0</v>
      </c>
      <c r="AP53" s="183">
        <f>SUMIFS(BKE!$F:$F,BKE!$C:$C,'nguyen vat lieu kho'!$A:$A,BKE!$B:$B,'nguyen vat lieu kho'!AP$3)</f>
        <v>0</v>
      </c>
      <c r="AQ53" s="183">
        <f>SUMIFS(BKE!$F:$F,BKE!$C:$C,'nguyen vat lieu kho'!$A:$A,BKE!$B:$B,'nguyen vat lieu kho'!AQ$3)</f>
        <v>0</v>
      </c>
    </row>
    <row r="54" spans="1:43" s="118" customFormat="1" ht="25.5" customHeight="1">
      <c r="A54" s="10" t="s">
        <v>14</v>
      </c>
      <c r="B54" s="10" t="s">
        <v>13</v>
      </c>
      <c r="C54" s="10" t="s">
        <v>4</v>
      </c>
      <c r="D54" s="123">
        <v>83636</v>
      </c>
      <c r="E54" s="128"/>
      <c r="F54" s="124">
        <f t="shared" si="2"/>
        <v>0</v>
      </c>
      <c r="G54" s="125">
        <f t="shared" si="7"/>
        <v>0</v>
      </c>
      <c r="H54" s="126">
        <f t="shared" si="8"/>
        <v>0</v>
      </c>
      <c r="I54" s="127">
        <f t="shared" si="5"/>
        <v>0</v>
      </c>
      <c r="J54" s="127">
        <f t="shared" si="6"/>
        <v>0</v>
      </c>
      <c r="K54" s="128"/>
      <c r="L54" s="122">
        <f t="shared" si="1"/>
        <v>0</v>
      </c>
      <c r="M54" s="183">
        <f>SUMIFS(BKE!$F:$F,BKE!$C:$C,'nguyen vat lieu kho'!$A:$A,BKE!$B:$B,'nguyen vat lieu kho'!M$3)</f>
        <v>0</v>
      </c>
      <c r="N54" s="183">
        <f>SUMIFS(BKE!$F:$F,BKE!$C:$C,'nguyen vat lieu kho'!$A:$A,BKE!$B:$B,'nguyen vat lieu kho'!N$3)</f>
        <v>0</v>
      </c>
      <c r="O54" s="183">
        <f>SUMIFS(BKE!$F:$F,BKE!$C:$C,'nguyen vat lieu kho'!$A:$A,BKE!$B:$B,'nguyen vat lieu kho'!O$3)</f>
        <v>0</v>
      </c>
      <c r="P54" s="183">
        <f>SUMIFS(BKE!$F:$F,BKE!$C:$C,'nguyen vat lieu kho'!$A:$A,BKE!$B:$B,'nguyen vat lieu kho'!P$3)</f>
        <v>0</v>
      </c>
      <c r="Q54" s="183">
        <f>SUMIFS(BKE!$F:$F,BKE!$C:$C,'nguyen vat lieu kho'!$A:$A,BKE!$B:$B,'nguyen vat lieu kho'!Q$3)</f>
        <v>0</v>
      </c>
      <c r="R54" s="183">
        <f>SUMIFS(BKE!$F:$F,BKE!$C:$C,'nguyen vat lieu kho'!$A:$A,BKE!$B:$B,'nguyen vat lieu kho'!R$3)</f>
        <v>0</v>
      </c>
      <c r="S54" s="183">
        <f>SUMIFS(BKE!$F:$F,BKE!$C:$C,'nguyen vat lieu kho'!$A:$A,BKE!$B:$B,'nguyen vat lieu kho'!S$3)</f>
        <v>0</v>
      </c>
      <c r="T54" s="183">
        <f>SUMIFS(BKE!$F:$F,BKE!$C:$C,'nguyen vat lieu kho'!$A:$A,BKE!$B:$B,'nguyen vat lieu kho'!T$3)</f>
        <v>0</v>
      </c>
      <c r="U54" s="183">
        <f>SUMIFS(BKE!$F:$F,BKE!$C:$C,'nguyen vat lieu kho'!$A:$A,BKE!$B:$B,'nguyen vat lieu kho'!U$3)</f>
        <v>0</v>
      </c>
      <c r="V54" s="183">
        <f>SUMIFS(BKE!$F:$F,BKE!$C:$C,'nguyen vat lieu kho'!$A:$A,BKE!$B:$B,'nguyen vat lieu kho'!V$3)</f>
        <v>0</v>
      </c>
      <c r="W54" s="183">
        <f>SUMIFS(BKE!$F:$F,BKE!$C:$C,'nguyen vat lieu kho'!$A:$A,BKE!$B:$B,'nguyen vat lieu kho'!W$3)</f>
        <v>0</v>
      </c>
      <c r="X54" s="183">
        <f>SUMIFS(BKE!$F:$F,BKE!$C:$C,'nguyen vat lieu kho'!$A:$A,BKE!$B:$B,'nguyen vat lieu kho'!X$3)</f>
        <v>0</v>
      </c>
      <c r="Y54" s="183">
        <f>SUMIFS(BKE!$F:$F,BKE!$C:$C,'nguyen vat lieu kho'!$A:$A,BKE!$B:$B,'nguyen vat lieu kho'!Y$3)</f>
        <v>0</v>
      </c>
      <c r="Z54" s="183">
        <f>SUMIFS(BKE!$F:$F,BKE!$C:$C,'nguyen vat lieu kho'!$A:$A,BKE!$B:$B,'nguyen vat lieu kho'!Z$3)</f>
        <v>0</v>
      </c>
      <c r="AA54" s="183">
        <f>SUMIFS(BKE!$F:$F,BKE!$C:$C,'nguyen vat lieu kho'!$A:$A,BKE!$B:$B,'nguyen vat lieu kho'!AA$3)</f>
        <v>0</v>
      </c>
      <c r="AB54" s="183">
        <f>SUMIFS(BKE!$F:$F,BKE!$C:$C,'nguyen vat lieu kho'!$A:$A,BKE!$B:$B,'nguyen vat lieu kho'!AB$3)</f>
        <v>0</v>
      </c>
      <c r="AC54" s="183">
        <f>SUMIFS(BKE!$F:$F,BKE!$C:$C,'nguyen vat lieu kho'!$A:$A,BKE!$B:$B,'nguyen vat lieu kho'!AC$3)</f>
        <v>0</v>
      </c>
      <c r="AD54" s="183">
        <f>SUMIFS(BKE!$F:$F,BKE!$C:$C,'nguyen vat lieu kho'!$A:$A,BKE!$B:$B,'nguyen vat lieu kho'!AD$3)</f>
        <v>0</v>
      </c>
      <c r="AE54" s="183">
        <f>SUMIFS(BKE!$F:$F,BKE!$C:$C,'nguyen vat lieu kho'!$A:$A,BKE!$B:$B,'nguyen vat lieu kho'!AE$3)</f>
        <v>0</v>
      </c>
      <c r="AF54" s="183">
        <f>SUMIFS(BKE!$F:$F,BKE!$C:$C,'nguyen vat lieu kho'!$A:$A,BKE!$B:$B,'nguyen vat lieu kho'!AF$3)</f>
        <v>0</v>
      </c>
      <c r="AG54" s="183">
        <f>SUMIFS(BKE!$F:$F,BKE!$C:$C,'nguyen vat lieu kho'!$A:$A,BKE!$B:$B,'nguyen vat lieu kho'!AG$3)</f>
        <v>0</v>
      </c>
      <c r="AH54" s="183">
        <f>SUMIFS(BKE!$F:$F,BKE!$C:$C,'nguyen vat lieu kho'!$A:$A,BKE!$B:$B,'nguyen vat lieu kho'!AH$3)</f>
        <v>0</v>
      </c>
      <c r="AI54" s="183">
        <f>SUMIFS(BKE!$F:$F,BKE!$C:$C,'nguyen vat lieu kho'!$A:$A,BKE!$B:$B,'nguyen vat lieu kho'!AI$3)</f>
        <v>0</v>
      </c>
      <c r="AJ54" s="183">
        <f>SUMIFS(BKE!$F:$F,BKE!$C:$C,'nguyen vat lieu kho'!$A:$A,BKE!$B:$B,'nguyen vat lieu kho'!AJ$3)</f>
        <v>0</v>
      </c>
      <c r="AK54" s="183">
        <f>SUMIFS(BKE!$F:$F,BKE!$C:$C,'nguyen vat lieu kho'!$A:$A,BKE!$B:$B,'nguyen vat lieu kho'!AK$3)</f>
        <v>0</v>
      </c>
      <c r="AL54" s="183">
        <f>SUMIFS(BKE!$F:$F,BKE!$C:$C,'nguyen vat lieu kho'!$A:$A,BKE!$B:$B,'nguyen vat lieu kho'!AL$3)</f>
        <v>0</v>
      </c>
      <c r="AM54" s="183">
        <f>SUMIFS(BKE!$F:$F,BKE!$C:$C,'nguyen vat lieu kho'!$A:$A,BKE!$B:$B,'nguyen vat lieu kho'!AM$3)</f>
        <v>0</v>
      </c>
      <c r="AN54" s="183">
        <f>SUMIFS(BKE!$F:$F,BKE!$C:$C,'nguyen vat lieu kho'!$A:$A,BKE!$B:$B,'nguyen vat lieu kho'!AN$3)</f>
        <v>0</v>
      </c>
      <c r="AO54" s="183">
        <f>SUMIFS(BKE!$F:$F,BKE!$C:$C,'nguyen vat lieu kho'!$A:$A,BKE!$B:$B,'nguyen vat lieu kho'!AO$3)</f>
        <v>0</v>
      </c>
      <c r="AP54" s="183">
        <f>SUMIFS(BKE!$F:$F,BKE!$C:$C,'nguyen vat lieu kho'!$A:$A,BKE!$B:$B,'nguyen vat lieu kho'!AP$3)</f>
        <v>0</v>
      </c>
      <c r="AQ54" s="183">
        <f>SUMIFS(BKE!$F:$F,BKE!$C:$C,'nguyen vat lieu kho'!$A:$A,BKE!$B:$B,'nguyen vat lieu kho'!AQ$3)</f>
        <v>0</v>
      </c>
    </row>
    <row r="55" spans="1:43" s="118" customFormat="1" ht="25.5" customHeight="1">
      <c r="A55" s="6" t="s">
        <v>77</v>
      </c>
      <c r="B55" s="129" t="s">
        <v>78</v>
      </c>
      <c r="C55" s="122" t="s">
        <v>4</v>
      </c>
      <c r="D55" s="123">
        <v>450000</v>
      </c>
      <c r="E55" s="128">
        <v>0.2</v>
      </c>
      <c r="F55" s="124">
        <f t="shared" si="2"/>
        <v>90000</v>
      </c>
      <c r="G55" s="125">
        <f t="shared" si="7"/>
        <v>0</v>
      </c>
      <c r="H55" s="126">
        <f t="shared" si="8"/>
        <v>0</v>
      </c>
      <c r="I55" s="127">
        <f t="shared" si="5"/>
        <v>0</v>
      </c>
      <c r="J55" s="127">
        <f t="shared" si="6"/>
        <v>0</v>
      </c>
      <c r="K55" s="128">
        <v>0.2</v>
      </c>
      <c r="L55" s="122">
        <f t="shared" si="1"/>
        <v>90000</v>
      </c>
      <c r="M55" s="183">
        <f>SUMIFS(BKE!$F:$F,BKE!$C:$C,'nguyen vat lieu kho'!$A:$A,BKE!$B:$B,'nguyen vat lieu kho'!M$3)</f>
        <v>0</v>
      </c>
      <c r="N55" s="183">
        <f>SUMIFS(BKE!$F:$F,BKE!$C:$C,'nguyen vat lieu kho'!$A:$A,BKE!$B:$B,'nguyen vat lieu kho'!N$3)</f>
        <v>0</v>
      </c>
      <c r="O55" s="183">
        <f>SUMIFS(BKE!$F:$F,BKE!$C:$C,'nguyen vat lieu kho'!$A:$A,BKE!$B:$B,'nguyen vat lieu kho'!O$3)</f>
        <v>0</v>
      </c>
      <c r="P55" s="183">
        <f>SUMIFS(BKE!$F:$F,BKE!$C:$C,'nguyen vat lieu kho'!$A:$A,BKE!$B:$B,'nguyen vat lieu kho'!P$3)</f>
        <v>0</v>
      </c>
      <c r="Q55" s="183">
        <f>SUMIFS(BKE!$F:$F,BKE!$C:$C,'nguyen vat lieu kho'!$A:$A,BKE!$B:$B,'nguyen vat lieu kho'!Q$3)</f>
        <v>0</v>
      </c>
      <c r="R55" s="183">
        <f>SUMIFS(BKE!$F:$F,BKE!$C:$C,'nguyen vat lieu kho'!$A:$A,BKE!$B:$B,'nguyen vat lieu kho'!R$3)</f>
        <v>0</v>
      </c>
      <c r="S55" s="183">
        <f>SUMIFS(BKE!$F:$F,BKE!$C:$C,'nguyen vat lieu kho'!$A:$A,BKE!$B:$B,'nguyen vat lieu kho'!S$3)</f>
        <v>0</v>
      </c>
      <c r="T55" s="183">
        <f>SUMIFS(BKE!$F:$F,BKE!$C:$C,'nguyen vat lieu kho'!$A:$A,BKE!$B:$B,'nguyen vat lieu kho'!T$3)</f>
        <v>0</v>
      </c>
      <c r="U55" s="183">
        <f>SUMIFS(BKE!$F:$F,BKE!$C:$C,'nguyen vat lieu kho'!$A:$A,BKE!$B:$B,'nguyen vat lieu kho'!U$3)</f>
        <v>0</v>
      </c>
      <c r="V55" s="183">
        <f>SUMIFS(BKE!$F:$F,BKE!$C:$C,'nguyen vat lieu kho'!$A:$A,BKE!$B:$B,'nguyen vat lieu kho'!V$3)</f>
        <v>0</v>
      </c>
      <c r="W55" s="183">
        <f>SUMIFS(BKE!$F:$F,BKE!$C:$C,'nguyen vat lieu kho'!$A:$A,BKE!$B:$B,'nguyen vat lieu kho'!W$3)</f>
        <v>0</v>
      </c>
      <c r="X55" s="183">
        <f>SUMIFS(BKE!$F:$F,BKE!$C:$C,'nguyen vat lieu kho'!$A:$A,BKE!$B:$B,'nguyen vat lieu kho'!X$3)</f>
        <v>0</v>
      </c>
      <c r="Y55" s="183">
        <f>SUMIFS(BKE!$F:$F,BKE!$C:$C,'nguyen vat lieu kho'!$A:$A,BKE!$B:$B,'nguyen vat lieu kho'!Y$3)</f>
        <v>0</v>
      </c>
      <c r="Z55" s="183">
        <f>SUMIFS(BKE!$F:$F,BKE!$C:$C,'nguyen vat lieu kho'!$A:$A,BKE!$B:$B,'nguyen vat lieu kho'!Z$3)</f>
        <v>0</v>
      </c>
      <c r="AA55" s="183">
        <f>SUMIFS(BKE!$F:$F,BKE!$C:$C,'nguyen vat lieu kho'!$A:$A,BKE!$B:$B,'nguyen vat lieu kho'!AA$3)</f>
        <v>0</v>
      </c>
      <c r="AB55" s="183">
        <f>SUMIFS(BKE!$F:$F,BKE!$C:$C,'nguyen vat lieu kho'!$A:$A,BKE!$B:$B,'nguyen vat lieu kho'!AB$3)</f>
        <v>0</v>
      </c>
      <c r="AC55" s="183">
        <f>SUMIFS(BKE!$F:$F,BKE!$C:$C,'nguyen vat lieu kho'!$A:$A,BKE!$B:$B,'nguyen vat lieu kho'!AC$3)</f>
        <v>0</v>
      </c>
      <c r="AD55" s="183">
        <f>SUMIFS(BKE!$F:$F,BKE!$C:$C,'nguyen vat lieu kho'!$A:$A,BKE!$B:$B,'nguyen vat lieu kho'!AD$3)</f>
        <v>0</v>
      </c>
      <c r="AE55" s="183">
        <f>SUMIFS(BKE!$F:$F,BKE!$C:$C,'nguyen vat lieu kho'!$A:$A,BKE!$B:$B,'nguyen vat lieu kho'!AE$3)</f>
        <v>0</v>
      </c>
      <c r="AF55" s="183">
        <f>SUMIFS(BKE!$F:$F,BKE!$C:$C,'nguyen vat lieu kho'!$A:$A,BKE!$B:$B,'nguyen vat lieu kho'!AF$3)</f>
        <v>0</v>
      </c>
      <c r="AG55" s="183">
        <f>SUMIFS(BKE!$F:$F,BKE!$C:$C,'nguyen vat lieu kho'!$A:$A,BKE!$B:$B,'nguyen vat lieu kho'!AG$3)</f>
        <v>0</v>
      </c>
      <c r="AH55" s="183">
        <f>SUMIFS(BKE!$F:$F,BKE!$C:$C,'nguyen vat lieu kho'!$A:$A,BKE!$B:$B,'nguyen vat lieu kho'!AH$3)</f>
        <v>0</v>
      </c>
      <c r="AI55" s="183">
        <f>SUMIFS(BKE!$F:$F,BKE!$C:$C,'nguyen vat lieu kho'!$A:$A,BKE!$B:$B,'nguyen vat lieu kho'!AI$3)</f>
        <v>0</v>
      </c>
      <c r="AJ55" s="183">
        <f>SUMIFS(BKE!$F:$F,BKE!$C:$C,'nguyen vat lieu kho'!$A:$A,BKE!$B:$B,'nguyen vat lieu kho'!AJ$3)</f>
        <v>0</v>
      </c>
      <c r="AK55" s="183">
        <f>SUMIFS(BKE!$F:$F,BKE!$C:$C,'nguyen vat lieu kho'!$A:$A,BKE!$B:$B,'nguyen vat lieu kho'!AK$3)</f>
        <v>0</v>
      </c>
      <c r="AL55" s="183">
        <f>SUMIFS(BKE!$F:$F,BKE!$C:$C,'nguyen vat lieu kho'!$A:$A,BKE!$B:$B,'nguyen vat lieu kho'!AL$3)</f>
        <v>0</v>
      </c>
      <c r="AM55" s="183">
        <f>SUMIFS(BKE!$F:$F,BKE!$C:$C,'nguyen vat lieu kho'!$A:$A,BKE!$B:$B,'nguyen vat lieu kho'!AM$3)</f>
        <v>0</v>
      </c>
      <c r="AN55" s="183">
        <f>SUMIFS(BKE!$F:$F,BKE!$C:$C,'nguyen vat lieu kho'!$A:$A,BKE!$B:$B,'nguyen vat lieu kho'!AN$3)</f>
        <v>0</v>
      </c>
      <c r="AO55" s="183">
        <f>SUMIFS(BKE!$F:$F,BKE!$C:$C,'nguyen vat lieu kho'!$A:$A,BKE!$B:$B,'nguyen vat lieu kho'!AO$3)</f>
        <v>0</v>
      </c>
      <c r="AP55" s="183">
        <f>SUMIFS(BKE!$F:$F,BKE!$C:$C,'nguyen vat lieu kho'!$A:$A,BKE!$B:$B,'nguyen vat lieu kho'!AP$3)</f>
        <v>0</v>
      </c>
      <c r="AQ55" s="183">
        <f>SUMIFS(BKE!$F:$F,BKE!$C:$C,'nguyen vat lieu kho'!$A:$A,BKE!$B:$B,'nguyen vat lieu kho'!AQ$3)</f>
        <v>0</v>
      </c>
    </row>
    <row r="56" spans="1:43" s="118" customFormat="1" ht="25.5" customHeight="1">
      <c r="A56" s="9" t="s">
        <v>769</v>
      </c>
      <c r="B56" s="9" t="s">
        <v>191</v>
      </c>
      <c r="C56" s="9" t="s">
        <v>4</v>
      </c>
      <c r="D56" s="123">
        <f>VLOOKUP(A56,BKE!C570:H975,5,0)</f>
        <v>65714</v>
      </c>
      <c r="E56" s="128">
        <v>1.1000000000000001</v>
      </c>
      <c r="F56" s="124">
        <f t="shared" si="2"/>
        <v>72285.400000000009</v>
      </c>
      <c r="G56" s="125">
        <f t="shared" si="7"/>
        <v>2</v>
      </c>
      <c r="H56" s="126">
        <f t="shared" si="8"/>
        <v>131428</v>
      </c>
      <c r="I56" s="127">
        <f t="shared" si="5"/>
        <v>1.1000000000000001</v>
      </c>
      <c r="J56" s="127">
        <f t="shared" si="6"/>
        <v>72285.400000000023</v>
      </c>
      <c r="K56" s="128">
        <v>2</v>
      </c>
      <c r="L56" s="122">
        <f t="shared" si="1"/>
        <v>131428</v>
      </c>
      <c r="M56" s="183">
        <f>SUMIFS(BKE!$F:$F,BKE!$C:$C,'nguyen vat lieu kho'!$A:$A,BKE!$B:$B,'nguyen vat lieu kho'!M$3)</f>
        <v>2</v>
      </c>
      <c r="N56" s="183">
        <f>SUMIFS(BKE!$F:$F,BKE!$C:$C,'nguyen vat lieu kho'!$A:$A,BKE!$B:$B,'nguyen vat lieu kho'!N$3)</f>
        <v>0</v>
      </c>
      <c r="O56" s="183">
        <f>SUMIFS(BKE!$F:$F,BKE!$C:$C,'nguyen vat lieu kho'!$A:$A,BKE!$B:$B,'nguyen vat lieu kho'!O$3)</f>
        <v>0</v>
      </c>
      <c r="P56" s="183">
        <f>SUMIFS(BKE!$F:$F,BKE!$C:$C,'nguyen vat lieu kho'!$A:$A,BKE!$B:$B,'nguyen vat lieu kho'!P$3)</f>
        <v>0</v>
      </c>
      <c r="Q56" s="183">
        <f>SUMIFS(BKE!$F:$F,BKE!$C:$C,'nguyen vat lieu kho'!$A:$A,BKE!$B:$B,'nguyen vat lieu kho'!Q$3)</f>
        <v>0</v>
      </c>
      <c r="R56" s="183">
        <f>SUMIFS(BKE!$F:$F,BKE!$C:$C,'nguyen vat lieu kho'!$A:$A,BKE!$B:$B,'nguyen vat lieu kho'!R$3)</f>
        <v>0</v>
      </c>
      <c r="S56" s="183">
        <f>SUMIFS(BKE!$F:$F,BKE!$C:$C,'nguyen vat lieu kho'!$A:$A,BKE!$B:$B,'nguyen vat lieu kho'!S$3)</f>
        <v>0</v>
      </c>
      <c r="T56" s="183">
        <f>SUMIFS(BKE!$F:$F,BKE!$C:$C,'nguyen vat lieu kho'!$A:$A,BKE!$B:$B,'nguyen vat lieu kho'!T$3)</f>
        <v>0</v>
      </c>
      <c r="U56" s="183">
        <f>SUMIFS(BKE!$F:$F,BKE!$C:$C,'nguyen vat lieu kho'!$A:$A,BKE!$B:$B,'nguyen vat lieu kho'!U$3)</f>
        <v>0</v>
      </c>
      <c r="V56" s="183">
        <f>SUMIFS(BKE!$F:$F,BKE!$C:$C,'nguyen vat lieu kho'!$A:$A,BKE!$B:$B,'nguyen vat lieu kho'!V$3)</f>
        <v>0</v>
      </c>
      <c r="W56" s="183">
        <f>SUMIFS(BKE!$F:$F,BKE!$C:$C,'nguyen vat lieu kho'!$A:$A,BKE!$B:$B,'nguyen vat lieu kho'!W$3)</f>
        <v>0</v>
      </c>
      <c r="X56" s="183">
        <f>SUMIFS(BKE!$F:$F,BKE!$C:$C,'nguyen vat lieu kho'!$A:$A,BKE!$B:$B,'nguyen vat lieu kho'!X$3)</f>
        <v>0</v>
      </c>
      <c r="Y56" s="183">
        <f>SUMIFS(BKE!$F:$F,BKE!$C:$C,'nguyen vat lieu kho'!$A:$A,BKE!$B:$B,'nguyen vat lieu kho'!Y$3)</f>
        <v>0</v>
      </c>
      <c r="Z56" s="183">
        <f>SUMIFS(BKE!$F:$F,BKE!$C:$C,'nguyen vat lieu kho'!$A:$A,BKE!$B:$B,'nguyen vat lieu kho'!Z$3)</f>
        <v>0</v>
      </c>
      <c r="AA56" s="183">
        <f>SUMIFS(BKE!$F:$F,BKE!$C:$C,'nguyen vat lieu kho'!$A:$A,BKE!$B:$B,'nguyen vat lieu kho'!AA$3)</f>
        <v>0</v>
      </c>
      <c r="AB56" s="183">
        <f>SUMIFS(BKE!$F:$F,BKE!$C:$C,'nguyen vat lieu kho'!$A:$A,BKE!$B:$B,'nguyen vat lieu kho'!AB$3)</f>
        <v>0</v>
      </c>
      <c r="AC56" s="183">
        <f>SUMIFS(BKE!$F:$F,BKE!$C:$C,'nguyen vat lieu kho'!$A:$A,BKE!$B:$B,'nguyen vat lieu kho'!AC$3)</f>
        <v>0</v>
      </c>
      <c r="AD56" s="183">
        <f>SUMIFS(BKE!$F:$F,BKE!$C:$C,'nguyen vat lieu kho'!$A:$A,BKE!$B:$B,'nguyen vat lieu kho'!AD$3)</f>
        <v>0</v>
      </c>
      <c r="AE56" s="183">
        <f>SUMIFS(BKE!$F:$F,BKE!$C:$C,'nguyen vat lieu kho'!$A:$A,BKE!$B:$B,'nguyen vat lieu kho'!AE$3)</f>
        <v>0</v>
      </c>
      <c r="AF56" s="183">
        <f>SUMIFS(BKE!$F:$F,BKE!$C:$C,'nguyen vat lieu kho'!$A:$A,BKE!$B:$B,'nguyen vat lieu kho'!AF$3)</f>
        <v>0</v>
      </c>
      <c r="AG56" s="183">
        <f>SUMIFS(BKE!$F:$F,BKE!$C:$C,'nguyen vat lieu kho'!$A:$A,BKE!$B:$B,'nguyen vat lieu kho'!AG$3)</f>
        <v>0</v>
      </c>
      <c r="AH56" s="183">
        <f>SUMIFS(BKE!$F:$F,BKE!$C:$C,'nguyen vat lieu kho'!$A:$A,BKE!$B:$B,'nguyen vat lieu kho'!AH$3)</f>
        <v>0</v>
      </c>
      <c r="AI56" s="183">
        <f>SUMIFS(BKE!$F:$F,BKE!$C:$C,'nguyen vat lieu kho'!$A:$A,BKE!$B:$B,'nguyen vat lieu kho'!AI$3)</f>
        <v>0</v>
      </c>
      <c r="AJ56" s="183">
        <f>SUMIFS(BKE!$F:$F,BKE!$C:$C,'nguyen vat lieu kho'!$A:$A,BKE!$B:$B,'nguyen vat lieu kho'!AJ$3)</f>
        <v>0</v>
      </c>
      <c r="AK56" s="183">
        <f>SUMIFS(BKE!$F:$F,BKE!$C:$C,'nguyen vat lieu kho'!$A:$A,BKE!$B:$B,'nguyen vat lieu kho'!AK$3)</f>
        <v>0</v>
      </c>
      <c r="AL56" s="183">
        <f>SUMIFS(BKE!$F:$F,BKE!$C:$C,'nguyen vat lieu kho'!$A:$A,BKE!$B:$B,'nguyen vat lieu kho'!AL$3)</f>
        <v>0</v>
      </c>
      <c r="AM56" s="183">
        <f>SUMIFS(BKE!$F:$F,BKE!$C:$C,'nguyen vat lieu kho'!$A:$A,BKE!$B:$B,'nguyen vat lieu kho'!AM$3)</f>
        <v>0</v>
      </c>
      <c r="AN56" s="183">
        <f>SUMIFS(BKE!$F:$F,BKE!$C:$C,'nguyen vat lieu kho'!$A:$A,BKE!$B:$B,'nguyen vat lieu kho'!AN$3)</f>
        <v>0</v>
      </c>
      <c r="AO56" s="183">
        <f>SUMIFS(BKE!$F:$F,BKE!$C:$C,'nguyen vat lieu kho'!$A:$A,BKE!$B:$B,'nguyen vat lieu kho'!AO$3)</f>
        <v>0</v>
      </c>
      <c r="AP56" s="183">
        <f>SUMIFS(BKE!$F:$F,BKE!$C:$C,'nguyen vat lieu kho'!$A:$A,BKE!$B:$B,'nguyen vat lieu kho'!AP$3)</f>
        <v>0</v>
      </c>
      <c r="AQ56" s="183">
        <f>SUMIFS(BKE!$F:$F,BKE!$C:$C,'nguyen vat lieu kho'!$A:$A,BKE!$B:$B,'nguyen vat lieu kho'!AQ$3)</f>
        <v>0</v>
      </c>
    </row>
    <row r="57" spans="1:43" s="118" customFormat="1" ht="25.5" customHeight="1">
      <c r="A57" s="9" t="s">
        <v>147</v>
      </c>
      <c r="B57" s="9" t="s">
        <v>148</v>
      </c>
      <c r="C57" s="9" t="s">
        <v>4</v>
      </c>
      <c r="D57" s="123"/>
      <c r="E57" s="290"/>
      <c r="F57" s="124">
        <f t="shared" si="2"/>
        <v>0</v>
      </c>
      <c r="G57" s="125">
        <f t="shared" si="7"/>
        <v>0</v>
      </c>
      <c r="H57" s="126">
        <f t="shared" si="8"/>
        <v>0</v>
      </c>
      <c r="I57" s="127">
        <f t="shared" si="5"/>
        <v>0</v>
      </c>
      <c r="J57" s="127">
        <f t="shared" si="6"/>
        <v>0</v>
      </c>
      <c r="K57" s="290"/>
      <c r="L57" s="122">
        <f t="shared" si="1"/>
        <v>0</v>
      </c>
      <c r="M57" s="183">
        <f>SUMIFS(BKE!$F:$F,BKE!$C:$C,'nguyen vat lieu kho'!$A:$A,BKE!$B:$B,'nguyen vat lieu kho'!M$3)</f>
        <v>0</v>
      </c>
      <c r="N57" s="183">
        <f>SUMIFS(BKE!$F:$F,BKE!$C:$C,'nguyen vat lieu kho'!$A:$A,BKE!$B:$B,'nguyen vat lieu kho'!N$3)</f>
        <v>0</v>
      </c>
      <c r="O57" s="183">
        <f>SUMIFS(BKE!$F:$F,BKE!$C:$C,'nguyen vat lieu kho'!$A:$A,BKE!$B:$B,'nguyen vat lieu kho'!O$3)</f>
        <v>0</v>
      </c>
      <c r="P57" s="183">
        <f>SUMIFS(BKE!$F:$F,BKE!$C:$C,'nguyen vat lieu kho'!$A:$A,BKE!$B:$B,'nguyen vat lieu kho'!P$3)</f>
        <v>0</v>
      </c>
      <c r="Q57" s="183">
        <f>SUMIFS(BKE!$F:$F,BKE!$C:$C,'nguyen vat lieu kho'!$A:$A,BKE!$B:$B,'nguyen vat lieu kho'!Q$3)</f>
        <v>0</v>
      </c>
      <c r="R57" s="183">
        <f>SUMIFS(BKE!$F:$F,BKE!$C:$C,'nguyen vat lieu kho'!$A:$A,BKE!$B:$B,'nguyen vat lieu kho'!R$3)</f>
        <v>0</v>
      </c>
      <c r="S57" s="183">
        <f>SUMIFS(BKE!$F:$F,BKE!$C:$C,'nguyen vat lieu kho'!$A:$A,BKE!$B:$B,'nguyen vat lieu kho'!S$3)</f>
        <v>0</v>
      </c>
      <c r="T57" s="183">
        <f>SUMIFS(BKE!$F:$F,BKE!$C:$C,'nguyen vat lieu kho'!$A:$A,BKE!$B:$B,'nguyen vat lieu kho'!T$3)</f>
        <v>0</v>
      </c>
      <c r="U57" s="183">
        <f>SUMIFS(BKE!$F:$F,BKE!$C:$C,'nguyen vat lieu kho'!$A:$A,BKE!$B:$B,'nguyen vat lieu kho'!U$3)</f>
        <v>0</v>
      </c>
      <c r="V57" s="183">
        <f>SUMIFS(BKE!$F:$F,BKE!$C:$C,'nguyen vat lieu kho'!$A:$A,BKE!$B:$B,'nguyen vat lieu kho'!V$3)</f>
        <v>0</v>
      </c>
      <c r="W57" s="183">
        <f>SUMIFS(BKE!$F:$F,BKE!$C:$C,'nguyen vat lieu kho'!$A:$A,BKE!$B:$B,'nguyen vat lieu kho'!W$3)</f>
        <v>0</v>
      </c>
      <c r="X57" s="183">
        <f>SUMIFS(BKE!$F:$F,BKE!$C:$C,'nguyen vat lieu kho'!$A:$A,BKE!$B:$B,'nguyen vat lieu kho'!X$3)</f>
        <v>0</v>
      </c>
      <c r="Y57" s="183">
        <f>SUMIFS(BKE!$F:$F,BKE!$C:$C,'nguyen vat lieu kho'!$A:$A,BKE!$B:$B,'nguyen vat lieu kho'!Y$3)</f>
        <v>0</v>
      </c>
      <c r="Z57" s="183">
        <f>SUMIFS(BKE!$F:$F,BKE!$C:$C,'nguyen vat lieu kho'!$A:$A,BKE!$B:$B,'nguyen vat lieu kho'!Z$3)</f>
        <v>0</v>
      </c>
      <c r="AA57" s="183">
        <f>SUMIFS(BKE!$F:$F,BKE!$C:$C,'nguyen vat lieu kho'!$A:$A,BKE!$B:$B,'nguyen vat lieu kho'!AA$3)</f>
        <v>0</v>
      </c>
      <c r="AB57" s="183">
        <f>SUMIFS(BKE!$F:$F,BKE!$C:$C,'nguyen vat lieu kho'!$A:$A,BKE!$B:$B,'nguyen vat lieu kho'!AB$3)</f>
        <v>0</v>
      </c>
      <c r="AC57" s="183">
        <f>SUMIFS(BKE!$F:$F,BKE!$C:$C,'nguyen vat lieu kho'!$A:$A,BKE!$B:$B,'nguyen vat lieu kho'!AC$3)</f>
        <v>0</v>
      </c>
      <c r="AD57" s="183">
        <f>SUMIFS(BKE!$F:$F,BKE!$C:$C,'nguyen vat lieu kho'!$A:$A,BKE!$B:$B,'nguyen vat lieu kho'!AD$3)</f>
        <v>0</v>
      </c>
      <c r="AE57" s="183">
        <f>SUMIFS(BKE!$F:$F,BKE!$C:$C,'nguyen vat lieu kho'!$A:$A,BKE!$B:$B,'nguyen vat lieu kho'!AE$3)</f>
        <v>0</v>
      </c>
      <c r="AF57" s="183">
        <f>SUMIFS(BKE!$F:$F,BKE!$C:$C,'nguyen vat lieu kho'!$A:$A,BKE!$B:$B,'nguyen vat lieu kho'!AF$3)</f>
        <v>0</v>
      </c>
      <c r="AG57" s="183">
        <f>SUMIFS(BKE!$F:$F,BKE!$C:$C,'nguyen vat lieu kho'!$A:$A,BKE!$B:$B,'nguyen vat lieu kho'!AG$3)</f>
        <v>0</v>
      </c>
      <c r="AH57" s="183">
        <f>SUMIFS(BKE!$F:$F,BKE!$C:$C,'nguyen vat lieu kho'!$A:$A,BKE!$B:$B,'nguyen vat lieu kho'!AH$3)</f>
        <v>0</v>
      </c>
      <c r="AI57" s="183">
        <f>SUMIFS(BKE!$F:$F,BKE!$C:$C,'nguyen vat lieu kho'!$A:$A,BKE!$B:$B,'nguyen vat lieu kho'!AI$3)</f>
        <v>0</v>
      </c>
      <c r="AJ57" s="183">
        <f>SUMIFS(BKE!$F:$F,BKE!$C:$C,'nguyen vat lieu kho'!$A:$A,BKE!$B:$B,'nguyen vat lieu kho'!AJ$3)</f>
        <v>0</v>
      </c>
      <c r="AK57" s="183">
        <f>SUMIFS(BKE!$F:$F,BKE!$C:$C,'nguyen vat lieu kho'!$A:$A,BKE!$B:$B,'nguyen vat lieu kho'!AK$3)</f>
        <v>0</v>
      </c>
      <c r="AL57" s="183">
        <f>SUMIFS(BKE!$F:$F,BKE!$C:$C,'nguyen vat lieu kho'!$A:$A,BKE!$B:$B,'nguyen vat lieu kho'!AL$3)</f>
        <v>0</v>
      </c>
      <c r="AM57" s="183">
        <f>SUMIFS(BKE!$F:$F,BKE!$C:$C,'nguyen vat lieu kho'!$A:$A,BKE!$B:$B,'nguyen vat lieu kho'!AM$3)</f>
        <v>0</v>
      </c>
      <c r="AN57" s="183">
        <f>SUMIFS(BKE!$F:$F,BKE!$C:$C,'nguyen vat lieu kho'!$A:$A,BKE!$B:$B,'nguyen vat lieu kho'!AN$3)</f>
        <v>0</v>
      </c>
      <c r="AO57" s="183">
        <f>SUMIFS(BKE!$F:$F,BKE!$C:$C,'nguyen vat lieu kho'!$A:$A,BKE!$B:$B,'nguyen vat lieu kho'!AO$3)</f>
        <v>0</v>
      </c>
      <c r="AP57" s="183">
        <f>SUMIFS(BKE!$F:$F,BKE!$C:$C,'nguyen vat lieu kho'!$A:$A,BKE!$B:$B,'nguyen vat lieu kho'!AP$3)</f>
        <v>0</v>
      </c>
      <c r="AQ57" s="183">
        <f>SUMIFS(BKE!$F:$F,BKE!$C:$C,'nguyen vat lieu kho'!$A:$A,BKE!$B:$B,'nguyen vat lieu kho'!AQ$3)</f>
        <v>0</v>
      </c>
    </row>
    <row r="58" spans="1:43" s="118" customFormat="1" ht="25.5" customHeight="1">
      <c r="A58" s="9" t="s">
        <v>751</v>
      </c>
      <c r="B58" s="9" t="s">
        <v>754</v>
      </c>
      <c r="C58" s="9" t="s">
        <v>4</v>
      </c>
      <c r="D58" s="123">
        <v>487000</v>
      </c>
      <c r="E58" s="128"/>
      <c r="F58" s="124">
        <f t="shared" si="2"/>
        <v>0</v>
      </c>
      <c r="G58" s="125">
        <f>SUM(M58:AQ58)</f>
        <v>0</v>
      </c>
      <c r="H58" s="126">
        <f>D58*G58</f>
        <v>0</v>
      </c>
      <c r="I58" s="127">
        <f t="shared" si="5"/>
        <v>0</v>
      </c>
      <c r="J58" s="127">
        <f t="shared" si="6"/>
        <v>0</v>
      </c>
      <c r="K58" s="128"/>
      <c r="L58" s="122">
        <f t="shared" si="1"/>
        <v>0</v>
      </c>
      <c r="M58" s="183">
        <f>SUMIFS(BKE!$F:$F,BKE!$C:$C,'nguyen vat lieu kho'!$A:$A,BKE!$B:$B,'nguyen vat lieu kho'!M$3)</f>
        <v>0</v>
      </c>
      <c r="N58" s="183">
        <f>SUMIFS(BKE!$F:$F,BKE!$C:$C,'nguyen vat lieu kho'!$A:$A,BKE!$B:$B,'nguyen vat lieu kho'!N$3)</f>
        <v>0</v>
      </c>
      <c r="O58" s="183">
        <f>SUMIFS(BKE!$F:$F,BKE!$C:$C,'nguyen vat lieu kho'!$A:$A,BKE!$B:$B,'nguyen vat lieu kho'!O$3)</f>
        <v>0</v>
      </c>
      <c r="P58" s="183">
        <f>SUMIFS(BKE!$F:$F,BKE!$C:$C,'nguyen vat lieu kho'!$A:$A,BKE!$B:$B,'nguyen vat lieu kho'!P$3)</f>
        <v>0</v>
      </c>
      <c r="Q58" s="183">
        <f>SUMIFS(BKE!$F:$F,BKE!$C:$C,'nguyen vat lieu kho'!$A:$A,BKE!$B:$B,'nguyen vat lieu kho'!Q$3)</f>
        <v>0</v>
      </c>
      <c r="R58" s="183">
        <f>SUMIFS(BKE!$F:$F,BKE!$C:$C,'nguyen vat lieu kho'!$A:$A,BKE!$B:$B,'nguyen vat lieu kho'!R$3)</f>
        <v>0</v>
      </c>
      <c r="S58" s="183">
        <f>SUMIFS(BKE!$F:$F,BKE!$C:$C,'nguyen vat lieu kho'!$A:$A,BKE!$B:$B,'nguyen vat lieu kho'!S$3)</f>
        <v>0</v>
      </c>
      <c r="T58" s="183">
        <f>SUMIFS(BKE!$F:$F,BKE!$C:$C,'nguyen vat lieu kho'!$A:$A,BKE!$B:$B,'nguyen vat lieu kho'!T$3)</f>
        <v>0</v>
      </c>
      <c r="U58" s="183">
        <f>SUMIFS(BKE!$F:$F,BKE!$C:$C,'nguyen vat lieu kho'!$A:$A,BKE!$B:$B,'nguyen vat lieu kho'!U$3)</f>
        <v>0</v>
      </c>
      <c r="V58" s="183">
        <f>SUMIFS(BKE!$F:$F,BKE!$C:$C,'nguyen vat lieu kho'!$A:$A,BKE!$B:$B,'nguyen vat lieu kho'!V$3)</f>
        <v>0</v>
      </c>
      <c r="W58" s="183">
        <f>SUMIFS(BKE!$F:$F,BKE!$C:$C,'nguyen vat lieu kho'!$A:$A,BKE!$B:$B,'nguyen vat lieu kho'!W$3)</f>
        <v>0</v>
      </c>
      <c r="X58" s="183">
        <f>SUMIFS(BKE!$F:$F,BKE!$C:$C,'nguyen vat lieu kho'!$A:$A,BKE!$B:$B,'nguyen vat lieu kho'!X$3)</f>
        <v>0</v>
      </c>
      <c r="Y58" s="183">
        <f>SUMIFS(BKE!$F:$F,BKE!$C:$C,'nguyen vat lieu kho'!$A:$A,BKE!$B:$B,'nguyen vat lieu kho'!Y$3)</f>
        <v>0</v>
      </c>
      <c r="Z58" s="183">
        <f>SUMIFS(BKE!$F:$F,BKE!$C:$C,'nguyen vat lieu kho'!$A:$A,BKE!$B:$B,'nguyen vat lieu kho'!Z$3)</f>
        <v>0</v>
      </c>
      <c r="AA58" s="183">
        <f>SUMIFS(BKE!$F:$F,BKE!$C:$C,'nguyen vat lieu kho'!$A:$A,BKE!$B:$B,'nguyen vat lieu kho'!AA$3)</f>
        <v>0</v>
      </c>
      <c r="AB58" s="183">
        <f>SUMIFS(BKE!$F:$F,BKE!$C:$C,'nguyen vat lieu kho'!$A:$A,BKE!$B:$B,'nguyen vat lieu kho'!AB$3)</f>
        <v>0</v>
      </c>
      <c r="AC58" s="183">
        <f>SUMIFS(BKE!$F:$F,BKE!$C:$C,'nguyen vat lieu kho'!$A:$A,BKE!$B:$B,'nguyen vat lieu kho'!AC$3)</f>
        <v>0</v>
      </c>
      <c r="AD58" s="183">
        <f>SUMIFS(BKE!$F:$F,BKE!$C:$C,'nguyen vat lieu kho'!$A:$A,BKE!$B:$B,'nguyen vat lieu kho'!AD$3)</f>
        <v>0</v>
      </c>
      <c r="AE58" s="183">
        <f>SUMIFS(BKE!$F:$F,BKE!$C:$C,'nguyen vat lieu kho'!$A:$A,BKE!$B:$B,'nguyen vat lieu kho'!AE$3)</f>
        <v>0</v>
      </c>
      <c r="AF58" s="183">
        <f>SUMIFS(BKE!$F:$F,BKE!$C:$C,'nguyen vat lieu kho'!$A:$A,BKE!$B:$B,'nguyen vat lieu kho'!AF$3)</f>
        <v>0</v>
      </c>
      <c r="AG58" s="183">
        <f>SUMIFS(BKE!$F:$F,BKE!$C:$C,'nguyen vat lieu kho'!$A:$A,BKE!$B:$B,'nguyen vat lieu kho'!AG$3)</f>
        <v>0</v>
      </c>
      <c r="AH58" s="183">
        <f>SUMIFS(BKE!$F:$F,BKE!$C:$C,'nguyen vat lieu kho'!$A:$A,BKE!$B:$B,'nguyen vat lieu kho'!AH$3)</f>
        <v>0</v>
      </c>
      <c r="AI58" s="183">
        <f>SUMIFS(BKE!$F:$F,BKE!$C:$C,'nguyen vat lieu kho'!$A:$A,BKE!$B:$B,'nguyen vat lieu kho'!AI$3)</f>
        <v>0</v>
      </c>
      <c r="AJ58" s="183">
        <f>SUMIFS(BKE!$F:$F,BKE!$C:$C,'nguyen vat lieu kho'!$A:$A,BKE!$B:$B,'nguyen vat lieu kho'!AJ$3)</f>
        <v>0</v>
      </c>
      <c r="AK58" s="183">
        <f>SUMIFS(BKE!$F:$F,BKE!$C:$C,'nguyen vat lieu kho'!$A:$A,BKE!$B:$B,'nguyen vat lieu kho'!AK$3)</f>
        <v>0</v>
      </c>
      <c r="AL58" s="183">
        <f>SUMIFS(BKE!$F:$F,BKE!$C:$C,'nguyen vat lieu kho'!$A:$A,BKE!$B:$B,'nguyen vat lieu kho'!AL$3)</f>
        <v>0</v>
      </c>
      <c r="AM58" s="183">
        <f>SUMIFS(BKE!$F:$F,BKE!$C:$C,'nguyen vat lieu kho'!$A:$A,BKE!$B:$B,'nguyen vat lieu kho'!AM$3)</f>
        <v>0</v>
      </c>
      <c r="AN58" s="183">
        <f>SUMIFS(BKE!$F:$F,BKE!$C:$C,'nguyen vat lieu kho'!$A:$A,BKE!$B:$B,'nguyen vat lieu kho'!AN$3)</f>
        <v>0</v>
      </c>
      <c r="AO58" s="183">
        <f>SUMIFS(BKE!$F:$F,BKE!$C:$C,'nguyen vat lieu kho'!$A:$A,BKE!$B:$B,'nguyen vat lieu kho'!AO$3)</f>
        <v>0</v>
      </c>
      <c r="AP58" s="183">
        <f>SUMIFS(BKE!$F:$F,BKE!$C:$C,'nguyen vat lieu kho'!$A:$A,BKE!$B:$B,'nguyen vat lieu kho'!AP$3)</f>
        <v>0</v>
      </c>
      <c r="AQ58" s="183">
        <f>SUMIFS(BKE!$F:$F,BKE!$C:$C,'nguyen vat lieu kho'!$A:$A,BKE!$B:$B,'nguyen vat lieu kho'!AQ$3)</f>
        <v>0</v>
      </c>
    </row>
    <row r="59" spans="1:43" s="118" customFormat="1" ht="25.5" customHeight="1">
      <c r="A59" s="9" t="s">
        <v>960</v>
      </c>
      <c r="B59" s="9" t="s">
        <v>961</v>
      </c>
      <c r="C59" s="9" t="s">
        <v>4</v>
      </c>
      <c r="D59" s="123" t="str">
        <f>VLOOKUP(A59,BKE!C571:H977,5,0)</f>
        <v>0</v>
      </c>
      <c r="E59" s="128"/>
      <c r="F59" s="124">
        <f t="shared" si="2"/>
        <v>0</v>
      </c>
      <c r="G59" s="125">
        <f>SUM(M59:AQ59)</f>
        <v>0</v>
      </c>
      <c r="H59" s="126">
        <f>D59*G59</f>
        <v>0</v>
      </c>
      <c r="I59" s="127">
        <f t="shared" si="5"/>
        <v>-1</v>
      </c>
      <c r="J59" s="127">
        <f t="shared" si="6"/>
        <v>0</v>
      </c>
      <c r="K59" s="128">
        <v>1</v>
      </c>
      <c r="L59" s="122">
        <f t="shared" si="1"/>
        <v>0</v>
      </c>
      <c r="M59" s="183">
        <f>SUMIFS(BKE!$F:$F,BKE!$C:$C,'nguyen vat lieu kho'!$A:$A,BKE!$B:$B,'nguyen vat lieu kho'!M$3)</f>
        <v>0</v>
      </c>
      <c r="N59" s="183">
        <f>SUMIFS(BKE!$F:$F,BKE!$C:$C,'nguyen vat lieu kho'!$A:$A,BKE!$B:$B,'nguyen vat lieu kho'!N$3)</f>
        <v>0</v>
      </c>
      <c r="O59" s="183">
        <f>SUMIFS(BKE!$F:$F,BKE!$C:$C,'nguyen vat lieu kho'!$A:$A,BKE!$B:$B,'nguyen vat lieu kho'!O$3)</f>
        <v>0</v>
      </c>
      <c r="P59" s="183">
        <f>SUMIFS(BKE!$F:$F,BKE!$C:$C,'nguyen vat lieu kho'!$A:$A,BKE!$B:$B,'nguyen vat lieu kho'!P$3)</f>
        <v>0</v>
      </c>
      <c r="Q59" s="183">
        <f>SUMIFS(BKE!$F:$F,BKE!$C:$C,'nguyen vat lieu kho'!$A:$A,BKE!$B:$B,'nguyen vat lieu kho'!Q$3)</f>
        <v>0</v>
      </c>
      <c r="R59" s="183">
        <f>SUMIFS(BKE!$F:$F,BKE!$C:$C,'nguyen vat lieu kho'!$A:$A,BKE!$B:$B,'nguyen vat lieu kho'!R$3)</f>
        <v>0</v>
      </c>
      <c r="S59" s="183">
        <f>SUMIFS(BKE!$F:$F,BKE!$C:$C,'nguyen vat lieu kho'!$A:$A,BKE!$B:$B,'nguyen vat lieu kho'!S$3)</f>
        <v>0</v>
      </c>
      <c r="T59" s="183">
        <f>SUMIFS(BKE!$F:$F,BKE!$C:$C,'nguyen vat lieu kho'!$A:$A,BKE!$B:$B,'nguyen vat lieu kho'!T$3)</f>
        <v>0</v>
      </c>
      <c r="U59" s="183">
        <f>SUMIFS(BKE!$F:$F,BKE!$C:$C,'nguyen vat lieu kho'!$A:$A,BKE!$B:$B,'nguyen vat lieu kho'!U$3)</f>
        <v>0</v>
      </c>
      <c r="V59" s="183">
        <f>SUMIFS(BKE!$F:$F,BKE!$C:$C,'nguyen vat lieu kho'!$A:$A,BKE!$B:$B,'nguyen vat lieu kho'!V$3)</f>
        <v>0</v>
      </c>
      <c r="W59" s="183">
        <f>SUMIFS(BKE!$F:$F,BKE!$C:$C,'nguyen vat lieu kho'!$A:$A,BKE!$B:$B,'nguyen vat lieu kho'!W$3)</f>
        <v>0</v>
      </c>
      <c r="X59" s="183">
        <f>SUMIFS(BKE!$F:$F,BKE!$C:$C,'nguyen vat lieu kho'!$A:$A,BKE!$B:$B,'nguyen vat lieu kho'!X$3)</f>
        <v>0</v>
      </c>
      <c r="Y59" s="183">
        <f>SUMIFS(BKE!$F:$F,BKE!$C:$C,'nguyen vat lieu kho'!$A:$A,BKE!$B:$B,'nguyen vat lieu kho'!Y$3)</f>
        <v>0</v>
      </c>
      <c r="Z59" s="183">
        <f>SUMIFS(BKE!$F:$F,BKE!$C:$C,'nguyen vat lieu kho'!$A:$A,BKE!$B:$B,'nguyen vat lieu kho'!Z$3)</f>
        <v>0</v>
      </c>
      <c r="AA59" s="183">
        <f>SUMIFS(BKE!$F:$F,BKE!$C:$C,'nguyen vat lieu kho'!$A:$A,BKE!$B:$B,'nguyen vat lieu kho'!AA$3)</f>
        <v>0</v>
      </c>
      <c r="AB59" s="183">
        <f>SUMIFS(BKE!$F:$F,BKE!$C:$C,'nguyen vat lieu kho'!$A:$A,BKE!$B:$B,'nguyen vat lieu kho'!AB$3)</f>
        <v>0</v>
      </c>
      <c r="AC59" s="183">
        <f>SUMIFS(BKE!$F:$F,BKE!$C:$C,'nguyen vat lieu kho'!$A:$A,BKE!$B:$B,'nguyen vat lieu kho'!AC$3)</f>
        <v>0</v>
      </c>
      <c r="AD59" s="183">
        <f>SUMIFS(BKE!$F:$F,BKE!$C:$C,'nguyen vat lieu kho'!$A:$A,BKE!$B:$B,'nguyen vat lieu kho'!AD$3)</f>
        <v>0</v>
      </c>
      <c r="AE59" s="183">
        <f>SUMIFS(BKE!$F:$F,BKE!$C:$C,'nguyen vat lieu kho'!$A:$A,BKE!$B:$B,'nguyen vat lieu kho'!AE$3)</f>
        <v>0</v>
      </c>
      <c r="AF59" s="183">
        <f>SUMIFS(BKE!$F:$F,BKE!$C:$C,'nguyen vat lieu kho'!$A:$A,BKE!$B:$B,'nguyen vat lieu kho'!AF$3)</f>
        <v>0</v>
      </c>
      <c r="AG59" s="183">
        <f>SUMIFS(BKE!$F:$F,BKE!$C:$C,'nguyen vat lieu kho'!$A:$A,BKE!$B:$B,'nguyen vat lieu kho'!AG$3)</f>
        <v>0</v>
      </c>
      <c r="AH59" s="183">
        <f>SUMIFS(BKE!$F:$F,BKE!$C:$C,'nguyen vat lieu kho'!$A:$A,BKE!$B:$B,'nguyen vat lieu kho'!AH$3)</f>
        <v>0</v>
      </c>
      <c r="AI59" s="183">
        <f>SUMIFS(BKE!$F:$F,BKE!$C:$C,'nguyen vat lieu kho'!$A:$A,BKE!$B:$B,'nguyen vat lieu kho'!AI$3)</f>
        <v>0</v>
      </c>
      <c r="AJ59" s="183">
        <f>SUMIFS(BKE!$F:$F,BKE!$C:$C,'nguyen vat lieu kho'!$A:$A,BKE!$B:$B,'nguyen vat lieu kho'!AJ$3)</f>
        <v>0</v>
      </c>
      <c r="AK59" s="183">
        <f>SUMIFS(BKE!$F:$F,BKE!$C:$C,'nguyen vat lieu kho'!$A:$A,BKE!$B:$B,'nguyen vat lieu kho'!AK$3)</f>
        <v>0</v>
      </c>
      <c r="AL59" s="183">
        <f>SUMIFS(BKE!$F:$F,BKE!$C:$C,'nguyen vat lieu kho'!$A:$A,BKE!$B:$B,'nguyen vat lieu kho'!AL$3)</f>
        <v>0</v>
      </c>
      <c r="AM59" s="183">
        <f>SUMIFS(BKE!$F:$F,BKE!$C:$C,'nguyen vat lieu kho'!$A:$A,BKE!$B:$B,'nguyen vat lieu kho'!AM$3)</f>
        <v>0</v>
      </c>
      <c r="AN59" s="183">
        <f>SUMIFS(BKE!$F:$F,BKE!$C:$C,'nguyen vat lieu kho'!$A:$A,BKE!$B:$B,'nguyen vat lieu kho'!AN$3)</f>
        <v>0</v>
      </c>
      <c r="AO59" s="183">
        <f>SUMIFS(BKE!$F:$F,BKE!$C:$C,'nguyen vat lieu kho'!$A:$A,BKE!$B:$B,'nguyen vat lieu kho'!AO$3)</f>
        <v>0</v>
      </c>
      <c r="AP59" s="183">
        <f>SUMIFS(BKE!$F:$F,BKE!$C:$C,'nguyen vat lieu kho'!$A:$A,BKE!$B:$B,'nguyen vat lieu kho'!AP$3)</f>
        <v>0</v>
      </c>
      <c r="AQ59" s="183">
        <f>SUMIFS(BKE!$F:$F,BKE!$C:$C,'nguyen vat lieu kho'!$A:$A,BKE!$B:$B,'nguyen vat lieu kho'!AQ$3)</f>
        <v>0</v>
      </c>
    </row>
    <row r="60" spans="1:43" s="118" customFormat="1" ht="25.5" customHeight="1">
      <c r="A60" s="9" t="s">
        <v>752</v>
      </c>
      <c r="B60" s="9" t="s">
        <v>753</v>
      </c>
      <c r="C60" s="9" t="s">
        <v>4</v>
      </c>
      <c r="D60" s="123">
        <f>VLOOKUP(A60,BKE!C572:H978,5,0)</f>
        <v>350000</v>
      </c>
      <c r="E60" s="128">
        <v>1</v>
      </c>
      <c r="F60" s="124">
        <f t="shared" si="2"/>
        <v>350000</v>
      </c>
      <c r="G60" s="125">
        <f>SUM(M60:AQ60)</f>
        <v>1</v>
      </c>
      <c r="H60" s="126">
        <f>D60*G60</f>
        <v>350000</v>
      </c>
      <c r="I60" s="127">
        <f t="shared" si="5"/>
        <v>0</v>
      </c>
      <c r="J60" s="127">
        <f t="shared" si="6"/>
        <v>0</v>
      </c>
      <c r="K60" s="128">
        <v>2</v>
      </c>
      <c r="L60" s="122">
        <f t="shared" si="1"/>
        <v>700000</v>
      </c>
      <c r="M60" s="183">
        <f>SUMIFS(BKE!$F:$F,BKE!$C:$C,'nguyen vat lieu kho'!$A:$A,BKE!$B:$B,'nguyen vat lieu kho'!M$3)</f>
        <v>0</v>
      </c>
      <c r="N60" s="183">
        <f>SUMIFS(BKE!$F:$F,BKE!$C:$C,'nguyen vat lieu kho'!$A:$A,BKE!$B:$B,'nguyen vat lieu kho'!N$3)</f>
        <v>0</v>
      </c>
      <c r="O60" s="183">
        <f>SUMIFS(BKE!$F:$F,BKE!$C:$C,'nguyen vat lieu kho'!$A:$A,BKE!$B:$B,'nguyen vat lieu kho'!O$3)</f>
        <v>0</v>
      </c>
      <c r="P60" s="183">
        <f>SUMIFS(BKE!$F:$F,BKE!$C:$C,'nguyen vat lieu kho'!$A:$A,BKE!$B:$B,'nguyen vat lieu kho'!P$3)</f>
        <v>0</v>
      </c>
      <c r="Q60" s="183">
        <f>SUMIFS(BKE!$F:$F,BKE!$C:$C,'nguyen vat lieu kho'!$A:$A,BKE!$B:$B,'nguyen vat lieu kho'!Q$3)</f>
        <v>0</v>
      </c>
      <c r="R60" s="183">
        <f>SUMIFS(BKE!$F:$F,BKE!$C:$C,'nguyen vat lieu kho'!$A:$A,BKE!$B:$B,'nguyen vat lieu kho'!R$3)</f>
        <v>0</v>
      </c>
      <c r="S60" s="183">
        <f>SUMIFS(BKE!$F:$F,BKE!$C:$C,'nguyen vat lieu kho'!$A:$A,BKE!$B:$B,'nguyen vat lieu kho'!S$3)</f>
        <v>0</v>
      </c>
      <c r="T60" s="183">
        <f>SUMIFS(BKE!$F:$F,BKE!$C:$C,'nguyen vat lieu kho'!$A:$A,BKE!$B:$B,'nguyen vat lieu kho'!T$3)</f>
        <v>0</v>
      </c>
      <c r="U60" s="183">
        <f>SUMIFS(BKE!$F:$F,BKE!$C:$C,'nguyen vat lieu kho'!$A:$A,BKE!$B:$B,'nguyen vat lieu kho'!U$3)</f>
        <v>0</v>
      </c>
      <c r="V60" s="183">
        <f>SUMIFS(BKE!$F:$F,BKE!$C:$C,'nguyen vat lieu kho'!$A:$A,BKE!$B:$B,'nguyen vat lieu kho'!V$3)</f>
        <v>0</v>
      </c>
      <c r="W60" s="183">
        <f>SUMIFS(BKE!$F:$F,BKE!$C:$C,'nguyen vat lieu kho'!$A:$A,BKE!$B:$B,'nguyen vat lieu kho'!W$3)</f>
        <v>0</v>
      </c>
      <c r="X60" s="183">
        <f>SUMIFS(BKE!$F:$F,BKE!$C:$C,'nguyen vat lieu kho'!$A:$A,BKE!$B:$B,'nguyen vat lieu kho'!X$3)</f>
        <v>0</v>
      </c>
      <c r="Y60" s="183">
        <f>SUMIFS(BKE!$F:$F,BKE!$C:$C,'nguyen vat lieu kho'!$A:$A,BKE!$B:$B,'nguyen vat lieu kho'!Y$3)</f>
        <v>0</v>
      </c>
      <c r="Z60" s="183">
        <f>SUMIFS(BKE!$F:$F,BKE!$C:$C,'nguyen vat lieu kho'!$A:$A,BKE!$B:$B,'nguyen vat lieu kho'!Z$3)</f>
        <v>0</v>
      </c>
      <c r="AA60" s="183">
        <f>SUMIFS(BKE!$F:$F,BKE!$C:$C,'nguyen vat lieu kho'!$A:$A,BKE!$B:$B,'nguyen vat lieu kho'!AA$3)</f>
        <v>0</v>
      </c>
      <c r="AB60" s="183">
        <f>SUMIFS(BKE!$F:$F,BKE!$C:$C,'nguyen vat lieu kho'!$A:$A,BKE!$B:$B,'nguyen vat lieu kho'!AB$3)</f>
        <v>0</v>
      </c>
      <c r="AC60" s="183">
        <f>SUMIFS(BKE!$F:$F,BKE!$C:$C,'nguyen vat lieu kho'!$A:$A,BKE!$B:$B,'nguyen vat lieu kho'!AC$3)</f>
        <v>0</v>
      </c>
      <c r="AD60" s="183">
        <f>SUMIFS(BKE!$F:$F,BKE!$C:$C,'nguyen vat lieu kho'!$A:$A,BKE!$B:$B,'nguyen vat lieu kho'!AD$3)</f>
        <v>0</v>
      </c>
      <c r="AE60" s="183">
        <f>SUMIFS(BKE!$F:$F,BKE!$C:$C,'nguyen vat lieu kho'!$A:$A,BKE!$B:$B,'nguyen vat lieu kho'!AE$3)</f>
        <v>0</v>
      </c>
      <c r="AF60" s="183">
        <f>SUMIFS(BKE!$F:$F,BKE!$C:$C,'nguyen vat lieu kho'!$A:$A,BKE!$B:$B,'nguyen vat lieu kho'!AF$3)</f>
        <v>0</v>
      </c>
      <c r="AG60" s="183">
        <f>SUMIFS(BKE!$F:$F,BKE!$C:$C,'nguyen vat lieu kho'!$A:$A,BKE!$B:$B,'nguyen vat lieu kho'!AG$3)</f>
        <v>0</v>
      </c>
      <c r="AH60" s="183">
        <f>SUMIFS(BKE!$F:$F,BKE!$C:$C,'nguyen vat lieu kho'!$A:$A,BKE!$B:$B,'nguyen vat lieu kho'!AH$3)</f>
        <v>0</v>
      </c>
      <c r="AI60" s="183">
        <f>SUMIFS(BKE!$F:$F,BKE!$C:$C,'nguyen vat lieu kho'!$A:$A,BKE!$B:$B,'nguyen vat lieu kho'!AI$3)</f>
        <v>1</v>
      </c>
      <c r="AJ60" s="183">
        <f>SUMIFS(BKE!$F:$F,BKE!$C:$C,'nguyen vat lieu kho'!$A:$A,BKE!$B:$B,'nguyen vat lieu kho'!AJ$3)</f>
        <v>0</v>
      </c>
      <c r="AK60" s="183">
        <f>SUMIFS(BKE!$F:$F,BKE!$C:$C,'nguyen vat lieu kho'!$A:$A,BKE!$B:$B,'nguyen vat lieu kho'!AK$3)</f>
        <v>0</v>
      </c>
      <c r="AL60" s="183">
        <f>SUMIFS(BKE!$F:$F,BKE!$C:$C,'nguyen vat lieu kho'!$A:$A,BKE!$B:$B,'nguyen vat lieu kho'!AL$3)</f>
        <v>0</v>
      </c>
      <c r="AM60" s="183">
        <f>SUMIFS(BKE!$F:$F,BKE!$C:$C,'nguyen vat lieu kho'!$A:$A,BKE!$B:$B,'nguyen vat lieu kho'!AM$3)</f>
        <v>0</v>
      </c>
      <c r="AN60" s="183">
        <f>SUMIFS(BKE!$F:$F,BKE!$C:$C,'nguyen vat lieu kho'!$A:$A,BKE!$B:$B,'nguyen vat lieu kho'!AN$3)</f>
        <v>0</v>
      </c>
      <c r="AO60" s="183">
        <f>SUMIFS(BKE!$F:$F,BKE!$C:$C,'nguyen vat lieu kho'!$A:$A,BKE!$B:$B,'nguyen vat lieu kho'!AO$3)</f>
        <v>0</v>
      </c>
      <c r="AP60" s="183">
        <f>SUMIFS(BKE!$F:$F,BKE!$C:$C,'nguyen vat lieu kho'!$A:$A,BKE!$B:$B,'nguyen vat lieu kho'!AP$3)</f>
        <v>0</v>
      </c>
      <c r="AQ60" s="183">
        <f>SUMIFS(BKE!$F:$F,BKE!$C:$C,'nguyen vat lieu kho'!$A:$A,BKE!$B:$B,'nguyen vat lieu kho'!AQ$3)</f>
        <v>0</v>
      </c>
    </row>
    <row r="61" spans="1:43" s="118" customFormat="1" ht="25.5" customHeight="1">
      <c r="A61" s="9" t="s">
        <v>763</v>
      </c>
      <c r="B61" s="9" t="s">
        <v>764</v>
      </c>
      <c r="C61" s="9" t="s">
        <v>4</v>
      </c>
      <c r="D61" s="123"/>
      <c r="E61" s="128"/>
      <c r="F61" s="124">
        <f t="shared" si="2"/>
        <v>0</v>
      </c>
      <c r="G61" s="125">
        <f>SUM(M61:AQ61)</f>
        <v>0</v>
      </c>
      <c r="H61" s="126">
        <f>D61*G61</f>
        <v>0</v>
      </c>
      <c r="I61" s="127">
        <f t="shared" si="5"/>
        <v>0</v>
      </c>
      <c r="J61" s="127">
        <f t="shared" si="6"/>
        <v>0</v>
      </c>
      <c r="K61" s="128"/>
      <c r="L61" s="122">
        <f t="shared" si="1"/>
        <v>0</v>
      </c>
      <c r="M61" s="183">
        <f>SUMIFS(BKE!$F:$F,BKE!$C:$C,'nguyen vat lieu kho'!$A:$A,BKE!$B:$B,'nguyen vat lieu kho'!M$3)</f>
        <v>0</v>
      </c>
      <c r="N61" s="183">
        <f>SUMIFS(BKE!$F:$F,BKE!$C:$C,'nguyen vat lieu kho'!$A:$A,BKE!$B:$B,'nguyen vat lieu kho'!N$3)</f>
        <v>0</v>
      </c>
      <c r="O61" s="183">
        <f>SUMIFS(BKE!$F:$F,BKE!$C:$C,'nguyen vat lieu kho'!$A:$A,BKE!$B:$B,'nguyen vat lieu kho'!O$3)</f>
        <v>0</v>
      </c>
      <c r="P61" s="183">
        <f>SUMIFS(BKE!$F:$F,BKE!$C:$C,'nguyen vat lieu kho'!$A:$A,BKE!$B:$B,'nguyen vat lieu kho'!P$3)</f>
        <v>0</v>
      </c>
      <c r="Q61" s="183">
        <f>SUMIFS(BKE!$F:$F,BKE!$C:$C,'nguyen vat lieu kho'!$A:$A,BKE!$B:$B,'nguyen vat lieu kho'!Q$3)</f>
        <v>0</v>
      </c>
      <c r="R61" s="183">
        <f>SUMIFS(BKE!$F:$F,BKE!$C:$C,'nguyen vat lieu kho'!$A:$A,BKE!$B:$B,'nguyen vat lieu kho'!R$3)</f>
        <v>0</v>
      </c>
      <c r="S61" s="183">
        <f>SUMIFS(BKE!$F:$F,BKE!$C:$C,'nguyen vat lieu kho'!$A:$A,BKE!$B:$B,'nguyen vat lieu kho'!S$3)</f>
        <v>0</v>
      </c>
      <c r="T61" s="183">
        <f>SUMIFS(BKE!$F:$F,BKE!$C:$C,'nguyen vat lieu kho'!$A:$A,BKE!$B:$B,'nguyen vat lieu kho'!T$3)</f>
        <v>0</v>
      </c>
      <c r="U61" s="183">
        <f>SUMIFS(BKE!$F:$F,BKE!$C:$C,'nguyen vat lieu kho'!$A:$A,BKE!$B:$B,'nguyen vat lieu kho'!U$3)</f>
        <v>0</v>
      </c>
      <c r="V61" s="183">
        <f>SUMIFS(BKE!$F:$F,BKE!$C:$C,'nguyen vat lieu kho'!$A:$A,BKE!$B:$B,'nguyen vat lieu kho'!V$3)</f>
        <v>0</v>
      </c>
      <c r="W61" s="183">
        <f>SUMIFS(BKE!$F:$F,BKE!$C:$C,'nguyen vat lieu kho'!$A:$A,BKE!$B:$B,'nguyen vat lieu kho'!W$3)</f>
        <v>0</v>
      </c>
      <c r="X61" s="183">
        <f>SUMIFS(BKE!$F:$F,BKE!$C:$C,'nguyen vat lieu kho'!$A:$A,BKE!$B:$B,'nguyen vat lieu kho'!X$3)</f>
        <v>0</v>
      </c>
      <c r="Y61" s="183">
        <f>SUMIFS(BKE!$F:$F,BKE!$C:$C,'nguyen vat lieu kho'!$A:$A,BKE!$B:$B,'nguyen vat lieu kho'!Y$3)</f>
        <v>0</v>
      </c>
      <c r="Z61" s="183">
        <f>SUMIFS(BKE!$F:$F,BKE!$C:$C,'nguyen vat lieu kho'!$A:$A,BKE!$B:$B,'nguyen vat lieu kho'!Z$3)</f>
        <v>0</v>
      </c>
      <c r="AA61" s="183">
        <f>SUMIFS(BKE!$F:$F,BKE!$C:$C,'nguyen vat lieu kho'!$A:$A,BKE!$B:$B,'nguyen vat lieu kho'!AA$3)</f>
        <v>0</v>
      </c>
      <c r="AB61" s="183">
        <f>SUMIFS(BKE!$F:$F,BKE!$C:$C,'nguyen vat lieu kho'!$A:$A,BKE!$B:$B,'nguyen vat lieu kho'!AB$3)</f>
        <v>0</v>
      </c>
      <c r="AC61" s="183">
        <f>SUMIFS(BKE!$F:$F,BKE!$C:$C,'nguyen vat lieu kho'!$A:$A,BKE!$B:$B,'nguyen vat lieu kho'!AC$3)</f>
        <v>0</v>
      </c>
      <c r="AD61" s="183">
        <f>SUMIFS(BKE!$F:$F,BKE!$C:$C,'nguyen vat lieu kho'!$A:$A,BKE!$B:$B,'nguyen vat lieu kho'!AD$3)</f>
        <v>0</v>
      </c>
      <c r="AE61" s="183">
        <f>SUMIFS(BKE!$F:$F,BKE!$C:$C,'nguyen vat lieu kho'!$A:$A,BKE!$B:$B,'nguyen vat lieu kho'!AE$3)</f>
        <v>0</v>
      </c>
      <c r="AF61" s="183">
        <f>SUMIFS(BKE!$F:$F,BKE!$C:$C,'nguyen vat lieu kho'!$A:$A,BKE!$B:$B,'nguyen vat lieu kho'!AF$3)</f>
        <v>0</v>
      </c>
      <c r="AG61" s="183">
        <f>SUMIFS(BKE!$F:$F,BKE!$C:$C,'nguyen vat lieu kho'!$A:$A,BKE!$B:$B,'nguyen vat lieu kho'!AG$3)</f>
        <v>0</v>
      </c>
      <c r="AH61" s="183">
        <f>SUMIFS(BKE!$F:$F,BKE!$C:$C,'nguyen vat lieu kho'!$A:$A,BKE!$B:$B,'nguyen vat lieu kho'!AH$3)</f>
        <v>0</v>
      </c>
      <c r="AI61" s="183">
        <f>SUMIFS(BKE!$F:$F,BKE!$C:$C,'nguyen vat lieu kho'!$A:$A,BKE!$B:$B,'nguyen vat lieu kho'!AI$3)</f>
        <v>0</v>
      </c>
      <c r="AJ61" s="183">
        <f>SUMIFS(BKE!$F:$F,BKE!$C:$C,'nguyen vat lieu kho'!$A:$A,BKE!$B:$B,'nguyen vat lieu kho'!AJ$3)</f>
        <v>0</v>
      </c>
      <c r="AK61" s="183">
        <f>SUMIFS(BKE!$F:$F,BKE!$C:$C,'nguyen vat lieu kho'!$A:$A,BKE!$B:$B,'nguyen vat lieu kho'!AK$3)</f>
        <v>0</v>
      </c>
      <c r="AL61" s="183">
        <f>SUMIFS(BKE!$F:$F,BKE!$C:$C,'nguyen vat lieu kho'!$A:$A,BKE!$B:$B,'nguyen vat lieu kho'!AL$3)</f>
        <v>0</v>
      </c>
      <c r="AM61" s="183">
        <f>SUMIFS(BKE!$F:$F,BKE!$C:$C,'nguyen vat lieu kho'!$A:$A,BKE!$B:$B,'nguyen vat lieu kho'!AM$3)</f>
        <v>0</v>
      </c>
      <c r="AN61" s="183">
        <f>SUMIFS(BKE!$F:$F,BKE!$C:$C,'nguyen vat lieu kho'!$A:$A,BKE!$B:$B,'nguyen vat lieu kho'!AN$3)</f>
        <v>0</v>
      </c>
      <c r="AO61" s="183">
        <f>SUMIFS(BKE!$F:$F,BKE!$C:$C,'nguyen vat lieu kho'!$A:$A,BKE!$B:$B,'nguyen vat lieu kho'!AO$3)</f>
        <v>0</v>
      </c>
      <c r="AP61" s="183">
        <f>SUMIFS(BKE!$F:$F,BKE!$C:$C,'nguyen vat lieu kho'!$A:$A,BKE!$B:$B,'nguyen vat lieu kho'!AP$3)</f>
        <v>0</v>
      </c>
      <c r="AQ61" s="183">
        <f>SUMIFS(BKE!$F:$F,BKE!$C:$C,'nguyen vat lieu kho'!$A:$A,BKE!$B:$B,'nguyen vat lieu kho'!AQ$3)</f>
        <v>0</v>
      </c>
    </row>
    <row r="62" spans="1:43" s="118" customFormat="1" ht="25.5" customHeight="1">
      <c r="A62" s="9" t="s">
        <v>550</v>
      </c>
      <c r="B62" s="9" t="s">
        <v>551</v>
      </c>
      <c r="C62" s="9" t="s">
        <v>4</v>
      </c>
      <c r="D62" s="123" t="str">
        <f>VLOOKUP(A62,BKE!C574:H980,5,0)</f>
        <v>0</v>
      </c>
      <c r="E62" s="128"/>
      <c r="F62" s="124">
        <f t="shared" si="2"/>
        <v>0</v>
      </c>
      <c r="G62" s="125">
        <f t="shared" si="7"/>
        <v>0</v>
      </c>
      <c r="H62" s="126">
        <f t="shared" si="8"/>
        <v>0</v>
      </c>
      <c r="I62" s="127">
        <f t="shared" si="5"/>
        <v>0</v>
      </c>
      <c r="J62" s="127">
        <f t="shared" si="6"/>
        <v>0</v>
      </c>
      <c r="K62" s="128"/>
      <c r="L62" s="122">
        <f t="shared" si="1"/>
        <v>0</v>
      </c>
      <c r="M62" s="183">
        <f>SUMIFS(BKE!$F:$F,BKE!$C:$C,'nguyen vat lieu kho'!$A:$A,BKE!$B:$B,'nguyen vat lieu kho'!M$3)</f>
        <v>0</v>
      </c>
      <c r="N62" s="183">
        <f>SUMIFS(BKE!$F:$F,BKE!$C:$C,'nguyen vat lieu kho'!$A:$A,BKE!$B:$B,'nguyen vat lieu kho'!N$3)</f>
        <v>0</v>
      </c>
      <c r="O62" s="183">
        <f>SUMIFS(BKE!$F:$F,BKE!$C:$C,'nguyen vat lieu kho'!$A:$A,BKE!$B:$B,'nguyen vat lieu kho'!O$3)</f>
        <v>0</v>
      </c>
      <c r="P62" s="183">
        <f>SUMIFS(BKE!$F:$F,BKE!$C:$C,'nguyen vat lieu kho'!$A:$A,BKE!$B:$B,'nguyen vat lieu kho'!P$3)</f>
        <v>0</v>
      </c>
      <c r="Q62" s="183">
        <f>SUMIFS(BKE!$F:$F,BKE!$C:$C,'nguyen vat lieu kho'!$A:$A,BKE!$B:$B,'nguyen vat lieu kho'!Q$3)</f>
        <v>0</v>
      </c>
      <c r="R62" s="183">
        <f>SUMIFS(BKE!$F:$F,BKE!$C:$C,'nguyen vat lieu kho'!$A:$A,BKE!$B:$B,'nguyen vat lieu kho'!R$3)</f>
        <v>0</v>
      </c>
      <c r="S62" s="183">
        <f>SUMIFS(BKE!$F:$F,BKE!$C:$C,'nguyen vat lieu kho'!$A:$A,BKE!$B:$B,'nguyen vat lieu kho'!S$3)</f>
        <v>0</v>
      </c>
      <c r="T62" s="183">
        <f>SUMIFS(BKE!$F:$F,BKE!$C:$C,'nguyen vat lieu kho'!$A:$A,BKE!$B:$B,'nguyen vat lieu kho'!T$3)</f>
        <v>0</v>
      </c>
      <c r="U62" s="183">
        <f>SUMIFS(BKE!$F:$F,BKE!$C:$C,'nguyen vat lieu kho'!$A:$A,BKE!$B:$B,'nguyen vat lieu kho'!U$3)</f>
        <v>0</v>
      </c>
      <c r="V62" s="183">
        <f>SUMIFS(BKE!$F:$F,BKE!$C:$C,'nguyen vat lieu kho'!$A:$A,BKE!$B:$B,'nguyen vat lieu kho'!V$3)</f>
        <v>0</v>
      </c>
      <c r="W62" s="183">
        <f>SUMIFS(BKE!$F:$F,BKE!$C:$C,'nguyen vat lieu kho'!$A:$A,BKE!$B:$B,'nguyen vat lieu kho'!W$3)</f>
        <v>0</v>
      </c>
      <c r="X62" s="183">
        <f>SUMIFS(BKE!$F:$F,BKE!$C:$C,'nguyen vat lieu kho'!$A:$A,BKE!$B:$B,'nguyen vat lieu kho'!X$3)</f>
        <v>0</v>
      </c>
      <c r="Y62" s="183">
        <f>SUMIFS(BKE!$F:$F,BKE!$C:$C,'nguyen vat lieu kho'!$A:$A,BKE!$B:$B,'nguyen vat lieu kho'!Y$3)</f>
        <v>0</v>
      </c>
      <c r="Z62" s="183">
        <f>SUMIFS(BKE!$F:$F,BKE!$C:$C,'nguyen vat lieu kho'!$A:$A,BKE!$B:$B,'nguyen vat lieu kho'!Z$3)</f>
        <v>0</v>
      </c>
      <c r="AA62" s="183">
        <f>SUMIFS(BKE!$F:$F,BKE!$C:$C,'nguyen vat lieu kho'!$A:$A,BKE!$B:$B,'nguyen vat lieu kho'!AA$3)</f>
        <v>0</v>
      </c>
      <c r="AB62" s="183">
        <f>SUMIFS(BKE!$F:$F,BKE!$C:$C,'nguyen vat lieu kho'!$A:$A,BKE!$B:$B,'nguyen vat lieu kho'!AB$3)</f>
        <v>0</v>
      </c>
      <c r="AC62" s="183">
        <f>SUMIFS(BKE!$F:$F,BKE!$C:$C,'nguyen vat lieu kho'!$A:$A,BKE!$B:$B,'nguyen vat lieu kho'!AC$3)</f>
        <v>0</v>
      </c>
      <c r="AD62" s="183">
        <f>SUMIFS(BKE!$F:$F,BKE!$C:$C,'nguyen vat lieu kho'!$A:$A,BKE!$B:$B,'nguyen vat lieu kho'!AD$3)</f>
        <v>0</v>
      </c>
      <c r="AE62" s="183">
        <f>SUMIFS(BKE!$F:$F,BKE!$C:$C,'nguyen vat lieu kho'!$A:$A,BKE!$B:$B,'nguyen vat lieu kho'!AE$3)</f>
        <v>0</v>
      </c>
      <c r="AF62" s="183">
        <f>SUMIFS(BKE!$F:$F,BKE!$C:$C,'nguyen vat lieu kho'!$A:$A,BKE!$B:$B,'nguyen vat lieu kho'!AF$3)</f>
        <v>0</v>
      </c>
      <c r="AG62" s="183">
        <f>SUMIFS(BKE!$F:$F,BKE!$C:$C,'nguyen vat lieu kho'!$A:$A,BKE!$B:$B,'nguyen vat lieu kho'!AG$3)</f>
        <v>0</v>
      </c>
      <c r="AH62" s="183">
        <f>SUMIFS(BKE!$F:$F,BKE!$C:$C,'nguyen vat lieu kho'!$A:$A,BKE!$B:$B,'nguyen vat lieu kho'!AH$3)</f>
        <v>0</v>
      </c>
      <c r="AI62" s="183">
        <f>SUMIFS(BKE!$F:$F,BKE!$C:$C,'nguyen vat lieu kho'!$A:$A,BKE!$B:$B,'nguyen vat lieu kho'!AI$3)</f>
        <v>0</v>
      </c>
      <c r="AJ62" s="183">
        <f>SUMIFS(BKE!$F:$F,BKE!$C:$C,'nguyen vat lieu kho'!$A:$A,BKE!$B:$B,'nguyen vat lieu kho'!AJ$3)</f>
        <v>0</v>
      </c>
      <c r="AK62" s="183">
        <f>SUMIFS(BKE!$F:$F,BKE!$C:$C,'nguyen vat lieu kho'!$A:$A,BKE!$B:$B,'nguyen vat lieu kho'!AK$3)</f>
        <v>0</v>
      </c>
      <c r="AL62" s="183">
        <f>SUMIFS(BKE!$F:$F,BKE!$C:$C,'nguyen vat lieu kho'!$A:$A,BKE!$B:$B,'nguyen vat lieu kho'!AL$3)</f>
        <v>0</v>
      </c>
      <c r="AM62" s="183">
        <f>SUMIFS(BKE!$F:$F,BKE!$C:$C,'nguyen vat lieu kho'!$A:$A,BKE!$B:$B,'nguyen vat lieu kho'!AM$3)</f>
        <v>0</v>
      </c>
      <c r="AN62" s="183">
        <f>SUMIFS(BKE!$F:$F,BKE!$C:$C,'nguyen vat lieu kho'!$A:$A,BKE!$B:$B,'nguyen vat lieu kho'!AN$3)</f>
        <v>0</v>
      </c>
      <c r="AO62" s="183">
        <f>SUMIFS(BKE!$F:$F,BKE!$C:$C,'nguyen vat lieu kho'!$A:$A,BKE!$B:$B,'nguyen vat lieu kho'!AO$3)</f>
        <v>0</v>
      </c>
      <c r="AP62" s="183">
        <f>SUMIFS(BKE!$F:$F,BKE!$C:$C,'nguyen vat lieu kho'!$A:$A,BKE!$B:$B,'nguyen vat lieu kho'!AP$3)</f>
        <v>0</v>
      </c>
      <c r="AQ62" s="183">
        <f>SUMIFS(BKE!$F:$F,BKE!$C:$C,'nguyen vat lieu kho'!$A:$A,BKE!$B:$B,'nguyen vat lieu kho'!AQ$3)</f>
        <v>0</v>
      </c>
    </row>
    <row r="63" spans="1:43" s="118" customFormat="1" ht="25.5" customHeight="1">
      <c r="A63" s="6" t="s">
        <v>91</v>
      </c>
      <c r="B63" s="129" t="s">
        <v>92</v>
      </c>
      <c r="C63" s="122" t="s">
        <v>4</v>
      </c>
      <c r="D63" s="123">
        <f>VLOOKUP(A63,BKE!C575:H981,5,0)</f>
        <v>280000</v>
      </c>
      <c r="E63" s="128">
        <v>1</v>
      </c>
      <c r="F63" s="124">
        <f t="shared" si="2"/>
        <v>280000</v>
      </c>
      <c r="G63" s="125">
        <f t="shared" si="7"/>
        <v>3</v>
      </c>
      <c r="H63" s="126">
        <f t="shared" si="8"/>
        <v>840000</v>
      </c>
      <c r="I63" s="127">
        <f t="shared" si="5"/>
        <v>1</v>
      </c>
      <c r="J63" s="127">
        <f t="shared" si="6"/>
        <v>280000</v>
      </c>
      <c r="K63" s="128">
        <v>3</v>
      </c>
      <c r="L63" s="122">
        <f t="shared" si="1"/>
        <v>840000</v>
      </c>
      <c r="M63" s="183">
        <f>SUMIFS(BKE!$F:$F,BKE!$C:$C,'nguyen vat lieu kho'!$A:$A,BKE!$B:$B,'nguyen vat lieu kho'!M$3)</f>
        <v>0</v>
      </c>
      <c r="N63" s="183">
        <f>SUMIFS(BKE!$F:$F,BKE!$C:$C,'nguyen vat lieu kho'!$A:$A,BKE!$B:$B,'nguyen vat lieu kho'!N$3)</f>
        <v>0</v>
      </c>
      <c r="O63" s="183">
        <f>SUMIFS(BKE!$F:$F,BKE!$C:$C,'nguyen vat lieu kho'!$A:$A,BKE!$B:$B,'nguyen vat lieu kho'!O$3)</f>
        <v>0</v>
      </c>
      <c r="P63" s="183">
        <f>SUMIFS(BKE!$F:$F,BKE!$C:$C,'nguyen vat lieu kho'!$A:$A,BKE!$B:$B,'nguyen vat lieu kho'!P$3)</f>
        <v>0</v>
      </c>
      <c r="Q63" s="183">
        <f>SUMIFS(BKE!$F:$F,BKE!$C:$C,'nguyen vat lieu kho'!$A:$A,BKE!$B:$B,'nguyen vat lieu kho'!Q$3)</f>
        <v>0</v>
      </c>
      <c r="R63" s="183">
        <f>SUMIFS(BKE!$F:$F,BKE!$C:$C,'nguyen vat lieu kho'!$A:$A,BKE!$B:$B,'nguyen vat lieu kho'!R$3)</f>
        <v>0</v>
      </c>
      <c r="S63" s="183">
        <f>SUMIFS(BKE!$F:$F,BKE!$C:$C,'nguyen vat lieu kho'!$A:$A,BKE!$B:$B,'nguyen vat lieu kho'!S$3)</f>
        <v>0</v>
      </c>
      <c r="T63" s="183">
        <f>SUMIFS(BKE!$F:$F,BKE!$C:$C,'nguyen vat lieu kho'!$A:$A,BKE!$B:$B,'nguyen vat lieu kho'!T$3)</f>
        <v>2</v>
      </c>
      <c r="U63" s="183">
        <f>SUMIFS(BKE!$F:$F,BKE!$C:$C,'nguyen vat lieu kho'!$A:$A,BKE!$B:$B,'nguyen vat lieu kho'!U$3)</f>
        <v>0</v>
      </c>
      <c r="V63" s="183">
        <f>SUMIFS(BKE!$F:$F,BKE!$C:$C,'nguyen vat lieu kho'!$A:$A,BKE!$B:$B,'nguyen vat lieu kho'!V$3)</f>
        <v>0</v>
      </c>
      <c r="W63" s="183">
        <f>SUMIFS(BKE!$F:$F,BKE!$C:$C,'nguyen vat lieu kho'!$A:$A,BKE!$B:$B,'nguyen vat lieu kho'!W$3)</f>
        <v>0</v>
      </c>
      <c r="X63" s="183">
        <f>SUMIFS(BKE!$F:$F,BKE!$C:$C,'nguyen vat lieu kho'!$A:$A,BKE!$B:$B,'nguyen vat lieu kho'!X$3)</f>
        <v>0</v>
      </c>
      <c r="Y63" s="183">
        <f>SUMIFS(BKE!$F:$F,BKE!$C:$C,'nguyen vat lieu kho'!$A:$A,BKE!$B:$B,'nguyen vat lieu kho'!Y$3)</f>
        <v>0</v>
      </c>
      <c r="Z63" s="183">
        <f>SUMIFS(BKE!$F:$F,BKE!$C:$C,'nguyen vat lieu kho'!$A:$A,BKE!$B:$B,'nguyen vat lieu kho'!Z$3)</f>
        <v>0</v>
      </c>
      <c r="AA63" s="183">
        <f>SUMIFS(BKE!$F:$F,BKE!$C:$C,'nguyen vat lieu kho'!$A:$A,BKE!$B:$B,'nguyen vat lieu kho'!AA$3)</f>
        <v>1</v>
      </c>
      <c r="AB63" s="183">
        <f>SUMIFS(BKE!$F:$F,BKE!$C:$C,'nguyen vat lieu kho'!$A:$A,BKE!$B:$B,'nguyen vat lieu kho'!AB$3)</f>
        <v>0</v>
      </c>
      <c r="AC63" s="183">
        <f>SUMIFS(BKE!$F:$F,BKE!$C:$C,'nguyen vat lieu kho'!$A:$A,BKE!$B:$B,'nguyen vat lieu kho'!AC$3)</f>
        <v>0</v>
      </c>
      <c r="AD63" s="183">
        <f>SUMIFS(BKE!$F:$F,BKE!$C:$C,'nguyen vat lieu kho'!$A:$A,BKE!$B:$B,'nguyen vat lieu kho'!AD$3)</f>
        <v>0</v>
      </c>
      <c r="AE63" s="183">
        <f>SUMIFS(BKE!$F:$F,BKE!$C:$C,'nguyen vat lieu kho'!$A:$A,BKE!$B:$B,'nguyen vat lieu kho'!AE$3)</f>
        <v>0</v>
      </c>
      <c r="AF63" s="183">
        <f>SUMIFS(BKE!$F:$F,BKE!$C:$C,'nguyen vat lieu kho'!$A:$A,BKE!$B:$B,'nguyen vat lieu kho'!AF$3)</f>
        <v>0</v>
      </c>
      <c r="AG63" s="183">
        <f>SUMIFS(BKE!$F:$F,BKE!$C:$C,'nguyen vat lieu kho'!$A:$A,BKE!$B:$B,'nguyen vat lieu kho'!AG$3)</f>
        <v>0</v>
      </c>
      <c r="AH63" s="183">
        <f>SUMIFS(BKE!$F:$F,BKE!$C:$C,'nguyen vat lieu kho'!$A:$A,BKE!$B:$B,'nguyen vat lieu kho'!AH$3)</f>
        <v>0</v>
      </c>
      <c r="AI63" s="183">
        <f>SUMIFS(BKE!$F:$F,BKE!$C:$C,'nguyen vat lieu kho'!$A:$A,BKE!$B:$B,'nguyen vat lieu kho'!AI$3)</f>
        <v>0</v>
      </c>
      <c r="AJ63" s="183">
        <f>SUMIFS(BKE!$F:$F,BKE!$C:$C,'nguyen vat lieu kho'!$A:$A,BKE!$B:$B,'nguyen vat lieu kho'!AJ$3)</f>
        <v>0</v>
      </c>
      <c r="AK63" s="183">
        <f>SUMIFS(BKE!$F:$F,BKE!$C:$C,'nguyen vat lieu kho'!$A:$A,BKE!$B:$B,'nguyen vat lieu kho'!AK$3)</f>
        <v>0</v>
      </c>
      <c r="AL63" s="183">
        <f>SUMIFS(BKE!$F:$F,BKE!$C:$C,'nguyen vat lieu kho'!$A:$A,BKE!$B:$B,'nguyen vat lieu kho'!AL$3)</f>
        <v>0</v>
      </c>
      <c r="AM63" s="183">
        <f>SUMIFS(BKE!$F:$F,BKE!$C:$C,'nguyen vat lieu kho'!$A:$A,BKE!$B:$B,'nguyen vat lieu kho'!AM$3)</f>
        <v>0</v>
      </c>
      <c r="AN63" s="183">
        <f>SUMIFS(BKE!$F:$F,BKE!$C:$C,'nguyen vat lieu kho'!$A:$A,BKE!$B:$B,'nguyen vat lieu kho'!AN$3)</f>
        <v>0</v>
      </c>
      <c r="AO63" s="183">
        <f>SUMIFS(BKE!$F:$F,BKE!$C:$C,'nguyen vat lieu kho'!$A:$A,BKE!$B:$B,'nguyen vat lieu kho'!AO$3)</f>
        <v>0</v>
      </c>
      <c r="AP63" s="183">
        <f>SUMIFS(BKE!$F:$F,BKE!$C:$C,'nguyen vat lieu kho'!$A:$A,BKE!$B:$B,'nguyen vat lieu kho'!AP$3)</f>
        <v>0</v>
      </c>
      <c r="AQ63" s="183">
        <f>SUMIFS(BKE!$F:$F,BKE!$C:$C,'nguyen vat lieu kho'!$A:$A,BKE!$B:$B,'nguyen vat lieu kho'!AQ$3)</f>
        <v>0</v>
      </c>
    </row>
    <row r="64" spans="1:43" s="118" customFormat="1" ht="25.5" customHeight="1">
      <c r="A64" s="6" t="s">
        <v>93</v>
      </c>
      <c r="B64" s="129" t="s">
        <v>94</v>
      </c>
      <c r="C64" s="122" t="s">
        <v>4</v>
      </c>
      <c r="D64" s="123">
        <f>VLOOKUP(A64,BKE!C576:H982,5,0)</f>
        <v>172311.06666666668</v>
      </c>
      <c r="E64" s="128">
        <v>3</v>
      </c>
      <c r="F64" s="124">
        <f t="shared" si="2"/>
        <v>516933.20000000007</v>
      </c>
      <c r="G64" s="125">
        <f t="shared" si="7"/>
        <v>15</v>
      </c>
      <c r="H64" s="126">
        <f t="shared" si="8"/>
        <v>2584666</v>
      </c>
      <c r="I64" s="127">
        <f t="shared" si="5"/>
        <v>16</v>
      </c>
      <c r="J64" s="127">
        <f t="shared" si="6"/>
        <v>2756977.0666666669</v>
      </c>
      <c r="K64" s="128">
        <v>2</v>
      </c>
      <c r="L64" s="122">
        <f t="shared" si="1"/>
        <v>344622.13333333336</v>
      </c>
      <c r="M64" s="183">
        <f>SUMIFS(BKE!$F:$F,BKE!$C:$C,'nguyen vat lieu kho'!$A:$A,BKE!$B:$B,'nguyen vat lieu kho'!M$3)</f>
        <v>4</v>
      </c>
      <c r="N64" s="183">
        <f>SUMIFS(BKE!$F:$F,BKE!$C:$C,'nguyen vat lieu kho'!$A:$A,BKE!$B:$B,'nguyen vat lieu kho'!N$3)</f>
        <v>0</v>
      </c>
      <c r="O64" s="183">
        <f>SUMIFS(BKE!$F:$F,BKE!$C:$C,'nguyen vat lieu kho'!$A:$A,BKE!$B:$B,'nguyen vat lieu kho'!O$3)</f>
        <v>0</v>
      </c>
      <c r="P64" s="183">
        <f>SUMIFS(BKE!$F:$F,BKE!$C:$C,'nguyen vat lieu kho'!$A:$A,BKE!$B:$B,'nguyen vat lieu kho'!P$3)</f>
        <v>0</v>
      </c>
      <c r="Q64" s="183">
        <f>SUMIFS(BKE!$F:$F,BKE!$C:$C,'nguyen vat lieu kho'!$A:$A,BKE!$B:$B,'nguyen vat lieu kho'!Q$3)</f>
        <v>0</v>
      </c>
      <c r="R64" s="183">
        <f>SUMIFS(BKE!$F:$F,BKE!$C:$C,'nguyen vat lieu kho'!$A:$A,BKE!$B:$B,'nguyen vat lieu kho'!R$3)</f>
        <v>0</v>
      </c>
      <c r="S64" s="183">
        <f>SUMIFS(BKE!$F:$F,BKE!$C:$C,'nguyen vat lieu kho'!$A:$A,BKE!$B:$B,'nguyen vat lieu kho'!S$3)</f>
        <v>0</v>
      </c>
      <c r="T64" s="183">
        <f>SUMIFS(BKE!$F:$F,BKE!$C:$C,'nguyen vat lieu kho'!$A:$A,BKE!$B:$B,'nguyen vat lieu kho'!T$3)</f>
        <v>2</v>
      </c>
      <c r="U64" s="183">
        <f>SUMIFS(BKE!$F:$F,BKE!$C:$C,'nguyen vat lieu kho'!$A:$A,BKE!$B:$B,'nguyen vat lieu kho'!U$3)</f>
        <v>0</v>
      </c>
      <c r="V64" s="183">
        <f>SUMIFS(BKE!$F:$F,BKE!$C:$C,'nguyen vat lieu kho'!$A:$A,BKE!$B:$B,'nguyen vat lieu kho'!V$3)</f>
        <v>0</v>
      </c>
      <c r="W64" s="183">
        <f>SUMIFS(BKE!$F:$F,BKE!$C:$C,'nguyen vat lieu kho'!$A:$A,BKE!$B:$B,'nguyen vat lieu kho'!W$3)</f>
        <v>0</v>
      </c>
      <c r="X64" s="183">
        <f>SUMIFS(BKE!$F:$F,BKE!$C:$C,'nguyen vat lieu kho'!$A:$A,BKE!$B:$B,'nguyen vat lieu kho'!X$3)</f>
        <v>0</v>
      </c>
      <c r="Y64" s="183">
        <f>SUMIFS(BKE!$F:$F,BKE!$C:$C,'nguyen vat lieu kho'!$A:$A,BKE!$B:$B,'nguyen vat lieu kho'!Y$3)</f>
        <v>0</v>
      </c>
      <c r="Z64" s="183">
        <f>SUMIFS(BKE!$F:$F,BKE!$C:$C,'nguyen vat lieu kho'!$A:$A,BKE!$B:$B,'nguyen vat lieu kho'!Z$3)</f>
        <v>0</v>
      </c>
      <c r="AA64" s="183">
        <f>SUMIFS(BKE!$F:$F,BKE!$C:$C,'nguyen vat lieu kho'!$A:$A,BKE!$B:$B,'nguyen vat lieu kho'!AA$3)</f>
        <v>4</v>
      </c>
      <c r="AB64" s="183">
        <f>SUMIFS(BKE!$F:$F,BKE!$C:$C,'nguyen vat lieu kho'!$A:$A,BKE!$B:$B,'nguyen vat lieu kho'!AB$3)</f>
        <v>0</v>
      </c>
      <c r="AC64" s="183">
        <f>SUMIFS(BKE!$F:$F,BKE!$C:$C,'nguyen vat lieu kho'!$A:$A,BKE!$B:$B,'nguyen vat lieu kho'!AC$3)</f>
        <v>0</v>
      </c>
      <c r="AD64" s="183">
        <f>SUMIFS(BKE!$F:$F,BKE!$C:$C,'nguyen vat lieu kho'!$A:$A,BKE!$B:$B,'nguyen vat lieu kho'!AD$3)</f>
        <v>0</v>
      </c>
      <c r="AE64" s="183">
        <f>SUMIFS(BKE!$F:$F,BKE!$C:$C,'nguyen vat lieu kho'!$A:$A,BKE!$B:$B,'nguyen vat lieu kho'!AE$3)</f>
        <v>0</v>
      </c>
      <c r="AF64" s="183">
        <f>SUMIFS(BKE!$F:$F,BKE!$C:$C,'nguyen vat lieu kho'!$A:$A,BKE!$B:$B,'nguyen vat lieu kho'!AF$3)</f>
        <v>0</v>
      </c>
      <c r="AG64" s="183">
        <f>SUMIFS(BKE!$F:$F,BKE!$C:$C,'nguyen vat lieu kho'!$A:$A,BKE!$B:$B,'nguyen vat lieu kho'!AG$3)</f>
        <v>0</v>
      </c>
      <c r="AH64" s="183">
        <f>SUMIFS(BKE!$F:$F,BKE!$C:$C,'nguyen vat lieu kho'!$A:$A,BKE!$B:$B,'nguyen vat lieu kho'!AH$3)</f>
        <v>2</v>
      </c>
      <c r="AI64" s="183">
        <f>SUMIFS(BKE!$F:$F,BKE!$C:$C,'nguyen vat lieu kho'!$A:$A,BKE!$B:$B,'nguyen vat lieu kho'!AI$3)</f>
        <v>0</v>
      </c>
      <c r="AJ64" s="183">
        <f>SUMIFS(BKE!$F:$F,BKE!$C:$C,'nguyen vat lieu kho'!$A:$A,BKE!$B:$B,'nguyen vat lieu kho'!AJ$3)</f>
        <v>0</v>
      </c>
      <c r="AK64" s="183">
        <f>SUMIFS(BKE!$F:$F,BKE!$C:$C,'nguyen vat lieu kho'!$A:$A,BKE!$B:$B,'nguyen vat lieu kho'!AK$3)</f>
        <v>0</v>
      </c>
      <c r="AL64" s="183">
        <f>SUMIFS(BKE!$F:$F,BKE!$C:$C,'nguyen vat lieu kho'!$A:$A,BKE!$B:$B,'nguyen vat lieu kho'!AL$3)</f>
        <v>0</v>
      </c>
      <c r="AM64" s="183">
        <f>SUMIFS(BKE!$F:$F,BKE!$C:$C,'nguyen vat lieu kho'!$A:$A,BKE!$B:$B,'nguyen vat lieu kho'!AM$3)</f>
        <v>0</v>
      </c>
      <c r="AN64" s="183">
        <f>SUMIFS(BKE!$F:$F,BKE!$C:$C,'nguyen vat lieu kho'!$A:$A,BKE!$B:$B,'nguyen vat lieu kho'!AN$3)</f>
        <v>0</v>
      </c>
      <c r="AO64" s="183">
        <f>SUMIFS(BKE!$F:$F,BKE!$C:$C,'nguyen vat lieu kho'!$A:$A,BKE!$B:$B,'nguyen vat lieu kho'!AO$3)</f>
        <v>0</v>
      </c>
      <c r="AP64" s="183">
        <f>SUMIFS(BKE!$F:$F,BKE!$C:$C,'nguyen vat lieu kho'!$A:$A,BKE!$B:$B,'nguyen vat lieu kho'!AP$3)</f>
        <v>3</v>
      </c>
      <c r="AQ64" s="183">
        <f>SUMIFS(BKE!$F:$F,BKE!$C:$C,'nguyen vat lieu kho'!$A:$A,BKE!$B:$B,'nguyen vat lieu kho'!AQ$3)</f>
        <v>0</v>
      </c>
    </row>
    <row r="65" spans="1:43" s="118" customFormat="1" ht="25.5" customHeight="1">
      <c r="A65" s="6" t="s">
        <v>95</v>
      </c>
      <c r="B65" s="129" t="s">
        <v>96</v>
      </c>
      <c r="C65" s="122" t="s">
        <v>4</v>
      </c>
      <c r="D65" s="123">
        <f>VLOOKUP(A65,BKE!C577:H983,5,0)</f>
        <v>134466.75</v>
      </c>
      <c r="E65" s="128">
        <v>16</v>
      </c>
      <c r="F65" s="124">
        <f t="shared" si="2"/>
        <v>2151468</v>
      </c>
      <c r="G65" s="125">
        <f t="shared" si="7"/>
        <v>80</v>
      </c>
      <c r="H65" s="126">
        <f t="shared" si="8"/>
        <v>10757340</v>
      </c>
      <c r="I65" s="127">
        <f t="shared" si="5"/>
        <v>84</v>
      </c>
      <c r="J65" s="127">
        <f t="shared" si="6"/>
        <v>11295207</v>
      </c>
      <c r="K65" s="128">
        <v>12</v>
      </c>
      <c r="L65" s="122">
        <f t="shared" si="1"/>
        <v>1613601</v>
      </c>
      <c r="M65" s="183">
        <f>SUMIFS(BKE!$F:$F,BKE!$C:$C,'nguyen vat lieu kho'!$A:$A,BKE!$B:$B,'nguyen vat lieu kho'!M$3)</f>
        <v>20</v>
      </c>
      <c r="N65" s="183">
        <f>SUMIFS(BKE!$F:$F,BKE!$C:$C,'nguyen vat lieu kho'!$A:$A,BKE!$B:$B,'nguyen vat lieu kho'!N$3)</f>
        <v>0</v>
      </c>
      <c r="O65" s="183">
        <f>SUMIFS(BKE!$F:$F,BKE!$C:$C,'nguyen vat lieu kho'!$A:$A,BKE!$B:$B,'nguyen vat lieu kho'!O$3)</f>
        <v>0</v>
      </c>
      <c r="P65" s="183">
        <f>SUMIFS(BKE!$F:$F,BKE!$C:$C,'nguyen vat lieu kho'!$A:$A,BKE!$B:$B,'nguyen vat lieu kho'!P$3)</f>
        <v>0</v>
      </c>
      <c r="Q65" s="183">
        <f>SUMIFS(BKE!$F:$F,BKE!$C:$C,'nguyen vat lieu kho'!$A:$A,BKE!$B:$B,'nguyen vat lieu kho'!Q$3)</f>
        <v>0</v>
      </c>
      <c r="R65" s="183">
        <f>SUMIFS(BKE!$F:$F,BKE!$C:$C,'nguyen vat lieu kho'!$A:$A,BKE!$B:$B,'nguyen vat lieu kho'!R$3)</f>
        <v>0</v>
      </c>
      <c r="S65" s="183">
        <f>SUMIFS(BKE!$F:$F,BKE!$C:$C,'nguyen vat lieu kho'!$A:$A,BKE!$B:$B,'nguyen vat lieu kho'!S$3)</f>
        <v>0</v>
      </c>
      <c r="T65" s="183">
        <f>SUMIFS(BKE!$F:$F,BKE!$C:$C,'nguyen vat lieu kho'!$A:$A,BKE!$B:$B,'nguyen vat lieu kho'!T$3)</f>
        <v>20</v>
      </c>
      <c r="U65" s="183">
        <f>SUMIFS(BKE!$F:$F,BKE!$C:$C,'nguyen vat lieu kho'!$A:$A,BKE!$B:$B,'nguyen vat lieu kho'!U$3)</f>
        <v>0</v>
      </c>
      <c r="V65" s="183">
        <f>SUMIFS(BKE!$F:$F,BKE!$C:$C,'nguyen vat lieu kho'!$A:$A,BKE!$B:$B,'nguyen vat lieu kho'!V$3)</f>
        <v>0</v>
      </c>
      <c r="W65" s="183">
        <f>SUMIFS(BKE!$F:$F,BKE!$C:$C,'nguyen vat lieu kho'!$A:$A,BKE!$B:$B,'nguyen vat lieu kho'!W$3)</f>
        <v>0</v>
      </c>
      <c r="X65" s="183">
        <f>SUMIFS(BKE!$F:$F,BKE!$C:$C,'nguyen vat lieu kho'!$A:$A,BKE!$B:$B,'nguyen vat lieu kho'!X$3)</f>
        <v>0</v>
      </c>
      <c r="Y65" s="183">
        <f>SUMIFS(BKE!$F:$F,BKE!$C:$C,'nguyen vat lieu kho'!$A:$A,BKE!$B:$B,'nguyen vat lieu kho'!Y$3)</f>
        <v>0</v>
      </c>
      <c r="Z65" s="183">
        <f>SUMIFS(BKE!$F:$F,BKE!$C:$C,'nguyen vat lieu kho'!$A:$A,BKE!$B:$B,'nguyen vat lieu kho'!Z$3)</f>
        <v>0</v>
      </c>
      <c r="AA65" s="183">
        <f>SUMIFS(BKE!$F:$F,BKE!$C:$C,'nguyen vat lieu kho'!$A:$A,BKE!$B:$B,'nguyen vat lieu kho'!AA$3)</f>
        <v>0</v>
      </c>
      <c r="AB65" s="183">
        <f>SUMIFS(BKE!$F:$F,BKE!$C:$C,'nguyen vat lieu kho'!$A:$A,BKE!$B:$B,'nguyen vat lieu kho'!AB$3)</f>
        <v>0</v>
      </c>
      <c r="AC65" s="183">
        <f>SUMIFS(BKE!$F:$F,BKE!$C:$C,'nguyen vat lieu kho'!$A:$A,BKE!$B:$B,'nguyen vat lieu kho'!AC$3)</f>
        <v>0</v>
      </c>
      <c r="AD65" s="183">
        <f>SUMIFS(BKE!$F:$F,BKE!$C:$C,'nguyen vat lieu kho'!$A:$A,BKE!$B:$B,'nguyen vat lieu kho'!AD$3)</f>
        <v>0</v>
      </c>
      <c r="AE65" s="183">
        <f>SUMIFS(BKE!$F:$F,BKE!$C:$C,'nguyen vat lieu kho'!$A:$A,BKE!$B:$B,'nguyen vat lieu kho'!AE$3)</f>
        <v>0</v>
      </c>
      <c r="AF65" s="183">
        <f>SUMIFS(BKE!$F:$F,BKE!$C:$C,'nguyen vat lieu kho'!$A:$A,BKE!$B:$B,'nguyen vat lieu kho'!AF$3)</f>
        <v>0</v>
      </c>
      <c r="AG65" s="183">
        <f>SUMIFS(BKE!$F:$F,BKE!$C:$C,'nguyen vat lieu kho'!$A:$A,BKE!$B:$B,'nguyen vat lieu kho'!AG$3)</f>
        <v>0</v>
      </c>
      <c r="AH65" s="183">
        <f>SUMIFS(BKE!$F:$F,BKE!$C:$C,'nguyen vat lieu kho'!$A:$A,BKE!$B:$B,'nguyen vat lieu kho'!AH$3)</f>
        <v>20</v>
      </c>
      <c r="AI65" s="183">
        <f>SUMIFS(BKE!$F:$F,BKE!$C:$C,'nguyen vat lieu kho'!$A:$A,BKE!$B:$B,'nguyen vat lieu kho'!AI$3)</f>
        <v>0</v>
      </c>
      <c r="AJ65" s="183">
        <f>SUMIFS(BKE!$F:$F,BKE!$C:$C,'nguyen vat lieu kho'!$A:$A,BKE!$B:$B,'nguyen vat lieu kho'!AJ$3)</f>
        <v>0</v>
      </c>
      <c r="AK65" s="183">
        <f>SUMIFS(BKE!$F:$F,BKE!$C:$C,'nguyen vat lieu kho'!$A:$A,BKE!$B:$B,'nguyen vat lieu kho'!AK$3)</f>
        <v>0</v>
      </c>
      <c r="AL65" s="183">
        <f>SUMIFS(BKE!$F:$F,BKE!$C:$C,'nguyen vat lieu kho'!$A:$A,BKE!$B:$B,'nguyen vat lieu kho'!AL$3)</f>
        <v>0</v>
      </c>
      <c r="AM65" s="183">
        <f>SUMIFS(BKE!$F:$F,BKE!$C:$C,'nguyen vat lieu kho'!$A:$A,BKE!$B:$B,'nguyen vat lieu kho'!AM$3)</f>
        <v>0</v>
      </c>
      <c r="AN65" s="183">
        <f>SUMIFS(BKE!$F:$F,BKE!$C:$C,'nguyen vat lieu kho'!$A:$A,BKE!$B:$B,'nguyen vat lieu kho'!AN$3)</f>
        <v>0</v>
      </c>
      <c r="AO65" s="183">
        <f>SUMIFS(BKE!$F:$F,BKE!$C:$C,'nguyen vat lieu kho'!$A:$A,BKE!$B:$B,'nguyen vat lieu kho'!AO$3)</f>
        <v>0</v>
      </c>
      <c r="AP65" s="183">
        <f>SUMIFS(BKE!$F:$F,BKE!$C:$C,'nguyen vat lieu kho'!$A:$A,BKE!$B:$B,'nguyen vat lieu kho'!AP$3)</f>
        <v>20</v>
      </c>
      <c r="AQ65" s="183">
        <f>SUMIFS(BKE!$F:$F,BKE!$C:$C,'nguyen vat lieu kho'!$A:$A,BKE!$B:$B,'nguyen vat lieu kho'!AQ$3)</f>
        <v>0</v>
      </c>
    </row>
    <row r="66" spans="1:43" s="118" customFormat="1" ht="25.5" customHeight="1">
      <c r="A66" s="9" t="s">
        <v>916</v>
      </c>
      <c r="B66" s="9" t="s">
        <v>149</v>
      </c>
      <c r="C66" s="9" t="s">
        <v>4</v>
      </c>
      <c r="D66" s="123" t="str">
        <f>VLOOKUP(A66,BKE!C578:H984,5,0)</f>
        <v>0</v>
      </c>
      <c r="E66" s="128"/>
      <c r="F66" s="124">
        <f t="shared" si="2"/>
        <v>0</v>
      </c>
      <c r="G66" s="125">
        <f t="shared" si="7"/>
        <v>0</v>
      </c>
      <c r="H66" s="126">
        <f t="shared" si="8"/>
        <v>0</v>
      </c>
      <c r="I66" s="127">
        <f t="shared" si="5"/>
        <v>0</v>
      </c>
      <c r="J66" s="127">
        <f t="shared" si="6"/>
        <v>0</v>
      </c>
      <c r="K66" s="128"/>
      <c r="L66" s="122">
        <f t="shared" si="1"/>
        <v>0</v>
      </c>
      <c r="M66" s="183">
        <f>SUMIFS(BKE!$F:$F,BKE!$C:$C,'nguyen vat lieu kho'!$A:$A,BKE!$B:$B,'nguyen vat lieu kho'!M$3)</f>
        <v>0</v>
      </c>
      <c r="N66" s="183">
        <f>SUMIFS(BKE!$F:$F,BKE!$C:$C,'nguyen vat lieu kho'!$A:$A,BKE!$B:$B,'nguyen vat lieu kho'!N$3)</f>
        <v>0</v>
      </c>
      <c r="O66" s="183">
        <f>SUMIFS(BKE!$F:$F,BKE!$C:$C,'nguyen vat lieu kho'!$A:$A,BKE!$B:$B,'nguyen vat lieu kho'!O$3)</f>
        <v>0</v>
      </c>
      <c r="P66" s="183">
        <f>SUMIFS(BKE!$F:$F,BKE!$C:$C,'nguyen vat lieu kho'!$A:$A,BKE!$B:$B,'nguyen vat lieu kho'!P$3)</f>
        <v>0</v>
      </c>
      <c r="Q66" s="183">
        <f>SUMIFS(BKE!$F:$F,BKE!$C:$C,'nguyen vat lieu kho'!$A:$A,BKE!$B:$B,'nguyen vat lieu kho'!Q$3)</f>
        <v>0</v>
      </c>
      <c r="R66" s="183">
        <f>SUMIFS(BKE!$F:$F,BKE!$C:$C,'nguyen vat lieu kho'!$A:$A,BKE!$B:$B,'nguyen vat lieu kho'!R$3)</f>
        <v>0</v>
      </c>
      <c r="S66" s="183">
        <f>SUMIFS(BKE!$F:$F,BKE!$C:$C,'nguyen vat lieu kho'!$A:$A,BKE!$B:$B,'nguyen vat lieu kho'!S$3)</f>
        <v>0</v>
      </c>
      <c r="T66" s="183">
        <f>SUMIFS(BKE!$F:$F,BKE!$C:$C,'nguyen vat lieu kho'!$A:$A,BKE!$B:$B,'nguyen vat lieu kho'!T$3)</f>
        <v>0</v>
      </c>
      <c r="U66" s="183">
        <f>SUMIFS(BKE!$F:$F,BKE!$C:$C,'nguyen vat lieu kho'!$A:$A,BKE!$B:$B,'nguyen vat lieu kho'!U$3)</f>
        <v>0</v>
      </c>
      <c r="V66" s="183">
        <f>SUMIFS(BKE!$F:$F,BKE!$C:$C,'nguyen vat lieu kho'!$A:$A,BKE!$B:$B,'nguyen vat lieu kho'!V$3)</f>
        <v>0</v>
      </c>
      <c r="W66" s="183">
        <f>SUMIFS(BKE!$F:$F,BKE!$C:$C,'nguyen vat lieu kho'!$A:$A,BKE!$B:$B,'nguyen vat lieu kho'!W$3)</f>
        <v>0</v>
      </c>
      <c r="X66" s="183">
        <f>SUMIFS(BKE!$F:$F,BKE!$C:$C,'nguyen vat lieu kho'!$A:$A,BKE!$B:$B,'nguyen vat lieu kho'!X$3)</f>
        <v>0</v>
      </c>
      <c r="Y66" s="183">
        <f>SUMIFS(BKE!$F:$F,BKE!$C:$C,'nguyen vat lieu kho'!$A:$A,BKE!$B:$B,'nguyen vat lieu kho'!Y$3)</f>
        <v>0</v>
      </c>
      <c r="Z66" s="183">
        <f>SUMIFS(BKE!$F:$F,BKE!$C:$C,'nguyen vat lieu kho'!$A:$A,BKE!$B:$B,'nguyen vat lieu kho'!Z$3)</f>
        <v>0</v>
      </c>
      <c r="AA66" s="183">
        <f>SUMIFS(BKE!$F:$F,BKE!$C:$C,'nguyen vat lieu kho'!$A:$A,BKE!$B:$B,'nguyen vat lieu kho'!AA$3)</f>
        <v>0</v>
      </c>
      <c r="AB66" s="183">
        <f>SUMIFS(BKE!$F:$F,BKE!$C:$C,'nguyen vat lieu kho'!$A:$A,BKE!$B:$B,'nguyen vat lieu kho'!AB$3)</f>
        <v>0</v>
      </c>
      <c r="AC66" s="183">
        <f>SUMIFS(BKE!$F:$F,BKE!$C:$C,'nguyen vat lieu kho'!$A:$A,BKE!$B:$B,'nguyen vat lieu kho'!AC$3)</f>
        <v>0</v>
      </c>
      <c r="AD66" s="183">
        <f>SUMIFS(BKE!$F:$F,BKE!$C:$C,'nguyen vat lieu kho'!$A:$A,BKE!$B:$B,'nguyen vat lieu kho'!AD$3)</f>
        <v>0</v>
      </c>
      <c r="AE66" s="183">
        <f>SUMIFS(BKE!$F:$F,BKE!$C:$C,'nguyen vat lieu kho'!$A:$A,BKE!$B:$B,'nguyen vat lieu kho'!AE$3)</f>
        <v>0</v>
      </c>
      <c r="AF66" s="183">
        <f>SUMIFS(BKE!$F:$F,BKE!$C:$C,'nguyen vat lieu kho'!$A:$A,BKE!$B:$B,'nguyen vat lieu kho'!AF$3)</f>
        <v>0</v>
      </c>
      <c r="AG66" s="183">
        <f>SUMIFS(BKE!$F:$F,BKE!$C:$C,'nguyen vat lieu kho'!$A:$A,BKE!$B:$B,'nguyen vat lieu kho'!AG$3)</f>
        <v>0</v>
      </c>
      <c r="AH66" s="183">
        <f>SUMIFS(BKE!$F:$F,BKE!$C:$C,'nguyen vat lieu kho'!$A:$A,BKE!$B:$B,'nguyen vat lieu kho'!AH$3)</f>
        <v>0</v>
      </c>
      <c r="AI66" s="183">
        <f>SUMIFS(BKE!$F:$F,BKE!$C:$C,'nguyen vat lieu kho'!$A:$A,BKE!$B:$B,'nguyen vat lieu kho'!AI$3)</f>
        <v>0</v>
      </c>
      <c r="AJ66" s="183">
        <f>SUMIFS(BKE!$F:$F,BKE!$C:$C,'nguyen vat lieu kho'!$A:$A,BKE!$B:$B,'nguyen vat lieu kho'!AJ$3)</f>
        <v>0</v>
      </c>
      <c r="AK66" s="183">
        <f>SUMIFS(BKE!$F:$F,BKE!$C:$C,'nguyen vat lieu kho'!$A:$A,BKE!$B:$B,'nguyen vat lieu kho'!AK$3)</f>
        <v>0</v>
      </c>
      <c r="AL66" s="183">
        <f>SUMIFS(BKE!$F:$F,BKE!$C:$C,'nguyen vat lieu kho'!$A:$A,BKE!$B:$B,'nguyen vat lieu kho'!AL$3)</f>
        <v>0</v>
      </c>
      <c r="AM66" s="183">
        <f>SUMIFS(BKE!$F:$F,BKE!$C:$C,'nguyen vat lieu kho'!$A:$A,BKE!$B:$B,'nguyen vat lieu kho'!AM$3)</f>
        <v>0</v>
      </c>
      <c r="AN66" s="183">
        <f>SUMIFS(BKE!$F:$F,BKE!$C:$C,'nguyen vat lieu kho'!$A:$A,BKE!$B:$B,'nguyen vat lieu kho'!AN$3)</f>
        <v>0</v>
      </c>
      <c r="AO66" s="183">
        <f>SUMIFS(BKE!$F:$F,BKE!$C:$C,'nguyen vat lieu kho'!$A:$A,BKE!$B:$B,'nguyen vat lieu kho'!AO$3)</f>
        <v>0</v>
      </c>
      <c r="AP66" s="183">
        <f>SUMIFS(BKE!$F:$F,BKE!$C:$C,'nguyen vat lieu kho'!$A:$A,BKE!$B:$B,'nguyen vat lieu kho'!AP$3)</f>
        <v>0</v>
      </c>
      <c r="AQ66" s="183">
        <f>SUMIFS(BKE!$F:$F,BKE!$C:$C,'nguyen vat lieu kho'!$A:$A,BKE!$B:$B,'nguyen vat lieu kho'!AQ$3)</f>
        <v>0</v>
      </c>
    </row>
    <row r="67" spans="1:43" s="118" customFormat="1" ht="25.5" customHeight="1">
      <c r="A67" s="6" t="s">
        <v>97</v>
      </c>
      <c r="B67" s="129" t="s">
        <v>98</v>
      </c>
      <c r="C67" s="122" t="s">
        <v>99</v>
      </c>
      <c r="D67" s="123"/>
      <c r="E67" s="128"/>
      <c r="F67" s="124">
        <f t="shared" si="2"/>
        <v>0</v>
      </c>
      <c r="G67" s="125">
        <f t="shared" si="7"/>
        <v>0</v>
      </c>
      <c r="H67" s="126">
        <f t="shared" si="8"/>
        <v>0</v>
      </c>
      <c r="I67" s="127">
        <f t="shared" si="5"/>
        <v>0</v>
      </c>
      <c r="J67" s="127">
        <f t="shared" si="6"/>
        <v>0</v>
      </c>
      <c r="K67" s="128"/>
      <c r="L67" s="122">
        <f t="shared" si="1"/>
        <v>0</v>
      </c>
      <c r="M67" s="183">
        <f>SUMIFS(BKE!$F:$F,BKE!$C:$C,'nguyen vat lieu kho'!$A:$A,BKE!$B:$B,'nguyen vat lieu kho'!M$3)</f>
        <v>0</v>
      </c>
      <c r="N67" s="183">
        <f>SUMIFS(BKE!$F:$F,BKE!$C:$C,'nguyen vat lieu kho'!$A:$A,BKE!$B:$B,'nguyen vat lieu kho'!N$3)</f>
        <v>0</v>
      </c>
      <c r="O67" s="183">
        <f>SUMIFS(BKE!$F:$F,BKE!$C:$C,'nguyen vat lieu kho'!$A:$A,BKE!$B:$B,'nguyen vat lieu kho'!O$3)</f>
        <v>0</v>
      </c>
      <c r="P67" s="183">
        <f>SUMIFS(BKE!$F:$F,BKE!$C:$C,'nguyen vat lieu kho'!$A:$A,BKE!$B:$B,'nguyen vat lieu kho'!P$3)</f>
        <v>0</v>
      </c>
      <c r="Q67" s="183">
        <f>SUMIFS(BKE!$F:$F,BKE!$C:$C,'nguyen vat lieu kho'!$A:$A,BKE!$B:$B,'nguyen vat lieu kho'!Q$3)</f>
        <v>0</v>
      </c>
      <c r="R67" s="183">
        <f>SUMIFS(BKE!$F:$F,BKE!$C:$C,'nguyen vat lieu kho'!$A:$A,BKE!$B:$B,'nguyen vat lieu kho'!R$3)</f>
        <v>0</v>
      </c>
      <c r="S67" s="183">
        <f>SUMIFS(BKE!$F:$F,BKE!$C:$C,'nguyen vat lieu kho'!$A:$A,BKE!$B:$B,'nguyen vat lieu kho'!S$3)</f>
        <v>0</v>
      </c>
      <c r="T67" s="183">
        <f>SUMIFS(BKE!$F:$F,BKE!$C:$C,'nguyen vat lieu kho'!$A:$A,BKE!$B:$B,'nguyen vat lieu kho'!T$3)</f>
        <v>0</v>
      </c>
      <c r="U67" s="183">
        <f>SUMIFS(BKE!$F:$F,BKE!$C:$C,'nguyen vat lieu kho'!$A:$A,BKE!$B:$B,'nguyen vat lieu kho'!U$3)</f>
        <v>0</v>
      </c>
      <c r="V67" s="183">
        <f>SUMIFS(BKE!$F:$F,BKE!$C:$C,'nguyen vat lieu kho'!$A:$A,BKE!$B:$B,'nguyen vat lieu kho'!V$3)</f>
        <v>0</v>
      </c>
      <c r="W67" s="183">
        <f>SUMIFS(BKE!$F:$F,BKE!$C:$C,'nguyen vat lieu kho'!$A:$A,BKE!$B:$B,'nguyen vat lieu kho'!W$3)</f>
        <v>0</v>
      </c>
      <c r="X67" s="183">
        <f>SUMIFS(BKE!$F:$F,BKE!$C:$C,'nguyen vat lieu kho'!$A:$A,BKE!$B:$B,'nguyen vat lieu kho'!X$3)</f>
        <v>0</v>
      </c>
      <c r="Y67" s="183">
        <f>SUMIFS(BKE!$F:$F,BKE!$C:$C,'nguyen vat lieu kho'!$A:$A,BKE!$B:$B,'nguyen vat lieu kho'!Y$3)</f>
        <v>0</v>
      </c>
      <c r="Z67" s="183">
        <f>SUMIFS(BKE!$F:$F,BKE!$C:$C,'nguyen vat lieu kho'!$A:$A,BKE!$B:$B,'nguyen vat lieu kho'!Z$3)</f>
        <v>0</v>
      </c>
      <c r="AA67" s="183">
        <f>SUMIFS(BKE!$F:$F,BKE!$C:$C,'nguyen vat lieu kho'!$A:$A,BKE!$B:$B,'nguyen vat lieu kho'!AA$3)</f>
        <v>0</v>
      </c>
      <c r="AB67" s="183">
        <f>SUMIFS(BKE!$F:$F,BKE!$C:$C,'nguyen vat lieu kho'!$A:$A,BKE!$B:$B,'nguyen vat lieu kho'!AB$3)</f>
        <v>0</v>
      </c>
      <c r="AC67" s="183">
        <f>SUMIFS(BKE!$F:$F,BKE!$C:$C,'nguyen vat lieu kho'!$A:$A,BKE!$B:$B,'nguyen vat lieu kho'!AC$3)</f>
        <v>0</v>
      </c>
      <c r="AD67" s="183">
        <f>SUMIFS(BKE!$F:$F,BKE!$C:$C,'nguyen vat lieu kho'!$A:$A,BKE!$B:$B,'nguyen vat lieu kho'!AD$3)</f>
        <v>0</v>
      </c>
      <c r="AE67" s="183">
        <f>SUMIFS(BKE!$F:$F,BKE!$C:$C,'nguyen vat lieu kho'!$A:$A,BKE!$B:$B,'nguyen vat lieu kho'!AE$3)</f>
        <v>0</v>
      </c>
      <c r="AF67" s="183">
        <f>SUMIFS(BKE!$F:$F,BKE!$C:$C,'nguyen vat lieu kho'!$A:$A,BKE!$B:$B,'nguyen vat lieu kho'!AF$3)</f>
        <v>0</v>
      </c>
      <c r="AG67" s="183">
        <f>SUMIFS(BKE!$F:$F,BKE!$C:$C,'nguyen vat lieu kho'!$A:$A,BKE!$B:$B,'nguyen vat lieu kho'!AG$3)</f>
        <v>0</v>
      </c>
      <c r="AH67" s="183">
        <f>SUMIFS(BKE!$F:$F,BKE!$C:$C,'nguyen vat lieu kho'!$A:$A,BKE!$B:$B,'nguyen vat lieu kho'!AH$3)</f>
        <v>0</v>
      </c>
      <c r="AI67" s="183">
        <f>SUMIFS(BKE!$F:$F,BKE!$C:$C,'nguyen vat lieu kho'!$A:$A,BKE!$B:$B,'nguyen vat lieu kho'!AI$3)</f>
        <v>0</v>
      </c>
      <c r="AJ67" s="183">
        <f>SUMIFS(BKE!$F:$F,BKE!$C:$C,'nguyen vat lieu kho'!$A:$A,BKE!$B:$B,'nguyen vat lieu kho'!AJ$3)</f>
        <v>0</v>
      </c>
      <c r="AK67" s="183">
        <f>SUMIFS(BKE!$F:$F,BKE!$C:$C,'nguyen vat lieu kho'!$A:$A,BKE!$B:$B,'nguyen vat lieu kho'!AK$3)</f>
        <v>0</v>
      </c>
      <c r="AL67" s="183">
        <f>SUMIFS(BKE!$F:$F,BKE!$C:$C,'nguyen vat lieu kho'!$A:$A,BKE!$B:$B,'nguyen vat lieu kho'!AL$3)</f>
        <v>0</v>
      </c>
      <c r="AM67" s="183">
        <f>SUMIFS(BKE!$F:$F,BKE!$C:$C,'nguyen vat lieu kho'!$A:$A,BKE!$B:$B,'nguyen vat lieu kho'!AM$3)</f>
        <v>0</v>
      </c>
      <c r="AN67" s="183">
        <f>SUMIFS(BKE!$F:$F,BKE!$C:$C,'nguyen vat lieu kho'!$A:$A,BKE!$B:$B,'nguyen vat lieu kho'!AN$3)</f>
        <v>0</v>
      </c>
      <c r="AO67" s="183">
        <f>SUMIFS(BKE!$F:$F,BKE!$C:$C,'nguyen vat lieu kho'!$A:$A,BKE!$B:$B,'nguyen vat lieu kho'!AO$3)</f>
        <v>0</v>
      </c>
      <c r="AP67" s="183">
        <f>SUMIFS(BKE!$F:$F,BKE!$C:$C,'nguyen vat lieu kho'!$A:$A,BKE!$B:$B,'nguyen vat lieu kho'!AP$3)</f>
        <v>0</v>
      </c>
      <c r="AQ67" s="183">
        <f>SUMIFS(BKE!$F:$F,BKE!$C:$C,'nguyen vat lieu kho'!$A:$A,BKE!$B:$B,'nguyen vat lieu kho'!AQ$3)</f>
        <v>0</v>
      </c>
    </row>
    <row r="68" spans="1:43" s="118" customFormat="1" ht="25.5" customHeight="1">
      <c r="A68" s="6" t="s">
        <v>100</v>
      </c>
      <c r="B68" s="129" t="s">
        <v>101</v>
      </c>
      <c r="C68" s="122" t="s">
        <v>4</v>
      </c>
      <c r="D68" s="123" t="str">
        <f>VLOOKUP(A68,BKE!C580:H986,5,0)</f>
        <v>0</v>
      </c>
      <c r="E68" s="128">
        <v>3</v>
      </c>
      <c r="F68" s="124">
        <f t="shared" si="2"/>
        <v>0</v>
      </c>
      <c r="G68" s="125">
        <f t="shared" si="7"/>
        <v>0</v>
      </c>
      <c r="H68" s="126">
        <f t="shared" si="8"/>
        <v>0</v>
      </c>
      <c r="I68" s="127">
        <f t="shared" si="5"/>
        <v>1</v>
      </c>
      <c r="J68" s="127">
        <f t="shared" si="6"/>
        <v>0</v>
      </c>
      <c r="K68" s="128">
        <v>2</v>
      </c>
      <c r="L68" s="122">
        <f t="shared" si="1"/>
        <v>0</v>
      </c>
      <c r="M68" s="183">
        <f>SUMIFS(BKE!$F:$F,BKE!$C:$C,'nguyen vat lieu kho'!$A:$A,BKE!$B:$B,'nguyen vat lieu kho'!M$3)</f>
        <v>0</v>
      </c>
      <c r="N68" s="183">
        <f>SUMIFS(BKE!$F:$F,BKE!$C:$C,'nguyen vat lieu kho'!$A:$A,BKE!$B:$B,'nguyen vat lieu kho'!N$3)</f>
        <v>0</v>
      </c>
      <c r="O68" s="183">
        <f>SUMIFS(BKE!$F:$F,BKE!$C:$C,'nguyen vat lieu kho'!$A:$A,BKE!$B:$B,'nguyen vat lieu kho'!O$3)</f>
        <v>0</v>
      </c>
      <c r="P68" s="183">
        <f>SUMIFS(BKE!$F:$F,BKE!$C:$C,'nguyen vat lieu kho'!$A:$A,BKE!$B:$B,'nguyen vat lieu kho'!P$3)</f>
        <v>0</v>
      </c>
      <c r="Q68" s="183">
        <f>SUMIFS(BKE!$F:$F,BKE!$C:$C,'nguyen vat lieu kho'!$A:$A,BKE!$B:$B,'nguyen vat lieu kho'!Q$3)</f>
        <v>0</v>
      </c>
      <c r="R68" s="183">
        <f>SUMIFS(BKE!$F:$F,BKE!$C:$C,'nguyen vat lieu kho'!$A:$A,BKE!$B:$B,'nguyen vat lieu kho'!R$3)</f>
        <v>0</v>
      </c>
      <c r="S68" s="183">
        <f>SUMIFS(BKE!$F:$F,BKE!$C:$C,'nguyen vat lieu kho'!$A:$A,BKE!$B:$B,'nguyen vat lieu kho'!S$3)</f>
        <v>0</v>
      </c>
      <c r="T68" s="183">
        <f>SUMIFS(BKE!$F:$F,BKE!$C:$C,'nguyen vat lieu kho'!$A:$A,BKE!$B:$B,'nguyen vat lieu kho'!T$3)</f>
        <v>0</v>
      </c>
      <c r="U68" s="183">
        <f>SUMIFS(BKE!$F:$F,BKE!$C:$C,'nguyen vat lieu kho'!$A:$A,BKE!$B:$B,'nguyen vat lieu kho'!U$3)</f>
        <v>0</v>
      </c>
      <c r="V68" s="183">
        <f>SUMIFS(BKE!$F:$F,BKE!$C:$C,'nguyen vat lieu kho'!$A:$A,BKE!$B:$B,'nguyen vat lieu kho'!V$3)</f>
        <v>0</v>
      </c>
      <c r="W68" s="183">
        <f>SUMIFS(BKE!$F:$F,BKE!$C:$C,'nguyen vat lieu kho'!$A:$A,BKE!$B:$B,'nguyen vat lieu kho'!W$3)</f>
        <v>0</v>
      </c>
      <c r="X68" s="183">
        <f>SUMIFS(BKE!$F:$F,BKE!$C:$C,'nguyen vat lieu kho'!$A:$A,BKE!$B:$B,'nguyen vat lieu kho'!X$3)</f>
        <v>0</v>
      </c>
      <c r="Y68" s="183">
        <f>SUMIFS(BKE!$F:$F,BKE!$C:$C,'nguyen vat lieu kho'!$A:$A,BKE!$B:$B,'nguyen vat lieu kho'!Y$3)</f>
        <v>0</v>
      </c>
      <c r="Z68" s="183">
        <f>SUMIFS(BKE!$F:$F,BKE!$C:$C,'nguyen vat lieu kho'!$A:$A,BKE!$B:$B,'nguyen vat lieu kho'!Z$3)</f>
        <v>0</v>
      </c>
      <c r="AA68" s="183">
        <f>SUMIFS(BKE!$F:$F,BKE!$C:$C,'nguyen vat lieu kho'!$A:$A,BKE!$B:$B,'nguyen vat lieu kho'!AA$3)</f>
        <v>0</v>
      </c>
      <c r="AB68" s="183">
        <f>SUMIFS(BKE!$F:$F,BKE!$C:$C,'nguyen vat lieu kho'!$A:$A,BKE!$B:$B,'nguyen vat lieu kho'!AB$3)</f>
        <v>0</v>
      </c>
      <c r="AC68" s="183">
        <f>SUMIFS(BKE!$F:$F,BKE!$C:$C,'nguyen vat lieu kho'!$A:$A,BKE!$B:$B,'nguyen vat lieu kho'!AC$3)</f>
        <v>0</v>
      </c>
      <c r="AD68" s="183">
        <f>SUMIFS(BKE!$F:$F,BKE!$C:$C,'nguyen vat lieu kho'!$A:$A,BKE!$B:$B,'nguyen vat lieu kho'!AD$3)</f>
        <v>0</v>
      </c>
      <c r="AE68" s="183">
        <f>SUMIFS(BKE!$F:$F,BKE!$C:$C,'nguyen vat lieu kho'!$A:$A,BKE!$B:$B,'nguyen vat lieu kho'!AE$3)</f>
        <v>0</v>
      </c>
      <c r="AF68" s="183">
        <f>SUMIFS(BKE!$F:$F,BKE!$C:$C,'nguyen vat lieu kho'!$A:$A,BKE!$B:$B,'nguyen vat lieu kho'!AF$3)</f>
        <v>0</v>
      </c>
      <c r="AG68" s="183">
        <f>SUMIFS(BKE!$F:$F,BKE!$C:$C,'nguyen vat lieu kho'!$A:$A,BKE!$B:$B,'nguyen vat lieu kho'!AG$3)</f>
        <v>0</v>
      </c>
      <c r="AH68" s="183">
        <f>SUMIFS(BKE!$F:$F,BKE!$C:$C,'nguyen vat lieu kho'!$A:$A,BKE!$B:$B,'nguyen vat lieu kho'!AH$3)</f>
        <v>0</v>
      </c>
      <c r="AI68" s="183">
        <f>SUMIFS(BKE!$F:$F,BKE!$C:$C,'nguyen vat lieu kho'!$A:$A,BKE!$B:$B,'nguyen vat lieu kho'!AI$3)</f>
        <v>0</v>
      </c>
      <c r="AJ68" s="183">
        <f>SUMIFS(BKE!$F:$F,BKE!$C:$C,'nguyen vat lieu kho'!$A:$A,BKE!$B:$B,'nguyen vat lieu kho'!AJ$3)</f>
        <v>0</v>
      </c>
      <c r="AK68" s="183">
        <f>SUMIFS(BKE!$F:$F,BKE!$C:$C,'nguyen vat lieu kho'!$A:$A,BKE!$B:$B,'nguyen vat lieu kho'!AK$3)</f>
        <v>0</v>
      </c>
      <c r="AL68" s="183">
        <f>SUMIFS(BKE!$F:$F,BKE!$C:$C,'nguyen vat lieu kho'!$A:$A,BKE!$B:$B,'nguyen vat lieu kho'!AL$3)</f>
        <v>0</v>
      </c>
      <c r="AM68" s="183">
        <f>SUMIFS(BKE!$F:$F,BKE!$C:$C,'nguyen vat lieu kho'!$A:$A,BKE!$B:$B,'nguyen vat lieu kho'!AM$3)</f>
        <v>0</v>
      </c>
      <c r="AN68" s="183">
        <f>SUMIFS(BKE!$F:$F,BKE!$C:$C,'nguyen vat lieu kho'!$A:$A,BKE!$B:$B,'nguyen vat lieu kho'!AN$3)</f>
        <v>0</v>
      </c>
      <c r="AO68" s="183">
        <f>SUMIFS(BKE!$F:$F,BKE!$C:$C,'nguyen vat lieu kho'!$A:$A,BKE!$B:$B,'nguyen vat lieu kho'!AO$3)</f>
        <v>0</v>
      </c>
      <c r="AP68" s="183">
        <f>SUMIFS(BKE!$F:$F,BKE!$C:$C,'nguyen vat lieu kho'!$A:$A,BKE!$B:$B,'nguyen vat lieu kho'!AP$3)</f>
        <v>0</v>
      </c>
      <c r="AQ68" s="183">
        <f>SUMIFS(BKE!$F:$F,BKE!$C:$C,'nguyen vat lieu kho'!$A:$A,BKE!$B:$B,'nguyen vat lieu kho'!AQ$3)</f>
        <v>0</v>
      </c>
    </row>
    <row r="69" spans="1:43" s="118" customFormat="1" ht="25.5" customHeight="1">
      <c r="A69" s="6" t="s">
        <v>64</v>
      </c>
      <c r="B69" s="129" t="s">
        <v>6</v>
      </c>
      <c r="C69" s="122" t="s">
        <v>4</v>
      </c>
      <c r="D69" s="123">
        <f>VLOOKUP(A69,BKE!C581:H987,5,0)</f>
        <v>85000</v>
      </c>
      <c r="E69" s="128">
        <v>25</v>
      </c>
      <c r="F69" s="124">
        <f t="shared" si="2"/>
        <v>2125000</v>
      </c>
      <c r="G69" s="125">
        <f t="shared" si="7"/>
        <v>125</v>
      </c>
      <c r="H69" s="126">
        <f t="shared" si="8"/>
        <v>10625000</v>
      </c>
      <c r="I69" s="127">
        <f t="shared" si="5"/>
        <v>125</v>
      </c>
      <c r="J69" s="127">
        <f t="shared" si="6"/>
        <v>10625000</v>
      </c>
      <c r="K69" s="128">
        <v>25</v>
      </c>
      <c r="L69" s="122">
        <f t="shared" si="1"/>
        <v>2125000</v>
      </c>
      <c r="M69" s="183">
        <f>SUMIFS(BKE!$F:$F,BKE!$C:$C,'nguyen vat lieu kho'!$A:$A,BKE!$B:$B,'nguyen vat lieu kho'!M$3)</f>
        <v>25</v>
      </c>
      <c r="N69" s="183">
        <f>SUMIFS(BKE!$F:$F,BKE!$C:$C,'nguyen vat lieu kho'!$A:$A,BKE!$B:$B,'nguyen vat lieu kho'!N$3)</f>
        <v>0</v>
      </c>
      <c r="O69" s="183">
        <f>SUMIFS(BKE!$F:$F,BKE!$C:$C,'nguyen vat lieu kho'!$A:$A,BKE!$B:$B,'nguyen vat lieu kho'!O$3)</f>
        <v>0</v>
      </c>
      <c r="P69" s="183">
        <f>SUMIFS(BKE!$F:$F,BKE!$C:$C,'nguyen vat lieu kho'!$A:$A,BKE!$B:$B,'nguyen vat lieu kho'!P$3)</f>
        <v>0</v>
      </c>
      <c r="Q69" s="183">
        <f>SUMIFS(BKE!$F:$F,BKE!$C:$C,'nguyen vat lieu kho'!$A:$A,BKE!$B:$B,'nguyen vat lieu kho'!Q$3)</f>
        <v>0</v>
      </c>
      <c r="R69" s="183">
        <f>SUMIFS(BKE!$F:$F,BKE!$C:$C,'nguyen vat lieu kho'!$A:$A,BKE!$B:$B,'nguyen vat lieu kho'!R$3)</f>
        <v>0</v>
      </c>
      <c r="S69" s="183">
        <f>SUMIFS(BKE!$F:$F,BKE!$C:$C,'nguyen vat lieu kho'!$A:$A,BKE!$B:$B,'nguyen vat lieu kho'!S$3)</f>
        <v>0</v>
      </c>
      <c r="T69" s="183">
        <f>SUMIFS(BKE!$F:$F,BKE!$C:$C,'nguyen vat lieu kho'!$A:$A,BKE!$B:$B,'nguyen vat lieu kho'!T$3)</f>
        <v>25</v>
      </c>
      <c r="U69" s="183">
        <f>SUMIFS(BKE!$F:$F,BKE!$C:$C,'nguyen vat lieu kho'!$A:$A,BKE!$B:$B,'nguyen vat lieu kho'!U$3)</f>
        <v>0</v>
      </c>
      <c r="V69" s="183">
        <f>SUMIFS(BKE!$F:$F,BKE!$C:$C,'nguyen vat lieu kho'!$A:$A,BKE!$B:$B,'nguyen vat lieu kho'!V$3)</f>
        <v>0</v>
      </c>
      <c r="W69" s="183">
        <f>SUMIFS(BKE!$F:$F,BKE!$C:$C,'nguyen vat lieu kho'!$A:$A,BKE!$B:$B,'nguyen vat lieu kho'!W$3)</f>
        <v>0</v>
      </c>
      <c r="X69" s="183">
        <f>SUMIFS(BKE!$F:$F,BKE!$C:$C,'nguyen vat lieu kho'!$A:$A,BKE!$B:$B,'nguyen vat lieu kho'!X$3)</f>
        <v>0</v>
      </c>
      <c r="Y69" s="183">
        <f>SUMIFS(BKE!$F:$F,BKE!$C:$C,'nguyen vat lieu kho'!$A:$A,BKE!$B:$B,'nguyen vat lieu kho'!Y$3)</f>
        <v>0</v>
      </c>
      <c r="Z69" s="183">
        <f>SUMIFS(BKE!$F:$F,BKE!$C:$C,'nguyen vat lieu kho'!$A:$A,BKE!$B:$B,'nguyen vat lieu kho'!Z$3)</f>
        <v>0</v>
      </c>
      <c r="AA69" s="183">
        <f>SUMIFS(BKE!$F:$F,BKE!$C:$C,'nguyen vat lieu kho'!$A:$A,BKE!$B:$B,'nguyen vat lieu kho'!AA$3)</f>
        <v>25</v>
      </c>
      <c r="AB69" s="183">
        <f>SUMIFS(BKE!$F:$F,BKE!$C:$C,'nguyen vat lieu kho'!$A:$A,BKE!$B:$B,'nguyen vat lieu kho'!AB$3)</f>
        <v>0</v>
      </c>
      <c r="AC69" s="183">
        <f>SUMIFS(BKE!$F:$F,BKE!$C:$C,'nguyen vat lieu kho'!$A:$A,BKE!$B:$B,'nguyen vat lieu kho'!AC$3)</f>
        <v>0</v>
      </c>
      <c r="AD69" s="183">
        <f>SUMIFS(BKE!$F:$F,BKE!$C:$C,'nguyen vat lieu kho'!$A:$A,BKE!$B:$B,'nguyen vat lieu kho'!AD$3)</f>
        <v>0</v>
      </c>
      <c r="AE69" s="183">
        <f>SUMIFS(BKE!$F:$F,BKE!$C:$C,'nguyen vat lieu kho'!$A:$A,BKE!$B:$B,'nguyen vat lieu kho'!AE$3)</f>
        <v>0</v>
      </c>
      <c r="AF69" s="183">
        <f>SUMIFS(BKE!$F:$F,BKE!$C:$C,'nguyen vat lieu kho'!$A:$A,BKE!$B:$B,'nguyen vat lieu kho'!AF$3)</f>
        <v>0</v>
      </c>
      <c r="AG69" s="183">
        <f>SUMIFS(BKE!$F:$F,BKE!$C:$C,'nguyen vat lieu kho'!$A:$A,BKE!$B:$B,'nguyen vat lieu kho'!AG$3)</f>
        <v>0</v>
      </c>
      <c r="AH69" s="183">
        <f>SUMIFS(BKE!$F:$F,BKE!$C:$C,'nguyen vat lieu kho'!$A:$A,BKE!$B:$B,'nguyen vat lieu kho'!AH$3)</f>
        <v>25</v>
      </c>
      <c r="AI69" s="183">
        <f>SUMIFS(BKE!$F:$F,BKE!$C:$C,'nguyen vat lieu kho'!$A:$A,BKE!$B:$B,'nguyen vat lieu kho'!AI$3)</f>
        <v>0</v>
      </c>
      <c r="AJ69" s="183">
        <f>SUMIFS(BKE!$F:$F,BKE!$C:$C,'nguyen vat lieu kho'!$A:$A,BKE!$B:$B,'nguyen vat lieu kho'!AJ$3)</f>
        <v>0</v>
      </c>
      <c r="AK69" s="183">
        <f>SUMIFS(BKE!$F:$F,BKE!$C:$C,'nguyen vat lieu kho'!$A:$A,BKE!$B:$B,'nguyen vat lieu kho'!AK$3)</f>
        <v>0</v>
      </c>
      <c r="AL69" s="183">
        <f>SUMIFS(BKE!$F:$F,BKE!$C:$C,'nguyen vat lieu kho'!$A:$A,BKE!$B:$B,'nguyen vat lieu kho'!AL$3)</f>
        <v>0</v>
      </c>
      <c r="AM69" s="183">
        <f>SUMIFS(BKE!$F:$F,BKE!$C:$C,'nguyen vat lieu kho'!$A:$A,BKE!$B:$B,'nguyen vat lieu kho'!AM$3)</f>
        <v>0</v>
      </c>
      <c r="AN69" s="183">
        <f>SUMIFS(BKE!$F:$F,BKE!$C:$C,'nguyen vat lieu kho'!$A:$A,BKE!$B:$B,'nguyen vat lieu kho'!AN$3)</f>
        <v>0</v>
      </c>
      <c r="AO69" s="183">
        <f>SUMIFS(BKE!$F:$F,BKE!$C:$C,'nguyen vat lieu kho'!$A:$A,BKE!$B:$B,'nguyen vat lieu kho'!AO$3)</f>
        <v>0</v>
      </c>
      <c r="AP69" s="183">
        <f>SUMIFS(BKE!$F:$F,BKE!$C:$C,'nguyen vat lieu kho'!$A:$A,BKE!$B:$B,'nguyen vat lieu kho'!AP$3)</f>
        <v>25</v>
      </c>
      <c r="AQ69" s="183">
        <f>SUMIFS(BKE!$F:$F,BKE!$C:$C,'nguyen vat lieu kho'!$A:$A,BKE!$B:$B,'nguyen vat lieu kho'!AQ$3)</f>
        <v>0</v>
      </c>
    </row>
    <row r="70" spans="1:43" s="118" customFormat="1" ht="25.5" customHeight="1">
      <c r="A70" s="6" t="s">
        <v>65</v>
      </c>
      <c r="B70" s="129" t="s">
        <v>66</v>
      </c>
      <c r="C70" s="122" t="s">
        <v>4</v>
      </c>
      <c r="D70" s="123">
        <v>75000</v>
      </c>
      <c r="E70" s="128"/>
      <c r="F70" s="124">
        <f t="shared" si="2"/>
        <v>0</v>
      </c>
      <c r="G70" s="125">
        <f t="shared" si="7"/>
        <v>0</v>
      </c>
      <c r="H70" s="126">
        <f t="shared" si="8"/>
        <v>0</v>
      </c>
      <c r="I70" s="127">
        <f t="shared" si="5"/>
        <v>0</v>
      </c>
      <c r="J70" s="127">
        <f t="shared" si="6"/>
        <v>0</v>
      </c>
      <c r="K70" s="128"/>
      <c r="L70" s="122">
        <f t="shared" si="1"/>
        <v>0</v>
      </c>
      <c r="M70" s="183">
        <f>SUMIFS(BKE!$F:$F,BKE!$C:$C,'nguyen vat lieu kho'!$A:$A,BKE!$B:$B,'nguyen vat lieu kho'!M$3)</f>
        <v>0</v>
      </c>
      <c r="N70" s="183">
        <f>SUMIFS(BKE!$F:$F,BKE!$C:$C,'nguyen vat lieu kho'!$A:$A,BKE!$B:$B,'nguyen vat lieu kho'!N$3)</f>
        <v>0</v>
      </c>
      <c r="O70" s="183">
        <f>SUMIFS(BKE!$F:$F,BKE!$C:$C,'nguyen vat lieu kho'!$A:$A,BKE!$B:$B,'nguyen vat lieu kho'!O$3)</f>
        <v>0</v>
      </c>
      <c r="P70" s="183">
        <f>SUMIFS(BKE!$F:$F,BKE!$C:$C,'nguyen vat lieu kho'!$A:$A,BKE!$B:$B,'nguyen vat lieu kho'!P$3)</f>
        <v>0</v>
      </c>
      <c r="Q70" s="183">
        <f>SUMIFS(BKE!$F:$F,BKE!$C:$C,'nguyen vat lieu kho'!$A:$A,BKE!$B:$B,'nguyen vat lieu kho'!Q$3)</f>
        <v>0</v>
      </c>
      <c r="R70" s="183">
        <f>SUMIFS(BKE!$F:$F,BKE!$C:$C,'nguyen vat lieu kho'!$A:$A,BKE!$B:$B,'nguyen vat lieu kho'!R$3)</f>
        <v>0</v>
      </c>
      <c r="S70" s="183">
        <f>SUMIFS(BKE!$F:$F,BKE!$C:$C,'nguyen vat lieu kho'!$A:$A,BKE!$B:$B,'nguyen vat lieu kho'!S$3)</f>
        <v>0</v>
      </c>
      <c r="T70" s="183">
        <f>SUMIFS(BKE!$F:$F,BKE!$C:$C,'nguyen vat lieu kho'!$A:$A,BKE!$B:$B,'nguyen vat lieu kho'!T$3)</f>
        <v>0</v>
      </c>
      <c r="U70" s="183">
        <f>SUMIFS(BKE!$F:$F,BKE!$C:$C,'nguyen vat lieu kho'!$A:$A,BKE!$B:$B,'nguyen vat lieu kho'!U$3)</f>
        <v>0</v>
      </c>
      <c r="V70" s="183">
        <f>SUMIFS(BKE!$F:$F,BKE!$C:$C,'nguyen vat lieu kho'!$A:$A,BKE!$B:$B,'nguyen vat lieu kho'!V$3)</f>
        <v>0</v>
      </c>
      <c r="W70" s="183">
        <f>SUMIFS(BKE!$F:$F,BKE!$C:$C,'nguyen vat lieu kho'!$A:$A,BKE!$B:$B,'nguyen vat lieu kho'!W$3)</f>
        <v>0</v>
      </c>
      <c r="X70" s="183">
        <f>SUMIFS(BKE!$F:$F,BKE!$C:$C,'nguyen vat lieu kho'!$A:$A,BKE!$B:$B,'nguyen vat lieu kho'!X$3)</f>
        <v>0</v>
      </c>
      <c r="Y70" s="183">
        <f>SUMIFS(BKE!$F:$F,BKE!$C:$C,'nguyen vat lieu kho'!$A:$A,BKE!$B:$B,'nguyen vat lieu kho'!Y$3)</f>
        <v>0</v>
      </c>
      <c r="Z70" s="183">
        <f>SUMIFS(BKE!$F:$F,BKE!$C:$C,'nguyen vat lieu kho'!$A:$A,BKE!$B:$B,'nguyen vat lieu kho'!Z$3)</f>
        <v>0</v>
      </c>
      <c r="AA70" s="183">
        <f>SUMIFS(BKE!$F:$F,BKE!$C:$C,'nguyen vat lieu kho'!$A:$A,BKE!$B:$B,'nguyen vat lieu kho'!AA$3)</f>
        <v>0</v>
      </c>
      <c r="AB70" s="183">
        <f>SUMIFS(BKE!$F:$F,BKE!$C:$C,'nguyen vat lieu kho'!$A:$A,BKE!$B:$B,'nguyen vat lieu kho'!AB$3)</f>
        <v>0</v>
      </c>
      <c r="AC70" s="183">
        <f>SUMIFS(BKE!$F:$F,BKE!$C:$C,'nguyen vat lieu kho'!$A:$A,BKE!$B:$B,'nguyen vat lieu kho'!AC$3)</f>
        <v>0</v>
      </c>
      <c r="AD70" s="183">
        <f>SUMIFS(BKE!$F:$F,BKE!$C:$C,'nguyen vat lieu kho'!$A:$A,BKE!$B:$B,'nguyen vat lieu kho'!AD$3)</f>
        <v>0</v>
      </c>
      <c r="AE70" s="183">
        <f>SUMIFS(BKE!$F:$F,BKE!$C:$C,'nguyen vat lieu kho'!$A:$A,BKE!$B:$B,'nguyen vat lieu kho'!AE$3)</f>
        <v>0</v>
      </c>
      <c r="AF70" s="183">
        <f>SUMIFS(BKE!$F:$F,BKE!$C:$C,'nguyen vat lieu kho'!$A:$A,BKE!$B:$B,'nguyen vat lieu kho'!AF$3)</f>
        <v>0</v>
      </c>
      <c r="AG70" s="183">
        <f>SUMIFS(BKE!$F:$F,BKE!$C:$C,'nguyen vat lieu kho'!$A:$A,BKE!$B:$B,'nguyen vat lieu kho'!AG$3)</f>
        <v>0</v>
      </c>
      <c r="AH70" s="183">
        <f>SUMIFS(BKE!$F:$F,BKE!$C:$C,'nguyen vat lieu kho'!$A:$A,BKE!$B:$B,'nguyen vat lieu kho'!AH$3)</f>
        <v>0</v>
      </c>
      <c r="AI70" s="183">
        <f>SUMIFS(BKE!$F:$F,BKE!$C:$C,'nguyen vat lieu kho'!$A:$A,BKE!$B:$B,'nguyen vat lieu kho'!AI$3)</f>
        <v>0</v>
      </c>
      <c r="AJ70" s="183">
        <f>SUMIFS(BKE!$F:$F,BKE!$C:$C,'nguyen vat lieu kho'!$A:$A,BKE!$B:$B,'nguyen vat lieu kho'!AJ$3)</f>
        <v>0</v>
      </c>
      <c r="AK70" s="183">
        <f>SUMIFS(BKE!$F:$F,BKE!$C:$C,'nguyen vat lieu kho'!$A:$A,BKE!$B:$B,'nguyen vat lieu kho'!AK$3)</f>
        <v>0</v>
      </c>
      <c r="AL70" s="183">
        <f>SUMIFS(BKE!$F:$F,BKE!$C:$C,'nguyen vat lieu kho'!$A:$A,BKE!$B:$B,'nguyen vat lieu kho'!AL$3)</f>
        <v>0</v>
      </c>
      <c r="AM70" s="183">
        <f>SUMIFS(BKE!$F:$F,BKE!$C:$C,'nguyen vat lieu kho'!$A:$A,BKE!$B:$B,'nguyen vat lieu kho'!AM$3)</f>
        <v>0</v>
      </c>
      <c r="AN70" s="183">
        <f>SUMIFS(BKE!$F:$F,BKE!$C:$C,'nguyen vat lieu kho'!$A:$A,BKE!$B:$B,'nguyen vat lieu kho'!AN$3)</f>
        <v>0</v>
      </c>
      <c r="AO70" s="183">
        <f>SUMIFS(BKE!$F:$F,BKE!$C:$C,'nguyen vat lieu kho'!$A:$A,BKE!$B:$B,'nguyen vat lieu kho'!AO$3)</f>
        <v>0</v>
      </c>
      <c r="AP70" s="183">
        <f>SUMIFS(BKE!$F:$F,BKE!$C:$C,'nguyen vat lieu kho'!$A:$A,BKE!$B:$B,'nguyen vat lieu kho'!AP$3)</f>
        <v>0</v>
      </c>
      <c r="AQ70" s="183">
        <f>SUMIFS(BKE!$F:$F,BKE!$C:$C,'nguyen vat lieu kho'!$A:$A,BKE!$B:$B,'nguyen vat lieu kho'!AQ$3)</f>
        <v>0</v>
      </c>
    </row>
    <row r="71" spans="1:43" s="118" customFormat="1" ht="25.5" customHeight="1">
      <c r="A71" s="6" t="s">
        <v>67</v>
      </c>
      <c r="B71" s="129" t="s">
        <v>68</v>
      </c>
      <c r="C71" s="122" t="s">
        <v>8</v>
      </c>
      <c r="D71" s="123"/>
      <c r="E71" s="128"/>
      <c r="F71" s="124">
        <f t="shared" si="2"/>
        <v>0</v>
      </c>
      <c r="G71" s="125">
        <f t="shared" si="7"/>
        <v>0</v>
      </c>
      <c r="H71" s="126">
        <f t="shared" si="8"/>
        <v>0</v>
      </c>
      <c r="I71" s="127">
        <f t="shared" si="5"/>
        <v>0</v>
      </c>
      <c r="J71" s="127">
        <f t="shared" si="6"/>
        <v>0</v>
      </c>
      <c r="K71" s="128"/>
      <c r="L71" s="122">
        <f t="shared" si="1"/>
        <v>0</v>
      </c>
      <c r="M71" s="183">
        <f>SUMIFS(BKE!$F:$F,BKE!$C:$C,'nguyen vat lieu kho'!$A:$A,BKE!$B:$B,'nguyen vat lieu kho'!M$3)</f>
        <v>0</v>
      </c>
      <c r="N71" s="183">
        <f>SUMIFS(BKE!$F:$F,BKE!$C:$C,'nguyen vat lieu kho'!$A:$A,BKE!$B:$B,'nguyen vat lieu kho'!N$3)</f>
        <v>0</v>
      </c>
      <c r="O71" s="183">
        <f>SUMIFS(BKE!$F:$F,BKE!$C:$C,'nguyen vat lieu kho'!$A:$A,BKE!$B:$B,'nguyen vat lieu kho'!O$3)</f>
        <v>0</v>
      </c>
      <c r="P71" s="183">
        <f>SUMIFS(BKE!$F:$F,BKE!$C:$C,'nguyen vat lieu kho'!$A:$A,BKE!$B:$B,'nguyen vat lieu kho'!P$3)</f>
        <v>0</v>
      </c>
      <c r="Q71" s="183">
        <f>SUMIFS(BKE!$F:$F,BKE!$C:$C,'nguyen vat lieu kho'!$A:$A,BKE!$B:$B,'nguyen vat lieu kho'!Q$3)</f>
        <v>0</v>
      </c>
      <c r="R71" s="183">
        <f>SUMIFS(BKE!$F:$F,BKE!$C:$C,'nguyen vat lieu kho'!$A:$A,BKE!$B:$B,'nguyen vat lieu kho'!R$3)</f>
        <v>0</v>
      </c>
      <c r="S71" s="183">
        <f>SUMIFS(BKE!$F:$F,BKE!$C:$C,'nguyen vat lieu kho'!$A:$A,BKE!$B:$B,'nguyen vat lieu kho'!S$3)</f>
        <v>0</v>
      </c>
      <c r="T71" s="183">
        <f>SUMIFS(BKE!$F:$F,BKE!$C:$C,'nguyen vat lieu kho'!$A:$A,BKE!$B:$B,'nguyen vat lieu kho'!T$3)</f>
        <v>0</v>
      </c>
      <c r="U71" s="183">
        <f>SUMIFS(BKE!$F:$F,BKE!$C:$C,'nguyen vat lieu kho'!$A:$A,BKE!$B:$B,'nguyen vat lieu kho'!U$3)</f>
        <v>0</v>
      </c>
      <c r="V71" s="183">
        <f>SUMIFS(BKE!$F:$F,BKE!$C:$C,'nguyen vat lieu kho'!$A:$A,BKE!$B:$B,'nguyen vat lieu kho'!V$3)</f>
        <v>0</v>
      </c>
      <c r="W71" s="183">
        <f>SUMIFS(BKE!$F:$F,BKE!$C:$C,'nguyen vat lieu kho'!$A:$A,BKE!$B:$B,'nguyen vat lieu kho'!W$3)</f>
        <v>0</v>
      </c>
      <c r="X71" s="183">
        <f>SUMIFS(BKE!$F:$F,BKE!$C:$C,'nguyen vat lieu kho'!$A:$A,BKE!$B:$B,'nguyen vat lieu kho'!X$3)</f>
        <v>0</v>
      </c>
      <c r="Y71" s="183">
        <f>SUMIFS(BKE!$F:$F,BKE!$C:$C,'nguyen vat lieu kho'!$A:$A,BKE!$B:$B,'nguyen vat lieu kho'!Y$3)</f>
        <v>0</v>
      </c>
      <c r="Z71" s="183">
        <f>SUMIFS(BKE!$F:$F,BKE!$C:$C,'nguyen vat lieu kho'!$A:$A,BKE!$B:$B,'nguyen vat lieu kho'!Z$3)</f>
        <v>0</v>
      </c>
      <c r="AA71" s="183">
        <f>SUMIFS(BKE!$F:$F,BKE!$C:$C,'nguyen vat lieu kho'!$A:$A,BKE!$B:$B,'nguyen vat lieu kho'!AA$3)</f>
        <v>0</v>
      </c>
      <c r="AB71" s="183">
        <f>SUMIFS(BKE!$F:$F,BKE!$C:$C,'nguyen vat lieu kho'!$A:$A,BKE!$B:$B,'nguyen vat lieu kho'!AB$3)</f>
        <v>0</v>
      </c>
      <c r="AC71" s="183">
        <f>SUMIFS(BKE!$F:$F,BKE!$C:$C,'nguyen vat lieu kho'!$A:$A,BKE!$B:$B,'nguyen vat lieu kho'!AC$3)</f>
        <v>0</v>
      </c>
      <c r="AD71" s="183">
        <f>SUMIFS(BKE!$F:$F,BKE!$C:$C,'nguyen vat lieu kho'!$A:$A,BKE!$B:$B,'nguyen vat lieu kho'!AD$3)</f>
        <v>0</v>
      </c>
      <c r="AE71" s="183">
        <f>SUMIFS(BKE!$F:$F,BKE!$C:$C,'nguyen vat lieu kho'!$A:$A,BKE!$B:$B,'nguyen vat lieu kho'!AE$3)</f>
        <v>0</v>
      </c>
      <c r="AF71" s="183">
        <f>SUMIFS(BKE!$F:$F,BKE!$C:$C,'nguyen vat lieu kho'!$A:$A,BKE!$B:$B,'nguyen vat lieu kho'!AF$3)</f>
        <v>0</v>
      </c>
      <c r="AG71" s="183">
        <f>SUMIFS(BKE!$F:$F,BKE!$C:$C,'nguyen vat lieu kho'!$A:$A,BKE!$B:$B,'nguyen vat lieu kho'!AG$3)</f>
        <v>0</v>
      </c>
      <c r="AH71" s="183">
        <f>SUMIFS(BKE!$F:$F,BKE!$C:$C,'nguyen vat lieu kho'!$A:$A,BKE!$B:$B,'nguyen vat lieu kho'!AH$3)</f>
        <v>0</v>
      </c>
      <c r="AI71" s="183">
        <f>SUMIFS(BKE!$F:$F,BKE!$C:$C,'nguyen vat lieu kho'!$A:$A,BKE!$B:$B,'nguyen vat lieu kho'!AI$3)</f>
        <v>0</v>
      </c>
      <c r="AJ71" s="183">
        <f>SUMIFS(BKE!$F:$F,BKE!$C:$C,'nguyen vat lieu kho'!$A:$A,BKE!$B:$B,'nguyen vat lieu kho'!AJ$3)</f>
        <v>0</v>
      </c>
      <c r="AK71" s="183">
        <f>SUMIFS(BKE!$F:$F,BKE!$C:$C,'nguyen vat lieu kho'!$A:$A,BKE!$B:$B,'nguyen vat lieu kho'!AK$3)</f>
        <v>0</v>
      </c>
      <c r="AL71" s="183">
        <f>SUMIFS(BKE!$F:$F,BKE!$C:$C,'nguyen vat lieu kho'!$A:$A,BKE!$B:$B,'nguyen vat lieu kho'!AL$3)</f>
        <v>0</v>
      </c>
      <c r="AM71" s="183">
        <f>SUMIFS(BKE!$F:$F,BKE!$C:$C,'nguyen vat lieu kho'!$A:$A,BKE!$B:$B,'nguyen vat lieu kho'!AM$3)</f>
        <v>0</v>
      </c>
      <c r="AN71" s="183">
        <f>SUMIFS(BKE!$F:$F,BKE!$C:$C,'nguyen vat lieu kho'!$A:$A,BKE!$B:$B,'nguyen vat lieu kho'!AN$3)</f>
        <v>0</v>
      </c>
      <c r="AO71" s="183">
        <f>SUMIFS(BKE!$F:$F,BKE!$C:$C,'nguyen vat lieu kho'!$A:$A,BKE!$B:$B,'nguyen vat lieu kho'!AO$3)</f>
        <v>0</v>
      </c>
      <c r="AP71" s="183">
        <f>SUMIFS(BKE!$F:$F,BKE!$C:$C,'nguyen vat lieu kho'!$A:$A,BKE!$B:$B,'nguyen vat lieu kho'!AP$3)</f>
        <v>0</v>
      </c>
      <c r="AQ71" s="183">
        <f>SUMIFS(BKE!$F:$F,BKE!$C:$C,'nguyen vat lieu kho'!$A:$A,BKE!$B:$B,'nguyen vat lieu kho'!AQ$3)</f>
        <v>0</v>
      </c>
    </row>
    <row r="72" spans="1:43" s="118" customFormat="1" ht="25.5" customHeight="1">
      <c r="A72" s="6" t="s">
        <v>102</v>
      </c>
      <c r="B72" s="129" t="s">
        <v>103</v>
      </c>
      <c r="C72" s="122" t="s">
        <v>4</v>
      </c>
      <c r="D72" s="123">
        <f>VLOOKUP(A72,BKE!C584:H990,5,0)</f>
        <v>57910.25</v>
      </c>
      <c r="E72" s="128"/>
      <c r="F72" s="124">
        <f t="shared" ref="F72:F135" si="9">E72*D72</f>
        <v>0</v>
      </c>
      <c r="G72" s="125">
        <f t="shared" si="7"/>
        <v>12</v>
      </c>
      <c r="H72" s="126">
        <f t="shared" si="8"/>
        <v>694923</v>
      </c>
      <c r="I72" s="127">
        <f t="shared" si="5"/>
        <v>6</v>
      </c>
      <c r="J72" s="127">
        <f t="shared" si="6"/>
        <v>347461.5</v>
      </c>
      <c r="K72" s="128">
        <v>6</v>
      </c>
      <c r="L72" s="122">
        <f t="shared" ref="L72:L136" si="10">K72*D72</f>
        <v>347461.5</v>
      </c>
      <c r="M72" s="183">
        <f>SUMIFS(BKE!$F:$F,BKE!$C:$C,'nguyen vat lieu kho'!$A:$A,BKE!$B:$B,'nguyen vat lieu kho'!M$3)</f>
        <v>3</v>
      </c>
      <c r="N72" s="183">
        <f>SUMIFS(BKE!$F:$F,BKE!$C:$C,'nguyen vat lieu kho'!$A:$A,BKE!$B:$B,'nguyen vat lieu kho'!N$3)</f>
        <v>0</v>
      </c>
      <c r="O72" s="183">
        <f>SUMIFS(BKE!$F:$F,BKE!$C:$C,'nguyen vat lieu kho'!$A:$A,BKE!$B:$B,'nguyen vat lieu kho'!O$3)</f>
        <v>0</v>
      </c>
      <c r="P72" s="183">
        <f>SUMIFS(BKE!$F:$F,BKE!$C:$C,'nguyen vat lieu kho'!$A:$A,BKE!$B:$B,'nguyen vat lieu kho'!P$3)</f>
        <v>0</v>
      </c>
      <c r="Q72" s="183">
        <f>SUMIFS(BKE!$F:$F,BKE!$C:$C,'nguyen vat lieu kho'!$A:$A,BKE!$B:$B,'nguyen vat lieu kho'!Q$3)</f>
        <v>0</v>
      </c>
      <c r="R72" s="183">
        <f>SUMIFS(BKE!$F:$F,BKE!$C:$C,'nguyen vat lieu kho'!$A:$A,BKE!$B:$B,'nguyen vat lieu kho'!R$3)</f>
        <v>0</v>
      </c>
      <c r="S72" s="183">
        <f>SUMIFS(BKE!$F:$F,BKE!$C:$C,'nguyen vat lieu kho'!$A:$A,BKE!$B:$B,'nguyen vat lieu kho'!S$3)</f>
        <v>0</v>
      </c>
      <c r="T72" s="183">
        <f>SUMIFS(BKE!$F:$F,BKE!$C:$C,'nguyen vat lieu kho'!$A:$A,BKE!$B:$B,'nguyen vat lieu kho'!T$3)</f>
        <v>3</v>
      </c>
      <c r="U72" s="183">
        <f>SUMIFS(BKE!$F:$F,BKE!$C:$C,'nguyen vat lieu kho'!$A:$A,BKE!$B:$B,'nguyen vat lieu kho'!U$3)</f>
        <v>0</v>
      </c>
      <c r="V72" s="183">
        <f>SUMIFS(BKE!$F:$F,BKE!$C:$C,'nguyen vat lieu kho'!$A:$A,BKE!$B:$B,'nguyen vat lieu kho'!V$3)</f>
        <v>0</v>
      </c>
      <c r="W72" s="183">
        <f>SUMIFS(BKE!$F:$F,BKE!$C:$C,'nguyen vat lieu kho'!$A:$A,BKE!$B:$B,'nguyen vat lieu kho'!W$3)</f>
        <v>0</v>
      </c>
      <c r="X72" s="183">
        <f>SUMIFS(BKE!$F:$F,BKE!$C:$C,'nguyen vat lieu kho'!$A:$A,BKE!$B:$B,'nguyen vat lieu kho'!X$3)</f>
        <v>0</v>
      </c>
      <c r="Y72" s="183">
        <f>SUMIFS(BKE!$F:$F,BKE!$C:$C,'nguyen vat lieu kho'!$A:$A,BKE!$B:$B,'nguyen vat lieu kho'!Y$3)</f>
        <v>0</v>
      </c>
      <c r="Z72" s="183">
        <f>SUMIFS(BKE!$F:$F,BKE!$C:$C,'nguyen vat lieu kho'!$A:$A,BKE!$B:$B,'nguyen vat lieu kho'!Z$3)</f>
        <v>0</v>
      </c>
      <c r="AA72" s="183">
        <f>SUMIFS(BKE!$F:$F,BKE!$C:$C,'nguyen vat lieu kho'!$A:$A,BKE!$B:$B,'nguyen vat lieu kho'!AA$3)</f>
        <v>3</v>
      </c>
      <c r="AB72" s="183">
        <f>SUMIFS(BKE!$F:$F,BKE!$C:$C,'nguyen vat lieu kho'!$A:$A,BKE!$B:$B,'nguyen vat lieu kho'!AB$3)</f>
        <v>0</v>
      </c>
      <c r="AC72" s="183">
        <f>SUMIFS(BKE!$F:$F,BKE!$C:$C,'nguyen vat lieu kho'!$A:$A,BKE!$B:$B,'nguyen vat lieu kho'!AC$3)</f>
        <v>0</v>
      </c>
      <c r="AD72" s="183">
        <f>SUMIFS(BKE!$F:$F,BKE!$C:$C,'nguyen vat lieu kho'!$A:$A,BKE!$B:$B,'nguyen vat lieu kho'!AD$3)</f>
        <v>0</v>
      </c>
      <c r="AE72" s="183">
        <f>SUMIFS(BKE!$F:$F,BKE!$C:$C,'nguyen vat lieu kho'!$A:$A,BKE!$B:$B,'nguyen vat lieu kho'!AE$3)</f>
        <v>0</v>
      </c>
      <c r="AF72" s="183">
        <f>SUMIFS(BKE!$F:$F,BKE!$C:$C,'nguyen vat lieu kho'!$A:$A,BKE!$B:$B,'nguyen vat lieu kho'!AF$3)</f>
        <v>0</v>
      </c>
      <c r="AG72" s="183">
        <f>SUMIFS(BKE!$F:$F,BKE!$C:$C,'nguyen vat lieu kho'!$A:$A,BKE!$B:$B,'nguyen vat lieu kho'!AG$3)</f>
        <v>0</v>
      </c>
      <c r="AH72" s="183">
        <f>SUMIFS(BKE!$F:$F,BKE!$C:$C,'nguyen vat lieu kho'!$A:$A,BKE!$B:$B,'nguyen vat lieu kho'!AH$3)</f>
        <v>3</v>
      </c>
      <c r="AI72" s="183">
        <f>SUMIFS(BKE!$F:$F,BKE!$C:$C,'nguyen vat lieu kho'!$A:$A,BKE!$B:$B,'nguyen vat lieu kho'!AI$3)</f>
        <v>0</v>
      </c>
      <c r="AJ72" s="183">
        <f>SUMIFS(BKE!$F:$F,BKE!$C:$C,'nguyen vat lieu kho'!$A:$A,BKE!$B:$B,'nguyen vat lieu kho'!AJ$3)</f>
        <v>0</v>
      </c>
      <c r="AK72" s="183">
        <f>SUMIFS(BKE!$F:$F,BKE!$C:$C,'nguyen vat lieu kho'!$A:$A,BKE!$B:$B,'nguyen vat lieu kho'!AK$3)</f>
        <v>0</v>
      </c>
      <c r="AL72" s="183">
        <f>SUMIFS(BKE!$F:$F,BKE!$C:$C,'nguyen vat lieu kho'!$A:$A,BKE!$B:$B,'nguyen vat lieu kho'!AL$3)</f>
        <v>0</v>
      </c>
      <c r="AM72" s="183">
        <f>SUMIFS(BKE!$F:$F,BKE!$C:$C,'nguyen vat lieu kho'!$A:$A,BKE!$B:$B,'nguyen vat lieu kho'!AM$3)</f>
        <v>0</v>
      </c>
      <c r="AN72" s="183">
        <f>SUMIFS(BKE!$F:$F,BKE!$C:$C,'nguyen vat lieu kho'!$A:$A,BKE!$B:$B,'nguyen vat lieu kho'!AN$3)</f>
        <v>0</v>
      </c>
      <c r="AO72" s="183">
        <f>SUMIFS(BKE!$F:$F,BKE!$C:$C,'nguyen vat lieu kho'!$A:$A,BKE!$B:$B,'nguyen vat lieu kho'!AO$3)</f>
        <v>0</v>
      </c>
      <c r="AP72" s="183">
        <f>SUMIFS(BKE!$F:$F,BKE!$C:$C,'nguyen vat lieu kho'!$A:$A,BKE!$B:$B,'nguyen vat lieu kho'!AP$3)</f>
        <v>0</v>
      </c>
      <c r="AQ72" s="183">
        <f>SUMIFS(BKE!$F:$F,BKE!$C:$C,'nguyen vat lieu kho'!$A:$A,BKE!$B:$B,'nguyen vat lieu kho'!AQ$3)</f>
        <v>0</v>
      </c>
    </row>
    <row r="73" spans="1:43" s="118" customFormat="1" ht="25.5" customHeight="1">
      <c r="A73" s="6" t="s">
        <v>104</v>
      </c>
      <c r="B73" s="129" t="s">
        <v>7</v>
      </c>
      <c r="C73" s="122" t="s">
        <v>4</v>
      </c>
      <c r="D73" s="123">
        <f>VLOOKUP(A73,BKE!C585:H991,5,0)</f>
        <v>30727</v>
      </c>
      <c r="E73" s="128">
        <v>3</v>
      </c>
      <c r="F73" s="124">
        <f t="shared" si="9"/>
        <v>92181</v>
      </c>
      <c r="G73" s="125">
        <f t="shared" si="7"/>
        <v>9.5</v>
      </c>
      <c r="H73" s="126">
        <f t="shared" si="8"/>
        <v>291906.5</v>
      </c>
      <c r="I73" s="127">
        <f t="shared" ref="I73:I136" si="11">E73+G73-K73</f>
        <v>11</v>
      </c>
      <c r="J73" s="127">
        <f t="shared" ref="J73:J136" si="12">F73+H73-L73</f>
        <v>337997</v>
      </c>
      <c r="K73" s="128">
        <v>1.5</v>
      </c>
      <c r="L73" s="122">
        <f t="shared" si="10"/>
        <v>46090.5</v>
      </c>
      <c r="M73" s="183">
        <f>SUMIFS(BKE!$F:$F,BKE!$C:$C,'nguyen vat lieu kho'!$A:$A,BKE!$B:$B,'nguyen vat lieu kho'!M$3)</f>
        <v>0</v>
      </c>
      <c r="N73" s="183">
        <f>SUMIFS(BKE!$F:$F,BKE!$C:$C,'nguyen vat lieu kho'!$A:$A,BKE!$B:$B,'nguyen vat lieu kho'!N$3)</f>
        <v>0</v>
      </c>
      <c r="O73" s="183">
        <f>SUMIFS(BKE!$F:$F,BKE!$C:$C,'nguyen vat lieu kho'!$A:$A,BKE!$B:$B,'nguyen vat lieu kho'!O$3)</f>
        <v>0</v>
      </c>
      <c r="P73" s="183">
        <f>SUMIFS(BKE!$F:$F,BKE!$C:$C,'nguyen vat lieu kho'!$A:$A,BKE!$B:$B,'nguyen vat lieu kho'!P$3)</f>
        <v>0</v>
      </c>
      <c r="Q73" s="183">
        <f>SUMIFS(BKE!$F:$F,BKE!$C:$C,'nguyen vat lieu kho'!$A:$A,BKE!$B:$B,'nguyen vat lieu kho'!Q$3)</f>
        <v>0</v>
      </c>
      <c r="R73" s="183">
        <f>SUMIFS(BKE!$F:$F,BKE!$C:$C,'nguyen vat lieu kho'!$A:$A,BKE!$B:$B,'nguyen vat lieu kho'!R$3)</f>
        <v>0</v>
      </c>
      <c r="S73" s="183">
        <f>SUMIFS(BKE!$F:$F,BKE!$C:$C,'nguyen vat lieu kho'!$A:$A,BKE!$B:$B,'nguyen vat lieu kho'!S$3)</f>
        <v>0</v>
      </c>
      <c r="T73" s="183">
        <f>SUMIFS(BKE!$F:$F,BKE!$C:$C,'nguyen vat lieu kho'!$A:$A,BKE!$B:$B,'nguyen vat lieu kho'!T$3)</f>
        <v>3</v>
      </c>
      <c r="U73" s="183">
        <f>SUMIFS(BKE!$F:$F,BKE!$C:$C,'nguyen vat lieu kho'!$A:$A,BKE!$B:$B,'nguyen vat lieu kho'!U$3)</f>
        <v>0</v>
      </c>
      <c r="V73" s="183">
        <f>SUMIFS(BKE!$F:$F,BKE!$C:$C,'nguyen vat lieu kho'!$A:$A,BKE!$B:$B,'nguyen vat lieu kho'!V$3)</f>
        <v>0</v>
      </c>
      <c r="W73" s="183">
        <f>SUMIFS(BKE!$F:$F,BKE!$C:$C,'nguyen vat lieu kho'!$A:$A,BKE!$B:$B,'nguyen vat lieu kho'!W$3)</f>
        <v>0</v>
      </c>
      <c r="X73" s="183">
        <f>SUMIFS(BKE!$F:$F,BKE!$C:$C,'nguyen vat lieu kho'!$A:$A,BKE!$B:$B,'nguyen vat lieu kho'!X$3)</f>
        <v>0</v>
      </c>
      <c r="Y73" s="183">
        <f>SUMIFS(BKE!$F:$F,BKE!$C:$C,'nguyen vat lieu kho'!$A:$A,BKE!$B:$B,'nguyen vat lieu kho'!Y$3)</f>
        <v>0</v>
      </c>
      <c r="Z73" s="183">
        <f>SUMIFS(BKE!$F:$F,BKE!$C:$C,'nguyen vat lieu kho'!$A:$A,BKE!$B:$B,'nguyen vat lieu kho'!Z$3)</f>
        <v>0</v>
      </c>
      <c r="AA73" s="183">
        <f>SUMIFS(BKE!$F:$F,BKE!$C:$C,'nguyen vat lieu kho'!$A:$A,BKE!$B:$B,'nguyen vat lieu kho'!AA$3)</f>
        <v>1</v>
      </c>
      <c r="AB73" s="183">
        <f>SUMIFS(BKE!$F:$F,BKE!$C:$C,'nguyen vat lieu kho'!$A:$A,BKE!$B:$B,'nguyen vat lieu kho'!AB$3)</f>
        <v>0</v>
      </c>
      <c r="AC73" s="183">
        <f>SUMIFS(BKE!$F:$F,BKE!$C:$C,'nguyen vat lieu kho'!$A:$A,BKE!$B:$B,'nguyen vat lieu kho'!AC$3)</f>
        <v>0</v>
      </c>
      <c r="AD73" s="183">
        <f>SUMIFS(BKE!$F:$F,BKE!$C:$C,'nguyen vat lieu kho'!$A:$A,BKE!$B:$B,'nguyen vat lieu kho'!AD$3)</f>
        <v>0</v>
      </c>
      <c r="AE73" s="183">
        <f>SUMIFS(BKE!$F:$F,BKE!$C:$C,'nguyen vat lieu kho'!$A:$A,BKE!$B:$B,'nguyen vat lieu kho'!AE$3)</f>
        <v>0</v>
      </c>
      <c r="AF73" s="183">
        <f>SUMIFS(BKE!$F:$F,BKE!$C:$C,'nguyen vat lieu kho'!$A:$A,BKE!$B:$B,'nguyen vat lieu kho'!AF$3)</f>
        <v>0</v>
      </c>
      <c r="AG73" s="183">
        <f>SUMIFS(BKE!$F:$F,BKE!$C:$C,'nguyen vat lieu kho'!$A:$A,BKE!$B:$B,'nguyen vat lieu kho'!AG$3)</f>
        <v>0</v>
      </c>
      <c r="AH73" s="183">
        <f>SUMIFS(BKE!$F:$F,BKE!$C:$C,'nguyen vat lieu kho'!$A:$A,BKE!$B:$B,'nguyen vat lieu kho'!AH$3)</f>
        <v>3</v>
      </c>
      <c r="AI73" s="183">
        <f>SUMIFS(BKE!$F:$F,BKE!$C:$C,'nguyen vat lieu kho'!$A:$A,BKE!$B:$B,'nguyen vat lieu kho'!AI$3)</f>
        <v>0</v>
      </c>
      <c r="AJ73" s="183">
        <f>SUMIFS(BKE!$F:$F,BKE!$C:$C,'nguyen vat lieu kho'!$A:$A,BKE!$B:$B,'nguyen vat lieu kho'!AJ$3)</f>
        <v>0</v>
      </c>
      <c r="AK73" s="183">
        <f>SUMIFS(BKE!$F:$F,BKE!$C:$C,'nguyen vat lieu kho'!$A:$A,BKE!$B:$B,'nguyen vat lieu kho'!AK$3)</f>
        <v>0</v>
      </c>
      <c r="AL73" s="183">
        <f>SUMIFS(BKE!$F:$F,BKE!$C:$C,'nguyen vat lieu kho'!$A:$A,BKE!$B:$B,'nguyen vat lieu kho'!AL$3)</f>
        <v>0</v>
      </c>
      <c r="AM73" s="183">
        <f>SUMIFS(BKE!$F:$F,BKE!$C:$C,'nguyen vat lieu kho'!$A:$A,BKE!$B:$B,'nguyen vat lieu kho'!AM$3)</f>
        <v>0</v>
      </c>
      <c r="AN73" s="183">
        <f>SUMIFS(BKE!$F:$F,BKE!$C:$C,'nguyen vat lieu kho'!$A:$A,BKE!$B:$B,'nguyen vat lieu kho'!AN$3)</f>
        <v>0</v>
      </c>
      <c r="AO73" s="183">
        <f>SUMIFS(BKE!$F:$F,BKE!$C:$C,'nguyen vat lieu kho'!$A:$A,BKE!$B:$B,'nguyen vat lieu kho'!AO$3)</f>
        <v>0</v>
      </c>
      <c r="AP73" s="183">
        <f>SUMIFS(BKE!$F:$F,BKE!$C:$C,'nguyen vat lieu kho'!$A:$A,BKE!$B:$B,'nguyen vat lieu kho'!AP$3)</f>
        <v>2.5</v>
      </c>
      <c r="AQ73" s="183">
        <f>SUMIFS(BKE!$F:$F,BKE!$C:$C,'nguyen vat lieu kho'!$A:$A,BKE!$B:$B,'nguyen vat lieu kho'!AQ$3)</f>
        <v>0</v>
      </c>
    </row>
    <row r="74" spans="1:43" s="118" customFormat="1" ht="25.5" customHeight="1">
      <c r="A74" s="9" t="s">
        <v>773</v>
      </c>
      <c r="B74" s="9" t="s">
        <v>164</v>
      </c>
      <c r="C74" s="9" t="s">
        <v>48</v>
      </c>
      <c r="D74" s="123">
        <f>VLOOKUP(A74,BKE!C586:H992,5,0)</f>
        <v>75900</v>
      </c>
      <c r="E74" s="128">
        <v>3</v>
      </c>
      <c r="F74" s="124">
        <f t="shared" si="9"/>
        <v>227700</v>
      </c>
      <c r="G74" s="125">
        <f t="shared" si="7"/>
        <v>15</v>
      </c>
      <c r="H74" s="126">
        <f t="shared" si="8"/>
        <v>1138500</v>
      </c>
      <c r="I74" s="127">
        <f t="shared" si="11"/>
        <v>13</v>
      </c>
      <c r="J74" s="127">
        <f t="shared" si="12"/>
        <v>986700</v>
      </c>
      <c r="K74" s="128">
        <v>5</v>
      </c>
      <c r="L74" s="122">
        <f t="shared" si="10"/>
        <v>379500</v>
      </c>
      <c r="M74" s="183">
        <f>SUMIFS(BKE!$F:$F,BKE!$C:$C,'nguyen vat lieu kho'!$A:$A,BKE!$B:$B,'nguyen vat lieu kho'!M$3)</f>
        <v>0</v>
      </c>
      <c r="N74" s="183">
        <f>SUMIFS(BKE!$F:$F,BKE!$C:$C,'nguyen vat lieu kho'!$A:$A,BKE!$B:$B,'nguyen vat lieu kho'!N$3)</f>
        <v>0</v>
      </c>
      <c r="O74" s="183">
        <f>SUMIFS(BKE!$F:$F,BKE!$C:$C,'nguyen vat lieu kho'!$A:$A,BKE!$B:$B,'nguyen vat lieu kho'!O$3)</f>
        <v>0</v>
      </c>
      <c r="P74" s="183">
        <f>SUMIFS(BKE!$F:$F,BKE!$C:$C,'nguyen vat lieu kho'!$A:$A,BKE!$B:$B,'nguyen vat lieu kho'!P$3)</f>
        <v>0</v>
      </c>
      <c r="Q74" s="183">
        <f>SUMIFS(BKE!$F:$F,BKE!$C:$C,'nguyen vat lieu kho'!$A:$A,BKE!$B:$B,'nguyen vat lieu kho'!Q$3)</f>
        <v>0</v>
      </c>
      <c r="R74" s="183">
        <f>SUMIFS(BKE!$F:$F,BKE!$C:$C,'nguyen vat lieu kho'!$A:$A,BKE!$B:$B,'nguyen vat lieu kho'!R$3)</f>
        <v>0</v>
      </c>
      <c r="S74" s="183">
        <f>SUMIFS(BKE!$F:$F,BKE!$C:$C,'nguyen vat lieu kho'!$A:$A,BKE!$B:$B,'nguyen vat lieu kho'!S$3)</f>
        <v>0</v>
      </c>
      <c r="T74" s="183">
        <f>SUMIFS(BKE!$F:$F,BKE!$C:$C,'nguyen vat lieu kho'!$A:$A,BKE!$B:$B,'nguyen vat lieu kho'!T$3)</f>
        <v>5</v>
      </c>
      <c r="U74" s="183">
        <f>SUMIFS(BKE!$F:$F,BKE!$C:$C,'nguyen vat lieu kho'!$A:$A,BKE!$B:$B,'nguyen vat lieu kho'!U$3)</f>
        <v>0</v>
      </c>
      <c r="V74" s="183">
        <f>SUMIFS(BKE!$F:$F,BKE!$C:$C,'nguyen vat lieu kho'!$A:$A,BKE!$B:$B,'nguyen vat lieu kho'!V$3)</f>
        <v>0</v>
      </c>
      <c r="W74" s="183">
        <f>SUMIFS(BKE!$F:$F,BKE!$C:$C,'nguyen vat lieu kho'!$A:$A,BKE!$B:$B,'nguyen vat lieu kho'!W$3)</f>
        <v>0</v>
      </c>
      <c r="X74" s="183">
        <f>SUMIFS(BKE!$F:$F,BKE!$C:$C,'nguyen vat lieu kho'!$A:$A,BKE!$B:$B,'nguyen vat lieu kho'!X$3)</f>
        <v>0</v>
      </c>
      <c r="Y74" s="183">
        <f>SUMIFS(BKE!$F:$F,BKE!$C:$C,'nguyen vat lieu kho'!$A:$A,BKE!$B:$B,'nguyen vat lieu kho'!Y$3)</f>
        <v>0</v>
      </c>
      <c r="Z74" s="183">
        <f>SUMIFS(BKE!$F:$F,BKE!$C:$C,'nguyen vat lieu kho'!$A:$A,BKE!$B:$B,'nguyen vat lieu kho'!Z$3)</f>
        <v>0</v>
      </c>
      <c r="AA74" s="183">
        <f>SUMIFS(BKE!$F:$F,BKE!$C:$C,'nguyen vat lieu kho'!$A:$A,BKE!$B:$B,'nguyen vat lieu kho'!AA$3)</f>
        <v>3</v>
      </c>
      <c r="AB74" s="183">
        <f>SUMIFS(BKE!$F:$F,BKE!$C:$C,'nguyen vat lieu kho'!$A:$A,BKE!$B:$B,'nguyen vat lieu kho'!AB$3)</f>
        <v>0</v>
      </c>
      <c r="AC74" s="183">
        <f>SUMIFS(BKE!$F:$F,BKE!$C:$C,'nguyen vat lieu kho'!$A:$A,BKE!$B:$B,'nguyen vat lieu kho'!AC$3)</f>
        <v>0</v>
      </c>
      <c r="AD74" s="183">
        <f>SUMIFS(BKE!$F:$F,BKE!$C:$C,'nguyen vat lieu kho'!$A:$A,BKE!$B:$B,'nguyen vat lieu kho'!AD$3)</f>
        <v>0</v>
      </c>
      <c r="AE74" s="183">
        <f>SUMIFS(BKE!$F:$F,BKE!$C:$C,'nguyen vat lieu kho'!$A:$A,BKE!$B:$B,'nguyen vat lieu kho'!AE$3)</f>
        <v>0</v>
      </c>
      <c r="AF74" s="183">
        <f>SUMIFS(BKE!$F:$F,BKE!$C:$C,'nguyen vat lieu kho'!$A:$A,BKE!$B:$B,'nguyen vat lieu kho'!AF$3)</f>
        <v>0</v>
      </c>
      <c r="AG74" s="183">
        <f>SUMIFS(BKE!$F:$F,BKE!$C:$C,'nguyen vat lieu kho'!$A:$A,BKE!$B:$B,'nguyen vat lieu kho'!AG$3)</f>
        <v>0</v>
      </c>
      <c r="AH74" s="183">
        <f>SUMIFS(BKE!$F:$F,BKE!$C:$C,'nguyen vat lieu kho'!$A:$A,BKE!$B:$B,'nguyen vat lieu kho'!AH$3)</f>
        <v>4</v>
      </c>
      <c r="AI74" s="183">
        <f>SUMIFS(BKE!$F:$F,BKE!$C:$C,'nguyen vat lieu kho'!$A:$A,BKE!$B:$B,'nguyen vat lieu kho'!AI$3)</f>
        <v>0</v>
      </c>
      <c r="AJ74" s="183">
        <f>SUMIFS(BKE!$F:$F,BKE!$C:$C,'nguyen vat lieu kho'!$A:$A,BKE!$B:$B,'nguyen vat lieu kho'!AJ$3)</f>
        <v>0</v>
      </c>
      <c r="AK74" s="183">
        <f>SUMIFS(BKE!$F:$F,BKE!$C:$C,'nguyen vat lieu kho'!$A:$A,BKE!$B:$B,'nguyen vat lieu kho'!AK$3)</f>
        <v>0</v>
      </c>
      <c r="AL74" s="183">
        <f>SUMIFS(BKE!$F:$F,BKE!$C:$C,'nguyen vat lieu kho'!$A:$A,BKE!$B:$B,'nguyen vat lieu kho'!AL$3)</f>
        <v>0</v>
      </c>
      <c r="AM74" s="183">
        <f>SUMIFS(BKE!$F:$F,BKE!$C:$C,'nguyen vat lieu kho'!$A:$A,BKE!$B:$B,'nguyen vat lieu kho'!AM$3)</f>
        <v>0</v>
      </c>
      <c r="AN74" s="183">
        <f>SUMIFS(BKE!$F:$F,BKE!$C:$C,'nguyen vat lieu kho'!$A:$A,BKE!$B:$B,'nguyen vat lieu kho'!AN$3)</f>
        <v>0</v>
      </c>
      <c r="AO74" s="183">
        <f>SUMIFS(BKE!$F:$F,BKE!$C:$C,'nguyen vat lieu kho'!$A:$A,BKE!$B:$B,'nguyen vat lieu kho'!AO$3)</f>
        <v>0</v>
      </c>
      <c r="AP74" s="183">
        <f>SUMIFS(BKE!$F:$F,BKE!$C:$C,'nguyen vat lieu kho'!$A:$A,BKE!$B:$B,'nguyen vat lieu kho'!AP$3)</f>
        <v>3</v>
      </c>
      <c r="AQ74" s="183">
        <f>SUMIFS(BKE!$F:$F,BKE!$C:$C,'nguyen vat lieu kho'!$A:$A,BKE!$B:$B,'nguyen vat lieu kho'!AQ$3)</f>
        <v>0</v>
      </c>
    </row>
    <row r="75" spans="1:43" s="118" customFormat="1" ht="25.5" customHeight="1">
      <c r="A75" s="9" t="s">
        <v>774</v>
      </c>
      <c r="B75" s="9" t="s">
        <v>160</v>
      </c>
      <c r="C75" s="9" t="s">
        <v>48</v>
      </c>
      <c r="D75" s="123">
        <f>VLOOKUP(A75,BKE!C587:H993,5,0)</f>
        <v>59954.75</v>
      </c>
      <c r="E75" s="128">
        <v>7</v>
      </c>
      <c r="F75" s="124">
        <f t="shared" si="9"/>
        <v>419683.25</v>
      </c>
      <c r="G75" s="125">
        <f t="shared" si="7"/>
        <v>40</v>
      </c>
      <c r="H75" s="126">
        <f t="shared" si="8"/>
        <v>2398190</v>
      </c>
      <c r="I75" s="127">
        <f t="shared" si="11"/>
        <v>47</v>
      </c>
      <c r="J75" s="127">
        <f t="shared" si="12"/>
        <v>2817873.25</v>
      </c>
      <c r="K75" s="128"/>
      <c r="L75" s="122">
        <f t="shared" si="10"/>
        <v>0</v>
      </c>
      <c r="M75" s="183">
        <f>SUMIFS(BKE!$F:$F,BKE!$C:$C,'nguyen vat lieu kho'!$A:$A,BKE!$B:$B,'nguyen vat lieu kho'!M$3)</f>
        <v>10</v>
      </c>
      <c r="N75" s="183">
        <f>SUMIFS(BKE!$F:$F,BKE!$C:$C,'nguyen vat lieu kho'!$A:$A,BKE!$B:$B,'nguyen vat lieu kho'!N$3)</f>
        <v>0</v>
      </c>
      <c r="O75" s="183">
        <f>SUMIFS(BKE!$F:$F,BKE!$C:$C,'nguyen vat lieu kho'!$A:$A,BKE!$B:$B,'nguyen vat lieu kho'!O$3)</f>
        <v>0</v>
      </c>
      <c r="P75" s="183">
        <f>SUMIFS(BKE!$F:$F,BKE!$C:$C,'nguyen vat lieu kho'!$A:$A,BKE!$B:$B,'nguyen vat lieu kho'!P$3)</f>
        <v>0</v>
      </c>
      <c r="Q75" s="183">
        <f>SUMIFS(BKE!$F:$F,BKE!$C:$C,'nguyen vat lieu kho'!$A:$A,BKE!$B:$B,'nguyen vat lieu kho'!Q$3)</f>
        <v>0</v>
      </c>
      <c r="R75" s="183">
        <f>SUMIFS(BKE!$F:$F,BKE!$C:$C,'nguyen vat lieu kho'!$A:$A,BKE!$B:$B,'nguyen vat lieu kho'!R$3)</f>
        <v>0</v>
      </c>
      <c r="S75" s="183">
        <f>SUMIFS(BKE!$F:$F,BKE!$C:$C,'nguyen vat lieu kho'!$A:$A,BKE!$B:$B,'nguyen vat lieu kho'!S$3)</f>
        <v>0</v>
      </c>
      <c r="T75" s="183">
        <f>SUMIFS(BKE!$F:$F,BKE!$C:$C,'nguyen vat lieu kho'!$A:$A,BKE!$B:$B,'nguyen vat lieu kho'!T$3)</f>
        <v>5</v>
      </c>
      <c r="U75" s="183">
        <f>SUMIFS(BKE!$F:$F,BKE!$C:$C,'nguyen vat lieu kho'!$A:$A,BKE!$B:$B,'nguyen vat lieu kho'!U$3)</f>
        <v>0</v>
      </c>
      <c r="V75" s="183">
        <f>SUMIFS(BKE!$F:$F,BKE!$C:$C,'nguyen vat lieu kho'!$A:$A,BKE!$B:$B,'nguyen vat lieu kho'!V$3)</f>
        <v>0</v>
      </c>
      <c r="W75" s="183">
        <f>SUMIFS(BKE!$F:$F,BKE!$C:$C,'nguyen vat lieu kho'!$A:$A,BKE!$B:$B,'nguyen vat lieu kho'!W$3)</f>
        <v>0</v>
      </c>
      <c r="X75" s="183">
        <f>SUMIFS(BKE!$F:$F,BKE!$C:$C,'nguyen vat lieu kho'!$A:$A,BKE!$B:$B,'nguyen vat lieu kho'!X$3)</f>
        <v>0</v>
      </c>
      <c r="Y75" s="183">
        <f>SUMIFS(BKE!$F:$F,BKE!$C:$C,'nguyen vat lieu kho'!$A:$A,BKE!$B:$B,'nguyen vat lieu kho'!Y$3)</f>
        <v>0</v>
      </c>
      <c r="Z75" s="183">
        <f>SUMIFS(BKE!$F:$F,BKE!$C:$C,'nguyen vat lieu kho'!$A:$A,BKE!$B:$B,'nguyen vat lieu kho'!Z$3)</f>
        <v>0</v>
      </c>
      <c r="AA75" s="183">
        <f>SUMIFS(BKE!$F:$F,BKE!$C:$C,'nguyen vat lieu kho'!$A:$A,BKE!$B:$B,'nguyen vat lieu kho'!AA$3)</f>
        <v>5</v>
      </c>
      <c r="AB75" s="183">
        <f>SUMIFS(BKE!$F:$F,BKE!$C:$C,'nguyen vat lieu kho'!$A:$A,BKE!$B:$B,'nguyen vat lieu kho'!AB$3)</f>
        <v>0</v>
      </c>
      <c r="AC75" s="183">
        <f>SUMIFS(BKE!$F:$F,BKE!$C:$C,'nguyen vat lieu kho'!$A:$A,BKE!$B:$B,'nguyen vat lieu kho'!AC$3)</f>
        <v>0</v>
      </c>
      <c r="AD75" s="183">
        <f>SUMIFS(BKE!$F:$F,BKE!$C:$C,'nguyen vat lieu kho'!$A:$A,BKE!$B:$B,'nguyen vat lieu kho'!AD$3)</f>
        <v>0</v>
      </c>
      <c r="AE75" s="183">
        <f>SUMIFS(BKE!$F:$F,BKE!$C:$C,'nguyen vat lieu kho'!$A:$A,BKE!$B:$B,'nguyen vat lieu kho'!AE$3)</f>
        <v>0</v>
      </c>
      <c r="AF75" s="183">
        <f>SUMIFS(BKE!$F:$F,BKE!$C:$C,'nguyen vat lieu kho'!$A:$A,BKE!$B:$B,'nguyen vat lieu kho'!AF$3)</f>
        <v>0</v>
      </c>
      <c r="AG75" s="183">
        <f>SUMIFS(BKE!$F:$F,BKE!$C:$C,'nguyen vat lieu kho'!$A:$A,BKE!$B:$B,'nguyen vat lieu kho'!AG$3)</f>
        <v>0</v>
      </c>
      <c r="AH75" s="183">
        <f>SUMIFS(BKE!$F:$F,BKE!$C:$C,'nguyen vat lieu kho'!$A:$A,BKE!$B:$B,'nguyen vat lieu kho'!AH$3)</f>
        <v>5</v>
      </c>
      <c r="AI75" s="183">
        <f>SUMIFS(BKE!$F:$F,BKE!$C:$C,'nguyen vat lieu kho'!$A:$A,BKE!$B:$B,'nguyen vat lieu kho'!AI$3)</f>
        <v>0</v>
      </c>
      <c r="AJ75" s="183">
        <f>SUMIFS(BKE!$F:$F,BKE!$C:$C,'nguyen vat lieu kho'!$A:$A,BKE!$B:$B,'nguyen vat lieu kho'!AJ$3)</f>
        <v>0</v>
      </c>
      <c r="AK75" s="183">
        <f>SUMIFS(BKE!$F:$F,BKE!$C:$C,'nguyen vat lieu kho'!$A:$A,BKE!$B:$B,'nguyen vat lieu kho'!AK$3)</f>
        <v>0</v>
      </c>
      <c r="AL75" s="183">
        <f>SUMIFS(BKE!$F:$F,BKE!$C:$C,'nguyen vat lieu kho'!$A:$A,BKE!$B:$B,'nguyen vat lieu kho'!AL$3)</f>
        <v>0</v>
      </c>
      <c r="AM75" s="183">
        <f>SUMIFS(BKE!$F:$F,BKE!$C:$C,'nguyen vat lieu kho'!$A:$A,BKE!$B:$B,'nguyen vat lieu kho'!AM$3)</f>
        <v>0</v>
      </c>
      <c r="AN75" s="183">
        <f>SUMIFS(BKE!$F:$F,BKE!$C:$C,'nguyen vat lieu kho'!$A:$A,BKE!$B:$B,'nguyen vat lieu kho'!AN$3)</f>
        <v>0</v>
      </c>
      <c r="AO75" s="183">
        <f>SUMIFS(BKE!$F:$F,BKE!$C:$C,'nguyen vat lieu kho'!$A:$A,BKE!$B:$B,'nguyen vat lieu kho'!AO$3)</f>
        <v>0</v>
      </c>
      <c r="AP75" s="183">
        <f>SUMIFS(BKE!$F:$F,BKE!$C:$C,'nguyen vat lieu kho'!$A:$A,BKE!$B:$B,'nguyen vat lieu kho'!AP$3)</f>
        <v>15</v>
      </c>
      <c r="AQ75" s="183">
        <f>SUMIFS(BKE!$F:$F,BKE!$C:$C,'nguyen vat lieu kho'!$A:$A,BKE!$B:$B,'nguyen vat lieu kho'!AQ$3)</f>
        <v>0</v>
      </c>
    </row>
    <row r="76" spans="1:43" s="118" customFormat="1" ht="25.5" customHeight="1">
      <c r="A76" s="9" t="s">
        <v>884</v>
      </c>
      <c r="B76" s="9" t="s">
        <v>885</v>
      </c>
      <c r="C76" s="9" t="s">
        <v>115</v>
      </c>
      <c r="D76" s="123">
        <f>VLOOKUP(A76,BKE!C588:H994,5,0)</f>
        <v>193067.85714285713</v>
      </c>
      <c r="E76" s="128">
        <v>2</v>
      </c>
      <c r="F76" s="124">
        <f t="shared" si="9"/>
        <v>386135.71428571426</v>
      </c>
      <c r="G76" s="125">
        <f t="shared" si="7"/>
        <v>7</v>
      </c>
      <c r="H76" s="126">
        <f t="shared" si="8"/>
        <v>1351475</v>
      </c>
      <c r="I76" s="127">
        <f t="shared" si="11"/>
        <v>7</v>
      </c>
      <c r="J76" s="127">
        <f t="shared" si="12"/>
        <v>1351475</v>
      </c>
      <c r="K76" s="128">
        <v>2</v>
      </c>
      <c r="L76" s="122">
        <f t="shared" si="10"/>
        <v>386135.71428571426</v>
      </c>
      <c r="M76" s="183">
        <f>SUMIFS(BKE!$F:$F,BKE!$C:$C,'nguyen vat lieu kho'!$A:$A,BKE!$B:$B,'nguyen vat lieu kho'!M$3)</f>
        <v>1</v>
      </c>
      <c r="N76" s="183">
        <f>SUMIFS(BKE!$F:$F,BKE!$C:$C,'nguyen vat lieu kho'!$A:$A,BKE!$B:$B,'nguyen vat lieu kho'!N$3)</f>
        <v>0</v>
      </c>
      <c r="O76" s="183">
        <f>SUMIFS(BKE!$F:$F,BKE!$C:$C,'nguyen vat lieu kho'!$A:$A,BKE!$B:$B,'nguyen vat lieu kho'!O$3)</f>
        <v>0</v>
      </c>
      <c r="P76" s="183">
        <f>SUMIFS(BKE!$F:$F,BKE!$C:$C,'nguyen vat lieu kho'!$A:$A,BKE!$B:$B,'nguyen vat lieu kho'!P$3)</f>
        <v>0</v>
      </c>
      <c r="Q76" s="183">
        <f>SUMIFS(BKE!$F:$F,BKE!$C:$C,'nguyen vat lieu kho'!$A:$A,BKE!$B:$B,'nguyen vat lieu kho'!Q$3)</f>
        <v>0</v>
      </c>
      <c r="R76" s="183">
        <f>SUMIFS(BKE!$F:$F,BKE!$C:$C,'nguyen vat lieu kho'!$A:$A,BKE!$B:$B,'nguyen vat lieu kho'!R$3)</f>
        <v>0</v>
      </c>
      <c r="S76" s="183">
        <f>SUMIFS(BKE!$F:$F,BKE!$C:$C,'nguyen vat lieu kho'!$A:$A,BKE!$B:$B,'nguyen vat lieu kho'!S$3)</f>
        <v>0</v>
      </c>
      <c r="T76" s="183">
        <f>SUMIFS(BKE!$F:$F,BKE!$C:$C,'nguyen vat lieu kho'!$A:$A,BKE!$B:$B,'nguyen vat lieu kho'!T$3)</f>
        <v>2</v>
      </c>
      <c r="U76" s="183">
        <f>SUMIFS(BKE!$F:$F,BKE!$C:$C,'nguyen vat lieu kho'!$A:$A,BKE!$B:$B,'nguyen vat lieu kho'!U$3)</f>
        <v>0</v>
      </c>
      <c r="V76" s="183">
        <f>SUMIFS(BKE!$F:$F,BKE!$C:$C,'nguyen vat lieu kho'!$A:$A,BKE!$B:$B,'nguyen vat lieu kho'!V$3)</f>
        <v>0</v>
      </c>
      <c r="W76" s="183">
        <f>SUMIFS(BKE!$F:$F,BKE!$C:$C,'nguyen vat lieu kho'!$A:$A,BKE!$B:$B,'nguyen vat lieu kho'!W$3)</f>
        <v>0</v>
      </c>
      <c r="X76" s="183">
        <f>SUMIFS(BKE!$F:$F,BKE!$C:$C,'nguyen vat lieu kho'!$A:$A,BKE!$B:$B,'nguyen vat lieu kho'!X$3)</f>
        <v>0</v>
      </c>
      <c r="Y76" s="183">
        <f>SUMIFS(BKE!$F:$F,BKE!$C:$C,'nguyen vat lieu kho'!$A:$A,BKE!$B:$B,'nguyen vat lieu kho'!Y$3)</f>
        <v>0</v>
      </c>
      <c r="Z76" s="183">
        <f>SUMIFS(BKE!$F:$F,BKE!$C:$C,'nguyen vat lieu kho'!$A:$A,BKE!$B:$B,'nguyen vat lieu kho'!Z$3)</f>
        <v>0</v>
      </c>
      <c r="AA76" s="183">
        <f>SUMIFS(BKE!$F:$F,BKE!$C:$C,'nguyen vat lieu kho'!$A:$A,BKE!$B:$B,'nguyen vat lieu kho'!AA$3)</f>
        <v>3</v>
      </c>
      <c r="AB76" s="183">
        <f>SUMIFS(BKE!$F:$F,BKE!$C:$C,'nguyen vat lieu kho'!$A:$A,BKE!$B:$B,'nguyen vat lieu kho'!AB$3)</f>
        <v>0</v>
      </c>
      <c r="AC76" s="183">
        <f>SUMIFS(BKE!$F:$F,BKE!$C:$C,'nguyen vat lieu kho'!$A:$A,BKE!$B:$B,'nguyen vat lieu kho'!AC$3)</f>
        <v>0</v>
      </c>
      <c r="AD76" s="183">
        <f>SUMIFS(BKE!$F:$F,BKE!$C:$C,'nguyen vat lieu kho'!$A:$A,BKE!$B:$B,'nguyen vat lieu kho'!AD$3)</f>
        <v>0</v>
      </c>
      <c r="AE76" s="183">
        <f>SUMIFS(BKE!$F:$F,BKE!$C:$C,'nguyen vat lieu kho'!$A:$A,BKE!$B:$B,'nguyen vat lieu kho'!AE$3)</f>
        <v>0</v>
      </c>
      <c r="AF76" s="183">
        <f>SUMIFS(BKE!$F:$F,BKE!$C:$C,'nguyen vat lieu kho'!$A:$A,BKE!$B:$B,'nguyen vat lieu kho'!AF$3)</f>
        <v>0</v>
      </c>
      <c r="AG76" s="183">
        <f>SUMIFS(BKE!$F:$F,BKE!$C:$C,'nguyen vat lieu kho'!$A:$A,BKE!$B:$B,'nguyen vat lieu kho'!AG$3)</f>
        <v>0</v>
      </c>
      <c r="AH76" s="183">
        <f>SUMIFS(BKE!$F:$F,BKE!$C:$C,'nguyen vat lieu kho'!$A:$A,BKE!$B:$B,'nguyen vat lieu kho'!AH$3)</f>
        <v>0</v>
      </c>
      <c r="AI76" s="183">
        <f>SUMIFS(BKE!$F:$F,BKE!$C:$C,'nguyen vat lieu kho'!$A:$A,BKE!$B:$B,'nguyen vat lieu kho'!AI$3)</f>
        <v>0</v>
      </c>
      <c r="AJ76" s="183">
        <f>SUMIFS(BKE!$F:$F,BKE!$C:$C,'nguyen vat lieu kho'!$A:$A,BKE!$B:$B,'nguyen vat lieu kho'!AJ$3)</f>
        <v>0</v>
      </c>
      <c r="AK76" s="183">
        <f>SUMIFS(BKE!$F:$F,BKE!$C:$C,'nguyen vat lieu kho'!$A:$A,BKE!$B:$B,'nguyen vat lieu kho'!AK$3)</f>
        <v>0</v>
      </c>
      <c r="AL76" s="183">
        <f>SUMIFS(BKE!$F:$F,BKE!$C:$C,'nguyen vat lieu kho'!$A:$A,BKE!$B:$B,'nguyen vat lieu kho'!AL$3)</f>
        <v>0</v>
      </c>
      <c r="AM76" s="183">
        <f>SUMIFS(BKE!$F:$F,BKE!$C:$C,'nguyen vat lieu kho'!$A:$A,BKE!$B:$B,'nguyen vat lieu kho'!AM$3)</f>
        <v>0</v>
      </c>
      <c r="AN76" s="183">
        <f>SUMIFS(BKE!$F:$F,BKE!$C:$C,'nguyen vat lieu kho'!$A:$A,BKE!$B:$B,'nguyen vat lieu kho'!AN$3)</f>
        <v>0</v>
      </c>
      <c r="AO76" s="183">
        <f>SUMIFS(BKE!$F:$F,BKE!$C:$C,'nguyen vat lieu kho'!$A:$A,BKE!$B:$B,'nguyen vat lieu kho'!AO$3)</f>
        <v>0</v>
      </c>
      <c r="AP76" s="183">
        <f>SUMIFS(BKE!$F:$F,BKE!$C:$C,'nguyen vat lieu kho'!$A:$A,BKE!$B:$B,'nguyen vat lieu kho'!AP$3)</f>
        <v>1</v>
      </c>
      <c r="AQ76" s="183">
        <f>SUMIFS(BKE!$F:$F,BKE!$C:$C,'nguyen vat lieu kho'!$A:$A,BKE!$B:$B,'nguyen vat lieu kho'!AQ$3)</f>
        <v>0</v>
      </c>
    </row>
    <row r="77" spans="1:43" s="118" customFormat="1" ht="25.5" customHeight="1">
      <c r="A77" s="9" t="s">
        <v>776</v>
      </c>
      <c r="B77" s="9" t="s">
        <v>165</v>
      </c>
      <c r="C77" s="9" t="s">
        <v>48</v>
      </c>
      <c r="D77" s="123">
        <v>34500</v>
      </c>
      <c r="E77" s="128"/>
      <c r="F77" s="124">
        <f t="shared" si="9"/>
        <v>0</v>
      </c>
      <c r="G77" s="125">
        <f t="shared" si="7"/>
        <v>0</v>
      </c>
      <c r="H77" s="126">
        <f t="shared" si="8"/>
        <v>0</v>
      </c>
      <c r="I77" s="127">
        <f t="shared" si="11"/>
        <v>0</v>
      </c>
      <c r="J77" s="127">
        <f t="shared" si="12"/>
        <v>0</v>
      </c>
      <c r="K77" s="128"/>
      <c r="L77" s="122">
        <f t="shared" si="10"/>
        <v>0</v>
      </c>
      <c r="M77" s="183">
        <f>SUMIFS(BKE!$F:$F,BKE!$C:$C,'nguyen vat lieu kho'!$A:$A,BKE!$B:$B,'nguyen vat lieu kho'!M$3)</f>
        <v>0</v>
      </c>
      <c r="N77" s="183">
        <f>SUMIFS(BKE!$F:$F,BKE!$C:$C,'nguyen vat lieu kho'!$A:$A,BKE!$B:$B,'nguyen vat lieu kho'!N$3)</f>
        <v>0</v>
      </c>
      <c r="O77" s="183">
        <f>SUMIFS(BKE!$F:$F,BKE!$C:$C,'nguyen vat lieu kho'!$A:$A,BKE!$B:$B,'nguyen vat lieu kho'!O$3)</f>
        <v>0</v>
      </c>
      <c r="P77" s="183">
        <f>SUMIFS(BKE!$F:$F,BKE!$C:$C,'nguyen vat lieu kho'!$A:$A,BKE!$B:$B,'nguyen vat lieu kho'!P$3)</f>
        <v>0</v>
      </c>
      <c r="Q77" s="183">
        <f>SUMIFS(BKE!$F:$F,BKE!$C:$C,'nguyen vat lieu kho'!$A:$A,BKE!$B:$B,'nguyen vat lieu kho'!Q$3)</f>
        <v>0</v>
      </c>
      <c r="R77" s="183">
        <f>SUMIFS(BKE!$F:$F,BKE!$C:$C,'nguyen vat lieu kho'!$A:$A,BKE!$B:$B,'nguyen vat lieu kho'!R$3)</f>
        <v>0</v>
      </c>
      <c r="S77" s="183">
        <f>SUMIFS(BKE!$F:$F,BKE!$C:$C,'nguyen vat lieu kho'!$A:$A,BKE!$B:$B,'nguyen vat lieu kho'!S$3)</f>
        <v>0</v>
      </c>
      <c r="T77" s="183">
        <f>SUMIFS(BKE!$F:$F,BKE!$C:$C,'nguyen vat lieu kho'!$A:$A,BKE!$B:$B,'nguyen vat lieu kho'!T$3)</f>
        <v>0</v>
      </c>
      <c r="U77" s="183">
        <f>SUMIFS(BKE!$F:$F,BKE!$C:$C,'nguyen vat lieu kho'!$A:$A,BKE!$B:$B,'nguyen vat lieu kho'!U$3)</f>
        <v>0</v>
      </c>
      <c r="V77" s="183">
        <f>SUMIFS(BKE!$F:$F,BKE!$C:$C,'nguyen vat lieu kho'!$A:$A,BKE!$B:$B,'nguyen vat lieu kho'!V$3)</f>
        <v>0</v>
      </c>
      <c r="W77" s="183">
        <f>SUMIFS(BKE!$F:$F,BKE!$C:$C,'nguyen vat lieu kho'!$A:$A,BKE!$B:$B,'nguyen vat lieu kho'!W$3)</f>
        <v>0</v>
      </c>
      <c r="X77" s="183">
        <f>SUMIFS(BKE!$F:$F,BKE!$C:$C,'nguyen vat lieu kho'!$A:$A,BKE!$B:$B,'nguyen vat lieu kho'!X$3)</f>
        <v>0</v>
      </c>
      <c r="Y77" s="183">
        <f>SUMIFS(BKE!$F:$F,BKE!$C:$C,'nguyen vat lieu kho'!$A:$A,BKE!$B:$B,'nguyen vat lieu kho'!Y$3)</f>
        <v>0</v>
      </c>
      <c r="Z77" s="183">
        <f>SUMIFS(BKE!$F:$F,BKE!$C:$C,'nguyen vat lieu kho'!$A:$A,BKE!$B:$B,'nguyen vat lieu kho'!Z$3)</f>
        <v>0</v>
      </c>
      <c r="AA77" s="183">
        <f>SUMIFS(BKE!$F:$F,BKE!$C:$C,'nguyen vat lieu kho'!$A:$A,BKE!$B:$B,'nguyen vat lieu kho'!AA$3)</f>
        <v>0</v>
      </c>
      <c r="AB77" s="183">
        <f>SUMIFS(BKE!$F:$F,BKE!$C:$C,'nguyen vat lieu kho'!$A:$A,BKE!$B:$B,'nguyen vat lieu kho'!AB$3)</f>
        <v>0</v>
      </c>
      <c r="AC77" s="183">
        <f>SUMIFS(BKE!$F:$F,BKE!$C:$C,'nguyen vat lieu kho'!$A:$A,BKE!$B:$B,'nguyen vat lieu kho'!AC$3)</f>
        <v>0</v>
      </c>
      <c r="AD77" s="183">
        <f>SUMIFS(BKE!$F:$F,BKE!$C:$C,'nguyen vat lieu kho'!$A:$A,BKE!$B:$B,'nguyen vat lieu kho'!AD$3)</f>
        <v>0</v>
      </c>
      <c r="AE77" s="183">
        <f>SUMIFS(BKE!$F:$F,BKE!$C:$C,'nguyen vat lieu kho'!$A:$A,BKE!$B:$B,'nguyen vat lieu kho'!AE$3)</f>
        <v>0</v>
      </c>
      <c r="AF77" s="183">
        <f>SUMIFS(BKE!$F:$F,BKE!$C:$C,'nguyen vat lieu kho'!$A:$A,BKE!$B:$B,'nguyen vat lieu kho'!AF$3)</f>
        <v>0</v>
      </c>
      <c r="AG77" s="183">
        <f>SUMIFS(BKE!$F:$F,BKE!$C:$C,'nguyen vat lieu kho'!$A:$A,BKE!$B:$B,'nguyen vat lieu kho'!AG$3)</f>
        <v>0</v>
      </c>
      <c r="AH77" s="183">
        <f>SUMIFS(BKE!$F:$F,BKE!$C:$C,'nguyen vat lieu kho'!$A:$A,BKE!$B:$B,'nguyen vat lieu kho'!AH$3)</f>
        <v>0</v>
      </c>
      <c r="AI77" s="183">
        <f>SUMIFS(BKE!$F:$F,BKE!$C:$C,'nguyen vat lieu kho'!$A:$A,BKE!$B:$B,'nguyen vat lieu kho'!AI$3)</f>
        <v>0</v>
      </c>
      <c r="AJ77" s="183">
        <f>SUMIFS(BKE!$F:$F,BKE!$C:$C,'nguyen vat lieu kho'!$A:$A,BKE!$B:$B,'nguyen vat lieu kho'!AJ$3)</f>
        <v>0</v>
      </c>
      <c r="AK77" s="183">
        <f>SUMIFS(BKE!$F:$F,BKE!$C:$C,'nguyen vat lieu kho'!$A:$A,BKE!$B:$B,'nguyen vat lieu kho'!AK$3)</f>
        <v>0</v>
      </c>
      <c r="AL77" s="183">
        <f>SUMIFS(BKE!$F:$F,BKE!$C:$C,'nguyen vat lieu kho'!$A:$A,BKE!$B:$B,'nguyen vat lieu kho'!AL$3)</f>
        <v>0</v>
      </c>
      <c r="AM77" s="183">
        <f>SUMIFS(BKE!$F:$F,BKE!$C:$C,'nguyen vat lieu kho'!$A:$A,BKE!$B:$B,'nguyen vat lieu kho'!AM$3)</f>
        <v>0</v>
      </c>
      <c r="AN77" s="183">
        <f>SUMIFS(BKE!$F:$F,BKE!$C:$C,'nguyen vat lieu kho'!$A:$A,BKE!$B:$B,'nguyen vat lieu kho'!AN$3)</f>
        <v>0</v>
      </c>
      <c r="AO77" s="183">
        <f>SUMIFS(BKE!$F:$F,BKE!$C:$C,'nguyen vat lieu kho'!$A:$A,BKE!$B:$B,'nguyen vat lieu kho'!AO$3)</f>
        <v>0</v>
      </c>
      <c r="AP77" s="183">
        <f>SUMIFS(BKE!$F:$F,BKE!$C:$C,'nguyen vat lieu kho'!$A:$A,BKE!$B:$B,'nguyen vat lieu kho'!AP$3)</f>
        <v>0</v>
      </c>
      <c r="AQ77" s="183">
        <f>SUMIFS(BKE!$F:$F,BKE!$C:$C,'nguyen vat lieu kho'!$A:$A,BKE!$B:$B,'nguyen vat lieu kho'!AQ$3)</f>
        <v>0</v>
      </c>
    </row>
    <row r="78" spans="1:43" s="118" customFormat="1" ht="25.5" customHeight="1">
      <c r="A78" s="6" t="s">
        <v>71</v>
      </c>
      <c r="B78" s="129" t="s">
        <v>72</v>
      </c>
      <c r="C78" s="122" t="s">
        <v>48</v>
      </c>
      <c r="D78" s="123">
        <f>VLOOKUP(A78,BKE!C590:H996,5,0)</f>
        <v>23918</v>
      </c>
      <c r="E78" s="128">
        <v>4</v>
      </c>
      <c r="F78" s="124">
        <f t="shared" si="9"/>
        <v>95672</v>
      </c>
      <c r="G78" s="125">
        <f t="shared" si="7"/>
        <v>2</v>
      </c>
      <c r="H78" s="126">
        <f t="shared" si="8"/>
        <v>47836</v>
      </c>
      <c r="I78" s="127">
        <f t="shared" si="11"/>
        <v>2</v>
      </c>
      <c r="J78" s="127">
        <f t="shared" si="12"/>
        <v>47836</v>
      </c>
      <c r="K78" s="128">
        <v>4</v>
      </c>
      <c r="L78" s="122">
        <f t="shared" si="10"/>
        <v>95672</v>
      </c>
      <c r="M78" s="183">
        <f>SUMIFS(BKE!$F:$F,BKE!$C:$C,'nguyen vat lieu kho'!$A:$A,BKE!$B:$B,'nguyen vat lieu kho'!M$3)</f>
        <v>0</v>
      </c>
      <c r="N78" s="183">
        <f>SUMIFS(BKE!$F:$F,BKE!$C:$C,'nguyen vat lieu kho'!$A:$A,BKE!$B:$B,'nguyen vat lieu kho'!N$3)</f>
        <v>0</v>
      </c>
      <c r="O78" s="183">
        <f>SUMIFS(BKE!$F:$F,BKE!$C:$C,'nguyen vat lieu kho'!$A:$A,BKE!$B:$B,'nguyen vat lieu kho'!O$3)</f>
        <v>0</v>
      </c>
      <c r="P78" s="183">
        <f>SUMIFS(BKE!$F:$F,BKE!$C:$C,'nguyen vat lieu kho'!$A:$A,BKE!$B:$B,'nguyen vat lieu kho'!P$3)</f>
        <v>0</v>
      </c>
      <c r="Q78" s="183">
        <f>SUMIFS(BKE!$F:$F,BKE!$C:$C,'nguyen vat lieu kho'!$A:$A,BKE!$B:$B,'nguyen vat lieu kho'!Q$3)</f>
        <v>0</v>
      </c>
      <c r="R78" s="183">
        <f>SUMIFS(BKE!$F:$F,BKE!$C:$C,'nguyen vat lieu kho'!$A:$A,BKE!$B:$B,'nguyen vat lieu kho'!R$3)</f>
        <v>0</v>
      </c>
      <c r="S78" s="183">
        <f>SUMIFS(BKE!$F:$F,BKE!$C:$C,'nguyen vat lieu kho'!$A:$A,BKE!$B:$B,'nguyen vat lieu kho'!S$3)</f>
        <v>0</v>
      </c>
      <c r="T78" s="183">
        <f>SUMIFS(BKE!$F:$F,BKE!$C:$C,'nguyen vat lieu kho'!$A:$A,BKE!$B:$B,'nguyen vat lieu kho'!T$3)</f>
        <v>0</v>
      </c>
      <c r="U78" s="183">
        <f>SUMIFS(BKE!$F:$F,BKE!$C:$C,'nguyen vat lieu kho'!$A:$A,BKE!$B:$B,'nguyen vat lieu kho'!U$3)</f>
        <v>0</v>
      </c>
      <c r="V78" s="183">
        <f>SUMIFS(BKE!$F:$F,BKE!$C:$C,'nguyen vat lieu kho'!$A:$A,BKE!$B:$B,'nguyen vat lieu kho'!V$3)</f>
        <v>0</v>
      </c>
      <c r="W78" s="183">
        <f>SUMIFS(BKE!$F:$F,BKE!$C:$C,'nguyen vat lieu kho'!$A:$A,BKE!$B:$B,'nguyen vat lieu kho'!W$3)</f>
        <v>0</v>
      </c>
      <c r="X78" s="183">
        <f>SUMIFS(BKE!$F:$F,BKE!$C:$C,'nguyen vat lieu kho'!$A:$A,BKE!$B:$B,'nguyen vat lieu kho'!X$3)</f>
        <v>0</v>
      </c>
      <c r="Y78" s="183">
        <f>SUMIFS(BKE!$F:$F,BKE!$C:$C,'nguyen vat lieu kho'!$A:$A,BKE!$B:$B,'nguyen vat lieu kho'!Y$3)</f>
        <v>0</v>
      </c>
      <c r="Z78" s="183">
        <f>SUMIFS(BKE!$F:$F,BKE!$C:$C,'nguyen vat lieu kho'!$A:$A,BKE!$B:$B,'nguyen vat lieu kho'!Z$3)</f>
        <v>0</v>
      </c>
      <c r="AA78" s="183">
        <f>SUMIFS(BKE!$F:$F,BKE!$C:$C,'nguyen vat lieu kho'!$A:$A,BKE!$B:$B,'nguyen vat lieu kho'!AA$3)</f>
        <v>0</v>
      </c>
      <c r="AB78" s="183">
        <f>SUMIFS(BKE!$F:$F,BKE!$C:$C,'nguyen vat lieu kho'!$A:$A,BKE!$B:$B,'nguyen vat lieu kho'!AB$3)</f>
        <v>0</v>
      </c>
      <c r="AC78" s="183">
        <f>SUMIFS(BKE!$F:$F,BKE!$C:$C,'nguyen vat lieu kho'!$A:$A,BKE!$B:$B,'nguyen vat lieu kho'!AC$3)</f>
        <v>0</v>
      </c>
      <c r="AD78" s="183">
        <f>SUMIFS(BKE!$F:$F,BKE!$C:$C,'nguyen vat lieu kho'!$A:$A,BKE!$B:$B,'nguyen vat lieu kho'!AD$3)</f>
        <v>0</v>
      </c>
      <c r="AE78" s="183">
        <f>SUMIFS(BKE!$F:$F,BKE!$C:$C,'nguyen vat lieu kho'!$A:$A,BKE!$B:$B,'nguyen vat lieu kho'!AE$3)</f>
        <v>0</v>
      </c>
      <c r="AF78" s="183">
        <f>SUMIFS(BKE!$F:$F,BKE!$C:$C,'nguyen vat lieu kho'!$A:$A,BKE!$B:$B,'nguyen vat lieu kho'!AF$3)</f>
        <v>0</v>
      </c>
      <c r="AG78" s="183">
        <f>SUMIFS(BKE!$F:$F,BKE!$C:$C,'nguyen vat lieu kho'!$A:$A,BKE!$B:$B,'nguyen vat lieu kho'!AG$3)</f>
        <v>0</v>
      </c>
      <c r="AH78" s="183">
        <f>SUMIFS(BKE!$F:$F,BKE!$C:$C,'nguyen vat lieu kho'!$A:$A,BKE!$B:$B,'nguyen vat lieu kho'!AH$3)</f>
        <v>2</v>
      </c>
      <c r="AI78" s="183">
        <f>SUMIFS(BKE!$F:$F,BKE!$C:$C,'nguyen vat lieu kho'!$A:$A,BKE!$B:$B,'nguyen vat lieu kho'!AI$3)</f>
        <v>0</v>
      </c>
      <c r="AJ78" s="183">
        <f>SUMIFS(BKE!$F:$F,BKE!$C:$C,'nguyen vat lieu kho'!$A:$A,BKE!$B:$B,'nguyen vat lieu kho'!AJ$3)</f>
        <v>0</v>
      </c>
      <c r="AK78" s="183">
        <f>SUMIFS(BKE!$F:$F,BKE!$C:$C,'nguyen vat lieu kho'!$A:$A,BKE!$B:$B,'nguyen vat lieu kho'!AK$3)</f>
        <v>0</v>
      </c>
      <c r="AL78" s="183">
        <f>SUMIFS(BKE!$F:$F,BKE!$C:$C,'nguyen vat lieu kho'!$A:$A,BKE!$B:$B,'nguyen vat lieu kho'!AL$3)</f>
        <v>0</v>
      </c>
      <c r="AM78" s="183">
        <f>SUMIFS(BKE!$F:$F,BKE!$C:$C,'nguyen vat lieu kho'!$A:$A,BKE!$B:$B,'nguyen vat lieu kho'!AM$3)</f>
        <v>0</v>
      </c>
      <c r="AN78" s="183">
        <f>SUMIFS(BKE!$F:$F,BKE!$C:$C,'nguyen vat lieu kho'!$A:$A,BKE!$B:$B,'nguyen vat lieu kho'!AN$3)</f>
        <v>0</v>
      </c>
      <c r="AO78" s="183">
        <f>SUMIFS(BKE!$F:$F,BKE!$C:$C,'nguyen vat lieu kho'!$A:$A,BKE!$B:$B,'nguyen vat lieu kho'!AO$3)</f>
        <v>0</v>
      </c>
      <c r="AP78" s="183">
        <f>SUMIFS(BKE!$F:$F,BKE!$C:$C,'nguyen vat lieu kho'!$A:$A,BKE!$B:$B,'nguyen vat lieu kho'!AP$3)</f>
        <v>0</v>
      </c>
      <c r="AQ78" s="183">
        <f>SUMIFS(BKE!$F:$F,BKE!$C:$C,'nguyen vat lieu kho'!$A:$A,BKE!$B:$B,'nguyen vat lieu kho'!AQ$3)</f>
        <v>0</v>
      </c>
    </row>
    <row r="79" spans="1:43" s="118" customFormat="1" ht="25.5" customHeight="1">
      <c r="A79" s="9" t="s">
        <v>777</v>
      </c>
      <c r="B79" s="9" t="s">
        <v>166</v>
      </c>
      <c r="C79" s="9" t="s">
        <v>76</v>
      </c>
      <c r="D79" s="123">
        <f>VLOOKUP(A79,BKE!C591:H997,5,0)</f>
        <v>33500</v>
      </c>
      <c r="E79" s="128">
        <v>3</v>
      </c>
      <c r="F79" s="124">
        <f t="shared" si="9"/>
        <v>100500</v>
      </c>
      <c r="G79" s="125">
        <f t="shared" si="7"/>
        <v>4</v>
      </c>
      <c r="H79" s="126">
        <f t="shared" si="8"/>
        <v>134000</v>
      </c>
      <c r="I79" s="127">
        <f t="shared" si="11"/>
        <v>6</v>
      </c>
      <c r="J79" s="127">
        <f t="shared" si="12"/>
        <v>201000</v>
      </c>
      <c r="K79" s="128">
        <v>1</v>
      </c>
      <c r="L79" s="122">
        <f t="shared" si="10"/>
        <v>33500</v>
      </c>
      <c r="M79" s="183">
        <f>SUMIFS(BKE!$F:$F,BKE!$C:$C,'nguyen vat lieu kho'!$A:$A,BKE!$B:$B,'nguyen vat lieu kho'!M$3)</f>
        <v>0</v>
      </c>
      <c r="N79" s="183">
        <f>SUMIFS(BKE!$F:$F,BKE!$C:$C,'nguyen vat lieu kho'!$A:$A,BKE!$B:$B,'nguyen vat lieu kho'!N$3)</f>
        <v>0</v>
      </c>
      <c r="O79" s="183">
        <f>SUMIFS(BKE!$F:$F,BKE!$C:$C,'nguyen vat lieu kho'!$A:$A,BKE!$B:$B,'nguyen vat lieu kho'!O$3)</f>
        <v>0</v>
      </c>
      <c r="P79" s="183">
        <f>SUMIFS(BKE!$F:$F,BKE!$C:$C,'nguyen vat lieu kho'!$A:$A,BKE!$B:$B,'nguyen vat lieu kho'!P$3)</f>
        <v>0</v>
      </c>
      <c r="Q79" s="183">
        <f>SUMIFS(BKE!$F:$F,BKE!$C:$C,'nguyen vat lieu kho'!$A:$A,BKE!$B:$B,'nguyen vat lieu kho'!Q$3)</f>
        <v>0</v>
      </c>
      <c r="R79" s="183">
        <f>SUMIFS(BKE!$F:$F,BKE!$C:$C,'nguyen vat lieu kho'!$A:$A,BKE!$B:$B,'nguyen vat lieu kho'!R$3)</f>
        <v>0</v>
      </c>
      <c r="S79" s="183">
        <f>SUMIFS(BKE!$F:$F,BKE!$C:$C,'nguyen vat lieu kho'!$A:$A,BKE!$B:$B,'nguyen vat lieu kho'!S$3)</f>
        <v>0</v>
      </c>
      <c r="T79" s="183">
        <f>SUMIFS(BKE!$F:$F,BKE!$C:$C,'nguyen vat lieu kho'!$A:$A,BKE!$B:$B,'nguyen vat lieu kho'!T$3)</f>
        <v>2</v>
      </c>
      <c r="U79" s="183">
        <f>SUMIFS(BKE!$F:$F,BKE!$C:$C,'nguyen vat lieu kho'!$A:$A,BKE!$B:$B,'nguyen vat lieu kho'!U$3)</f>
        <v>0</v>
      </c>
      <c r="V79" s="183">
        <f>SUMIFS(BKE!$F:$F,BKE!$C:$C,'nguyen vat lieu kho'!$A:$A,BKE!$B:$B,'nguyen vat lieu kho'!V$3)</f>
        <v>0</v>
      </c>
      <c r="W79" s="183">
        <f>SUMIFS(BKE!$F:$F,BKE!$C:$C,'nguyen vat lieu kho'!$A:$A,BKE!$B:$B,'nguyen vat lieu kho'!W$3)</f>
        <v>0</v>
      </c>
      <c r="X79" s="183">
        <f>SUMIFS(BKE!$F:$F,BKE!$C:$C,'nguyen vat lieu kho'!$A:$A,BKE!$B:$B,'nguyen vat lieu kho'!X$3)</f>
        <v>0</v>
      </c>
      <c r="Y79" s="183">
        <f>SUMIFS(BKE!$F:$F,BKE!$C:$C,'nguyen vat lieu kho'!$A:$A,BKE!$B:$B,'nguyen vat lieu kho'!Y$3)</f>
        <v>0</v>
      </c>
      <c r="Z79" s="183">
        <f>SUMIFS(BKE!$F:$F,BKE!$C:$C,'nguyen vat lieu kho'!$A:$A,BKE!$B:$B,'nguyen vat lieu kho'!Z$3)</f>
        <v>0</v>
      </c>
      <c r="AA79" s="183">
        <f>SUMIFS(BKE!$F:$F,BKE!$C:$C,'nguyen vat lieu kho'!$A:$A,BKE!$B:$B,'nguyen vat lieu kho'!AA$3)</f>
        <v>0</v>
      </c>
      <c r="AB79" s="183">
        <f>SUMIFS(BKE!$F:$F,BKE!$C:$C,'nguyen vat lieu kho'!$A:$A,BKE!$B:$B,'nguyen vat lieu kho'!AB$3)</f>
        <v>0</v>
      </c>
      <c r="AC79" s="183">
        <f>SUMIFS(BKE!$F:$F,BKE!$C:$C,'nguyen vat lieu kho'!$A:$A,BKE!$B:$B,'nguyen vat lieu kho'!AC$3)</f>
        <v>0</v>
      </c>
      <c r="AD79" s="183">
        <f>SUMIFS(BKE!$F:$F,BKE!$C:$C,'nguyen vat lieu kho'!$A:$A,BKE!$B:$B,'nguyen vat lieu kho'!AD$3)</f>
        <v>0</v>
      </c>
      <c r="AE79" s="183">
        <f>SUMIFS(BKE!$F:$F,BKE!$C:$C,'nguyen vat lieu kho'!$A:$A,BKE!$B:$B,'nguyen vat lieu kho'!AE$3)</f>
        <v>0</v>
      </c>
      <c r="AF79" s="183">
        <f>SUMIFS(BKE!$F:$F,BKE!$C:$C,'nguyen vat lieu kho'!$A:$A,BKE!$B:$B,'nguyen vat lieu kho'!AF$3)</f>
        <v>0</v>
      </c>
      <c r="AG79" s="183">
        <f>SUMIFS(BKE!$F:$F,BKE!$C:$C,'nguyen vat lieu kho'!$A:$A,BKE!$B:$B,'nguyen vat lieu kho'!AG$3)</f>
        <v>0</v>
      </c>
      <c r="AH79" s="183">
        <f>SUMIFS(BKE!$F:$F,BKE!$C:$C,'nguyen vat lieu kho'!$A:$A,BKE!$B:$B,'nguyen vat lieu kho'!AH$3)</f>
        <v>0</v>
      </c>
      <c r="AI79" s="183">
        <f>SUMIFS(BKE!$F:$F,BKE!$C:$C,'nguyen vat lieu kho'!$A:$A,BKE!$B:$B,'nguyen vat lieu kho'!AI$3)</f>
        <v>0</v>
      </c>
      <c r="AJ79" s="183">
        <f>SUMIFS(BKE!$F:$F,BKE!$C:$C,'nguyen vat lieu kho'!$A:$A,BKE!$B:$B,'nguyen vat lieu kho'!AJ$3)</f>
        <v>0</v>
      </c>
      <c r="AK79" s="183">
        <f>SUMIFS(BKE!$F:$F,BKE!$C:$C,'nguyen vat lieu kho'!$A:$A,BKE!$B:$B,'nguyen vat lieu kho'!AK$3)</f>
        <v>0</v>
      </c>
      <c r="AL79" s="183">
        <f>SUMIFS(BKE!$F:$F,BKE!$C:$C,'nguyen vat lieu kho'!$A:$A,BKE!$B:$B,'nguyen vat lieu kho'!AL$3)</f>
        <v>0</v>
      </c>
      <c r="AM79" s="183">
        <f>SUMIFS(BKE!$F:$F,BKE!$C:$C,'nguyen vat lieu kho'!$A:$A,BKE!$B:$B,'nguyen vat lieu kho'!AM$3)</f>
        <v>0</v>
      </c>
      <c r="AN79" s="183">
        <f>SUMIFS(BKE!$F:$F,BKE!$C:$C,'nguyen vat lieu kho'!$A:$A,BKE!$B:$B,'nguyen vat lieu kho'!AN$3)</f>
        <v>0</v>
      </c>
      <c r="AO79" s="183">
        <f>SUMIFS(BKE!$F:$F,BKE!$C:$C,'nguyen vat lieu kho'!$A:$A,BKE!$B:$B,'nguyen vat lieu kho'!AO$3)</f>
        <v>0</v>
      </c>
      <c r="AP79" s="183">
        <f>SUMIFS(BKE!$F:$F,BKE!$C:$C,'nguyen vat lieu kho'!$A:$A,BKE!$B:$B,'nguyen vat lieu kho'!AP$3)</f>
        <v>2</v>
      </c>
      <c r="AQ79" s="183">
        <f>SUMIFS(BKE!$F:$F,BKE!$C:$C,'nguyen vat lieu kho'!$A:$A,BKE!$B:$B,'nguyen vat lieu kho'!AQ$3)</f>
        <v>0</v>
      </c>
    </row>
    <row r="80" spans="1:43" s="118" customFormat="1" ht="25.5" customHeight="1">
      <c r="A80" s="9" t="s">
        <v>778</v>
      </c>
      <c r="B80" s="9" t="s">
        <v>168</v>
      </c>
      <c r="C80" s="9" t="s">
        <v>26</v>
      </c>
      <c r="D80" s="123">
        <f>VLOOKUP(A80,[1]BKE!C507:H898,5,0)</f>
        <v>23400</v>
      </c>
      <c r="E80" s="128">
        <v>1</v>
      </c>
      <c r="F80" s="124">
        <f t="shared" si="9"/>
        <v>23400</v>
      </c>
      <c r="G80" s="125">
        <f t="shared" si="7"/>
        <v>0</v>
      </c>
      <c r="H80" s="126">
        <f t="shared" si="8"/>
        <v>0</v>
      </c>
      <c r="I80" s="127">
        <f t="shared" si="11"/>
        <v>0</v>
      </c>
      <c r="J80" s="127">
        <f t="shared" si="12"/>
        <v>0</v>
      </c>
      <c r="K80" s="128">
        <v>1</v>
      </c>
      <c r="L80" s="122">
        <f t="shared" si="10"/>
        <v>23400</v>
      </c>
      <c r="M80" s="183">
        <f>SUMIFS(BKE!$F:$F,BKE!$C:$C,'nguyen vat lieu kho'!$A:$A,BKE!$B:$B,'nguyen vat lieu kho'!M$3)</f>
        <v>0</v>
      </c>
      <c r="N80" s="183">
        <f>SUMIFS(BKE!$F:$F,BKE!$C:$C,'nguyen vat lieu kho'!$A:$A,BKE!$B:$B,'nguyen vat lieu kho'!N$3)</f>
        <v>0</v>
      </c>
      <c r="O80" s="183">
        <f>SUMIFS(BKE!$F:$F,BKE!$C:$C,'nguyen vat lieu kho'!$A:$A,BKE!$B:$B,'nguyen vat lieu kho'!O$3)</f>
        <v>0</v>
      </c>
      <c r="P80" s="183">
        <f>SUMIFS(BKE!$F:$F,BKE!$C:$C,'nguyen vat lieu kho'!$A:$A,BKE!$B:$B,'nguyen vat lieu kho'!P$3)</f>
        <v>0</v>
      </c>
      <c r="Q80" s="183">
        <f>SUMIFS(BKE!$F:$F,BKE!$C:$C,'nguyen vat lieu kho'!$A:$A,BKE!$B:$B,'nguyen vat lieu kho'!Q$3)</f>
        <v>0</v>
      </c>
      <c r="R80" s="183">
        <f>SUMIFS(BKE!$F:$F,BKE!$C:$C,'nguyen vat lieu kho'!$A:$A,BKE!$B:$B,'nguyen vat lieu kho'!R$3)</f>
        <v>0</v>
      </c>
      <c r="S80" s="183">
        <f>SUMIFS(BKE!$F:$F,BKE!$C:$C,'nguyen vat lieu kho'!$A:$A,BKE!$B:$B,'nguyen vat lieu kho'!S$3)</f>
        <v>0</v>
      </c>
      <c r="T80" s="183">
        <f>SUMIFS(BKE!$F:$F,BKE!$C:$C,'nguyen vat lieu kho'!$A:$A,BKE!$B:$B,'nguyen vat lieu kho'!T$3)</f>
        <v>0</v>
      </c>
      <c r="U80" s="183">
        <f>SUMIFS(BKE!$F:$F,BKE!$C:$C,'nguyen vat lieu kho'!$A:$A,BKE!$B:$B,'nguyen vat lieu kho'!U$3)</f>
        <v>0</v>
      </c>
      <c r="V80" s="183">
        <f>SUMIFS(BKE!$F:$F,BKE!$C:$C,'nguyen vat lieu kho'!$A:$A,BKE!$B:$B,'nguyen vat lieu kho'!V$3)</f>
        <v>0</v>
      </c>
      <c r="W80" s="183">
        <f>SUMIFS(BKE!$F:$F,BKE!$C:$C,'nguyen vat lieu kho'!$A:$A,BKE!$B:$B,'nguyen vat lieu kho'!W$3)</f>
        <v>0</v>
      </c>
      <c r="X80" s="183">
        <f>SUMIFS(BKE!$F:$F,BKE!$C:$C,'nguyen vat lieu kho'!$A:$A,BKE!$B:$B,'nguyen vat lieu kho'!X$3)</f>
        <v>0</v>
      </c>
      <c r="Y80" s="183">
        <f>SUMIFS(BKE!$F:$F,BKE!$C:$C,'nguyen vat lieu kho'!$A:$A,BKE!$B:$B,'nguyen vat lieu kho'!Y$3)</f>
        <v>0</v>
      </c>
      <c r="Z80" s="183">
        <f>SUMIFS(BKE!$F:$F,BKE!$C:$C,'nguyen vat lieu kho'!$A:$A,BKE!$B:$B,'nguyen vat lieu kho'!Z$3)</f>
        <v>0</v>
      </c>
      <c r="AA80" s="183">
        <f>SUMIFS(BKE!$F:$F,BKE!$C:$C,'nguyen vat lieu kho'!$A:$A,BKE!$B:$B,'nguyen vat lieu kho'!AA$3)</f>
        <v>0</v>
      </c>
      <c r="AB80" s="183">
        <f>SUMIFS(BKE!$F:$F,BKE!$C:$C,'nguyen vat lieu kho'!$A:$A,BKE!$B:$B,'nguyen vat lieu kho'!AB$3)</f>
        <v>0</v>
      </c>
      <c r="AC80" s="183">
        <f>SUMIFS(BKE!$F:$F,BKE!$C:$C,'nguyen vat lieu kho'!$A:$A,BKE!$B:$B,'nguyen vat lieu kho'!AC$3)</f>
        <v>0</v>
      </c>
      <c r="AD80" s="183">
        <f>SUMIFS(BKE!$F:$F,BKE!$C:$C,'nguyen vat lieu kho'!$A:$A,BKE!$B:$B,'nguyen vat lieu kho'!AD$3)</f>
        <v>0</v>
      </c>
      <c r="AE80" s="183">
        <f>SUMIFS(BKE!$F:$F,BKE!$C:$C,'nguyen vat lieu kho'!$A:$A,BKE!$B:$B,'nguyen vat lieu kho'!AE$3)</f>
        <v>0</v>
      </c>
      <c r="AF80" s="183">
        <f>SUMIFS(BKE!$F:$F,BKE!$C:$C,'nguyen vat lieu kho'!$A:$A,BKE!$B:$B,'nguyen vat lieu kho'!AF$3)</f>
        <v>0</v>
      </c>
      <c r="AG80" s="183">
        <f>SUMIFS(BKE!$F:$F,BKE!$C:$C,'nguyen vat lieu kho'!$A:$A,BKE!$B:$B,'nguyen vat lieu kho'!AG$3)</f>
        <v>0</v>
      </c>
      <c r="AH80" s="183">
        <f>SUMIFS(BKE!$F:$F,BKE!$C:$C,'nguyen vat lieu kho'!$A:$A,BKE!$B:$B,'nguyen vat lieu kho'!AH$3)</f>
        <v>0</v>
      </c>
      <c r="AI80" s="183">
        <f>SUMIFS(BKE!$F:$F,BKE!$C:$C,'nguyen vat lieu kho'!$A:$A,BKE!$B:$B,'nguyen vat lieu kho'!AI$3)</f>
        <v>0</v>
      </c>
      <c r="AJ80" s="183">
        <f>SUMIFS(BKE!$F:$F,BKE!$C:$C,'nguyen vat lieu kho'!$A:$A,BKE!$B:$B,'nguyen vat lieu kho'!AJ$3)</f>
        <v>0</v>
      </c>
      <c r="AK80" s="183">
        <f>SUMIFS(BKE!$F:$F,BKE!$C:$C,'nguyen vat lieu kho'!$A:$A,BKE!$B:$B,'nguyen vat lieu kho'!AK$3)</f>
        <v>0</v>
      </c>
      <c r="AL80" s="183">
        <f>SUMIFS(BKE!$F:$F,BKE!$C:$C,'nguyen vat lieu kho'!$A:$A,BKE!$B:$B,'nguyen vat lieu kho'!AL$3)</f>
        <v>0</v>
      </c>
      <c r="AM80" s="183">
        <f>SUMIFS(BKE!$F:$F,BKE!$C:$C,'nguyen vat lieu kho'!$A:$A,BKE!$B:$B,'nguyen vat lieu kho'!AM$3)</f>
        <v>0</v>
      </c>
      <c r="AN80" s="183">
        <f>SUMIFS(BKE!$F:$F,BKE!$C:$C,'nguyen vat lieu kho'!$A:$A,BKE!$B:$B,'nguyen vat lieu kho'!AN$3)</f>
        <v>0</v>
      </c>
      <c r="AO80" s="183">
        <f>SUMIFS(BKE!$F:$F,BKE!$C:$C,'nguyen vat lieu kho'!$A:$A,BKE!$B:$B,'nguyen vat lieu kho'!AO$3)</f>
        <v>0</v>
      </c>
      <c r="AP80" s="183">
        <f>SUMIFS(BKE!$F:$F,BKE!$C:$C,'nguyen vat lieu kho'!$A:$A,BKE!$B:$B,'nguyen vat lieu kho'!AP$3)</f>
        <v>0</v>
      </c>
      <c r="AQ80" s="183">
        <f>SUMIFS(BKE!$F:$F,BKE!$C:$C,'nguyen vat lieu kho'!$A:$A,BKE!$B:$B,'nguyen vat lieu kho'!AQ$3)</f>
        <v>0</v>
      </c>
    </row>
    <row r="81" spans="1:43" s="118" customFormat="1" ht="25.5" customHeight="1">
      <c r="A81" s="9" t="s">
        <v>779</v>
      </c>
      <c r="B81" s="9" t="s">
        <v>187</v>
      </c>
      <c r="C81" s="9" t="s">
        <v>76</v>
      </c>
      <c r="D81" s="123" t="str">
        <f>VLOOKUP(A81,BKE!C593:H999,5,0)</f>
        <v>0</v>
      </c>
      <c r="E81" s="128"/>
      <c r="F81" s="124">
        <f t="shared" si="9"/>
        <v>0</v>
      </c>
      <c r="G81" s="125">
        <f t="shared" si="7"/>
        <v>0</v>
      </c>
      <c r="H81" s="126">
        <f t="shared" si="8"/>
        <v>0</v>
      </c>
      <c r="I81" s="127">
        <f t="shared" si="11"/>
        <v>-1</v>
      </c>
      <c r="J81" s="127">
        <f t="shared" si="12"/>
        <v>0</v>
      </c>
      <c r="K81" s="128">
        <v>1</v>
      </c>
      <c r="L81" s="122">
        <f t="shared" si="10"/>
        <v>0</v>
      </c>
      <c r="M81" s="183">
        <f>SUMIFS(BKE!$F:$F,BKE!$C:$C,'nguyen vat lieu kho'!$A:$A,BKE!$B:$B,'nguyen vat lieu kho'!M$3)</f>
        <v>0</v>
      </c>
      <c r="N81" s="183">
        <f>SUMIFS(BKE!$F:$F,BKE!$C:$C,'nguyen vat lieu kho'!$A:$A,BKE!$B:$B,'nguyen vat lieu kho'!N$3)</f>
        <v>0</v>
      </c>
      <c r="O81" s="183">
        <f>SUMIFS(BKE!$F:$F,BKE!$C:$C,'nguyen vat lieu kho'!$A:$A,BKE!$B:$B,'nguyen vat lieu kho'!O$3)</f>
        <v>0</v>
      </c>
      <c r="P81" s="183">
        <f>SUMIFS(BKE!$F:$F,BKE!$C:$C,'nguyen vat lieu kho'!$A:$A,BKE!$B:$B,'nguyen vat lieu kho'!P$3)</f>
        <v>0</v>
      </c>
      <c r="Q81" s="183">
        <f>SUMIFS(BKE!$F:$F,BKE!$C:$C,'nguyen vat lieu kho'!$A:$A,BKE!$B:$B,'nguyen vat lieu kho'!Q$3)</f>
        <v>0</v>
      </c>
      <c r="R81" s="183">
        <f>SUMIFS(BKE!$F:$F,BKE!$C:$C,'nguyen vat lieu kho'!$A:$A,BKE!$B:$B,'nguyen vat lieu kho'!R$3)</f>
        <v>0</v>
      </c>
      <c r="S81" s="183">
        <f>SUMIFS(BKE!$F:$F,BKE!$C:$C,'nguyen vat lieu kho'!$A:$A,BKE!$B:$B,'nguyen vat lieu kho'!S$3)</f>
        <v>0</v>
      </c>
      <c r="T81" s="183">
        <f>SUMIFS(BKE!$F:$F,BKE!$C:$C,'nguyen vat lieu kho'!$A:$A,BKE!$B:$B,'nguyen vat lieu kho'!T$3)</f>
        <v>0</v>
      </c>
      <c r="U81" s="183">
        <f>SUMIFS(BKE!$F:$F,BKE!$C:$C,'nguyen vat lieu kho'!$A:$A,BKE!$B:$B,'nguyen vat lieu kho'!U$3)</f>
        <v>0</v>
      </c>
      <c r="V81" s="183">
        <f>SUMIFS(BKE!$F:$F,BKE!$C:$C,'nguyen vat lieu kho'!$A:$A,BKE!$B:$B,'nguyen vat lieu kho'!V$3)</f>
        <v>0</v>
      </c>
      <c r="W81" s="183">
        <f>SUMIFS(BKE!$F:$F,BKE!$C:$C,'nguyen vat lieu kho'!$A:$A,BKE!$B:$B,'nguyen vat lieu kho'!W$3)</f>
        <v>0</v>
      </c>
      <c r="X81" s="183">
        <f>SUMIFS(BKE!$F:$F,BKE!$C:$C,'nguyen vat lieu kho'!$A:$A,BKE!$B:$B,'nguyen vat lieu kho'!X$3)</f>
        <v>0</v>
      </c>
      <c r="Y81" s="183">
        <f>SUMIFS(BKE!$F:$F,BKE!$C:$C,'nguyen vat lieu kho'!$A:$A,BKE!$B:$B,'nguyen vat lieu kho'!Y$3)</f>
        <v>0</v>
      </c>
      <c r="Z81" s="183">
        <f>SUMIFS(BKE!$F:$F,BKE!$C:$C,'nguyen vat lieu kho'!$A:$A,BKE!$B:$B,'nguyen vat lieu kho'!Z$3)</f>
        <v>0</v>
      </c>
      <c r="AA81" s="183">
        <f>SUMIFS(BKE!$F:$F,BKE!$C:$C,'nguyen vat lieu kho'!$A:$A,BKE!$B:$B,'nguyen vat lieu kho'!AA$3)</f>
        <v>0</v>
      </c>
      <c r="AB81" s="183">
        <f>SUMIFS(BKE!$F:$F,BKE!$C:$C,'nguyen vat lieu kho'!$A:$A,BKE!$B:$B,'nguyen vat lieu kho'!AB$3)</f>
        <v>0</v>
      </c>
      <c r="AC81" s="183">
        <f>SUMIFS(BKE!$F:$F,BKE!$C:$C,'nguyen vat lieu kho'!$A:$A,BKE!$B:$B,'nguyen vat lieu kho'!AC$3)</f>
        <v>0</v>
      </c>
      <c r="AD81" s="183">
        <f>SUMIFS(BKE!$F:$F,BKE!$C:$C,'nguyen vat lieu kho'!$A:$A,BKE!$B:$B,'nguyen vat lieu kho'!AD$3)</f>
        <v>0</v>
      </c>
      <c r="AE81" s="183">
        <f>SUMIFS(BKE!$F:$F,BKE!$C:$C,'nguyen vat lieu kho'!$A:$A,BKE!$B:$B,'nguyen vat lieu kho'!AE$3)</f>
        <v>0</v>
      </c>
      <c r="AF81" s="183">
        <f>SUMIFS(BKE!$F:$F,BKE!$C:$C,'nguyen vat lieu kho'!$A:$A,BKE!$B:$B,'nguyen vat lieu kho'!AF$3)</f>
        <v>0</v>
      </c>
      <c r="AG81" s="183">
        <f>SUMIFS(BKE!$F:$F,BKE!$C:$C,'nguyen vat lieu kho'!$A:$A,BKE!$B:$B,'nguyen vat lieu kho'!AG$3)</f>
        <v>0</v>
      </c>
      <c r="AH81" s="183">
        <f>SUMIFS(BKE!$F:$F,BKE!$C:$C,'nguyen vat lieu kho'!$A:$A,BKE!$B:$B,'nguyen vat lieu kho'!AH$3)</f>
        <v>0</v>
      </c>
      <c r="AI81" s="183">
        <f>SUMIFS(BKE!$F:$F,BKE!$C:$C,'nguyen vat lieu kho'!$A:$A,BKE!$B:$B,'nguyen vat lieu kho'!AI$3)</f>
        <v>0</v>
      </c>
      <c r="AJ81" s="183">
        <f>SUMIFS(BKE!$F:$F,BKE!$C:$C,'nguyen vat lieu kho'!$A:$A,BKE!$B:$B,'nguyen vat lieu kho'!AJ$3)</f>
        <v>0</v>
      </c>
      <c r="AK81" s="183">
        <f>SUMIFS(BKE!$F:$F,BKE!$C:$C,'nguyen vat lieu kho'!$A:$A,BKE!$B:$B,'nguyen vat lieu kho'!AK$3)</f>
        <v>0</v>
      </c>
      <c r="AL81" s="183">
        <f>SUMIFS(BKE!$F:$F,BKE!$C:$C,'nguyen vat lieu kho'!$A:$A,BKE!$B:$B,'nguyen vat lieu kho'!AL$3)</f>
        <v>0</v>
      </c>
      <c r="AM81" s="183">
        <f>SUMIFS(BKE!$F:$F,BKE!$C:$C,'nguyen vat lieu kho'!$A:$A,BKE!$B:$B,'nguyen vat lieu kho'!AM$3)</f>
        <v>0</v>
      </c>
      <c r="AN81" s="183">
        <f>SUMIFS(BKE!$F:$F,BKE!$C:$C,'nguyen vat lieu kho'!$A:$A,BKE!$B:$B,'nguyen vat lieu kho'!AN$3)</f>
        <v>0</v>
      </c>
      <c r="AO81" s="183">
        <f>SUMIFS(BKE!$F:$F,BKE!$C:$C,'nguyen vat lieu kho'!$A:$A,BKE!$B:$B,'nguyen vat lieu kho'!AO$3)</f>
        <v>0</v>
      </c>
      <c r="AP81" s="183">
        <f>SUMIFS(BKE!$F:$F,BKE!$C:$C,'nguyen vat lieu kho'!$A:$A,BKE!$B:$B,'nguyen vat lieu kho'!AP$3)</f>
        <v>0</v>
      </c>
      <c r="AQ81" s="183">
        <f>SUMIFS(BKE!$F:$F,BKE!$C:$C,'nguyen vat lieu kho'!$A:$A,BKE!$B:$B,'nguyen vat lieu kho'!AQ$3)</f>
        <v>0</v>
      </c>
    </row>
    <row r="82" spans="1:43" s="118" customFormat="1" ht="25.5" customHeight="1">
      <c r="A82" s="6" t="s">
        <v>73</v>
      </c>
      <c r="B82" s="129" t="s">
        <v>74</v>
      </c>
      <c r="C82" s="122" t="s">
        <v>4</v>
      </c>
      <c r="D82" s="123">
        <f>VLOOKUP(A82,BKE!C594:H1000,5,0)</f>
        <v>50590</v>
      </c>
      <c r="E82" s="128">
        <v>1</v>
      </c>
      <c r="F82" s="124">
        <f>E82*D82</f>
        <v>50590</v>
      </c>
      <c r="G82" s="125">
        <f t="shared" si="7"/>
        <v>6</v>
      </c>
      <c r="H82" s="126">
        <f t="shared" si="8"/>
        <v>303540</v>
      </c>
      <c r="I82" s="127">
        <f t="shared" si="11"/>
        <v>4</v>
      </c>
      <c r="J82" s="127">
        <f t="shared" si="12"/>
        <v>202360</v>
      </c>
      <c r="K82" s="128">
        <v>3</v>
      </c>
      <c r="L82" s="122">
        <f t="shared" si="10"/>
        <v>151770</v>
      </c>
      <c r="M82" s="183">
        <f>SUMIFS(BKE!$F:$F,BKE!$C:$C,'nguyen vat lieu kho'!$A:$A,BKE!$B:$B,'nguyen vat lieu kho'!M$3)</f>
        <v>0</v>
      </c>
      <c r="N82" s="183">
        <f>SUMIFS(BKE!$F:$F,BKE!$C:$C,'nguyen vat lieu kho'!$A:$A,BKE!$B:$B,'nguyen vat lieu kho'!N$3)</f>
        <v>0</v>
      </c>
      <c r="O82" s="183">
        <f>SUMIFS(BKE!$F:$F,BKE!$C:$C,'nguyen vat lieu kho'!$A:$A,BKE!$B:$B,'nguyen vat lieu kho'!O$3)</f>
        <v>0</v>
      </c>
      <c r="P82" s="183">
        <f>SUMIFS(BKE!$F:$F,BKE!$C:$C,'nguyen vat lieu kho'!$A:$A,BKE!$B:$B,'nguyen vat lieu kho'!P$3)</f>
        <v>0</v>
      </c>
      <c r="Q82" s="183">
        <f>SUMIFS(BKE!$F:$F,BKE!$C:$C,'nguyen vat lieu kho'!$A:$A,BKE!$B:$B,'nguyen vat lieu kho'!Q$3)</f>
        <v>0</v>
      </c>
      <c r="R82" s="183">
        <f>SUMIFS(BKE!$F:$F,BKE!$C:$C,'nguyen vat lieu kho'!$A:$A,BKE!$B:$B,'nguyen vat lieu kho'!R$3)</f>
        <v>0</v>
      </c>
      <c r="S82" s="183">
        <f>SUMIFS(BKE!$F:$F,BKE!$C:$C,'nguyen vat lieu kho'!$A:$A,BKE!$B:$B,'nguyen vat lieu kho'!S$3)</f>
        <v>0</v>
      </c>
      <c r="T82" s="183">
        <f>SUMIFS(BKE!$F:$F,BKE!$C:$C,'nguyen vat lieu kho'!$A:$A,BKE!$B:$B,'nguyen vat lieu kho'!T$3)</f>
        <v>3</v>
      </c>
      <c r="U82" s="183">
        <f>SUMIFS(BKE!$F:$F,BKE!$C:$C,'nguyen vat lieu kho'!$A:$A,BKE!$B:$B,'nguyen vat lieu kho'!U$3)</f>
        <v>0</v>
      </c>
      <c r="V82" s="183">
        <f>SUMIFS(BKE!$F:$F,BKE!$C:$C,'nguyen vat lieu kho'!$A:$A,BKE!$B:$B,'nguyen vat lieu kho'!V$3)</f>
        <v>0</v>
      </c>
      <c r="W82" s="183">
        <f>SUMIFS(BKE!$F:$F,BKE!$C:$C,'nguyen vat lieu kho'!$A:$A,BKE!$B:$B,'nguyen vat lieu kho'!W$3)</f>
        <v>0</v>
      </c>
      <c r="X82" s="183">
        <f>SUMIFS(BKE!$F:$F,BKE!$C:$C,'nguyen vat lieu kho'!$A:$A,BKE!$B:$B,'nguyen vat lieu kho'!X$3)</f>
        <v>0</v>
      </c>
      <c r="Y82" s="183">
        <f>SUMIFS(BKE!$F:$F,BKE!$C:$C,'nguyen vat lieu kho'!$A:$A,BKE!$B:$B,'nguyen vat lieu kho'!Y$3)</f>
        <v>0</v>
      </c>
      <c r="Z82" s="183">
        <f>SUMIFS(BKE!$F:$F,BKE!$C:$C,'nguyen vat lieu kho'!$A:$A,BKE!$B:$B,'nguyen vat lieu kho'!Z$3)</f>
        <v>0</v>
      </c>
      <c r="AA82" s="183">
        <f>SUMIFS(BKE!$F:$F,BKE!$C:$C,'nguyen vat lieu kho'!$A:$A,BKE!$B:$B,'nguyen vat lieu kho'!AA$3)</f>
        <v>0</v>
      </c>
      <c r="AB82" s="183">
        <f>SUMIFS(BKE!$F:$F,BKE!$C:$C,'nguyen vat lieu kho'!$A:$A,BKE!$B:$B,'nguyen vat lieu kho'!AB$3)</f>
        <v>0</v>
      </c>
      <c r="AC82" s="183">
        <f>SUMIFS(BKE!$F:$F,BKE!$C:$C,'nguyen vat lieu kho'!$A:$A,BKE!$B:$B,'nguyen vat lieu kho'!AC$3)</f>
        <v>0</v>
      </c>
      <c r="AD82" s="183">
        <f>SUMIFS(BKE!$F:$F,BKE!$C:$C,'nguyen vat lieu kho'!$A:$A,BKE!$B:$B,'nguyen vat lieu kho'!AD$3)</f>
        <v>0</v>
      </c>
      <c r="AE82" s="183">
        <f>SUMIFS(BKE!$F:$F,BKE!$C:$C,'nguyen vat lieu kho'!$A:$A,BKE!$B:$B,'nguyen vat lieu kho'!AE$3)</f>
        <v>0</v>
      </c>
      <c r="AF82" s="183">
        <f>SUMIFS(BKE!$F:$F,BKE!$C:$C,'nguyen vat lieu kho'!$A:$A,BKE!$B:$B,'nguyen vat lieu kho'!AF$3)</f>
        <v>0</v>
      </c>
      <c r="AG82" s="183">
        <f>SUMIFS(BKE!$F:$F,BKE!$C:$C,'nguyen vat lieu kho'!$A:$A,BKE!$B:$B,'nguyen vat lieu kho'!AG$3)</f>
        <v>0</v>
      </c>
      <c r="AH82" s="183">
        <f>SUMIFS(BKE!$F:$F,BKE!$C:$C,'nguyen vat lieu kho'!$A:$A,BKE!$B:$B,'nguyen vat lieu kho'!AH$3)</f>
        <v>3</v>
      </c>
      <c r="AI82" s="183">
        <f>SUMIFS(BKE!$F:$F,BKE!$C:$C,'nguyen vat lieu kho'!$A:$A,BKE!$B:$B,'nguyen vat lieu kho'!AI$3)</f>
        <v>0</v>
      </c>
      <c r="AJ82" s="183">
        <f>SUMIFS(BKE!$F:$F,BKE!$C:$C,'nguyen vat lieu kho'!$A:$A,BKE!$B:$B,'nguyen vat lieu kho'!AJ$3)</f>
        <v>0</v>
      </c>
      <c r="AK82" s="183">
        <f>SUMIFS(BKE!$F:$F,BKE!$C:$C,'nguyen vat lieu kho'!$A:$A,BKE!$B:$B,'nguyen vat lieu kho'!AK$3)</f>
        <v>0</v>
      </c>
      <c r="AL82" s="183">
        <f>SUMIFS(BKE!$F:$F,BKE!$C:$C,'nguyen vat lieu kho'!$A:$A,BKE!$B:$B,'nguyen vat lieu kho'!AL$3)</f>
        <v>0</v>
      </c>
      <c r="AM82" s="183">
        <f>SUMIFS(BKE!$F:$F,BKE!$C:$C,'nguyen vat lieu kho'!$A:$A,BKE!$B:$B,'nguyen vat lieu kho'!AM$3)</f>
        <v>0</v>
      </c>
      <c r="AN82" s="183">
        <f>SUMIFS(BKE!$F:$F,BKE!$C:$C,'nguyen vat lieu kho'!$A:$A,BKE!$B:$B,'nguyen vat lieu kho'!AN$3)</f>
        <v>0</v>
      </c>
      <c r="AO82" s="183">
        <f>SUMIFS(BKE!$F:$F,BKE!$C:$C,'nguyen vat lieu kho'!$A:$A,BKE!$B:$B,'nguyen vat lieu kho'!AO$3)</f>
        <v>0</v>
      </c>
      <c r="AP82" s="183">
        <f>SUMIFS(BKE!$F:$F,BKE!$C:$C,'nguyen vat lieu kho'!$A:$A,BKE!$B:$B,'nguyen vat lieu kho'!AP$3)</f>
        <v>0</v>
      </c>
      <c r="AQ82" s="183">
        <f>SUMIFS(BKE!$F:$F,BKE!$C:$C,'nguyen vat lieu kho'!$A:$A,BKE!$B:$B,'nguyen vat lieu kho'!AQ$3)</f>
        <v>0</v>
      </c>
    </row>
    <row r="83" spans="1:43" s="118" customFormat="1" ht="25.5" customHeight="1">
      <c r="A83" s="6" t="s">
        <v>888</v>
      </c>
      <c r="B83" s="263" t="s">
        <v>890</v>
      </c>
      <c r="C83" s="122" t="s">
        <v>4</v>
      </c>
      <c r="D83" s="123">
        <f>VLOOKUP(A83,BKE!C595:H1001,5,0)</f>
        <v>265000</v>
      </c>
      <c r="E83" s="128"/>
      <c r="F83" s="124">
        <f t="shared" si="9"/>
        <v>0</v>
      </c>
      <c r="G83" s="125">
        <f t="shared" si="7"/>
        <v>1</v>
      </c>
      <c r="H83" s="126">
        <f t="shared" si="8"/>
        <v>265000</v>
      </c>
      <c r="I83" s="127">
        <f t="shared" si="11"/>
        <v>0</v>
      </c>
      <c r="J83" s="127">
        <f t="shared" si="12"/>
        <v>0</v>
      </c>
      <c r="K83" s="128">
        <v>1</v>
      </c>
      <c r="L83" s="122">
        <f t="shared" si="10"/>
        <v>265000</v>
      </c>
      <c r="M83" s="183">
        <f>SUMIFS(BKE!$F:$F,BKE!$C:$C,'nguyen vat lieu kho'!$A:$A,BKE!$B:$B,'nguyen vat lieu kho'!M$3)</f>
        <v>0</v>
      </c>
      <c r="N83" s="183">
        <f>SUMIFS(BKE!$F:$F,BKE!$C:$C,'nguyen vat lieu kho'!$A:$A,BKE!$B:$B,'nguyen vat lieu kho'!N$3)</f>
        <v>0</v>
      </c>
      <c r="O83" s="183">
        <f>SUMIFS(BKE!$F:$F,BKE!$C:$C,'nguyen vat lieu kho'!$A:$A,BKE!$B:$B,'nguyen vat lieu kho'!O$3)</f>
        <v>0</v>
      </c>
      <c r="P83" s="183">
        <f>SUMIFS(BKE!$F:$F,BKE!$C:$C,'nguyen vat lieu kho'!$A:$A,BKE!$B:$B,'nguyen vat lieu kho'!P$3)</f>
        <v>0</v>
      </c>
      <c r="Q83" s="183">
        <f>SUMIFS(BKE!$F:$F,BKE!$C:$C,'nguyen vat lieu kho'!$A:$A,BKE!$B:$B,'nguyen vat lieu kho'!Q$3)</f>
        <v>0</v>
      </c>
      <c r="R83" s="183">
        <f>SUMIFS(BKE!$F:$F,BKE!$C:$C,'nguyen vat lieu kho'!$A:$A,BKE!$B:$B,'nguyen vat lieu kho'!R$3)</f>
        <v>0</v>
      </c>
      <c r="S83" s="183">
        <f>SUMIFS(BKE!$F:$F,BKE!$C:$C,'nguyen vat lieu kho'!$A:$A,BKE!$B:$B,'nguyen vat lieu kho'!S$3)</f>
        <v>0</v>
      </c>
      <c r="T83" s="183">
        <f>SUMIFS(BKE!$F:$F,BKE!$C:$C,'nguyen vat lieu kho'!$A:$A,BKE!$B:$B,'nguyen vat lieu kho'!T$3)</f>
        <v>1</v>
      </c>
      <c r="U83" s="183">
        <f>SUMIFS(BKE!$F:$F,BKE!$C:$C,'nguyen vat lieu kho'!$A:$A,BKE!$B:$B,'nguyen vat lieu kho'!U$3)</f>
        <v>0</v>
      </c>
      <c r="V83" s="183">
        <f>SUMIFS(BKE!$F:$F,BKE!$C:$C,'nguyen vat lieu kho'!$A:$A,BKE!$B:$B,'nguyen vat lieu kho'!V$3)</f>
        <v>0</v>
      </c>
      <c r="W83" s="183">
        <f>SUMIFS(BKE!$F:$F,BKE!$C:$C,'nguyen vat lieu kho'!$A:$A,BKE!$B:$B,'nguyen vat lieu kho'!W$3)</f>
        <v>0</v>
      </c>
      <c r="X83" s="183">
        <f>SUMIFS(BKE!$F:$F,BKE!$C:$C,'nguyen vat lieu kho'!$A:$A,BKE!$B:$B,'nguyen vat lieu kho'!X$3)</f>
        <v>0</v>
      </c>
      <c r="Y83" s="183">
        <f>SUMIFS(BKE!$F:$F,BKE!$C:$C,'nguyen vat lieu kho'!$A:$A,BKE!$B:$B,'nguyen vat lieu kho'!Y$3)</f>
        <v>0</v>
      </c>
      <c r="Z83" s="183">
        <f>SUMIFS(BKE!$F:$F,BKE!$C:$C,'nguyen vat lieu kho'!$A:$A,BKE!$B:$B,'nguyen vat lieu kho'!Z$3)</f>
        <v>0</v>
      </c>
      <c r="AA83" s="183">
        <f>SUMIFS(BKE!$F:$F,BKE!$C:$C,'nguyen vat lieu kho'!$A:$A,BKE!$B:$B,'nguyen vat lieu kho'!AA$3)</f>
        <v>0</v>
      </c>
      <c r="AB83" s="183">
        <f>SUMIFS(BKE!$F:$F,BKE!$C:$C,'nguyen vat lieu kho'!$A:$A,BKE!$B:$B,'nguyen vat lieu kho'!AB$3)</f>
        <v>0</v>
      </c>
      <c r="AC83" s="183">
        <f>SUMIFS(BKE!$F:$F,BKE!$C:$C,'nguyen vat lieu kho'!$A:$A,BKE!$B:$B,'nguyen vat lieu kho'!AC$3)</f>
        <v>0</v>
      </c>
      <c r="AD83" s="183">
        <f>SUMIFS(BKE!$F:$F,BKE!$C:$C,'nguyen vat lieu kho'!$A:$A,BKE!$B:$B,'nguyen vat lieu kho'!AD$3)</f>
        <v>0</v>
      </c>
      <c r="AE83" s="183">
        <f>SUMIFS(BKE!$F:$F,BKE!$C:$C,'nguyen vat lieu kho'!$A:$A,BKE!$B:$B,'nguyen vat lieu kho'!AE$3)</f>
        <v>0</v>
      </c>
      <c r="AF83" s="183">
        <f>SUMIFS(BKE!$F:$F,BKE!$C:$C,'nguyen vat lieu kho'!$A:$A,BKE!$B:$B,'nguyen vat lieu kho'!AF$3)</f>
        <v>0</v>
      </c>
      <c r="AG83" s="183">
        <f>SUMIFS(BKE!$F:$F,BKE!$C:$C,'nguyen vat lieu kho'!$A:$A,BKE!$B:$B,'nguyen vat lieu kho'!AG$3)</f>
        <v>0</v>
      </c>
      <c r="AH83" s="183">
        <f>SUMIFS(BKE!$F:$F,BKE!$C:$C,'nguyen vat lieu kho'!$A:$A,BKE!$B:$B,'nguyen vat lieu kho'!AH$3)</f>
        <v>0</v>
      </c>
      <c r="AI83" s="183">
        <f>SUMIFS(BKE!$F:$F,BKE!$C:$C,'nguyen vat lieu kho'!$A:$A,BKE!$B:$B,'nguyen vat lieu kho'!AI$3)</f>
        <v>0</v>
      </c>
      <c r="AJ83" s="183">
        <f>SUMIFS(BKE!$F:$F,BKE!$C:$C,'nguyen vat lieu kho'!$A:$A,BKE!$B:$B,'nguyen vat lieu kho'!AJ$3)</f>
        <v>0</v>
      </c>
      <c r="AK83" s="183">
        <f>SUMIFS(BKE!$F:$F,BKE!$C:$C,'nguyen vat lieu kho'!$A:$A,BKE!$B:$B,'nguyen vat lieu kho'!AK$3)</f>
        <v>0</v>
      </c>
      <c r="AL83" s="183">
        <f>SUMIFS(BKE!$F:$F,BKE!$C:$C,'nguyen vat lieu kho'!$A:$A,BKE!$B:$B,'nguyen vat lieu kho'!AL$3)</f>
        <v>0</v>
      </c>
      <c r="AM83" s="183">
        <f>SUMIFS(BKE!$F:$F,BKE!$C:$C,'nguyen vat lieu kho'!$A:$A,BKE!$B:$B,'nguyen vat lieu kho'!AM$3)</f>
        <v>0</v>
      </c>
      <c r="AN83" s="183">
        <f>SUMIFS(BKE!$F:$F,BKE!$C:$C,'nguyen vat lieu kho'!$A:$A,BKE!$B:$B,'nguyen vat lieu kho'!AN$3)</f>
        <v>0</v>
      </c>
      <c r="AO83" s="183">
        <f>SUMIFS(BKE!$F:$F,BKE!$C:$C,'nguyen vat lieu kho'!$A:$A,BKE!$B:$B,'nguyen vat lieu kho'!AO$3)</f>
        <v>0</v>
      </c>
      <c r="AP83" s="183">
        <f>SUMIFS(BKE!$F:$F,BKE!$C:$C,'nguyen vat lieu kho'!$A:$A,BKE!$B:$B,'nguyen vat lieu kho'!AP$3)</f>
        <v>0</v>
      </c>
      <c r="AQ83" s="183">
        <f>SUMIFS(BKE!$F:$F,BKE!$C:$C,'nguyen vat lieu kho'!$A:$A,BKE!$B:$B,'nguyen vat lieu kho'!AQ$3)</f>
        <v>0</v>
      </c>
    </row>
    <row r="84" spans="1:43" s="118" customFormat="1" ht="25.5" customHeight="1">
      <c r="A84" s="9" t="s">
        <v>780</v>
      </c>
      <c r="B84" s="9" t="s">
        <v>195</v>
      </c>
      <c r="C84" s="9" t="s">
        <v>75</v>
      </c>
      <c r="D84" s="123" t="str">
        <f>VLOOKUP(A84,BKE!C596:H1002,5,0)</f>
        <v>0</v>
      </c>
      <c r="E84" s="128"/>
      <c r="F84" s="124">
        <f t="shared" si="9"/>
        <v>0</v>
      </c>
      <c r="G84" s="125">
        <f t="shared" si="7"/>
        <v>0</v>
      </c>
      <c r="H84" s="126">
        <f t="shared" si="8"/>
        <v>0</v>
      </c>
      <c r="I84" s="127">
        <f t="shared" si="11"/>
        <v>0</v>
      </c>
      <c r="J84" s="127">
        <f t="shared" si="12"/>
        <v>0</v>
      </c>
      <c r="K84" s="128"/>
      <c r="L84" s="122">
        <f t="shared" si="10"/>
        <v>0</v>
      </c>
      <c r="M84" s="183">
        <f>SUMIFS(BKE!$F:$F,BKE!$C:$C,'nguyen vat lieu kho'!$A:$A,BKE!$B:$B,'nguyen vat lieu kho'!M$3)</f>
        <v>0</v>
      </c>
      <c r="N84" s="183">
        <f>SUMIFS(BKE!$F:$F,BKE!$C:$C,'nguyen vat lieu kho'!$A:$A,BKE!$B:$B,'nguyen vat lieu kho'!N$3)</f>
        <v>0</v>
      </c>
      <c r="O84" s="183">
        <f>SUMIFS(BKE!$F:$F,BKE!$C:$C,'nguyen vat lieu kho'!$A:$A,BKE!$B:$B,'nguyen vat lieu kho'!O$3)</f>
        <v>0</v>
      </c>
      <c r="P84" s="183">
        <f>SUMIFS(BKE!$F:$F,BKE!$C:$C,'nguyen vat lieu kho'!$A:$A,BKE!$B:$B,'nguyen vat lieu kho'!P$3)</f>
        <v>0</v>
      </c>
      <c r="Q84" s="183">
        <f>SUMIFS(BKE!$F:$F,BKE!$C:$C,'nguyen vat lieu kho'!$A:$A,BKE!$B:$B,'nguyen vat lieu kho'!Q$3)</f>
        <v>0</v>
      </c>
      <c r="R84" s="183">
        <f>SUMIFS(BKE!$F:$F,BKE!$C:$C,'nguyen vat lieu kho'!$A:$A,BKE!$B:$B,'nguyen vat lieu kho'!R$3)</f>
        <v>0</v>
      </c>
      <c r="S84" s="183">
        <f>SUMIFS(BKE!$F:$F,BKE!$C:$C,'nguyen vat lieu kho'!$A:$A,BKE!$B:$B,'nguyen vat lieu kho'!S$3)</f>
        <v>0</v>
      </c>
      <c r="T84" s="183">
        <f>SUMIFS(BKE!$F:$F,BKE!$C:$C,'nguyen vat lieu kho'!$A:$A,BKE!$B:$B,'nguyen vat lieu kho'!T$3)</f>
        <v>0</v>
      </c>
      <c r="U84" s="183">
        <f>SUMIFS(BKE!$F:$F,BKE!$C:$C,'nguyen vat lieu kho'!$A:$A,BKE!$B:$B,'nguyen vat lieu kho'!U$3)</f>
        <v>0</v>
      </c>
      <c r="V84" s="183">
        <f>SUMIFS(BKE!$F:$F,BKE!$C:$C,'nguyen vat lieu kho'!$A:$A,BKE!$B:$B,'nguyen vat lieu kho'!V$3)</f>
        <v>0</v>
      </c>
      <c r="W84" s="183">
        <f>SUMIFS(BKE!$F:$F,BKE!$C:$C,'nguyen vat lieu kho'!$A:$A,BKE!$B:$B,'nguyen vat lieu kho'!W$3)</f>
        <v>0</v>
      </c>
      <c r="X84" s="183">
        <f>SUMIFS(BKE!$F:$F,BKE!$C:$C,'nguyen vat lieu kho'!$A:$A,BKE!$B:$B,'nguyen vat lieu kho'!X$3)</f>
        <v>0</v>
      </c>
      <c r="Y84" s="183">
        <f>SUMIFS(BKE!$F:$F,BKE!$C:$C,'nguyen vat lieu kho'!$A:$A,BKE!$B:$B,'nguyen vat lieu kho'!Y$3)</f>
        <v>0</v>
      </c>
      <c r="Z84" s="183">
        <f>SUMIFS(BKE!$F:$F,BKE!$C:$C,'nguyen vat lieu kho'!$A:$A,BKE!$B:$B,'nguyen vat lieu kho'!Z$3)</f>
        <v>0</v>
      </c>
      <c r="AA84" s="183">
        <f>SUMIFS(BKE!$F:$F,BKE!$C:$C,'nguyen vat lieu kho'!$A:$A,BKE!$B:$B,'nguyen vat lieu kho'!AA$3)</f>
        <v>0</v>
      </c>
      <c r="AB84" s="183">
        <f>SUMIFS(BKE!$F:$F,BKE!$C:$C,'nguyen vat lieu kho'!$A:$A,BKE!$B:$B,'nguyen vat lieu kho'!AB$3)</f>
        <v>0</v>
      </c>
      <c r="AC84" s="183">
        <f>SUMIFS(BKE!$F:$F,BKE!$C:$C,'nguyen vat lieu kho'!$A:$A,BKE!$B:$B,'nguyen vat lieu kho'!AC$3)</f>
        <v>0</v>
      </c>
      <c r="AD84" s="183">
        <f>SUMIFS(BKE!$F:$F,BKE!$C:$C,'nguyen vat lieu kho'!$A:$A,BKE!$B:$B,'nguyen vat lieu kho'!AD$3)</f>
        <v>0</v>
      </c>
      <c r="AE84" s="183">
        <f>SUMIFS(BKE!$F:$F,BKE!$C:$C,'nguyen vat lieu kho'!$A:$A,BKE!$B:$B,'nguyen vat lieu kho'!AE$3)</f>
        <v>0</v>
      </c>
      <c r="AF84" s="183">
        <f>SUMIFS(BKE!$F:$F,BKE!$C:$C,'nguyen vat lieu kho'!$A:$A,BKE!$B:$B,'nguyen vat lieu kho'!AF$3)</f>
        <v>0</v>
      </c>
      <c r="AG84" s="183">
        <f>SUMIFS(BKE!$F:$F,BKE!$C:$C,'nguyen vat lieu kho'!$A:$A,BKE!$B:$B,'nguyen vat lieu kho'!AG$3)</f>
        <v>0</v>
      </c>
      <c r="AH84" s="183">
        <f>SUMIFS(BKE!$F:$F,BKE!$C:$C,'nguyen vat lieu kho'!$A:$A,BKE!$B:$B,'nguyen vat lieu kho'!AH$3)</f>
        <v>0</v>
      </c>
      <c r="AI84" s="183">
        <f>SUMIFS(BKE!$F:$F,BKE!$C:$C,'nguyen vat lieu kho'!$A:$A,BKE!$B:$B,'nguyen vat lieu kho'!AI$3)</f>
        <v>0</v>
      </c>
      <c r="AJ84" s="183">
        <f>SUMIFS(BKE!$F:$F,BKE!$C:$C,'nguyen vat lieu kho'!$A:$A,BKE!$B:$B,'nguyen vat lieu kho'!AJ$3)</f>
        <v>0</v>
      </c>
      <c r="AK84" s="183">
        <f>SUMIFS(BKE!$F:$F,BKE!$C:$C,'nguyen vat lieu kho'!$A:$A,BKE!$B:$B,'nguyen vat lieu kho'!AK$3)</f>
        <v>0</v>
      </c>
      <c r="AL84" s="183">
        <f>SUMIFS(BKE!$F:$F,BKE!$C:$C,'nguyen vat lieu kho'!$A:$A,BKE!$B:$B,'nguyen vat lieu kho'!AL$3)</f>
        <v>0</v>
      </c>
      <c r="AM84" s="183">
        <f>SUMIFS(BKE!$F:$F,BKE!$C:$C,'nguyen vat lieu kho'!$A:$A,BKE!$B:$B,'nguyen vat lieu kho'!AM$3)</f>
        <v>0</v>
      </c>
      <c r="AN84" s="183">
        <f>SUMIFS(BKE!$F:$F,BKE!$C:$C,'nguyen vat lieu kho'!$A:$A,BKE!$B:$B,'nguyen vat lieu kho'!AN$3)</f>
        <v>0</v>
      </c>
      <c r="AO84" s="183">
        <f>SUMIFS(BKE!$F:$F,BKE!$C:$C,'nguyen vat lieu kho'!$A:$A,BKE!$B:$B,'nguyen vat lieu kho'!AO$3)</f>
        <v>0</v>
      </c>
      <c r="AP84" s="183">
        <f>SUMIFS(BKE!$F:$F,BKE!$C:$C,'nguyen vat lieu kho'!$A:$A,BKE!$B:$B,'nguyen vat lieu kho'!AP$3)</f>
        <v>0</v>
      </c>
      <c r="AQ84" s="183">
        <f>SUMIFS(BKE!$F:$F,BKE!$C:$C,'nguyen vat lieu kho'!$A:$A,BKE!$B:$B,'nguyen vat lieu kho'!AQ$3)</f>
        <v>0</v>
      </c>
    </row>
    <row r="85" spans="1:43" s="118" customFormat="1" ht="25.5" customHeight="1">
      <c r="A85" s="6" t="s">
        <v>113</v>
      </c>
      <c r="B85" s="129" t="s">
        <v>114</v>
      </c>
      <c r="C85" s="122" t="s">
        <v>115</v>
      </c>
      <c r="D85" s="123" t="str">
        <f>VLOOKUP(A85,BKE!C597:H1003,5,0)</f>
        <v>0</v>
      </c>
      <c r="E85" s="128"/>
      <c r="F85" s="124">
        <f t="shared" si="9"/>
        <v>0</v>
      </c>
      <c r="G85" s="125">
        <f t="shared" si="7"/>
        <v>0</v>
      </c>
      <c r="H85" s="126">
        <f t="shared" si="8"/>
        <v>0</v>
      </c>
      <c r="I85" s="127">
        <f t="shared" si="11"/>
        <v>0</v>
      </c>
      <c r="J85" s="127">
        <f t="shared" si="12"/>
        <v>0</v>
      </c>
      <c r="K85" s="128"/>
      <c r="L85" s="122">
        <f t="shared" si="10"/>
        <v>0</v>
      </c>
      <c r="M85" s="183">
        <f>SUMIFS(BKE!$F:$F,BKE!$C:$C,'nguyen vat lieu kho'!$A:$A,BKE!$B:$B,'nguyen vat lieu kho'!M$3)</f>
        <v>0</v>
      </c>
      <c r="N85" s="183">
        <f>SUMIFS(BKE!$F:$F,BKE!$C:$C,'nguyen vat lieu kho'!$A:$A,BKE!$B:$B,'nguyen vat lieu kho'!N$3)</f>
        <v>0</v>
      </c>
      <c r="O85" s="183">
        <f>SUMIFS(BKE!$F:$F,BKE!$C:$C,'nguyen vat lieu kho'!$A:$A,BKE!$B:$B,'nguyen vat lieu kho'!O$3)</f>
        <v>0</v>
      </c>
      <c r="P85" s="183">
        <f>SUMIFS(BKE!$F:$F,BKE!$C:$C,'nguyen vat lieu kho'!$A:$A,BKE!$B:$B,'nguyen vat lieu kho'!P$3)</f>
        <v>0</v>
      </c>
      <c r="Q85" s="183">
        <f>SUMIFS(BKE!$F:$F,BKE!$C:$C,'nguyen vat lieu kho'!$A:$A,BKE!$B:$B,'nguyen vat lieu kho'!Q$3)</f>
        <v>0</v>
      </c>
      <c r="R85" s="183">
        <f>SUMIFS(BKE!$F:$F,BKE!$C:$C,'nguyen vat lieu kho'!$A:$A,BKE!$B:$B,'nguyen vat lieu kho'!R$3)</f>
        <v>0</v>
      </c>
      <c r="S85" s="183">
        <f>SUMIFS(BKE!$F:$F,BKE!$C:$C,'nguyen vat lieu kho'!$A:$A,BKE!$B:$B,'nguyen vat lieu kho'!S$3)</f>
        <v>0</v>
      </c>
      <c r="T85" s="183">
        <f>SUMIFS(BKE!$F:$F,BKE!$C:$C,'nguyen vat lieu kho'!$A:$A,BKE!$B:$B,'nguyen vat lieu kho'!T$3)</f>
        <v>0</v>
      </c>
      <c r="U85" s="183">
        <f>SUMIFS(BKE!$F:$F,BKE!$C:$C,'nguyen vat lieu kho'!$A:$A,BKE!$B:$B,'nguyen vat lieu kho'!U$3)</f>
        <v>0</v>
      </c>
      <c r="V85" s="183">
        <f>SUMIFS(BKE!$F:$F,BKE!$C:$C,'nguyen vat lieu kho'!$A:$A,BKE!$B:$B,'nguyen vat lieu kho'!V$3)</f>
        <v>0</v>
      </c>
      <c r="W85" s="183">
        <f>SUMIFS(BKE!$F:$F,BKE!$C:$C,'nguyen vat lieu kho'!$A:$A,BKE!$B:$B,'nguyen vat lieu kho'!W$3)</f>
        <v>0</v>
      </c>
      <c r="X85" s="183">
        <f>SUMIFS(BKE!$F:$F,BKE!$C:$C,'nguyen vat lieu kho'!$A:$A,BKE!$B:$B,'nguyen vat lieu kho'!X$3)</f>
        <v>0</v>
      </c>
      <c r="Y85" s="183">
        <f>SUMIFS(BKE!$F:$F,BKE!$C:$C,'nguyen vat lieu kho'!$A:$A,BKE!$B:$B,'nguyen vat lieu kho'!Y$3)</f>
        <v>0</v>
      </c>
      <c r="Z85" s="183">
        <f>SUMIFS(BKE!$F:$F,BKE!$C:$C,'nguyen vat lieu kho'!$A:$A,BKE!$B:$B,'nguyen vat lieu kho'!Z$3)</f>
        <v>0</v>
      </c>
      <c r="AA85" s="183">
        <f>SUMIFS(BKE!$F:$F,BKE!$C:$C,'nguyen vat lieu kho'!$A:$A,BKE!$B:$B,'nguyen vat lieu kho'!AA$3)</f>
        <v>0</v>
      </c>
      <c r="AB85" s="183">
        <f>SUMIFS(BKE!$F:$F,BKE!$C:$C,'nguyen vat lieu kho'!$A:$A,BKE!$B:$B,'nguyen vat lieu kho'!AB$3)</f>
        <v>0</v>
      </c>
      <c r="AC85" s="183">
        <f>SUMIFS(BKE!$F:$F,BKE!$C:$C,'nguyen vat lieu kho'!$A:$A,BKE!$B:$B,'nguyen vat lieu kho'!AC$3)</f>
        <v>0</v>
      </c>
      <c r="AD85" s="183">
        <f>SUMIFS(BKE!$F:$F,BKE!$C:$C,'nguyen vat lieu kho'!$A:$A,BKE!$B:$B,'nguyen vat lieu kho'!AD$3)</f>
        <v>0</v>
      </c>
      <c r="AE85" s="183">
        <f>SUMIFS(BKE!$F:$F,BKE!$C:$C,'nguyen vat lieu kho'!$A:$A,BKE!$B:$B,'nguyen vat lieu kho'!AE$3)</f>
        <v>0</v>
      </c>
      <c r="AF85" s="183">
        <f>SUMIFS(BKE!$F:$F,BKE!$C:$C,'nguyen vat lieu kho'!$A:$A,BKE!$B:$B,'nguyen vat lieu kho'!AF$3)</f>
        <v>0</v>
      </c>
      <c r="AG85" s="183">
        <f>SUMIFS(BKE!$F:$F,BKE!$C:$C,'nguyen vat lieu kho'!$A:$A,BKE!$B:$B,'nguyen vat lieu kho'!AG$3)</f>
        <v>0</v>
      </c>
      <c r="AH85" s="183">
        <f>SUMIFS(BKE!$F:$F,BKE!$C:$C,'nguyen vat lieu kho'!$A:$A,BKE!$B:$B,'nguyen vat lieu kho'!AH$3)</f>
        <v>0</v>
      </c>
      <c r="AI85" s="183">
        <f>SUMIFS(BKE!$F:$F,BKE!$C:$C,'nguyen vat lieu kho'!$A:$A,BKE!$B:$B,'nguyen vat lieu kho'!AI$3)</f>
        <v>0</v>
      </c>
      <c r="AJ85" s="183">
        <f>SUMIFS(BKE!$F:$F,BKE!$C:$C,'nguyen vat lieu kho'!$A:$A,BKE!$B:$B,'nguyen vat lieu kho'!AJ$3)</f>
        <v>0</v>
      </c>
      <c r="AK85" s="183">
        <f>SUMIFS(BKE!$F:$F,BKE!$C:$C,'nguyen vat lieu kho'!$A:$A,BKE!$B:$B,'nguyen vat lieu kho'!AK$3)</f>
        <v>0</v>
      </c>
      <c r="AL85" s="183">
        <f>SUMIFS(BKE!$F:$F,BKE!$C:$C,'nguyen vat lieu kho'!$A:$A,BKE!$B:$B,'nguyen vat lieu kho'!AL$3)</f>
        <v>0</v>
      </c>
      <c r="AM85" s="183">
        <f>SUMIFS(BKE!$F:$F,BKE!$C:$C,'nguyen vat lieu kho'!$A:$A,BKE!$B:$B,'nguyen vat lieu kho'!AM$3)</f>
        <v>0</v>
      </c>
      <c r="AN85" s="183">
        <f>SUMIFS(BKE!$F:$F,BKE!$C:$C,'nguyen vat lieu kho'!$A:$A,BKE!$B:$B,'nguyen vat lieu kho'!AN$3)</f>
        <v>0</v>
      </c>
      <c r="AO85" s="183">
        <f>SUMIFS(BKE!$F:$F,BKE!$C:$C,'nguyen vat lieu kho'!$A:$A,BKE!$B:$B,'nguyen vat lieu kho'!AO$3)</f>
        <v>0</v>
      </c>
      <c r="AP85" s="183">
        <f>SUMIFS(BKE!$F:$F,BKE!$C:$C,'nguyen vat lieu kho'!$A:$A,BKE!$B:$B,'nguyen vat lieu kho'!AP$3)</f>
        <v>0</v>
      </c>
      <c r="AQ85" s="183">
        <f>SUMIFS(BKE!$F:$F,BKE!$C:$C,'nguyen vat lieu kho'!$A:$A,BKE!$B:$B,'nguyen vat lieu kho'!AQ$3)</f>
        <v>0</v>
      </c>
    </row>
    <row r="86" spans="1:43" s="118" customFormat="1" ht="25.5" customHeight="1">
      <c r="A86" s="9" t="s">
        <v>781</v>
      </c>
      <c r="B86" s="9" t="s">
        <v>197</v>
      </c>
      <c r="C86" s="9" t="s">
        <v>75</v>
      </c>
      <c r="D86" s="123" t="str">
        <f>VLOOKUP(A86,BKE!C598:H1004,5,0)</f>
        <v>0</v>
      </c>
      <c r="E86" s="128"/>
      <c r="F86" s="124">
        <f t="shared" si="9"/>
        <v>0</v>
      </c>
      <c r="G86" s="125">
        <f t="shared" si="7"/>
        <v>0</v>
      </c>
      <c r="H86" s="126">
        <f t="shared" si="8"/>
        <v>0</v>
      </c>
      <c r="I86" s="127">
        <f t="shared" si="11"/>
        <v>0</v>
      </c>
      <c r="J86" s="127">
        <f t="shared" si="12"/>
        <v>0</v>
      </c>
      <c r="K86" s="128"/>
      <c r="L86" s="122">
        <f t="shared" si="10"/>
        <v>0</v>
      </c>
      <c r="M86" s="183">
        <f>SUMIFS(BKE!$F:$F,BKE!$C:$C,'nguyen vat lieu kho'!$A:$A,BKE!$B:$B,'nguyen vat lieu kho'!M$3)</f>
        <v>0</v>
      </c>
      <c r="N86" s="183">
        <f>SUMIFS(BKE!$F:$F,BKE!$C:$C,'nguyen vat lieu kho'!$A:$A,BKE!$B:$B,'nguyen vat lieu kho'!N$3)</f>
        <v>0</v>
      </c>
      <c r="O86" s="183">
        <f>SUMIFS(BKE!$F:$F,BKE!$C:$C,'nguyen vat lieu kho'!$A:$A,BKE!$B:$B,'nguyen vat lieu kho'!O$3)</f>
        <v>0</v>
      </c>
      <c r="P86" s="183">
        <f>SUMIFS(BKE!$F:$F,BKE!$C:$C,'nguyen vat lieu kho'!$A:$A,BKE!$B:$B,'nguyen vat lieu kho'!P$3)</f>
        <v>0</v>
      </c>
      <c r="Q86" s="183">
        <f>SUMIFS(BKE!$F:$F,BKE!$C:$C,'nguyen vat lieu kho'!$A:$A,BKE!$B:$B,'nguyen vat lieu kho'!Q$3)</f>
        <v>0</v>
      </c>
      <c r="R86" s="183">
        <f>SUMIFS(BKE!$F:$F,BKE!$C:$C,'nguyen vat lieu kho'!$A:$A,BKE!$B:$B,'nguyen vat lieu kho'!R$3)</f>
        <v>0</v>
      </c>
      <c r="S86" s="183">
        <f>SUMIFS(BKE!$F:$F,BKE!$C:$C,'nguyen vat lieu kho'!$A:$A,BKE!$B:$B,'nguyen vat lieu kho'!S$3)</f>
        <v>0</v>
      </c>
      <c r="T86" s="183">
        <f>SUMIFS(BKE!$F:$F,BKE!$C:$C,'nguyen vat lieu kho'!$A:$A,BKE!$B:$B,'nguyen vat lieu kho'!T$3)</f>
        <v>0</v>
      </c>
      <c r="U86" s="183">
        <f>SUMIFS(BKE!$F:$F,BKE!$C:$C,'nguyen vat lieu kho'!$A:$A,BKE!$B:$B,'nguyen vat lieu kho'!U$3)</f>
        <v>0</v>
      </c>
      <c r="V86" s="183">
        <f>SUMIFS(BKE!$F:$F,BKE!$C:$C,'nguyen vat lieu kho'!$A:$A,BKE!$B:$B,'nguyen vat lieu kho'!V$3)</f>
        <v>0</v>
      </c>
      <c r="W86" s="183">
        <f>SUMIFS(BKE!$F:$F,BKE!$C:$C,'nguyen vat lieu kho'!$A:$A,BKE!$B:$B,'nguyen vat lieu kho'!W$3)</f>
        <v>0</v>
      </c>
      <c r="X86" s="183">
        <f>SUMIFS(BKE!$F:$F,BKE!$C:$C,'nguyen vat lieu kho'!$A:$A,BKE!$B:$B,'nguyen vat lieu kho'!X$3)</f>
        <v>0</v>
      </c>
      <c r="Y86" s="183">
        <f>SUMIFS(BKE!$F:$F,BKE!$C:$C,'nguyen vat lieu kho'!$A:$A,BKE!$B:$B,'nguyen vat lieu kho'!Y$3)</f>
        <v>0</v>
      </c>
      <c r="Z86" s="183">
        <f>SUMIFS(BKE!$F:$F,BKE!$C:$C,'nguyen vat lieu kho'!$A:$A,BKE!$B:$B,'nguyen vat lieu kho'!Z$3)</f>
        <v>0</v>
      </c>
      <c r="AA86" s="183">
        <f>SUMIFS(BKE!$F:$F,BKE!$C:$C,'nguyen vat lieu kho'!$A:$A,BKE!$B:$B,'nguyen vat lieu kho'!AA$3)</f>
        <v>0</v>
      </c>
      <c r="AB86" s="183">
        <f>SUMIFS(BKE!$F:$F,BKE!$C:$C,'nguyen vat lieu kho'!$A:$A,BKE!$B:$B,'nguyen vat lieu kho'!AB$3)</f>
        <v>0</v>
      </c>
      <c r="AC86" s="183">
        <f>SUMIFS(BKE!$F:$F,BKE!$C:$C,'nguyen vat lieu kho'!$A:$A,BKE!$B:$B,'nguyen vat lieu kho'!AC$3)</f>
        <v>0</v>
      </c>
      <c r="AD86" s="183">
        <f>SUMIFS(BKE!$F:$F,BKE!$C:$C,'nguyen vat lieu kho'!$A:$A,BKE!$B:$B,'nguyen vat lieu kho'!AD$3)</f>
        <v>0</v>
      </c>
      <c r="AE86" s="183">
        <f>SUMIFS(BKE!$F:$F,BKE!$C:$C,'nguyen vat lieu kho'!$A:$A,BKE!$B:$B,'nguyen vat lieu kho'!AE$3)</f>
        <v>0</v>
      </c>
      <c r="AF86" s="183">
        <f>SUMIFS(BKE!$F:$F,BKE!$C:$C,'nguyen vat lieu kho'!$A:$A,BKE!$B:$B,'nguyen vat lieu kho'!AF$3)</f>
        <v>0</v>
      </c>
      <c r="AG86" s="183">
        <f>SUMIFS(BKE!$F:$F,BKE!$C:$C,'nguyen vat lieu kho'!$A:$A,BKE!$B:$B,'nguyen vat lieu kho'!AG$3)</f>
        <v>0</v>
      </c>
      <c r="AH86" s="183">
        <f>SUMIFS(BKE!$F:$F,BKE!$C:$C,'nguyen vat lieu kho'!$A:$A,BKE!$B:$B,'nguyen vat lieu kho'!AH$3)</f>
        <v>0</v>
      </c>
      <c r="AI86" s="183">
        <f>SUMIFS(BKE!$F:$F,BKE!$C:$C,'nguyen vat lieu kho'!$A:$A,BKE!$B:$B,'nguyen vat lieu kho'!AI$3)</f>
        <v>0</v>
      </c>
      <c r="AJ86" s="183">
        <f>SUMIFS(BKE!$F:$F,BKE!$C:$C,'nguyen vat lieu kho'!$A:$A,BKE!$B:$B,'nguyen vat lieu kho'!AJ$3)</f>
        <v>0</v>
      </c>
      <c r="AK86" s="183">
        <f>SUMIFS(BKE!$F:$F,BKE!$C:$C,'nguyen vat lieu kho'!$A:$A,BKE!$B:$B,'nguyen vat lieu kho'!AK$3)</f>
        <v>0</v>
      </c>
      <c r="AL86" s="183">
        <f>SUMIFS(BKE!$F:$F,BKE!$C:$C,'nguyen vat lieu kho'!$A:$A,BKE!$B:$B,'nguyen vat lieu kho'!AL$3)</f>
        <v>0</v>
      </c>
      <c r="AM86" s="183">
        <f>SUMIFS(BKE!$F:$F,BKE!$C:$C,'nguyen vat lieu kho'!$A:$A,BKE!$B:$B,'nguyen vat lieu kho'!AM$3)</f>
        <v>0</v>
      </c>
      <c r="AN86" s="183">
        <f>SUMIFS(BKE!$F:$F,BKE!$C:$C,'nguyen vat lieu kho'!$A:$A,BKE!$B:$B,'nguyen vat lieu kho'!AN$3)</f>
        <v>0</v>
      </c>
      <c r="AO86" s="183">
        <f>SUMIFS(BKE!$F:$F,BKE!$C:$C,'nguyen vat lieu kho'!$A:$A,BKE!$B:$B,'nguyen vat lieu kho'!AO$3)</f>
        <v>0</v>
      </c>
      <c r="AP86" s="183">
        <f>SUMIFS(BKE!$F:$F,BKE!$C:$C,'nguyen vat lieu kho'!$A:$A,BKE!$B:$B,'nguyen vat lieu kho'!AP$3)</f>
        <v>0</v>
      </c>
      <c r="AQ86" s="183">
        <f>SUMIFS(BKE!$F:$F,BKE!$C:$C,'nguyen vat lieu kho'!$A:$A,BKE!$B:$B,'nguyen vat lieu kho'!AQ$3)</f>
        <v>0</v>
      </c>
    </row>
    <row r="87" spans="1:43" s="118" customFormat="1" ht="25.5" customHeight="1">
      <c r="A87" s="9" t="s">
        <v>782</v>
      </c>
      <c r="B87" s="9" t="s">
        <v>198</v>
      </c>
      <c r="C87" s="9" t="s">
        <v>75</v>
      </c>
      <c r="D87" s="123">
        <f>VLOOKUP(A87,BKE!C599:H1005,5,0)</f>
        <v>28003.333333333332</v>
      </c>
      <c r="E87" s="128">
        <v>2</v>
      </c>
      <c r="F87" s="124">
        <f t="shared" si="9"/>
        <v>56006.666666666664</v>
      </c>
      <c r="G87" s="125">
        <f t="shared" ref="G87:G106" si="13">SUM(M87:AQ87)</f>
        <v>15</v>
      </c>
      <c r="H87" s="126">
        <f t="shared" si="8"/>
        <v>420050</v>
      </c>
      <c r="I87" s="127">
        <f t="shared" si="11"/>
        <v>14</v>
      </c>
      <c r="J87" s="127">
        <f t="shared" si="12"/>
        <v>392046.66666666669</v>
      </c>
      <c r="K87" s="128">
        <v>3</v>
      </c>
      <c r="L87" s="122">
        <f t="shared" si="10"/>
        <v>84010</v>
      </c>
      <c r="M87" s="183">
        <f>SUMIFS(BKE!$F:$F,BKE!$C:$C,'nguyen vat lieu kho'!$A:$A,BKE!$B:$B,'nguyen vat lieu kho'!M$3)</f>
        <v>5</v>
      </c>
      <c r="N87" s="183">
        <f>SUMIFS(BKE!$F:$F,BKE!$C:$C,'nguyen vat lieu kho'!$A:$A,BKE!$B:$B,'nguyen vat lieu kho'!N$3)</f>
        <v>0</v>
      </c>
      <c r="O87" s="183">
        <f>SUMIFS(BKE!$F:$F,BKE!$C:$C,'nguyen vat lieu kho'!$A:$A,BKE!$B:$B,'nguyen vat lieu kho'!O$3)</f>
        <v>0</v>
      </c>
      <c r="P87" s="183">
        <f>SUMIFS(BKE!$F:$F,BKE!$C:$C,'nguyen vat lieu kho'!$A:$A,BKE!$B:$B,'nguyen vat lieu kho'!P$3)</f>
        <v>0</v>
      </c>
      <c r="Q87" s="183">
        <f>SUMIFS(BKE!$F:$F,BKE!$C:$C,'nguyen vat lieu kho'!$A:$A,BKE!$B:$B,'nguyen vat lieu kho'!Q$3)</f>
        <v>0</v>
      </c>
      <c r="R87" s="183">
        <f>SUMIFS(BKE!$F:$F,BKE!$C:$C,'nguyen vat lieu kho'!$A:$A,BKE!$B:$B,'nguyen vat lieu kho'!R$3)</f>
        <v>0</v>
      </c>
      <c r="S87" s="183">
        <f>SUMIFS(BKE!$F:$F,BKE!$C:$C,'nguyen vat lieu kho'!$A:$A,BKE!$B:$B,'nguyen vat lieu kho'!S$3)</f>
        <v>0</v>
      </c>
      <c r="T87" s="183">
        <f>SUMIFS(BKE!$F:$F,BKE!$C:$C,'nguyen vat lieu kho'!$A:$A,BKE!$B:$B,'nguyen vat lieu kho'!T$3)</f>
        <v>0</v>
      </c>
      <c r="U87" s="183">
        <f>SUMIFS(BKE!$F:$F,BKE!$C:$C,'nguyen vat lieu kho'!$A:$A,BKE!$B:$B,'nguyen vat lieu kho'!U$3)</f>
        <v>0</v>
      </c>
      <c r="V87" s="183">
        <f>SUMIFS(BKE!$F:$F,BKE!$C:$C,'nguyen vat lieu kho'!$A:$A,BKE!$B:$B,'nguyen vat lieu kho'!V$3)</f>
        <v>0</v>
      </c>
      <c r="W87" s="183">
        <f>SUMIFS(BKE!$F:$F,BKE!$C:$C,'nguyen vat lieu kho'!$A:$A,BKE!$B:$B,'nguyen vat lieu kho'!W$3)</f>
        <v>0</v>
      </c>
      <c r="X87" s="183">
        <f>SUMIFS(BKE!$F:$F,BKE!$C:$C,'nguyen vat lieu kho'!$A:$A,BKE!$B:$B,'nguyen vat lieu kho'!X$3)</f>
        <v>0</v>
      </c>
      <c r="Y87" s="183">
        <f>SUMIFS(BKE!$F:$F,BKE!$C:$C,'nguyen vat lieu kho'!$A:$A,BKE!$B:$B,'nguyen vat lieu kho'!Y$3)</f>
        <v>0</v>
      </c>
      <c r="Z87" s="183">
        <f>SUMIFS(BKE!$F:$F,BKE!$C:$C,'nguyen vat lieu kho'!$A:$A,BKE!$B:$B,'nguyen vat lieu kho'!Z$3)</f>
        <v>0</v>
      </c>
      <c r="AA87" s="183">
        <f>SUMIFS(BKE!$F:$F,BKE!$C:$C,'nguyen vat lieu kho'!$A:$A,BKE!$B:$B,'nguyen vat lieu kho'!AA$3)</f>
        <v>0</v>
      </c>
      <c r="AB87" s="183">
        <f>SUMIFS(BKE!$F:$F,BKE!$C:$C,'nguyen vat lieu kho'!$A:$A,BKE!$B:$B,'nguyen vat lieu kho'!AB$3)</f>
        <v>0</v>
      </c>
      <c r="AC87" s="183">
        <f>SUMIFS(BKE!$F:$F,BKE!$C:$C,'nguyen vat lieu kho'!$A:$A,BKE!$B:$B,'nguyen vat lieu kho'!AC$3)</f>
        <v>0</v>
      </c>
      <c r="AD87" s="183">
        <f>SUMIFS(BKE!$F:$F,BKE!$C:$C,'nguyen vat lieu kho'!$A:$A,BKE!$B:$B,'nguyen vat lieu kho'!AD$3)</f>
        <v>0</v>
      </c>
      <c r="AE87" s="183">
        <f>SUMIFS(BKE!$F:$F,BKE!$C:$C,'nguyen vat lieu kho'!$A:$A,BKE!$B:$B,'nguyen vat lieu kho'!AE$3)</f>
        <v>0</v>
      </c>
      <c r="AF87" s="183">
        <f>SUMIFS(BKE!$F:$F,BKE!$C:$C,'nguyen vat lieu kho'!$A:$A,BKE!$B:$B,'nguyen vat lieu kho'!AF$3)</f>
        <v>0</v>
      </c>
      <c r="AG87" s="183">
        <f>SUMIFS(BKE!$F:$F,BKE!$C:$C,'nguyen vat lieu kho'!$A:$A,BKE!$B:$B,'nguyen vat lieu kho'!AG$3)</f>
        <v>0</v>
      </c>
      <c r="AH87" s="183">
        <f>SUMIFS(BKE!$F:$F,BKE!$C:$C,'nguyen vat lieu kho'!$A:$A,BKE!$B:$B,'nguyen vat lieu kho'!AH$3)</f>
        <v>5</v>
      </c>
      <c r="AI87" s="183">
        <f>SUMIFS(BKE!$F:$F,BKE!$C:$C,'nguyen vat lieu kho'!$A:$A,BKE!$B:$B,'nguyen vat lieu kho'!AI$3)</f>
        <v>0</v>
      </c>
      <c r="AJ87" s="183">
        <f>SUMIFS(BKE!$F:$F,BKE!$C:$C,'nguyen vat lieu kho'!$A:$A,BKE!$B:$B,'nguyen vat lieu kho'!AJ$3)</f>
        <v>0</v>
      </c>
      <c r="AK87" s="183">
        <f>SUMIFS(BKE!$F:$F,BKE!$C:$C,'nguyen vat lieu kho'!$A:$A,BKE!$B:$B,'nguyen vat lieu kho'!AK$3)</f>
        <v>0</v>
      </c>
      <c r="AL87" s="183">
        <f>SUMIFS(BKE!$F:$F,BKE!$C:$C,'nguyen vat lieu kho'!$A:$A,BKE!$B:$B,'nguyen vat lieu kho'!AL$3)</f>
        <v>0</v>
      </c>
      <c r="AM87" s="183">
        <f>SUMIFS(BKE!$F:$F,BKE!$C:$C,'nguyen vat lieu kho'!$A:$A,BKE!$B:$B,'nguyen vat lieu kho'!AM$3)</f>
        <v>0</v>
      </c>
      <c r="AN87" s="183">
        <f>SUMIFS(BKE!$F:$F,BKE!$C:$C,'nguyen vat lieu kho'!$A:$A,BKE!$B:$B,'nguyen vat lieu kho'!AN$3)</f>
        <v>0</v>
      </c>
      <c r="AO87" s="183">
        <f>SUMIFS(BKE!$F:$F,BKE!$C:$C,'nguyen vat lieu kho'!$A:$A,BKE!$B:$B,'nguyen vat lieu kho'!AO$3)</f>
        <v>0</v>
      </c>
      <c r="AP87" s="183">
        <f>SUMIFS(BKE!$F:$F,BKE!$C:$C,'nguyen vat lieu kho'!$A:$A,BKE!$B:$B,'nguyen vat lieu kho'!AP$3)</f>
        <v>5</v>
      </c>
      <c r="AQ87" s="183">
        <f>SUMIFS(BKE!$F:$F,BKE!$C:$C,'nguyen vat lieu kho'!$A:$A,BKE!$B:$B,'nguyen vat lieu kho'!AQ$3)</f>
        <v>0</v>
      </c>
    </row>
    <row r="88" spans="1:43" s="118" customFormat="1" ht="25.5" customHeight="1">
      <c r="A88" s="9" t="s">
        <v>783</v>
      </c>
      <c r="B88" s="9" t="s">
        <v>167</v>
      </c>
      <c r="C88" s="9" t="s">
        <v>75</v>
      </c>
      <c r="D88" s="123"/>
      <c r="E88" s="128"/>
      <c r="F88" s="124">
        <f t="shared" si="9"/>
        <v>0</v>
      </c>
      <c r="G88" s="125">
        <f t="shared" si="13"/>
        <v>0</v>
      </c>
      <c r="H88" s="126">
        <f t="shared" ref="H88:H102" si="14">D88*G88</f>
        <v>0</v>
      </c>
      <c r="I88" s="127">
        <f t="shared" si="11"/>
        <v>0</v>
      </c>
      <c r="J88" s="127">
        <f t="shared" si="12"/>
        <v>0</v>
      </c>
      <c r="K88" s="128"/>
      <c r="L88" s="122">
        <f t="shared" si="10"/>
        <v>0</v>
      </c>
      <c r="M88" s="183">
        <f>SUMIFS(BKE!$F:$F,BKE!$C:$C,'nguyen vat lieu kho'!$A:$A,BKE!$B:$B,'nguyen vat lieu kho'!M$3)</f>
        <v>0</v>
      </c>
      <c r="N88" s="183">
        <f>SUMIFS(BKE!$F:$F,BKE!$C:$C,'nguyen vat lieu kho'!$A:$A,BKE!$B:$B,'nguyen vat lieu kho'!N$3)</f>
        <v>0</v>
      </c>
      <c r="O88" s="183">
        <f>SUMIFS(BKE!$F:$F,BKE!$C:$C,'nguyen vat lieu kho'!$A:$A,BKE!$B:$B,'nguyen vat lieu kho'!O$3)</f>
        <v>0</v>
      </c>
      <c r="P88" s="183">
        <f>SUMIFS(BKE!$F:$F,BKE!$C:$C,'nguyen vat lieu kho'!$A:$A,BKE!$B:$B,'nguyen vat lieu kho'!P$3)</f>
        <v>0</v>
      </c>
      <c r="Q88" s="183">
        <f>SUMIFS(BKE!$F:$F,BKE!$C:$C,'nguyen vat lieu kho'!$A:$A,BKE!$B:$B,'nguyen vat lieu kho'!Q$3)</f>
        <v>0</v>
      </c>
      <c r="R88" s="183">
        <f>SUMIFS(BKE!$F:$F,BKE!$C:$C,'nguyen vat lieu kho'!$A:$A,BKE!$B:$B,'nguyen vat lieu kho'!R$3)</f>
        <v>0</v>
      </c>
      <c r="S88" s="183">
        <f>SUMIFS(BKE!$F:$F,BKE!$C:$C,'nguyen vat lieu kho'!$A:$A,BKE!$B:$B,'nguyen vat lieu kho'!S$3)</f>
        <v>0</v>
      </c>
      <c r="T88" s="183">
        <f>SUMIFS(BKE!$F:$F,BKE!$C:$C,'nguyen vat lieu kho'!$A:$A,BKE!$B:$B,'nguyen vat lieu kho'!T$3)</f>
        <v>0</v>
      </c>
      <c r="U88" s="183">
        <f>SUMIFS(BKE!$F:$F,BKE!$C:$C,'nguyen vat lieu kho'!$A:$A,BKE!$B:$B,'nguyen vat lieu kho'!U$3)</f>
        <v>0</v>
      </c>
      <c r="V88" s="183">
        <f>SUMIFS(BKE!$F:$F,BKE!$C:$C,'nguyen vat lieu kho'!$A:$A,BKE!$B:$B,'nguyen vat lieu kho'!V$3)</f>
        <v>0</v>
      </c>
      <c r="W88" s="183">
        <f>SUMIFS(BKE!$F:$F,BKE!$C:$C,'nguyen vat lieu kho'!$A:$A,BKE!$B:$B,'nguyen vat lieu kho'!W$3)</f>
        <v>0</v>
      </c>
      <c r="X88" s="183">
        <f>SUMIFS(BKE!$F:$F,BKE!$C:$C,'nguyen vat lieu kho'!$A:$A,BKE!$B:$B,'nguyen vat lieu kho'!X$3)</f>
        <v>0</v>
      </c>
      <c r="Y88" s="183">
        <f>SUMIFS(BKE!$F:$F,BKE!$C:$C,'nguyen vat lieu kho'!$A:$A,BKE!$B:$B,'nguyen vat lieu kho'!Y$3)</f>
        <v>0</v>
      </c>
      <c r="Z88" s="183">
        <f>SUMIFS(BKE!$F:$F,BKE!$C:$C,'nguyen vat lieu kho'!$A:$A,BKE!$B:$B,'nguyen vat lieu kho'!Z$3)</f>
        <v>0</v>
      </c>
      <c r="AA88" s="183">
        <f>SUMIFS(BKE!$F:$F,BKE!$C:$C,'nguyen vat lieu kho'!$A:$A,BKE!$B:$B,'nguyen vat lieu kho'!AA$3)</f>
        <v>0</v>
      </c>
      <c r="AB88" s="183">
        <f>SUMIFS(BKE!$F:$F,BKE!$C:$C,'nguyen vat lieu kho'!$A:$A,BKE!$B:$B,'nguyen vat lieu kho'!AB$3)</f>
        <v>0</v>
      </c>
      <c r="AC88" s="183">
        <f>SUMIFS(BKE!$F:$F,BKE!$C:$C,'nguyen vat lieu kho'!$A:$A,BKE!$B:$B,'nguyen vat lieu kho'!AC$3)</f>
        <v>0</v>
      </c>
      <c r="AD88" s="183">
        <f>SUMIFS(BKE!$F:$F,BKE!$C:$C,'nguyen vat lieu kho'!$A:$A,BKE!$B:$B,'nguyen vat lieu kho'!AD$3)</f>
        <v>0</v>
      </c>
      <c r="AE88" s="183">
        <f>SUMIFS(BKE!$F:$F,BKE!$C:$C,'nguyen vat lieu kho'!$A:$A,BKE!$B:$B,'nguyen vat lieu kho'!AE$3)</f>
        <v>0</v>
      </c>
      <c r="AF88" s="183">
        <f>SUMIFS(BKE!$F:$F,BKE!$C:$C,'nguyen vat lieu kho'!$A:$A,BKE!$B:$B,'nguyen vat lieu kho'!AF$3)</f>
        <v>0</v>
      </c>
      <c r="AG88" s="183">
        <f>SUMIFS(BKE!$F:$F,BKE!$C:$C,'nguyen vat lieu kho'!$A:$A,BKE!$B:$B,'nguyen vat lieu kho'!AG$3)</f>
        <v>0</v>
      </c>
      <c r="AH88" s="183">
        <f>SUMIFS(BKE!$F:$F,BKE!$C:$C,'nguyen vat lieu kho'!$A:$A,BKE!$B:$B,'nguyen vat lieu kho'!AH$3)</f>
        <v>0</v>
      </c>
      <c r="AI88" s="183">
        <f>SUMIFS(BKE!$F:$F,BKE!$C:$C,'nguyen vat lieu kho'!$A:$A,BKE!$B:$B,'nguyen vat lieu kho'!AI$3)</f>
        <v>0</v>
      </c>
      <c r="AJ88" s="183">
        <f>SUMIFS(BKE!$F:$F,BKE!$C:$C,'nguyen vat lieu kho'!$A:$A,BKE!$B:$B,'nguyen vat lieu kho'!AJ$3)</f>
        <v>0</v>
      </c>
      <c r="AK88" s="183">
        <f>SUMIFS(BKE!$F:$F,BKE!$C:$C,'nguyen vat lieu kho'!$A:$A,BKE!$B:$B,'nguyen vat lieu kho'!AK$3)</f>
        <v>0</v>
      </c>
      <c r="AL88" s="183">
        <f>SUMIFS(BKE!$F:$F,BKE!$C:$C,'nguyen vat lieu kho'!$A:$A,BKE!$B:$B,'nguyen vat lieu kho'!AL$3)</f>
        <v>0</v>
      </c>
      <c r="AM88" s="183">
        <f>SUMIFS(BKE!$F:$F,BKE!$C:$C,'nguyen vat lieu kho'!$A:$A,BKE!$B:$B,'nguyen vat lieu kho'!AM$3)</f>
        <v>0</v>
      </c>
      <c r="AN88" s="183">
        <f>SUMIFS(BKE!$F:$F,BKE!$C:$C,'nguyen vat lieu kho'!$A:$A,BKE!$B:$B,'nguyen vat lieu kho'!AN$3)</f>
        <v>0</v>
      </c>
      <c r="AO88" s="183">
        <f>SUMIFS(BKE!$F:$F,BKE!$C:$C,'nguyen vat lieu kho'!$A:$A,BKE!$B:$B,'nguyen vat lieu kho'!AO$3)</f>
        <v>0</v>
      </c>
      <c r="AP88" s="183">
        <f>SUMIFS(BKE!$F:$F,BKE!$C:$C,'nguyen vat lieu kho'!$A:$A,BKE!$B:$B,'nguyen vat lieu kho'!AP$3)</f>
        <v>0</v>
      </c>
      <c r="AQ88" s="183">
        <f>SUMIFS(BKE!$F:$F,BKE!$C:$C,'nguyen vat lieu kho'!$A:$A,BKE!$B:$B,'nguyen vat lieu kho'!AQ$3)</f>
        <v>0</v>
      </c>
    </row>
    <row r="89" spans="1:43" s="118" customFormat="1" ht="25.5" customHeight="1">
      <c r="A89" s="9" t="s">
        <v>784</v>
      </c>
      <c r="B89" s="9" t="s">
        <v>161</v>
      </c>
      <c r="C89" s="9" t="s">
        <v>75</v>
      </c>
      <c r="D89" s="123">
        <v>130000</v>
      </c>
      <c r="E89" s="128">
        <v>0.8</v>
      </c>
      <c r="F89" s="124">
        <f t="shared" si="9"/>
        <v>104000</v>
      </c>
      <c r="G89" s="125">
        <f t="shared" si="13"/>
        <v>0</v>
      </c>
      <c r="H89" s="126">
        <f t="shared" si="14"/>
        <v>0</v>
      </c>
      <c r="I89" s="127">
        <f t="shared" si="11"/>
        <v>0.4</v>
      </c>
      <c r="J89" s="127">
        <f t="shared" si="12"/>
        <v>52000</v>
      </c>
      <c r="K89" s="128">
        <v>0.4</v>
      </c>
      <c r="L89" s="122">
        <f t="shared" si="10"/>
        <v>52000</v>
      </c>
      <c r="M89" s="183">
        <f>SUMIFS(BKE!$F:$F,BKE!$C:$C,'nguyen vat lieu kho'!$A:$A,BKE!$B:$B,'nguyen vat lieu kho'!M$3)</f>
        <v>0</v>
      </c>
      <c r="N89" s="183">
        <f>SUMIFS(BKE!$F:$F,BKE!$C:$C,'nguyen vat lieu kho'!$A:$A,BKE!$B:$B,'nguyen vat lieu kho'!N$3)</f>
        <v>0</v>
      </c>
      <c r="O89" s="183">
        <f>SUMIFS(BKE!$F:$F,BKE!$C:$C,'nguyen vat lieu kho'!$A:$A,BKE!$B:$B,'nguyen vat lieu kho'!O$3)</f>
        <v>0</v>
      </c>
      <c r="P89" s="183">
        <f>SUMIFS(BKE!$F:$F,BKE!$C:$C,'nguyen vat lieu kho'!$A:$A,BKE!$B:$B,'nguyen vat lieu kho'!P$3)</f>
        <v>0</v>
      </c>
      <c r="Q89" s="183">
        <f>SUMIFS(BKE!$F:$F,BKE!$C:$C,'nguyen vat lieu kho'!$A:$A,BKE!$B:$B,'nguyen vat lieu kho'!Q$3)</f>
        <v>0</v>
      </c>
      <c r="R89" s="183">
        <f>SUMIFS(BKE!$F:$F,BKE!$C:$C,'nguyen vat lieu kho'!$A:$A,BKE!$B:$B,'nguyen vat lieu kho'!R$3)</f>
        <v>0</v>
      </c>
      <c r="S89" s="183">
        <f>SUMIFS(BKE!$F:$F,BKE!$C:$C,'nguyen vat lieu kho'!$A:$A,BKE!$B:$B,'nguyen vat lieu kho'!S$3)</f>
        <v>0</v>
      </c>
      <c r="T89" s="183">
        <f>SUMIFS(BKE!$F:$F,BKE!$C:$C,'nguyen vat lieu kho'!$A:$A,BKE!$B:$B,'nguyen vat lieu kho'!T$3)</f>
        <v>0</v>
      </c>
      <c r="U89" s="183">
        <f>SUMIFS(BKE!$F:$F,BKE!$C:$C,'nguyen vat lieu kho'!$A:$A,BKE!$B:$B,'nguyen vat lieu kho'!U$3)</f>
        <v>0</v>
      </c>
      <c r="V89" s="183">
        <f>SUMIFS(BKE!$F:$F,BKE!$C:$C,'nguyen vat lieu kho'!$A:$A,BKE!$B:$B,'nguyen vat lieu kho'!V$3)</f>
        <v>0</v>
      </c>
      <c r="W89" s="183">
        <f>SUMIFS(BKE!$F:$F,BKE!$C:$C,'nguyen vat lieu kho'!$A:$A,BKE!$B:$B,'nguyen vat lieu kho'!W$3)</f>
        <v>0</v>
      </c>
      <c r="X89" s="183">
        <f>SUMIFS(BKE!$F:$F,BKE!$C:$C,'nguyen vat lieu kho'!$A:$A,BKE!$B:$B,'nguyen vat lieu kho'!X$3)</f>
        <v>0</v>
      </c>
      <c r="Y89" s="183">
        <f>SUMIFS(BKE!$F:$F,BKE!$C:$C,'nguyen vat lieu kho'!$A:$A,BKE!$B:$B,'nguyen vat lieu kho'!Y$3)</f>
        <v>0</v>
      </c>
      <c r="Z89" s="183">
        <f>SUMIFS(BKE!$F:$F,BKE!$C:$C,'nguyen vat lieu kho'!$A:$A,BKE!$B:$B,'nguyen vat lieu kho'!Z$3)</f>
        <v>0</v>
      </c>
      <c r="AA89" s="183">
        <f>SUMIFS(BKE!$F:$F,BKE!$C:$C,'nguyen vat lieu kho'!$A:$A,BKE!$B:$B,'nguyen vat lieu kho'!AA$3)</f>
        <v>0</v>
      </c>
      <c r="AB89" s="183">
        <f>SUMIFS(BKE!$F:$F,BKE!$C:$C,'nguyen vat lieu kho'!$A:$A,BKE!$B:$B,'nguyen vat lieu kho'!AB$3)</f>
        <v>0</v>
      </c>
      <c r="AC89" s="183">
        <f>SUMIFS(BKE!$F:$F,BKE!$C:$C,'nguyen vat lieu kho'!$A:$A,BKE!$B:$B,'nguyen vat lieu kho'!AC$3)</f>
        <v>0</v>
      </c>
      <c r="AD89" s="183">
        <f>SUMIFS(BKE!$F:$F,BKE!$C:$C,'nguyen vat lieu kho'!$A:$A,BKE!$B:$B,'nguyen vat lieu kho'!AD$3)</f>
        <v>0</v>
      </c>
      <c r="AE89" s="183">
        <f>SUMIFS(BKE!$F:$F,BKE!$C:$C,'nguyen vat lieu kho'!$A:$A,BKE!$B:$B,'nguyen vat lieu kho'!AE$3)</f>
        <v>0</v>
      </c>
      <c r="AF89" s="183">
        <f>SUMIFS(BKE!$F:$F,BKE!$C:$C,'nguyen vat lieu kho'!$A:$A,BKE!$B:$B,'nguyen vat lieu kho'!AF$3)</f>
        <v>0</v>
      </c>
      <c r="AG89" s="183">
        <f>SUMIFS(BKE!$F:$F,BKE!$C:$C,'nguyen vat lieu kho'!$A:$A,BKE!$B:$B,'nguyen vat lieu kho'!AG$3)</f>
        <v>0</v>
      </c>
      <c r="AH89" s="183">
        <f>SUMIFS(BKE!$F:$F,BKE!$C:$C,'nguyen vat lieu kho'!$A:$A,BKE!$B:$B,'nguyen vat lieu kho'!AH$3)</f>
        <v>0</v>
      </c>
      <c r="AI89" s="183">
        <f>SUMIFS(BKE!$F:$F,BKE!$C:$C,'nguyen vat lieu kho'!$A:$A,BKE!$B:$B,'nguyen vat lieu kho'!AI$3)</f>
        <v>0</v>
      </c>
      <c r="AJ89" s="183">
        <f>SUMIFS(BKE!$F:$F,BKE!$C:$C,'nguyen vat lieu kho'!$A:$A,BKE!$B:$B,'nguyen vat lieu kho'!AJ$3)</f>
        <v>0</v>
      </c>
      <c r="AK89" s="183">
        <f>SUMIFS(BKE!$F:$F,BKE!$C:$C,'nguyen vat lieu kho'!$A:$A,BKE!$B:$B,'nguyen vat lieu kho'!AK$3)</f>
        <v>0</v>
      </c>
      <c r="AL89" s="183">
        <f>SUMIFS(BKE!$F:$F,BKE!$C:$C,'nguyen vat lieu kho'!$A:$A,BKE!$B:$B,'nguyen vat lieu kho'!AL$3)</f>
        <v>0</v>
      </c>
      <c r="AM89" s="183">
        <f>SUMIFS(BKE!$F:$F,BKE!$C:$C,'nguyen vat lieu kho'!$A:$A,BKE!$B:$B,'nguyen vat lieu kho'!AM$3)</f>
        <v>0</v>
      </c>
      <c r="AN89" s="183">
        <f>SUMIFS(BKE!$F:$F,BKE!$C:$C,'nguyen vat lieu kho'!$A:$A,BKE!$B:$B,'nguyen vat lieu kho'!AN$3)</f>
        <v>0</v>
      </c>
      <c r="AO89" s="183">
        <f>SUMIFS(BKE!$F:$F,BKE!$C:$C,'nguyen vat lieu kho'!$A:$A,BKE!$B:$B,'nguyen vat lieu kho'!AO$3)</f>
        <v>0</v>
      </c>
      <c r="AP89" s="183">
        <f>SUMIFS(BKE!$F:$F,BKE!$C:$C,'nguyen vat lieu kho'!$A:$A,BKE!$B:$B,'nguyen vat lieu kho'!AP$3)</f>
        <v>0</v>
      </c>
      <c r="AQ89" s="183">
        <f>SUMIFS(BKE!$F:$F,BKE!$C:$C,'nguyen vat lieu kho'!$A:$A,BKE!$B:$B,'nguyen vat lieu kho'!AQ$3)</f>
        <v>0</v>
      </c>
    </row>
    <row r="90" spans="1:43" s="118" customFormat="1" ht="25.5" customHeight="1">
      <c r="A90" s="6" t="s">
        <v>111</v>
      </c>
      <c r="B90" s="129" t="s">
        <v>112</v>
      </c>
      <c r="C90" s="122" t="s">
        <v>75</v>
      </c>
      <c r="D90" s="123">
        <f>VLOOKUP(A90,BKE!C602:H1008,5,0)</f>
        <v>130000</v>
      </c>
      <c r="E90" s="128"/>
      <c r="F90" s="124">
        <f t="shared" si="9"/>
        <v>0</v>
      </c>
      <c r="G90" s="125">
        <f t="shared" si="13"/>
        <v>1</v>
      </c>
      <c r="H90" s="126">
        <f t="shared" si="14"/>
        <v>130000</v>
      </c>
      <c r="I90" s="127">
        <f t="shared" si="11"/>
        <v>-0.5</v>
      </c>
      <c r="J90" s="127">
        <f t="shared" si="12"/>
        <v>-65000</v>
      </c>
      <c r="K90" s="128">
        <v>1.5</v>
      </c>
      <c r="L90" s="122">
        <f t="shared" si="10"/>
        <v>195000</v>
      </c>
      <c r="M90" s="183">
        <f>SUMIFS(BKE!$F:$F,BKE!$C:$C,'nguyen vat lieu kho'!$A:$A,BKE!$B:$B,'nguyen vat lieu kho'!M$3)</f>
        <v>1</v>
      </c>
      <c r="N90" s="183">
        <f>SUMIFS(BKE!$F:$F,BKE!$C:$C,'nguyen vat lieu kho'!$A:$A,BKE!$B:$B,'nguyen vat lieu kho'!N$3)</f>
        <v>0</v>
      </c>
      <c r="O90" s="183">
        <f>SUMIFS(BKE!$F:$F,BKE!$C:$C,'nguyen vat lieu kho'!$A:$A,BKE!$B:$B,'nguyen vat lieu kho'!O$3)</f>
        <v>0</v>
      </c>
      <c r="P90" s="183">
        <f>SUMIFS(BKE!$F:$F,BKE!$C:$C,'nguyen vat lieu kho'!$A:$A,BKE!$B:$B,'nguyen vat lieu kho'!P$3)</f>
        <v>0</v>
      </c>
      <c r="Q90" s="183">
        <f>SUMIFS(BKE!$F:$F,BKE!$C:$C,'nguyen vat lieu kho'!$A:$A,BKE!$B:$B,'nguyen vat lieu kho'!Q$3)</f>
        <v>0</v>
      </c>
      <c r="R90" s="183">
        <f>SUMIFS(BKE!$F:$F,BKE!$C:$C,'nguyen vat lieu kho'!$A:$A,BKE!$B:$B,'nguyen vat lieu kho'!R$3)</f>
        <v>0</v>
      </c>
      <c r="S90" s="183">
        <f>SUMIFS(BKE!$F:$F,BKE!$C:$C,'nguyen vat lieu kho'!$A:$A,BKE!$B:$B,'nguyen vat lieu kho'!S$3)</f>
        <v>0</v>
      </c>
      <c r="T90" s="183">
        <f>SUMIFS(BKE!$F:$F,BKE!$C:$C,'nguyen vat lieu kho'!$A:$A,BKE!$B:$B,'nguyen vat lieu kho'!T$3)</f>
        <v>0</v>
      </c>
      <c r="U90" s="183">
        <f>SUMIFS(BKE!$F:$F,BKE!$C:$C,'nguyen vat lieu kho'!$A:$A,BKE!$B:$B,'nguyen vat lieu kho'!U$3)</f>
        <v>0</v>
      </c>
      <c r="V90" s="183">
        <f>SUMIFS(BKE!$F:$F,BKE!$C:$C,'nguyen vat lieu kho'!$A:$A,BKE!$B:$B,'nguyen vat lieu kho'!V$3)</f>
        <v>0</v>
      </c>
      <c r="W90" s="183">
        <f>SUMIFS(BKE!$F:$F,BKE!$C:$C,'nguyen vat lieu kho'!$A:$A,BKE!$B:$B,'nguyen vat lieu kho'!W$3)</f>
        <v>0</v>
      </c>
      <c r="X90" s="183">
        <f>SUMIFS(BKE!$F:$F,BKE!$C:$C,'nguyen vat lieu kho'!$A:$A,BKE!$B:$B,'nguyen vat lieu kho'!X$3)</f>
        <v>0</v>
      </c>
      <c r="Y90" s="183">
        <f>SUMIFS(BKE!$F:$F,BKE!$C:$C,'nguyen vat lieu kho'!$A:$A,BKE!$B:$B,'nguyen vat lieu kho'!Y$3)</f>
        <v>0</v>
      </c>
      <c r="Z90" s="183">
        <f>SUMIFS(BKE!$F:$F,BKE!$C:$C,'nguyen vat lieu kho'!$A:$A,BKE!$B:$B,'nguyen vat lieu kho'!Z$3)</f>
        <v>0</v>
      </c>
      <c r="AA90" s="183">
        <f>SUMIFS(BKE!$F:$F,BKE!$C:$C,'nguyen vat lieu kho'!$A:$A,BKE!$B:$B,'nguyen vat lieu kho'!AA$3)</f>
        <v>0</v>
      </c>
      <c r="AB90" s="183">
        <f>SUMIFS(BKE!$F:$F,BKE!$C:$C,'nguyen vat lieu kho'!$A:$A,BKE!$B:$B,'nguyen vat lieu kho'!AB$3)</f>
        <v>0</v>
      </c>
      <c r="AC90" s="183">
        <f>SUMIFS(BKE!$F:$F,BKE!$C:$C,'nguyen vat lieu kho'!$A:$A,BKE!$B:$B,'nguyen vat lieu kho'!AC$3)</f>
        <v>0</v>
      </c>
      <c r="AD90" s="183">
        <f>SUMIFS(BKE!$F:$F,BKE!$C:$C,'nguyen vat lieu kho'!$A:$A,BKE!$B:$B,'nguyen vat lieu kho'!AD$3)</f>
        <v>0</v>
      </c>
      <c r="AE90" s="183">
        <f>SUMIFS(BKE!$F:$F,BKE!$C:$C,'nguyen vat lieu kho'!$A:$A,BKE!$B:$B,'nguyen vat lieu kho'!AE$3)</f>
        <v>0</v>
      </c>
      <c r="AF90" s="183">
        <f>SUMIFS(BKE!$F:$F,BKE!$C:$C,'nguyen vat lieu kho'!$A:$A,BKE!$B:$B,'nguyen vat lieu kho'!AF$3)</f>
        <v>0</v>
      </c>
      <c r="AG90" s="183">
        <f>SUMIFS(BKE!$F:$F,BKE!$C:$C,'nguyen vat lieu kho'!$A:$A,BKE!$B:$B,'nguyen vat lieu kho'!AG$3)</f>
        <v>0</v>
      </c>
      <c r="AH90" s="183">
        <f>SUMIFS(BKE!$F:$F,BKE!$C:$C,'nguyen vat lieu kho'!$A:$A,BKE!$B:$B,'nguyen vat lieu kho'!AH$3)</f>
        <v>0</v>
      </c>
      <c r="AI90" s="183">
        <f>SUMIFS(BKE!$F:$F,BKE!$C:$C,'nguyen vat lieu kho'!$A:$A,BKE!$B:$B,'nguyen vat lieu kho'!AI$3)</f>
        <v>0</v>
      </c>
      <c r="AJ90" s="183">
        <f>SUMIFS(BKE!$F:$F,BKE!$C:$C,'nguyen vat lieu kho'!$A:$A,BKE!$B:$B,'nguyen vat lieu kho'!AJ$3)</f>
        <v>0</v>
      </c>
      <c r="AK90" s="183">
        <f>SUMIFS(BKE!$F:$F,BKE!$C:$C,'nguyen vat lieu kho'!$A:$A,BKE!$B:$B,'nguyen vat lieu kho'!AK$3)</f>
        <v>0</v>
      </c>
      <c r="AL90" s="183">
        <f>SUMIFS(BKE!$F:$F,BKE!$C:$C,'nguyen vat lieu kho'!$A:$A,BKE!$B:$B,'nguyen vat lieu kho'!AL$3)</f>
        <v>0</v>
      </c>
      <c r="AM90" s="183">
        <f>SUMIFS(BKE!$F:$F,BKE!$C:$C,'nguyen vat lieu kho'!$A:$A,BKE!$B:$B,'nguyen vat lieu kho'!AM$3)</f>
        <v>0</v>
      </c>
      <c r="AN90" s="183">
        <f>SUMIFS(BKE!$F:$F,BKE!$C:$C,'nguyen vat lieu kho'!$A:$A,BKE!$B:$B,'nguyen vat lieu kho'!AN$3)</f>
        <v>0</v>
      </c>
      <c r="AO90" s="183">
        <f>SUMIFS(BKE!$F:$F,BKE!$C:$C,'nguyen vat lieu kho'!$A:$A,BKE!$B:$B,'nguyen vat lieu kho'!AO$3)</f>
        <v>0</v>
      </c>
      <c r="AP90" s="183">
        <f>SUMIFS(BKE!$F:$F,BKE!$C:$C,'nguyen vat lieu kho'!$A:$A,BKE!$B:$B,'nguyen vat lieu kho'!AP$3)</f>
        <v>0</v>
      </c>
      <c r="AQ90" s="183">
        <f>SUMIFS(BKE!$F:$F,BKE!$C:$C,'nguyen vat lieu kho'!$A:$A,BKE!$B:$B,'nguyen vat lieu kho'!AQ$3)</f>
        <v>0</v>
      </c>
    </row>
    <row r="91" spans="1:43" s="118" customFormat="1" ht="25.5" customHeight="1">
      <c r="A91" s="9" t="s">
        <v>574</v>
      </c>
      <c r="B91" s="129" t="s">
        <v>162</v>
      </c>
      <c r="C91" s="122" t="s">
        <v>75</v>
      </c>
      <c r="D91" s="123">
        <v>130000</v>
      </c>
      <c r="E91" s="128">
        <v>0.2</v>
      </c>
      <c r="F91" s="124">
        <f t="shared" si="9"/>
        <v>26000</v>
      </c>
      <c r="G91" s="125">
        <f t="shared" si="13"/>
        <v>0</v>
      </c>
      <c r="H91" s="126">
        <f t="shared" si="14"/>
        <v>0</v>
      </c>
      <c r="I91" s="127">
        <f t="shared" si="11"/>
        <v>0</v>
      </c>
      <c r="J91" s="127">
        <f t="shared" si="12"/>
        <v>0</v>
      </c>
      <c r="K91" s="128">
        <v>0.2</v>
      </c>
      <c r="L91" s="122">
        <f t="shared" si="10"/>
        <v>26000</v>
      </c>
      <c r="M91" s="183">
        <f>SUMIFS(BKE!$F:$F,BKE!$C:$C,'nguyen vat lieu kho'!$A:$A,BKE!$B:$B,'nguyen vat lieu kho'!M$3)</f>
        <v>0</v>
      </c>
      <c r="N91" s="183">
        <f>SUMIFS(BKE!$F:$F,BKE!$C:$C,'nguyen vat lieu kho'!$A:$A,BKE!$B:$B,'nguyen vat lieu kho'!N$3)</f>
        <v>0</v>
      </c>
      <c r="O91" s="183">
        <f>SUMIFS(BKE!$F:$F,BKE!$C:$C,'nguyen vat lieu kho'!$A:$A,BKE!$B:$B,'nguyen vat lieu kho'!O$3)</f>
        <v>0</v>
      </c>
      <c r="P91" s="183">
        <f>SUMIFS(BKE!$F:$F,BKE!$C:$C,'nguyen vat lieu kho'!$A:$A,BKE!$B:$B,'nguyen vat lieu kho'!P$3)</f>
        <v>0</v>
      </c>
      <c r="Q91" s="183">
        <f>SUMIFS(BKE!$F:$F,BKE!$C:$C,'nguyen vat lieu kho'!$A:$A,BKE!$B:$B,'nguyen vat lieu kho'!Q$3)</f>
        <v>0</v>
      </c>
      <c r="R91" s="183">
        <f>SUMIFS(BKE!$F:$F,BKE!$C:$C,'nguyen vat lieu kho'!$A:$A,BKE!$B:$B,'nguyen vat lieu kho'!R$3)</f>
        <v>0</v>
      </c>
      <c r="S91" s="183">
        <f>SUMIFS(BKE!$F:$F,BKE!$C:$C,'nguyen vat lieu kho'!$A:$A,BKE!$B:$B,'nguyen vat lieu kho'!S$3)</f>
        <v>0</v>
      </c>
      <c r="T91" s="183">
        <f>SUMIFS(BKE!$F:$F,BKE!$C:$C,'nguyen vat lieu kho'!$A:$A,BKE!$B:$B,'nguyen vat lieu kho'!T$3)</f>
        <v>0</v>
      </c>
      <c r="U91" s="183">
        <f>SUMIFS(BKE!$F:$F,BKE!$C:$C,'nguyen vat lieu kho'!$A:$A,BKE!$B:$B,'nguyen vat lieu kho'!U$3)</f>
        <v>0</v>
      </c>
      <c r="V91" s="183">
        <f>SUMIFS(BKE!$F:$F,BKE!$C:$C,'nguyen vat lieu kho'!$A:$A,BKE!$B:$B,'nguyen vat lieu kho'!V$3)</f>
        <v>0</v>
      </c>
      <c r="W91" s="183">
        <f>SUMIFS(BKE!$F:$F,BKE!$C:$C,'nguyen vat lieu kho'!$A:$A,BKE!$B:$B,'nguyen vat lieu kho'!W$3)</f>
        <v>0</v>
      </c>
      <c r="X91" s="183">
        <f>SUMIFS(BKE!$F:$F,BKE!$C:$C,'nguyen vat lieu kho'!$A:$A,BKE!$B:$B,'nguyen vat lieu kho'!X$3)</f>
        <v>0</v>
      </c>
      <c r="Y91" s="183">
        <f>SUMIFS(BKE!$F:$F,BKE!$C:$C,'nguyen vat lieu kho'!$A:$A,BKE!$B:$B,'nguyen vat lieu kho'!Y$3)</f>
        <v>0</v>
      </c>
      <c r="Z91" s="183">
        <f>SUMIFS(BKE!$F:$F,BKE!$C:$C,'nguyen vat lieu kho'!$A:$A,BKE!$B:$B,'nguyen vat lieu kho'!Z$3)</f>
        <v>0</v>
      </c>
      <c r="AA91" s="183">
        <f>SUMIFS(BKE!$F:$F,BKE!$C:$C,'nguyen vat lieu kho'!$A:$A,BKE!$B:$B,'nguyen vat lieu kho'!AA$3)</f>
        <v>0</v>
      </c>
      <c r="AB91" s="183">
        <f>SUMIFS(BKE!$F:$F,BKE!$C:$C,'nguyen vat lieu kho'!$A:$A,BKE!$B:$B,'nguyen vat lieu kho'!AB$3)</f>
        <v>0</v>
      </c>
      <c r="AC91" s="183">
        <f>SUMIFS(BKE!$F:$F,BKE!$C:$C,'nguyen vat lieu kho'!$A:$A,BKE!$B:$B,'nguyen vat lieu kho'!AC$3)</f>
        <v>0</v>
      </c>
      <c r="AD91" s="183">
        <f>SUMIFS(BKE!$F:$F,BKE!$C:$C,'nguyen vat lieu kho'!$A:$A,BKE!$B:$B,'nguyen vat lieu kho'!AD$3)</f>
        <v>0</v>
      </c>
      <c r="AE91" s="183">
        <f>SUMIFS(BKE!$F:$F,BKE!$C:$C,'nguyen vat lieu kho'!$A:$A,BKE!$B:$B,'nguyen vat lieu kho'!AE$3)</f>
        <v>0</v>
      </c>
      <c r="AF91" s="183">
        <f>SUMIFS(BKE!$F:$F,BKE!$C:$C,'nguyen vat lieu kho'!$A:$A,BKE!$B:$B,'nguyen vat lieu kho'!AF$3)</f>
        <v>0</v>
      </c>
      <c r="AG91" s="183">
        <f>SUMIFS(BKE!$F:$F,BKE!$C:$C,'nguyen vat lieu kho'!$A:$A,BKE!$B:$B,'nguyen vat lieu kho'!AG$3)</f>
        <v>0</v>
      </c>
      <c r="AH91" s="183">
        <f>SUMIFS(BKE!$F:$F,BKE!$C:$C,'nguyen vat lieu kho'!$A:$A,BKE!$B:$B,'nguyen vat lieu kho'!AH$3)</f>
        <v>0</v>
      </c>
      <c r="AI91" s="183">
        <f>SUMIFS(BKE!$F:$F,BKE!$C:$C,'nguyen vat lieu kho'!$A:$A,BKE!$B:$B,'nguyen vat lieu kho'!AI$3)</f>
        <v>0</v>
      </c>
      <c r="AJ91" s="183">
        <f>SUMIFS(BKE!$F:$F,BKE!$C:$C,'nguyen vat lieu kho'!$A:$A,BKE!$B:$B,'nguyen vat lieu kho'!AJ$3)</f>
        <v>0</v>
      </c>
      <c r="AK91" s="183">
        <f>SUMIFS(BKE!$F:$F,BKE!$C:$C,'nguyen vat lieu kho'!$A:$A,BKE!$B:$B,'nguyen vat lieu kho'!AK$3)</f>
        <v>0</v>
      </c>
      <c r="AL91" s="183">
        <f>SUMIFS(BKE!$F:$F,BKE!$C:$C,'nguyen vat lieu kho'!$A:$A,BKE!$B:$B,'nguyen vat lieu kho'!AL$3)</f>
        <v>0</v>
      </c>
      <c r="AM91" s="183">
        <f>SUMIFS(BKE!$F:$F,BKE!$C:$C,'nguyen vat lieu kho'!$A:$A,BKE!$B:$B,'nguyen vat lieu kho'!AM$3)</f>
        <v>0</v>
      </c>
      <c r="AN91" s="183">
        <f>SUMIFS(BKE!$F:$F,BKE!$C:$C,'nguyen vat lieu kho'!$A:$A,BKE!$B:$B,'nguyen vat lieu kho'!AN$3)</f>
        <v>0</v>
      </c>
      <c r="AO91" s="183">
        <f>SUMIFS(BKE!$F:$F,BKE!$C:$C,'nguyen vat lieu kho'!$A:$A,BKE!$B:$B,'nguyen vat lieu kho'!AO$3)</f>
        <v>0</v>
      </c>
      <c r="AP91" s="183">
        <f>SUMIFS(BKE!$F:$F,BKE!$C:$C,'nguyen vat lieu kho'!$A:$A,BKE!$B:$B,'nguyen vat lieu kho'!AP$3)</f>
        <v>0</v>
      </c>
      <c r="AQ91" s="183">
        <f>SUMIFS(BKE!$F:$F,BKE!$C:$C,'nguyen vat lieu kho'!$A:$A,BKE!$B:$B,'nguyen vat lieu kho'!AQ$3)</f>
        <v>0</v>
      </c>
    </row>
    <row r="92" spans="1:43" s="118" customFormat="1" ht="25.5" customHeight="1">
      <c r="A92" s="9" t="s">
        <v>775</v>
      </c>
      <c r="B92" s="9" t="s">
        <v>196</v>
      </c>
      <c r="C92" s="9" t="s">
        <v>48</v>
      </c>
      <c r="D92" s="123">
        <f>VLOOKUP(A92,BKE!C604:H1010,5,0)</f>
        <v>33000</v>
      </c>
      <c r="E92" s="128">
        <v>5</v>
      </c>
      <c r="F92" s="124">
        <f t="shared" si="9"/>
        <v>165000</v>
      </c>
      <c r="G92" s="125">
        <f t="shared" si="13"/>
        <v>25</v>
      </c>
      <c r="H92" s="126">
        <f t="shared" si="14"/>
        <v>825000</v>
      </c>
      <c r="I92" s="127">
        <f t="shared" si="11"/>
        <v>25</v>
      </c>
      <c r="J92" s="127">
        <f t="shared" si="12"/>
        <v>825000</v>
      </c>
      <c r="K92" s="128">
        <v>5</v>
      </c>
      <c r="L92" s="122">
        <f t="shared" si="10"/>
        <v>165000</v>
      </c>
      <c r="M92" s="183">
        <f>SUMIFS(BKE!$F:$F,BKE!$C:$C,'nguyen vat lieu kho'!$A:$A,BKE!$B:$B,'nguyen vat lieu kho'!M$3)</f>
        <v>5</v>
      </c>
      <c r="N92" s="183">
        <f>SUMIFS(BKE!$F:$F,BKE!$C:$C,'nguyen vat lieu kho'!$A:$A,BKE!$B:$B,'nguyen vat lieu kho'!N$3)</f>
        <v>0</v>
      </c>
      <c r="O92" s="183">
        <f>SUMIFS(BKE!$F:$F,BKE!$C:$C,'nguyen vat lieu kho'!$A:$A,BKE!$B:$B,'nguyen vat lieu kho'!O$3)</f>
        <v>0</v>
      </c>
      <c r="P92" s="183">
        <f>SUMIFS(BKE!$F:$F,BKE!$C:$C,'nguyen vat lieu kho'!$A:$A,BKE!$B:$B,'nguyen vat lieu kho'!P$3)</f>
        <v>0</v>
      </c>
      <c r="Q92" s="183">
        <f>SUMIFS(BKE!$F:$F,BKE!$C:$C,'nguyen vat lieu kho'!$A:$A,BKE!$B:$B,'nguyen vat lieu kho'!Q$3)</f>
        <v>0</v>
      </c>
      <c r="R92" s="183">
        <f>SUMIFS(BKE!$F:$F,BKE!$C:$C,'nguyen vat lieu kho'!$A:$A,BKE!$B:$B,'nguyen vat lieu kho'!R$3)</f>
        <v>0</v>
      </c>
      <c r="S92" s="183">
        <f>SUMIFS(BKE!$F:$F,BKE!$C:$C,'nguyen vat lieu kho'!$A:$A,BKE!$B:$B,'nguyen vat lieu kho'!S$3)</f>
        <v>0</v>
      </c>
      <c r="T92" s="183">
        <f>SUMIFS(BKE!$F:$F,BKE!$C:$C,'nguyen vat lieu kho'!$A:$A,BKE!$B:$B,'nguyen vat lieu kho'!T$3)</f>
        <v>5</v>
      </c>
      <c r="U92" s="183">
        <f>SUMIFS(BKE!$F:$F,BKE!$C:$C,'nguyen vat lieu kho'!$A:$A,BKE!$B:$B,'nguyen vat lieu kho'!U$3)</f>
        <v>0</v>
      </c>
      <c r="V92" s="183">
        <f>SUMIFS(BKE!$F:$F,BKE!$C:$C,'nguyen vat lieu kho'!$A:$A,BKE!$B:$B,'nguyen vat lieu kho'!V$3)</f>
        <v>0</v>
      </c>
      <c r="W92" s="183">
        <f>SUMIFS(BKE!$F:$F,BKE!$C:$C,'nguyen vat lieu kho'!$A:$A,BKE!$B:$B,'nguyen vat lieu kho'!W$3)</f>
        <v>0</v>
      </c>
      <c r="X92" s="183">
        <f>SUMIFS(BKE!$F:$F,BKE!$C:$C,'nguyen vat lieu kho'!$A:$A,BKE!$B:$B,'nguyen vat lieu kho'!X$3)</f>
        <v>0</v>
      </c>
      <c r="Y92" s="183">
        <f>SUMIFS(BKE!$F:$F,BKE!$C:$C,'nguyen vat lieu kho'!$A:$A,BKE!$B:$B,'nguyen vat lieu kho'!Y$3)</f>
        <v>0</v>
      </c>
      <c r="Z92" s="183">
        <f>SUMIFS(BKE!$F:$F,BKE!$C:$C,'nguyen vat lieu kho'!$A:$A,BKE!$B:$B,'nguyen vat lieu kho'!Z$3)</f>
        <v>0</v>
      </c>
      <c r="AA92" s="183">
        <f>SUMIFS(BKE!$F:$F,BKE!$C:$C,'nguyen vat lieu kho'!$A:$A,BKE!$B:$B,'nguyen vat lieu kho'!AA$3)</f>
        <v>5</v>
      </c>
      <c r="AB92" s="183">
        <f>SUMIFS(BKE!$F:$F,BKE!$C:$C,'nguyen vat lieu kho'!$A:$A,BKE!$B:$B,'nguyen vat lieu kho'!AB$3)</f>
        <v>0</v>
      </c>
      <c r="AC92" s="183">
        <f>SUMIFS(BKE!$F:$F,BKE!$C:$C,'nguyen vat lieu kho'!$A:$A,BKE!$B:$B,'nguyen vat lieu kho'!AC$3)</f>
        <v>0</v>
      </c>
      <c r="AD92" s="183">
        <f>SUMIFS(BKE!$F:$F,BKE!$C:$C,'nguyen vat lieu kho'!$A:$A,BKE!$B:$B,'nguyen vat lieu kho'!AD$3)</f>
        <v>0</v>
      </c>
      <c r="AE92" s="183">
        <f>SUMIFS(BKE!$F:$F,BKE!$C:$C,'nguyen vat lieu kho'!$A:$A,BKE!$B:$B,'nguyen vat lieu kho'!AE$3)</f>
        <v>0</v>
      </c>
      <c r="AF92" s="183">
        <f>SUMIFS(BKE!$F:$F,BKE!$C:$C,'nguyen vat lieu kho'!$A:$A,BKE!$B:$B,'nguyen vat lieu kho'!AF$3)</f>
        <v>0</v>
      </c>
      <c r="AG92" s="183">
        <f>SUMIFS(BKE!$F:$F,BKE!$C:$C,'nguyen vat lieu kho'!$A:$A,BKE!$B:$B,'nguyen vat lieu kho'!AG$3)</f>
        <v>0</v>
      </c>
      <c r="AH92" s="183">
        <f>SUMIFS(BKE!$F:$F,BKE!$C:$C,'nguyen vat lieu kho'!$A:$A,BKE!$B:$B,'nguyen vat lieu kho'!AH$3)</f>
        <v>5</v>
      </c>
      <c r="AI92" s="183">
        <f>SUMIFS(BKE!$F:$F,BKE!$C:$C,'nguyen vat lieu kho'!$A:$A,BKE!$B:$B,'nguyen vat lieu kho'!AI$3)</f>
        <v>0</v>
      </c>
      <c r="AJ92" s="183">
        <f>SUMIFS(BKE!$F:$F,BKE!$C:$C,'nguyen vat lieu kho'!$A:$A,BKE!$B:$B,'nguyen vat lieu kho'!AJ$3)</f>
        <v>0</v>
      </c>
      <c r="AK92" s="183">
        <f>SUMIFS(BKE!$F:$F,BKE!$C:$C,'nguyen vat lieu kho'!$A:$A,BKE!$B:$B,'nguyen vat lieu kho'!AK$3)</f>
        <v>0</v>
      </c>
      <c r="AL92" s="183">
        <f>SUMIFS(BKE!$F:$F,BKE!$C:$C,'nguyen vat lieu kho'!$A:$A,BKE!$B:$B,'nguyen vat lieu kho'!AL$3)</f>
        <v>0</v>
      </c>
      <c r="AM92" s="183">
        <f>SUMIFS(BKE!$F:$F,BKE!$C:$C,'nguyen vat lieu kho'!$A:$A,BKE!$B:$B,'nguyen vat lieu kho'!AM$3)</f>
        <v>0</v>
      </c>
      <c r="AN92" s="183">
        <f>SUMIFS(BKE!$F:$F,BKE!$C:$C,'nguyen vat lieu kho'!$A:$A,BKE!$B:$B,'nguyen vat lieu kho'!AN$3)</f>
        <v>0</v>
      </c>
      <c r="AO92" s="183">
        <f>SUMIFS(BKE!$F:$F,BKE!$C:$C,'nguyen vat lieu kho'!$A:$A,BKE!$B:$B,'nguyen vat lieu kho'!AO$3)</f>
        <v>0</v>
      </c>
      <c r="AP92" s="183">
        <f>SUMIFS(BKE!$F:$F,BKE!$C:$C,'nguyen vat lieu kho'!$A:$A,BKE!$B:$B,'nguyen vat lieu kho'!AP$3)</f>
        <v>5</v>
      </c>
      <c r="AQ92" s="183">
        <f>SUMIFS(BKE!$F:$F,BKE!$C:$C,'nguyen vat lieu kho'!$A:$A,BKE!$B:$B,'nguyen vat lieu kho'!AQ$3)</f>
        <v>0</v>
      </c>
    </row>
    <row r="93" spans="1:43" s="118" customFormat="1" ht="25.5" customHeight="1">
      <c r="A93" s="6" t="s">
        <v>109</v>
      </c>
      <c r="B93" s="129" t="s">
        <v>110</v>
      </c>
      <c r="C93" s="122" t="s">
        <v>48</v>
      </c>
      <c r="D93" s="123">
        <f>VLOOKUP(A93,BKE!C605:H1011,5,0)</f>
        <v>54999.821428571428</v>
      </c>
      <c r="E93" s="128">
        <v>8</v>
      </c>
      <c r="F93" s="124">
        <f t="shared" si="9"/>
        <v>439998.57142857142</v>
      </c>
      <c r="G93" s="125">
        <f t="shared" si="13"/>
        <v>28</v>
      </c>
      <c r="H93" s="126">
        <f t="shared" si="14"/>
        <v>1539995</v>
      </c>
      <c r="I93" s="127">
        <f t="shared" si="11"/>
        <v>27</v>
      </c>
      <c r="J93" s="127">
        <f t="shared" si="12"/>
        <v>1484995.1785714286</v>
      </c>
      <c r="K93" s="128">
        <v>9</v>
      </c>
      <c r="L93" s="122">
        <f t="shared" si="10"/>
        <v>494998.39285714284</v>
      </c>
      <c r="M93" s="183">
        <f>SUMIFS(BKE!$F:$F,BKE!$C:$C,'nguyen vat lieu kho'!$A:$A,BKE!$B:$B,'nguyen vat lieu kho'!M$3)</f>
        <v>5</v>
      </c>
      <c r="N93" s="183">
        <f>SUMIFS(BKE!$F:$F,BKE!$C:$C,'nguyen vat lieu kho'!$A:$A,BKE!$B:$B,'nguyen vat lieu kho'!N$3)</f>
        <v>0</v>
      </c>
      <c r="O93" s="183">
        <f>SUMIFS(BKE!$F:$F,BKE!$C:$C,'nguyen vat lieu kho'!$A:$A,BKE!$B:$B,'nguyen vat lieu kho'!O$3)</f>
        <v>0</v>
      </c>
      <c r="P93" s="183">
        <f>SUMIFS(BKE!$F:$F,BKE!$C:$C,'nguyen vat lieu kho'!$A:$A,BKE!$B:$B,'nguyen vat lieu kho'!P$3)</f>
        <v>0</v>
      </c>
      <c r="Q93" s="183">
        <f>SUMIFS(BKE!$F:$F,BKE!$C:$C,'nguyen vat lieu kho'!$A:$A,BKE!$B:$B,'nguyen vat lieu kho'!Q$3)</f>
        <v>0</v>
      </c>
      <c r="R93" s="183">
        <f>SUMIFS(BKE!$F:$F,BKE!$C:$C,'nguyen vat lieu kho'!$A:$A,BKE!$B:$B,'nguyen vat lieu kho'!R$3)</f>
        <v>0</v>
      </c>
      <c r="S93" s="183">
        <f>SUMIFS(BKE!$F:$F,BKE!$C:$C,'nguyen vat lieu kho'!$A:$A,BKE!$B:$B,'nguyen vat lieu kho'!S$3)</f>
        <v>0</v>
      </c>
      <c r="T93" s="183">
        <f>SUMIFS(BKE!$F:$F,BKE!$C:$C,'nguyen vat lieu kho'!$A:$A,BKE!$B:$B,'nguyen vat lieu kho'!T$3)</f>
        <v>8</v>
      </c>
      <c r="U93" s="183">
        <f>SUMIFS(BKE!$F:$F,BKE!$C:$C,'nguyen vat lieu kho'!$A:$A,BKE!$B:$B,'nguyen vat lieu kho'!U$3)</f>
        <v>0</v>
      </c>
      <c r="V93" s="183">
        <f>SUMIFS(BKE!$F:$F,BKE!$C:$C,'nguyen vat lieu kho'!$A:$A,BKE!$B:$B,'nguyen vat lieu kho'!V$3)</f>
        <v>0</v>
      </c>
      <c r="W93" s="183">
        <f>SUMIFS(BKE!$F:$F,BKE!$C:$C,'nguyen vat lieu kho'!$A:$A,BKE!$B:$B,'nguyen vat lieu kho'!W$3)</f>
        <v>0</v>
      </c>
      <c r="X93" s="183">
        <f>SUMIFS(BKE!$F:$F,BKE!$C:$C,'nguyen vat lieu kho'!$A:$A,BKE!$B:$B,'nguyen vat lieu kho'!X$3)</f>
        <v>0</v>
      </c>
      <c r="Y93" s="183">
        <f>SUMIFS(BKE!$F:$F,BKE!$C:$C,'nguyen vat lieu kho'!$A:$A,BKE!$B:$B,'nguyen vat lieu kho'!Y$3)</f>
        <v>0</v>
      </c>
      <c r="Z93" s="183">
        <f>SUMIFS(BKE!$F:$F,BKE!$C:$C,'nguyen vat lieu kho'!$A:$A,BKE!$B:$B,'nguyen vat lieu kho'!Z$3)</f>
        <v>0</v>
      </c>
      <c r="AA93" s="183">
        <f>SUMIFS(BKE!$F:$F,BKE!$C:$C,'nguyen vat lieu kho'!$A:$A,BKE!$B:$B,'nguyen vat lieu kho'!AA$3)</f>
        <v>5</v>
      </c>
      <c r="AB93" s="183">
        <f>SUMIFS(BKE!$F:$F,BKE!$C:$C,'nguyen vat lieu kho'!$A:$A,BKE!$B:$B,'nguyen vat lieu kho'!AB$3)</f>
        <v>0</v>
      </c>
      <c r="AC93" s="183">
        <f>SUMIFS(BKE!$F:$F,BKE!$C:$C,'nguyen vat lieu kho'!$A:$A,BKE!$B:$B,'nguyen vat lieu kho'!AC$3)</f>
        <v>0</v>
      </c>
      <c r="AD93" s="183">
        <f>SUMIFS(BKE!$F:$F,BKE!$C:$C,'nguyen vat lieu kho'!$A:$A,BKE!$B:$B,'nguyen vat lieu kho'!AD$3)</f>
        <v>0</v>
      </c>
      <c r="AE93" s="183">
        <f>SUMIFS(BKE!$F:$F,BKE!$C:$C,'nguyen vat lieu kho'!$A:$A,BKE!$B:$B,'nguyen vat lieu kho'!AE$3)</f>
        <v>0</v>
      </c>
      <c r="AF93" s="183">
        <f>SUMIFS(BKE!$F:$F,BKE!$C:$C,'nguyen vat lieu kho'!$A:$A,BKE!$B:$B,'nguyen vat lieu kho'!AF$3)</f>
        <v>0</v>
      </c>
      <c r="AG93" s="183">
        <f>SUMIFS(BKE!$F:$F,BKE!$C:$C,'nguyen vat lieu kho'!$A:$A,BKE!$B:$B,'nguyen vat lieu kho'!AG$3)</f>
        <v>0</v>
      </c>
      <c r="AH93" s="183">
        <f>SUMIFS(BKE!$F:$F,BKE!$C:$C,'nguyen vat lieu kho'!$A:$A,BKE!$B:$B,'nguyen vat lieu kho'!AH$3)</f>
        <v>5</v>
      </c>
      <c r="AI93" s="183">
        <f>SUMIFS(BKE!$F:$F,BKE!$C:$C,'nguyen vat lieu kho'!$A:$A,BKE!$B:$B,'nguyen vat lieu kho'!AI$3)</f>
        <v>0</v>
      </c>
      <c r="AJ93" s="183">
        <f>SUMIFS(BKE!$F:$F,BKE!$C:$C,'nguyen vat lieu kho'!$A:$A,BKE!$B:$B,'nguyen vat lieu kho'!AJ$3)</f>
        <v>0</v>
      </c>
      <c r="AK93" s="183">
        <f>SUMIFS(BKE!$F:$F,BKE!$C:$C,'nguyen vat lieu kho'!$A:$A,BKE!$B:$B,'nguyen vat lieu kho'!AK$3)</f>
        <v>0</v>
      </c>
      <c r="AL93" s="183">
        <f>SUMIFS(BKE!$F:$F,BKE!$C:$C,'nguyen vat lieu kho'!$A:$A,BKE!$B:$B,'nguyen vat lieu kho'!AL$3)</f>
        <v>0</v>
      </c>
      <c r="AM93" s="183">
        <f>SUMIFS(BKE!$F:$F,BKE!$C:$C,'nguyen vat lieu kho'!$A:$A,BKE!$B:$B,'nguyen vat lieu kho'!AM$3)</f>
        <v>0</v>
      </c>
      <c r="AN93" s="183">
        <f>SUMIFS(BKE!$F:$F,BKE!$C:$C,'nguyen vat lieu kho'!$A:$A,BKE!$B:$B,'nguyen vat lieu kho'!AN$3)</f>
        <v>0</v>
      </c>
      <c r="AO93" s="183">
        <f>SUMIFS(BKE!$F:$F,BKE!$C:$C,'nguyen vat lieu kho'!$A:$A,BKE!$B:$B,'nguyen vat lieu kho'!AO$3)</f>
        <v>0</v>
      </c>
      <c r="AP93" s="183">
        <f>SUMIFS(BKE!$F:$F,BKE!$C:$C,'nguyen vat lieu kho'!$A:$A,BKE!$B:$B,'nguyen vat lieu kho'!AP$3)</f>
        <v>5</v>
      </c>
      <c r="AQ93" s="183">
        <f>SUMIFS(BKE!$F:$F,BKE!$C:$C,'nguyen vat lieu kho'!$A:$A,BKE!$B:$B,'nguyen vat lieu kho'!AQ$3)</f>
        <v>0</v>
      </c>
    </row>
    <row r="94" spans="1:43" s="118" customFormat="1" ht="25.5" customHeight="1">
      <c r="A94" s="9" t="s">
        <v>785</v>
      </c>
      <c r="B94" s="9" t="s">
        <v>169</v>
      </c>
      <c r="C94" s="9" t="s">
        <v>75</v>
      </c>
      <c r="D94" s="123">
        <f>VLOOKUP(A94,BKE!C606:H1012,5,0)</f>
        <v>28000</v>
      </c>
      <c r="E94" s="128">
        <v>2</v>
      </c>
      <c r="F94" s="124">
        <f t="shared" si="9"/>
        <v>56000</v>
      </c>
      <c r="G94" s="125">
        <f t="shared" si="13"/>
        <v>3</v>
      </c>
      <c r="H94" s="126">
        <f t="shared" si="14"/>
        <v>84000</v>
      </c>
      <c r="I94" s="127">
        <f t="shared" si="11"/>
        <v>1</v>
      </c>
      <c r="J94" s="127">
        <f t="shared" si="12"/>
        <v>28000</v>
      </c>
      <c r="K94" s="128">
        <v>4</v>
      </c>
      <c r="L94" s="122">
        <f t="shared" si="10"/>
        <v>112000</v>
      </c>
      <c r="M94" s="183">
        <f>SUMIFS(BKE!$F:$F,BKE!$C:$C,'nguyen vat lieu kho'!$A:$A,BKE!$B:$B,'nguyen vat lieu kho'!M$3)</f>
        <v>3</v>
      </c>
      <c r="N94" s="183">
        <f>SUMIFS(BKE!$F:$F,BKE!$C:$C,'nguyen vat lieu kho'!$A:$A,BKE!$B:$B,'nguyen vat lieu kho'!N$3)</f>
        <v>0</v>
      </c>
      <c r="O94" s="183">
        <f>SUMIFS(BKE!$F:$F,BKE!$C:$C,'nguyen vat lieu kho'!$A:$A,BKE!$B:$B,'nguyen vat lieu kho'!O$3)</f>
        <v>0</v>
      </c>
      <c r="P94" s="183">
        <f>SUMIFS(BKE!$F:$F,BKE!$C:$C,'nguyen vat lieu kho'!$A:$A,BKE!$B:$B,'nguyen vat lieu kho'!P$3)</f>
        <v>0</v>
      </c>
      <c r="Q94" s="183">
        <f>SUMIFS(BKE!$F:$F,BKE!$C:$C,'nguyen vat lieu kho'!$A:$A,BKE!$B:$B,'nguyen vat lieu kho'!Q$3)</f>
        <v>0</v>
      </c>
      <c r="R94" s="183">
        <f>SUMIFS(BKE!$F:$F,BKE!$C:$C,'nguyen vat lieu kho'!$A:$A,BKE!$B:$B,'nguyen vat lieu kho'!R$3)</f>
        <v>0</v>
      </c>
      <c r="S94" s="183">
        <f>SUMIFS(BKE!$F:$F,BKE!$C:$C,'nguyen vat lieu kho'!$A:$A,BKE!$B:$B,'nguyen vat lieu kho'!S$3)</f>
        <v>0</v>
      </c>
      <c r="T94" s="183">
        <f>SUMIFS(BKE!$F:$F,BKE!$C:$C,'nguyen vat lieu kho'!$A:$A,BKE!$B:$B,'nguyen vat lieu kho'!T$3)</f>
        <v>0</v>
      </c>
      <c r="U94" s="183">
        <f>SUMIFS(BKE!$F:$F,BKE!$C:$C,'nguyen vat lieu kho'!$A:$A,BKE!$B:$B,'nguyen vat lieu kho'!U$3)</f>
        <v>0</v>
      </c>
      <c r="V94" s="183">
        <f>SUMIFS(BKE!$F:$F,BKE!$C:$C,'nguyen vat lieu kho'!$A:$A,BKE!$B:$B,'nguyen vat lieu kho'!V$3)</f>
        <v>0</v>
      </c>
      <c r="W94" s="183">
        <f>SUMIFS(BKE!$F:$F,BKE!$C:$C,'nguyen vat lieu kho'!$A:$A,BKE!$B:$B,'nguyen vat lieu kho'!W$3)</f>
        <v>0</v>
      </c>
      <c r="X94" s="183">
        <f>SUMIFS(BKE!$F:$F,BKE!$C:$C,'nguyen vat lieu kho'!$A:$A,BKE!$B:$B,'nguyen vat lieu kho'!X$3)</f>
        <v>0</v>
      </c>
      <c r="Y94" s="183">
        <f>SUMIFS(BKE!$F:$F,BKE!$C:$C,'nguyen vat lieu kho'!$A:$A,BKE!$B:$B,'nguyen vat lieu kho'!Y$3)</f>
        <v>0</v>
      </c>
      <c r="Z94" s="183">
        <f>SUMIFS(BKE!$F:$F,BKE!$C:$C,'nguyen vat lieu kho'!$A:$A,BKE!$B:$B,'nguyen vat lieu kho'!Z$3)</f>
        <v>0</v>
      </c>
      <c r="AA94" s="183">
        <f>SUMIFS(BKE!$F:$F,BKE!$C:$C,'nguyen vat lieu kho'!$A:$A,BKE!$B:$B,'nguyen vat lieu kho'!AA$3)</f>
        <v>0</v>
      </c>
      <c r="AB94" s="183">
        <f>SUMIFS(BKE!$F:$F,BKE!$C:$C,'nguyen vat lieu kho'!$A:$A,BKE!$B:$B,'nguyen vat lieu kho'!AB$3)</f>
        <v>0</v>
      </c>
      <c r="AC94" s="183">
        <f>SUMIFS(BKE!$F:$F,BKE!$C:$C,'nguyen vat lieu kho'!$A:$A,BKE!$B:$B,'nguyen vat lieu kho'!AC$3)</f>
        <v>0</v>
      </c>
      <c r="AD94" s="183">
        <f>SUMIFS(BKE!$F:$F,BKE!$C:$C,'nguyen vat lieu kho'!$A:$A,BKE!$B:$B,'nguyen vat lieu kho'!AD$3)</f>
        <v>0</v>
      </c>
      <c r="AE94" s="183">
        <f>SUMIFS(BKE!$F:$F,BKE!$C:$C,'nguyen vat lieu kho'!$A:$A,BKE!$B:$B,'nguyen vat lieu kho'!AE$3)</f>
        <v>0</v>
      </c>
      <c r="AF94" s="183">
        <f>SUMIFS(BKE!$F:$F,BKE!$C:$C,'nguyen vat lieu kho'!$A:$A,BKE!$B:$B,'nguyen vat lieu kho'!AF$3)</f>
        <v>0</v>
      </c>
      <c r="AG94" s="183">
        <f>SUMIFS(BKE!$F:$F,BKE!$C:$C,'nguyen vat lieu kho'!$A:$A,BKE!$B:$B,'nguyen vat lieu kho'!AG$3)</f>
        <v>0</v>
      </c>
      <c r="AH94" s="183">
        <f>SUMIFS(BKE!$F:$F,BKE!$C:$C,'nguyen vat lieu kho'!$A:$A,BKE!$B:$B,'nguyen vat lieu kho'!AH$3)</f>
        <v>0</v>
      </c>
      <c r="AI94" s="183">
        <f>SUMIFS(BKE!$F:$F,BKE!$C:$C,'nguyen vat lieu kho'!$A:$A,BKE!$B:$B,'nguyen vat lieu kho'!AI$3)</f>
        <v>0</v>
      </c>
      <c r="AJ94" s="183">
        <f>SUMIFS(BKE!$F:$F,BKE!$C:$C,'nguyen vat lieu kho'!$A:$A,BKE!$B:$B,'nguyen vat lieu kho'!AJ$3)</f>
        <v>0</v>
      </c>
      <c r="AK94" s="183">
        <f>SUMIFS(BKE!$F:$F,BKE!$C:$C,'nguyen vat lieu kho'!$A:$A,BKE!$B:$B,'nguyen vat lieu kho'!AK$3)</f>
        <v>0</v>
      </c>
      <c r="AL94" s="183">
        <f>SUMIFS(BKE!$F:$F,BKE!$C:$C,'nguyen vat lieu kho'!$A:$A,BKE!$B:$B,'nguyen vat lieu kho'!AL$3)</f>
        <v>0</v>
      </c>
      <c r="AM94" s="183">
        <f>SUMIFS(BKE!$F:$F,BKE!$C:$C,'nguyen vat lieu kho'!$A:$A,BKE!$B:$B,'nguyen vat lieu kho'!AM$3)</f>
        <v>0</v>
      </c>
      <c r="AN94" s="183">
        <f>SUMIFS(BKE!$F:$F,BKE!$C:$C,'nguyen vat lieu kho'!$A:$A,BKE!$B:$B,'nguyen vat lieu kho'!AN$3)</f>
        <v>0</v>
      </c>
      <c r="AO94" s="183">
        <f>SUMIFS(BKE!$F:$F,BKE!$C:$C,'nguyen vat lieu kho'!$A:$A,BKE!$B:$B,'nguyen vat lieu kho'!AO$3)</f>
        <v>0</v>
      </c>
      <c r="AP94" s="183">
        <f>SUMIFS(BKE!$F:$F,BKE!$C:$C,'nguyen vat lieu kho'!$A:$A,BKE!$B:$B,'nguyen vat lieu kho'!AP$3)</f>
        <v>0</v>
      </c>
      <c r="AQ94" s="183">
        <f>SUMIFS(BKE!$F:$F,BKE!$C:$C,'nguyen vat lieu kho'!$A:$A,BKE!$B:$B,'nguyen vat lieu kho'!AQ$3)</f>
        <v>0</v>
      </c>
    </row>
    <row r="95" spans="1:43" s="118" customFormat="1" ht="25.5" customHeight="1">
      <c r="A95" s="9" t="s">
        <v>786</v>
      </c>
      <c r="B95" s="9" t="s">
        <v>163</v>
      </c>
      <c r="C95" s="9" t="s">
        <v>75</v>
      </c>
      <c r="D95" s="123">
        <v>130000</v>
      </c>
      <c r="E95" s="128">
        <v>1.3</v>
      </c>
      <c r="F95" s="124">
        <f t="shared" si="9"/>
        <v>169000</v>
      </c>
      <c r="G95" s="125">
        <f t="shared" si="13"/>
        <v>0</v>
      </c>
      <c r="H95" s="126">
        <f t="shared" si="14"/>
        <v>0</v>
      </c>
      <c r="I95" s="127">
        <f t="shared" si="11"/>
        <v>0.10000000000000009</v>
      </c>
      <c r="J95" s="127">
        <f t="shared" si="12"/>
        <v>13000</v>
      </c>
      <c r="K95" s="128">
        <v>1.2</v>
      </c>
      <c r="L95" s="122">
        <f t="shared" si="10"/>
        <v>156000</v>
      </c>
      <c r="M95" s="183">
        <f>SUMIFS(BKE!$F:$F,BKE!$C:$C,'nguyen vat lieu kho'!$A:$A,BKE!$B:$B,'nguyen vat lieu kho'!M$3)</f>
        <v>0</v>
      </c>
      <c r="N95" s="183">
        <f>SUMIFS(BKE!$F:$F,BKE!$C:$C,'nguyen vat lieu kho'!$A:$A,BKE!$B:$B,'nguyen vat lieu kho'!N$3)</f>
        <v>0</v>
      </c>
      <c r="O95" s="183">
        <f>SUMIFS(BKE!$F:$F,BKE!$C:$C,'nguyen vat lieu kho'!$A:$A,BKE!$B:$B,'nguyen vat lieu kho'!O$3)</f>
        <v>0</v>
      </c>
      <c r="P95" s="183">
        <f>SUMIFS(BKE!$F:$F,BKE!$C:$C,'nguyen vat lieu kho'!$A:$A,BKE!$B:$B,'nguyen vat lieu kho'!P$3)</f>
        <v>0</v>
      </c>
      <c r="Q95" s="183">
        <f>SUMIFS(BKE!$F:$F,BKE!$C:$C,'nguyen vat lieu kho'!$A:$A,BKE!$B:$B,'nguyen vat lieu kho'!Q$3)</f>
        <v>0</v>
      </c>
      <c r="R95" s="183">
        <f>SUMIFS(BKE!$F:$F,BKE!$C:$C,'nguyen vat lieu kho'!$A:$A,BKE!$B:$B,'nguyen vat lieu kho'!R$3)</f>
        <v>0</v>
      </c>
      <c r="S95" s="183">
        <f>SUMIFS(BKE!$F:$F,BKE!$C:$C,'nguyen vat lieu kho'!$A:$A,BKE!$B:$B,'nguyen vat lieu kho'!S$3)</f>
        <v>0</v>
      </c>
      <c r="T95" s="183">
        <f>SUMIFS(BKE!$F:$F,BKE!$C:$C,'nguyen vat lieu kho'!$A:$A,BKE!$B:$B,'nguyen vat lieu kho'!T$3)</f>
        <v>0</v>
      </c>
      <c r="U95" s="183">
        <f>SUMIFS(BKE!$F:$F,BKE!$C:$C,'nguyen vat lieu kho'!$A:$A,BKE!$B:$B,'nguyen vat lieu kho'!U$3)</f>
        <v>0</v>
      </c>
      <c r="V95" s="183">
        <f>SUMIFS(BKE!$F:$F,BKE!$C:$C,'nguyen vat lieu kho'!$A:$A,BKE!$B:$B,'nguyen vat lieu kho'!V$3)</f>
        <v>0</v>
      </c>
      <c r="W95" s="183">
        <f>SUMIFS(BKE!$F:$F,BKE!$C:$C,'nguyen vat lieu kho'!$A:$A,BKE!$B:$B,'nguyen vat lieu kho'!W$3)</f>
        <v>0</v>
      </c>
      <c r="X95" s="183">
        <f>SUMIFS(BKE!$F:$F,BKE!$C:$C,'nguyen vat lieu kho'!$A:$A,BKE!$B:$B,'nguyen vat lieu kho'!X$3)</f>
        <v>0</v>
      </c>
      <c r="Y95" s="183">
        <f>SUMIFS(BKE!$F:$F,BKE!$C:$C,'nguyen vat lieu kho'!$A:$A,BKE!$B:$B,'nguyen vat lieu kho'!Y$3)</f>
        <v>0</v>
      </c>
      <c r="Z95" s="183">
        <f>SUMIFS(BKE!$F:$F,BKE!$C:$C,'nguyen vat lieu kho'!$A:$A,BKE!$B:$B,'nguyen vat lieu kho'!Z$3)</f>
        <v>0</v>
      </c>
      <c r="AA95" s="183">
        <f>SUMIFS(BKE!$F:$F,BKE!$C:$C,'nguyen vat lieu kho'!$A:$A,BKE!$B:$B,'nguyen vat lieu kho'!AA$3)</f>
        <v>0</v>
      </c>
      <c r="AB95" s="183">
        <f>SUMIFS(BKE!$F:$F,BKE!$C:$C,'nguyen vat lieu kho'!$A:$A,BKE!$B:$B,'nguyen vat lieu kho'!AB$3)</f>
        <v>0</v>
      </c>
      <c r="AC95" s="183">
        <f>SUMIFS(BKE!$F:$F,BKE!$C:$C,'nguyen vat lieu kho'!$A:$A,BKE!$B:$B,'nguyen vat lieu kho'!AC$3)</f>
        <v>0</v>
      </c>
      <c r="AD95" s="183">
        <f>SUMIFS(BKE!$F:$F,BKE!$C:$C,'nguyen vat lieu kho'!$A:$A,BKE!$B:$B,'nguyen vat lieu kho'!AD$3)</f>
        <v>0</v>
      </c>
      <c r="AE95" s="183">
        <f>SUMIFS(BKE!$F:$F,BKE!$C:$C,'nguyen vat lieu kho'!$A:$A,BKE!$B:$B,'nguyen vat lieu kho'!AE$3)</f>
        <v>0</v>
      </c>
      <c r="AF95" s="183">
        <f>SUMIFS(BKE!$F:$F,BKE!$C:$C,'nguyen vat lieu kho'!$A:$A,BKE!$B:$B,'nguyen vat lieu kho'!AF$3)</f>
        <v>0</v>
      </c>
      <c r="AG95" s="183">
        <f>SUMIFS(BKE!$F:$F,BKE!$C:$C,'nguyen vat lieu kho'!$A:$A,BKE!$B:$B,'nguyen vat lieu kho'!AG$3)</f>
        <v>0</v>
      </c>
      <c r="AH95" s="183">
        <f>SUMIFS(BKE!$F:$F,BKE!$C:$C,'nguyen vat lieu kho'!$A:$A,BKE!$B:$B,'nguyen vat lieu kho'!AH$3)</f>
        <v>0</v>
      </c>
      <c r="AI95" s="183">
        <f>SUMIFS(BKE!$F:$F,BKE!$C:$C,'nguyen vat lieu kho'!$A:$A,BKE!$B:$B,'nguyen vat lieu kho'!AI$3)</f>
        <v>0</v>
      </c>
      <c r="AJ95" s="183">
        <f>SUMIFS(BKE!$F:$F,BKE!$C:$C,'nguyen vat lieu kho'!$A:$A,BKE!$B:$B,'nguyen vat lieu kho'!AJ$3)</f>
        <v>0</v>
      </c>
      <c r="AK95" s="183">
        <f>SUMIFS(BKE!$F:$F,BKE!$C:$C,'nguyen vat lieu kho'!$A:$A,BKE!$B:$B,'nguyen vat lieu kho'!AK$3)</f>
        <v>0</v>
      </c>
      <c r="AL95" s="183">
        <f>SUMIFS(BKE!$F:$F,BKE!$C:$C,'nguyen vat lieu kho'!$A:$A,BKE!$B:$B,'nguyen vat lieu kho'!AL$3)</f>
        <v>0</v>
      </c>
      <c r="AM95" s="183">
        <f>SUMIFS(BKE!$F:$F,BKE!$C:$C,'nguyen vat lieu kho'!$A:$A,BKE!$B:$B,'nguyen vat lieu kho'!AM$3)</f>
        <v>0</v>
      </c>
      <c r="AN95" s="183">
        <f>SUMIFS(BKE!$F:$F,BKE!$C:$C,'nguyen vat lieu kho'!$A:$A,BKE!$B:$B,'nguyen vat lieu kho'!AN$3)</f>
        <v>0</v>
      </c>
      <c r="AO95" s="183">
        <f>SUMIFS(BKE!$F:$F,BKE!$C:$C,'nguyen vat lieu kho'!$A:$A,BKE!$B:$B,'nguyen vat lieu kho'!AO$3)</f>
        <v>0</v>
      </c>
      <c r="AP95" s="183">
        <f>SUMIFS(BKE!$F:$F,BKE!$C:$C,'nguyen vat lieu kho'!$A:$A,BKE!$B:$B,'nguyen vat lieu kho'!AP$3)</f>
        <v>0</v>
      </c>
      <c r="AQ95" s="183">
        <f>SUMIFS(BKE!$F:$F,BKE!$C:$C,'nguyen vat lieu kho'!$A:$A,BKE!$B:$B,'nguyen vat lieu kho'!AQ$3)</f>
        <v>0</v>
      </c>
    </row>
    <row r="96" spans="1:43" s="118" customFormat="1" ht="25.5" customHeight="1">
      <c r="A96" s="9" t="s">
        <v>787</v>
      </c>
      <c r="B96" s="9" t="s">
        <v>186</v>
      </c>
      <c r="C96" s="9" t="s">
        <v>75</v>
      </c>
      <c r="D96" s="123">
        <v>130000</v>
      </c>
      <c r="E96" s="128">
        <v>1.5</v>
      </c>
      <c r="F96" s="124">
        <f t="shared" si="9"/>
        <v>195000</v>
      </c>
      <c r="G96" s="125">
        <f t="shared" si="13"/>
        <v>0</v>
      </c>
      <c r="H96" s="126">
        <f t="shared" si="14"/>
        <v>0</v>
      </c>
      <c r="I96" s="127">
        <f t="shared" si="11"/>
        <v>0.10000000000000009</v>
      </c>
      <c r="J96" s="127">
        <f t="shared" si="12"/>
        <v>13000</v>
      </c>
      <c r="K96" s="128">
        <v>1.4</v>
      </c>
      <c r="L96" s="122">
        <f t="shared" si="10"/>
        <v>182000</v>
      </c>
      <c r="M96" s="183">
        <f>SUMIFS(BKE!$F:$F,BKE!$C:$C,'nguyen vat lieu kho'!$A:$A,BKE!$B:$B,'nguyen vat lieu kho'!M$3)</f>
        <v>0</v>
      </c>
      <c r="N96" s="183">
        <f>SUMIFS(BKE!$F:$F,BKE!$C:$C,'nguyen vat lieu kho'!$A:$A,BKE!$B:$B,'nguyen vat lieu kho'!N$3)</f>
        <v>0</v>
      </c>
      <c r="O96" s="183">
        <f>SUMIFS(BKE!$F:$F,BKE!$C:$C,'nguyen vat lieu kho'!$A:$A,BKE!$B:$B,'nguyen vat lieu kho'!O$3)</f>
        <v>0</v>
      </c>
      <c r="P96" s="183">
        <f>SUMIFS(BKE!$F:$F,BKE!$C:$C,'nguyen vat lieu kho'!$A:$A,BKE!$B:$B,'nguyen vat lieu kho'!P$3)</f>
        <v>0</v>
      </c>
      <c r="Q96" s="183">
        <f>SUMIFS(BKE!$F:$F,BKE!$C:$C,'nguyen vat lieu kho'!$A:$A,BKE!$B:$B,'nguyen vat lieu kho'!Q$3)</f>
        <v>0</v>
      </c>
      <c r="R96" s="183">
        <f>SUMIFS(BKE!$F:$F,BKE!$C:$C,'nguyen vat lieu kho'!$A:$A,BKE!$B:$B,'nguyen vat lieu kho'!R$3)</f>
        <v>0</v>
      </c>
      <c r="S96" s="183">
        <f>SUMIFS(BKE!$F:$F,BKE!$C:$C,'nguyen vat lieu kho'!$A:$A,BKE!$B:$B,'nguyen vat lieu kho'!S$3)</f>
        <v>0</v>
      </c>
      <c r="T96" s="183">
        <f>SUMIFS(BKE!$F:$F,BKE!$C:$C,'nguyen vat lieu kho'!$A:$A,BKE!$B:$B,'nguyen vat lieu kho'!T$3)</f>
        <v>0</v>
      </c>
      <c r="U96" s="183">
        <f>SUMIFS(BKE!$F:$F,BKE!$C:$C,'nguyen vat lieu kho'!$A:$A,BKE!$B:$B,'nguyen vat lieu kho'!U$3)</f>
        <v>0</v>
      </c>
      <c r="V96" s="183">
        <f>SUMIFS(BKE!$F:$F,BKE!$C:$C,'nguyen vat lieu kho'!$A:$A,BKE!$B:$B,'nguyen vat lieu kho'!V$3)</f>
        <v>0</v>
      </c>
      <c r="W96" s="183">
        <f>SUMIFS(BKE!$F:$F,BKE!$C:$C,'nguyen vat lieu kho'!$A:$A,BKE!$B:$B,'nguyen vat lieu kho'!W$3)</f>
        <v>0</v>
      </c>
      <c r="X96" s="183">
        <f>SUMIFS(BKE!$F:$F,BKE!$C:$C,'nguyen vat lieu kho'!$A:$A,BKE!$B:$B,'nguyen vat lieu kho'!X$3)</f>
        <v>0</v>
      </c>
      <c r="Y96" s="183">
        <f>SUMIFS(BKE!$F:$F,BKE!$C:$C,'nguyen vat lieu kho'!$A:$A,BKE!$B:$B,'nguyen vat lieu kho'!Y$3)</f>
        <v>0</v>
      </c>
      <c r="Z96" s="183">
        <f>SUMIFS(BKE!$F:$F,BKE!$C:$C,'nguyen vat lieu kho'!$A:$A,BKE!$B:$B,'nguyen vat lieu kho'!Z$3)</f>
        <v>0</v>
      </c>
      <c r="AA96" s="183">
        <f>SUMIFS(BKE!$F:$F,BKE!$C:$C,'nguyen vat lieu kho'!$A:$A,BKE!$B:$B,'nguyen vat lieu kho'!AA$3)</f>
        <v>0</v>
      </c>
      <c r="AB96" s="183">
        <f>SUMIFS(BKE!$F:$F,BKE!$C:$C,'nguyen vat lieu kho'!$A:$A,BKE!$B:$B,'nguyen vat lieu kho'!AB$3)</f>
        <v>0</v>
      </c>
      <c r="AC96" s="183">
        <f>SUMIFS(BKE!$F:$F,BKE!$C:$C,'nguyen vat lieu kho'!$A:$A,BKE!$B:$B,'nguyen vat lieu kho'!AC$3)</f>
        <v>0</v>
      </c>
      <c r="AD96" s="183">
        <f>SUMIFS(BKE!$F:$F,BKE!$C:$C,'nguyen vat lieu kho'!$A:$A,BKE!$B:$B,'nguyen vat lieu kho'!AD$3)</f>
        <v>0</v>
      </c>
      <c r="AE96" s="183">
        <f>SUMIFS(BKE!$F:$F,BKE!$C:$C,'nguyen vat lieu kho'!$A:$A,BKE!$B:$B,'nguyen vat lieu kho'!AE$3)</f>
        <v>0</v>
      </c>
      <c r="AF96" s="183">
        <f>SUMIFS(BKE!$F:$F,BKE!$C:$C,'nguyen vat lieu kho'!$A:$A,BKE!$B:$B,'nguyen vat lieu kho'!AF$3)</f>
        <v>0</v>
      </c>
      <c r="AG96" s="183">
        <f>SUMIFS(BKE!$F:$F,BKE!$C:$C,'nguyen vat lieu kho'!$A:$A,BKE!$B:$B,'nguyen vat lieu kho'!AG$3)</f>
        <v>0</v>
      </c>
      <c r="AH96" s="183">
        <f>SUMIFS(BKE!$F:$F,BKE!$C:$C,'nguyen vat lieu kho'!$A:$A,BKE!$B:$B,'nguyen vat lieu kho'!AH$3)</f>
        <v>0</v>
      </c>
      <c r="AI96" s="183">
        <f>SUMIFS(BKE!$F:$F,BKE!$C:$C,'nguyen vat lieu kho'!$A:$A,BKE!$B:$B,'nguyen vat lieu kho'!AI$3)</f>
        <v>0</v>
      </c>
      <c r="AJ96" s="183">
        <f>SUMIFS(BKE!$F:$F,BKE!$C:$C,'nguyen vat lieu kho'!$A:$A,BKE!$B:$B,'nguyen vat lieu kho'!AJ$3)</f>
        <v>0</v>
      </c>
      <c r="AK96" s="183">
        <f>SUMIFS(BKE!$F:$F,BKE!$C:$C,'nguyen vat lieu kho'!$A:$A,BKE!$B:$B,'nguyen vat lieu kho'!AK$3)</f>
        <v>0</v>
      </c>
      <c r="AL96" s="183">
        <f>SUMIFS(BKE!$F:$F,BKE!$C:$C,'nguyen vat lieu kho'!$A:$A,BKE!$B:$B,'nguyen vat lieu kho'!AL$3)</f>
        <v>0</v>
      </c>
      <c r="AM96" s="183">
        <f>SUMIFS(BKE!$F:$F,BKE!$C:$C,'nguyen vat lieu kho'!$A:$A,BKE!$B:$B,'nguyen vat lieu kho'!AM$3)</f>
        <v>0</v>
      </c>
      <c r="AN96" s="183">
        <f>SUMIFS(BKE!$F:$F,BKE!$C:$C,'nguyen vat lieu kho'!$A:$A,BKE!$B:$B,'nguyen vat lieu kho'!AN$3)</f>
        <v>0</v>
      </c>
      <c r="AO96" s="183">
        <f>SUMIFS(BKE!$F:$F,BKE!$C:$C,'nguyen vat lieu kho'!$A:$A,BKE!$B:$B,'nguyen vat lieu kho'!AO$3)</f>
        <v>0</v>
      </c>
      <c r="AP96" s="183">
        <f>SUMIFS(BKE!$F:$F,BKE!$C:$C,'nguyen vat lieu kho'!$A:$A,BKE!$B:$B,'nguyen vat lieu kho'!AP$3)</f>
        <v>0</v>
      </c>
      <c r="AQ96" s="183">
        <f>SUMIFS(BKE!$F:$F,BKE!$C:$C,'nguyen vat lieu kho'!$A:$A,BKE!$B:$B,'nguyen vat lieu kho'!AQ$3)</f>
        <v>0</v>
      </c>
    </row>
    <row r="97" spans="1:43" s="118" customFormat="1" ht="25.5" customHeight="1">
      <c r="A97" s="6" t="s">
        <v>883</v>
      </c>
      <c r="B97" s="129" t="s">
        <v>893</v>
      </c>
      <c r="C97" s="122" t="s">
        <v>4</v>
      </c>
      <c r="D97" s="123">
        <v>130000</v>
      </c>
      <c r="E97" s="128">
        <v>0.5</v>
      </c>
      <c r="F97" s="124">
        <f t="shared" si="9"/>
        <v>65000</v>
      </c>
      <c r="G97" s="125">
        <f t="shared" si="13"/>
        <v>0</v>
      </c>
      <c r="H97" s="126">
        <f t="shared" si="14"/>
        <v>0</v>
      </c>
      <c r="I97" s="127">
        <f t="shared" si="11"/>
        <v>9.9999999999999978E-2</v>
      </c>
      <c r="J97" s="127">
        <f t="shared" si="12"/>
        <v>13000</v>
      </c>
      <c r="K97" s="128">
        <v>0.4</v>
      </c>
      <c r="L97" s="122">
        <f t="shared" si="10"/>
        <v>52000</v>
      </c>
      <c r="M97" s="183">
        <f>SUMIFS(BKE!$F:$F,BKE!$C:$C,'nguyen vat lieu kho'!$A:$A,BKE!$B:$B,'nguyen vat lieu kho'!M$3)</f>
        <v>0</v>
      </c>
      <c r="N97" s="183">
        <f>SUMIFS(BKE!$F:$F,BKE!$C:$C,'nguyen vat lieu kho'!$A:$A,BKE!$B:$B,'nguyen vat lieu kho'!N$3)</f>
        <v>0</v>
      </c>
      <c r="O97" s="183">
        <f>SUMIFS(BKE!$F:$F,BKE!$C:$C,'nguyen vat lieu kho'!$A:$A,BKE!$B:$B,'nguyen vat lieu kho'!O$3)</f>
        <v>0</v>
      </c>
      <c r="P97" s="183">
        <f>SUMIFS(BKE!$F:$F,BKE!$C:$C,'nguyen vat lieu kho'!$A:$A,BKE!$B:$B,'nguyen vat lieu kho'!P$3)</f>
        <v>0</v>
      </c>
      <c r="Q97" s="183">
        <f>SUMIFS(BKE!$F:$F,BKE!$C:$C,'nguyen vat lieu kho'!$A:$A,BKE!$B:$B,'nguyen vat lieu kho'!Q$3)</f>
        <v>0</v>
      </c>
      <c r="R97" s="183">
        <f>SUMIFS(BKE!$F:$F,BKE!$C:$C,'nguyen vat lieu kho'!$A:$A,BKE!$B:$B,'nguyen vat lieu kho'!R$3)</f>
        <v>0</v>
      </c>
      <c r="S97" s="183">
        <f>SUMIFS(BKE!$F:$F,BKE!$C:$C,'nguyen vat lieu kho'!$A:$A,BKE!$B:$B,'nguyen vat lieu kho'!S$3)</f>
        <v>0</v>
      </c>
      <c r="T97" s="183">
        <f>SUMIFS(BKE!$F:$F,BKE!$C:$C,'nguyen vat lieu kho'!$A:$A,BKE!$B:$B,'nguyen vat lieu kho'!T$3)</f>
        <v>0</v>
      </c>
      <c r="U97" s="183">
        <f>SUMIFS(BKE!$F:$F,BKE!$C:$C,'nguyen vat lieu kho'!$A:$A,BKE!$B:$B,'nguyen vat lieu kho'!U$3)</f>
        <v>0</v>
      </c>
      <c r="V97" s="183">
        <f>SUMIFS(BKE!$F:$F,BKE!$C:$C,'nguyen vat lieu kho'!$A:$A,BKE!$B:$B,'nguyen vat lieu kho'!V$3)</f>
        <v>0</v>
      </c>
      <c r="W97" s="183">
        <f>SUMIFS(BKE!$F:$F,BKE!$C:$C,'nguyen vat lieu kho'!$A:$A,BKE!$B:$B,'nguyen vat lieu kho'!W$3)</f>
        <v>0</v>
      </c>
      <c r="X97" s="183">
        <f>SUMIFS(BKE!$F:$F,BKE!$C:$C,'nguyen vat lieu kho'!$A:$A,BKE!$B:$B,'nguyen vat lieu kho'!X$3)</f>
        <v>0</v>
      </c>
      <c r="Y97" s="183">
        <f>SUMIFS(BKE!$F:$F,BKE!$C:$C,'nguyen vat lieu kho'!$A:$A,BKE!$B:$B,'nguyen vat lieu kho'!Y$3)</f>
        <v>0</v>
      </c>
      <c r="Z97" s="183">
        <f>SUMIFS(BKE!$F:$F,BKE!$C:$C,'nguyen vat lieu kho'!$A:$A,BKE!$B:$B,'nguyen vat lieu kho'!Z$3)</f>
        <v>0</v>
      </c>
      <c r="AA97" s="183">
        <f>SUMIFS(BKE!$F:$F,BKE!$C:$C,'nguyen vat lieu kho'!$A:$A,BKE!$B:$B,'nguyen vat lieu kho'!AA$3)</f>
        <v>0</v>
      </c>
      <c r="AB97" s="183">
        <f>SUMIFS(BKE!$F:$F,BKE!$C:$C,'nguyen vat lieu kho'!$A:$A,BKE!$B:$B,'nguyen vat lieu kho'!AB$3)</f>
        <v>0</v>
      </c>
      <c r="AC97" s="183">
        <f>SUMIFS(BKE!$F:$F,BKE!$C:$C,'nguyen vat lieu kho'!$A:$A,BKE!$B:$B,'nguyen vat lieu kho'!AC$3)</f>
        <v>0</v>
      </c>
      <c r="AD97" s="183">
        <f>SUMIFS(BKE!$F:$F,BKE!$C:$C,'nguyen vat lieu kho'!$A:$A,BKE!$B:$B,'nguyen vat lieu kho'!AD$3)</f>
        <v>0</v>
      </c>
      <c r="AE97" s="183">
        <f>SUMIFS(BKE!$F:$F,BKE!$C:$C,'nguyen vat lieu kho'!$A:$A,BKE!$B:$B,'nguyen vat lieu kho'!AE$3)</f>
        <v>0</v>
      </c>
      <c r="AF97" s="183">
        <f>SUMIFS(BKE!$F:$F,BKE!$C:$C,'nguyen vat lieu kho'!$A:$A,BKE!$B:$B,'nguyen vat lieu kho'!AF$3)</f>
        <v>0</v>
      </c>
      <c r="AG97" s="183">
        <f>SUMIFS(BKE!$F:$F,BKE!$C:$C,'nguyen vat lieu kho'!$A:$A,BKE!$B:$B,'nguyen vat lieu kho'!AG$3)</f>
        <v>0</v>
      </c>
      <c r="AH97" s="183">
        <f>SUMIFS(BKE!$F:$F,BKE!$C:$C,'nguyen vat lieu kho'!$A:$A,BKE!$B:$B,'nguyen vat lieu kho'!AH$3)</f>
        <v>0</v>
      </c>
      <c r="AI97" s="183">
        <f>SUMIFS(BKE!$F:$F,BKE!$C:$C,'nguyen vat lieu kho'!$A:$A,BKE!$B:$B,'nguyen vat lieu kho'!AI$3)</f>
        <v>0</v>
      </c>
      <c r="AJ97" s="183">
        <f>SUMIFS(BKE!$F:$F,BKE!$C:$C,'nguyen vat lieu kho'!$A:$A,BKE!$B:$B,'nguyen vat lieu kho'!AJ$3)</f>
        <v>0</v>
      </c>
      <c r="AK97" s="183">
        <f>SUMIFS(BKE!$F:$F,BKE!$C:$C,'nguyen vat lieu kho'!$A:$A,BKE!$B:$B,'nguyen vat lieu kho'!AK$3)</f>
        <v>0</v>
      </c>
      <c r="AL97" s="183">
        <f>SUMIFS(BKE!$F:$F,BKE!$C:$C,'nguyen vat lieu kho'!$A:$A,BKE!$B:$B,'nguyen vat lieu kho'!AL$3)</f>
        <v>0</v>
      </c>
      <c r="AM97" s="183">
        <f>SUMIFS(BKE!$F:$F,BKE!$C:$C,'nguyen vat lieu kho'!$A:$A,BKE!$B:$B,'nguyen vat lieu kho'!AM$3)</f>
        <v>0</v>
      </c>
      <c r="AN97" s="183">
        <f>SUMIFS(BKE!$F:$F,BKE!$C:$C,'nguyen vat lieu kho'!$A:$A,BKE!$B:$B,'nguyen vat lieu kho'!AN$3)</f>
        <v>0</v>
      </c>
      <c r="AO97" s="183">
        <f>SUMIFS(BKE!$F:$F,BKE!$C:$C,'nguyen vat lieu kho'!$A:$A,BKE!$B:$B,'nguyen vat lieu kho'!AO$3)</f>
        <v>0</v>
      </c>
      <c r="AP97" s="183">
        <f>SUMIFS(BKE!$F:$F,BKE!$C:$C,'nguyen vat lieu kho'!$A:$A,BKE!$B:$B,'nguyen vat lieu kho'!AP$3)</f>
        <v>0</v>
      </c>
      <c r="AQ97" s="183">
        <f>SUMIFS(BKE!$F:$F,BKE!$C:$C,'nguyen vat lieu kho'!$A:$A,BKE!$B:$B,'nguyen vat lieu kho'!AQ$3)</f>
        <v>0</v>
      </c>
    </row>
    <row r="98" spans="1:43" s="118" customFormat="1" ht="25.5" customHeight="1">
      <c r="A98" s="6" t="s">
        <v>850</v>
      </c>
      <c r="B98" s="129" t="s">
        <v>851</v>
      </c>
      <c r="C98" s="122" t="s">
        <v>75</v>
      </c>
      <c r="D98" s="123">
        <v>130000</v>
      </c>
      <c r="E98" s="128"/>
      <c r="F98" s="124">
        <f t="shared" si="9"/>
        <v>0</v>
      </c>
      <c r="G98" s="125">
        <f>SUM(M98:AQ98)</f>
        <v>1</v>
      </c>
      <c r="H98" s="126">
        <f>D98*G98</f>
        <v>130000</v>
      </c>
      <c r="I98" s="127">
        <f>E98+G98-K98</f>
        <v>0</v>
      </c>
      <c r="J98" s="127">
        <f>F98+H98-L98</f>
        <v>0</v>
      </c>
      <c r="K98" s="128">
        <v>1</v>
      </c>
      <c r="L98" s="122">
        <f>K98*D98</f>
        <v>130000</v>
      </c>
      <c r="M98" s="183">
        <f>SUMIFS(BKE!$F:$F,BKE!$C:$C,'nguyen vat lieu kho'!$A:$A,BKE!$B:$B,'nguyen vat lieu kho'!M$3)</f>
        <v>0</v>
      </c>
      <c r="N98" s="183">
        <f>SUMIFS(BKE!$F:$F,BKE!$C:$C,'nguyen vat lieu kho'!$A:$A,BKE!$B:$B,'nguyen vat lieu kho'!N$3)</f>
        <v>0</v>
      </c>
      <c r="O98" s="183">
        <f>SUMIFS(BKE!$F:$F,BKE!$C:$C,'nguyen vat lieu kho'!$A:$A,BKE!$B:$B,'nguyen vat lieu kho'!O$3)</f>
        <v>0</v>
      </c>
      <c r="P98" s="183">
        <f>SUMIFS(BKE!$F:$F,BKE!$C:$C,'nguyen vat lieu kho'!$A:$A,BKE!$B:$B,'nguyen vat lieu kho'!P$3)</f>
        <v>0</v>
      </c>
      <c r="Q98" s="183">
        <f>SUMIFS(BKE!$F:$F,BKE!$C:$C,'nguyen vat lieu kho'!$A:$A,BKE!$B:$B,'nguyen vat lieu kho'!Q$3)</f>
        <v>0</v>
      </c>
      <c r="R98" s="183">
        <f>SUMIFS(BKE!$F:$F,BKE!$C:$C,'nguyen vat lieu kho'!$A:$A,BKE!$B:$B,'nguyen vat lieu kho'!R$3)</f>
        <v>0</v>
      </c>
      <c r="S98" s="183">
        <f>SUMIFS(BKE!$F:$F,BKE!$C:$C,'nguyen vat lieu kho'!$A:$A,BKE!$B:$B,'nguyen vat lieu kho'!S$3)</f>
        <v>0</v>
      </c>
      <c r="T98" s="183">
        <f>SUMIFS(BKE!$F:$F,BKE!$C:$C,'nguyen vat lieu kho'!$A:$A,BKE!$B:$B,'nguyen vat lieu kho'!T$3)</f>
        <v>0</v>
      </c>
      <c r="U98" s="183">
        <f>SUMIFS(BKE!$F:$F,BKE!$C:$C,'nguyen vat lieu kho'!$A:$A,BKE!$B:$B,'nguyen vat lieu kho'!U$3)</f>
        <v>0</v>
      </c>
      <c r="V98" s="183">
        <f>SUMIFS(BKE!$F:$F,BKE!$C:$C,'nguyen vat lieu kho'!$A:$A,BKE!$B:$B,'nguyen vat lieu kho'!V$3)</f>
        <v>0</v>
      </c>
      <c r="W98" s="183">
        <f>SUMIFS(BKE!$F:$F,BKE!$C:$C,'nguyen vat lieu kho'!$A:$A,BKE!$B:$B,'nguyen vat lieu kho'!W$3)</f>
        <v>0</v>
      </c>
      <c r="X98" s="183">
        <f>SUMIFS(BKE!$F:$F,BKE!$C:$C,'nguyen vat lieu kho'!$A:$A,BKE!$B:$B,'nguyen vat lieu kho'!X$3)</f>
        <v>0</v>
      </c>
      <c r="Y98" s="183">
        <f>SUMIFS(BKE!$F:$F,BKE!$C:$C,'nguyen vat lieu kho'!$A:$A,BKE!$B:$B,'nguyen vat lieu kho'!Y$3)</f>
        <v>0</v>
      </c>
      <c r="Z98" s="183">
        <f>SUMIFS(BKE!$F:$F,BKE!$C:$C,'nguyen vat lieu kho'!$A:$A,BKE!$B:$B,'nguyen vat lieu kho'!Z$3)</f>
        <v>0</v>
      </c>
      <c r="AA98" s="183">
        <f>SUMIFS(BKE!$F:$F,BKE!$C:$C,'nguyen vat lieu kho'!$A:$A,BKE!$B:$B,'nguyen vat lieu kho'!AA$3)</f>
        <v>0</v>
      </c>
      <c r="AB98" s="183">
        <f>SUMIFS(BKE!$F:$F,BKE!$C:$C,'nguyen vat lieu kho'!$A:$A,BKE!$B:$B,'nguyen vat lieu kho'!AB$3)</f>
        <v>0</v>
      </c>
      <c r="AC98" s="183">
        <f>SUMIFS(BKE!$F:$F,BKE!$C:$C,'nguyen vat lieu kho'!$A:$A,BKE!$B:$B,'nguyen vat lieu kho'!AC$3)</f>
        <v>0</v>
      </c>
      <c r="AD98" s="183">
        <f>SUMIFS(BKE!$F:$F,BKE!$C:$C,'nguyen vat lieu kho'!$A:$A,BKE!$B:$B,'nguyen vat lieu kho'!AD$3)</f>
        <v>0</v>
      </c>
      <c r="AE98" s="183">
        <f>SUMIFS(BKE!$F:$F,BKE!$C:$C,'nguyen vat lieu kho'!$A:$A,BKE!$B:$B,'nguyen vat lieu kho'!AE$3)</f>
        <v>0</v>
      </c>
      <c r="AF98" s="183">
        <f>SUMIFS(BKE!$F:$F,BKE!$C:$C,'nguyen vat lieu kho'!$A:$A,BKE!$B:$B,'nguyen vat lieu kho'!AF$3)</f>
        <v>0</v>
      </c>
      <c r="AG98" s="183">
        <f>SUMIFS(BKE!$F:$F,BKE!$C:$C,'nguyen vat lieu kho'!$A:$A,BKE!$B:$B,'nguyen vat lieu kho'!AG$3)</f>
        <v>0</v>
      </c>
      <c r="AH98" s="183">
        <f>SUMIFS(BKE!$F:$F,BKE!$C:$C,'nguyen vat lieu kho'!$A:$A,BKE!$B:$B,'nguyen vat lieu kho'!AH$3)</f>
        <v>1</v>
      </c>
      <c r="AI98" s="183">
        <f>SUMIFS(BKE!$F:$F,BKE!$C:$C,'nguyen vat lieu kho'!$A:$A,BKE!$B:$B,'nguyen vat lieu kho'!AI$3)</f>
        <v>0</v>
      </c>
      <c r="AJ98" s="183">
        <f>SUMIFS(BKE!$F:$F,BKE!$C:$C,'nguyen vat lieu kho'!$A:$A,BKE!$B:$B,'nguyen vat lieu kho'!AJ$3)</f>
        <v>0</v>
      </c>
      <c r="AK98" s="183">
        <f>SUMIFS(BKE!$F:$F,BKE!$C:$C,'nguyen vat lieu kho'!$A:$A,BKE!$B:$B,'nguyen vat lieu kho'!AK$3)</f>
        <v>0</v>
      </c>
      <c r="AL98" s="183">
        <f>SUMIFS(BKE!$F:$F,BKE!$C:$C,'nguyen vat lieu kho'!$A:$A,BKE!$B:$B,'nguyen vat lieu kho'!AL$3)</f>
        <v>0</v>
      </c>
      <c r="AM98" s="183">
        <f>SUMIFS(BKE!$F:$F,BKE!$C:$C,'nguyen vat lieu kho'!$A:$A,BKE!$B:$B,'nguyen vat lieu kho'!AM$3)</f>
        <v>0</v>
      </c>
      <c r="AN98" s="183">
        <f>SUMIFS(BKE!$F:$F,BKE!$C:$C,'nguyen vat lieu kho'!$A:$A,BKE!$B:$B,'nguyen vat lieu kho'!AN$3)</f>
        <v>0</v>
      </c>
      <c r="AO98" s="183">
        <f>SUMIFS(BKE!$F:$F,BKE!$C:$C,'nguyen vat lieu kho'!$A:$A,BKE!$B:$B,'nguyen vat lieu kho'!AO$3)</f>
        <v>0</v>
      </c>
      <c r="AP98" s="183">
        <f>SUMIFS(BKE!$F:$F,BKE!$C:$C,'nguyen vat lieu kho'!$A:$A,BKE!$B:$B,'nguyen vat lieu kho'!AP$3)</f>
        <v>0</v>
      </c>
      <c r="AQ98" s="183">
        <f>SUMIFS(BKE!$F:$F,BKE!$C:$C,'nguyen vat lieu kho'!$A:$A,BKE!$B:$B,'nguyen vat lieu kho'!AQ$3)</f>
        <v>0</v>
      </c>
    </row>
    <row r="99" spans="1:43" s="118" customFormat="1" ht="25.5" customHeight="1">
      <c r="A99" s="6" t="s">
        <v>107</v>
      </c>
      <c r="B99" s="129" t="s">
        <v>108</v>
      </c>
      <c r="C99" s="122" t="s">
        <v>48</v>
      </c>
      <c r="D99" s="123">
        <f>VLOOKUP(A99,BKE!C611:H1017,5,0)</f>
        <v>13634.823529411764</v>
      </c>
      <c r="E99" s="128">
        <v>27</v>
      </c>
      <c r="F99" s="124">
        <f t="shared" si="9"/>
        <v>368140.23529411765</v>
      </c>
      <c r="G99" s="125">
        <f t="shared" si="13"/>
        <v>68</v>
      </c>
      <c r="H99" s="126">
        <f t="shared" si="14"/>
        <v>927168</v>
      </c>
      <c r="I99" s="127">
        <f t="shared" si="11"/>
        <v>74</v>
      </c>
      <c r="J99" s="127">
        <f t="shared" si="12"/>
        <v>1008976.9411764706</v>
      </c>
      <c r="K99" s="128">
        <v>21</v>
      </c>
      <c r="L99" s="122">
        <f t="shared" si="10"/>
        <v>286331.29411764705</v>
      </c>
      <c r="M99" s="183">
        <f>SUMIFS(BKE!$F:$F,BKE!$C:$C,'nguyen vat lieu kho'!$A:$A,BKE!$B:$B,'nguyen vat lieu kho'!M$3)</f>
        <v>12</v>
      </c>
      <c r="N99" s="183">
        <f>SUMIFS(BKE!$F:$F,BKE!$C:$C,'nguyen vat lieu kho'!$A:$A,BKE!$B:$B,'nguyen vat lieu kho'!N$3)</f>
        <v>0</v>
      </c>
      <c r="O99" s="183">
        <f>SUMIFS(BKE!$F:$F,BKE!$C:$C,'nguyen vat lieu kho'!$A:$A,BKE!$B:$B,'nguyen vat lieu kho'!O$3)</f>
        <v>0</v>
      </c>
      <c r="P99" s="183">
        <f>SUMIFS(BKE!$F:$F,BKE!$C:$C,'nguyen vat lieu kho'!$A:$A,BKE!$B:$B,'nguyen vat lieu kho'!P$3)</f>
        <v>0</v>
      </c>
      <c r="Q99" s="183">
        <f>SUMIFS(BKE!$F:$F,BKE!$C:$C,'nguyen vat lieu kho'!$A:$A,BKE!$B:$B,'nguyen vat lieu kho'!Q$3)</f>
        <v>0</v>
      </c>
      <c r="R99" s="183">
        <f>SUMIFS(BKE!$F:$F,BKE!$C:$C,'nguyen vat lieu kho'!$A:$A,BKE!$B:$B,'nguyen vat lieu kho'!R$3)</f>
        <v>0</v>
      </c>
      <c r="S99" s="183">
        <f>SUMIFS(BKE!$F:$F,BKE!$C:$C,'nguyen vat lieu kho'!$A:$A,BKE!$B:$B,'nguyen vat lieu kho'!S$3)</f>
        <v>0</v>
      </c>
      <c r="T99" s="183">
        <f>SUMIFS(BKE!$F:$F,BKE!$C:$C,'nguyen vat lieu kho'!$A:$A,BKE!$B:$B,'nguyen vat lieu kho'!T$3)</f>
        <v>20</v>
      </c>
      <c r="U99" s="183">
        <f>SUMIFS(BKE!$F:$F,BKE!$C:$C,'nguyen vat lieu kho'!$A:$A,BKE!$B:$B,'nguyen vat lieu kho'!U$3)</f>
        <v>0</v>
      </c>
      <c r="V99" s="183">
        <f>SUMIFS(BKE!$F:$F,BKE!$C:$C,'nguyen vat lieu kho'!$A:$A,BKE!$B:$B,'nguyen vat lieu kho'!V$3)</f>
        <v>0</v>
      </c>
      <c r="W99" s="183">
        <f>SUMIFS(BKE!$F:$F,BKE!$C:$C,'nguyen vat lieu kho'!$A:$A,BKE!$B:$B,'nguyen vat lieu kho'!W$3)</f>
        <v>0</v>
      </c>
      <c r="X99" s="183">
        <f>SUMIFS(BKE!$F:$F,BKE!$C:$C,'nguyen vat lieu kho'!$A:$A,BKE!$B:$B,'nguyen vat lieu kho'!X$3)</f>
        <v>0</v>
      </c>
      <c r="Y99" s="183">
        <f>SUMIFS(BKE!$F:$F,BKE!$C:$C,'nguyen vat lieu kho'!$A:$A,BKE!$B:$B,'nguyen vat lieu kho'!Y$3)</f>
        <v>0</v>
      </c>
      <c r="Z99" s="183">
        <f>SUMIFS(BKE!$F:$F,BKE!$C:$C,'nguyen vat lieu kho'!$A:$A,BKE!$B:$B,'nguyen vat lieu kho'!Z$3)</f>
        <v>0</v>
      </c>
      <c r="AA99" s="183">
        <f>SUMIFS(BKE!$F:$F,BKE!$C:$C,'nguyen vat lieu kho'!$A:$A,BKE!$B:$B,'nguyen vat lieu kho'!AA$3)</f>
        <v>12</v>
      </c>
      <c r="AB99" s="183">
        <f>SUMIFS(BKE!$F:$F,BKE!$C:$C,'nguyen vat lieu kho'!$A:$A,BKE!$B:$B,'nguyen vat lieu kho'!AB$3)</f>
        <v>0</v>
      </c>
      <c r="AC99" s="183">
        <f>SUMIFS(BKE!$F:$F,BKE!$C:$C,'nguyen vat lieu kho'!$A:$A,BKE!$B:$B,'nguyen vat lieu kho'!AC$3)</f>
        <v>0</v>
      </c>
      <c r="AD99" s="183">
        <f>SUMIFS(BKE!$F:$F,BKE!$C:$C,'nguyen vat lieu kho'!$A:$A,BKE!$B:$B,'nguyen vat lieu kho'!AD$3)</f>
        <v>0</v>
      </c>
      <c r="AE99" s="183">
        <f>SUMIFS(BKE!$F:$F,BKE!$C:$C,'nguyen vat lieu kho'!$A:$A,BKE!$B:$B,'nguyen vat lieu kho'!AE$3)</f>
        <v>0</v>
      </c>
      <c r="AF99" s="183">
        <f>SUMIFS(BKE!$F:$F,BKE!$C:$C,'nguyen vat lieu kho'!$A:$A,BKE!$B:$B,'nguyen vat lieu kho'!AF$3)</f>
        <v>0</v>
      </c>
      <c r="AG99" s="183">
        <f>SUMIFS(BKE!$F:$F,BKE!$C:$C,'nguyen vat lieu kho'!$A:$A,BKE!$B:$B,'nguyen vat lieu kho'!AG$3)</f>
        <v>0</v>
      </c>
      <c r="AH99" s="183">
        <f>SUMIFS(BKE!$F:$F,BKE!$C:$C,'nguyen vat lieu kho'!$A:$A,BKE!$B:$B,'nguyen vat lieu kho'!AH$3)</f>
        <v>12</v>
      </c>
      <c r="AI99" s="183">
        <f>SUMIFS(BKE!$F:$F,BKE!$C:$C,'nguyen vat lieu kho'!$A:$A,BKE!$B:$B,'nguyen vat lieu kho'!AI$3)</f>
        <v>0</v>
      </c>
      <c r="AJ99" s="183">
        <f>SUMIFS(BKE!$F:$F,BKE!$C:$C,'nguyen vat lieu kho'!$A:$A,BKE!$B:$B,'nguyen vat lieu kho'!AJ$3)</f>
        <v>0</v>
      </c>
      <c r="AK99" s="183">
        <f>SUMIFS(BKE!$F:$F,BKE!$C:$C,'nguyen vat lieu kho'!$A:$A,BKE!$B:$B,'nguyen vat lieu kho'!AK$3)</f>
        <v>0</v>
      </c>
      <c r="AL99" s="183">
        <f>SUMIFS(BKE!$F:$F,BKE!$C:$C,'nguyen vat lieu kho'!$A:$A,BKE!$B:$B,'nguyen vat lieu kho'!AL$3)</f>
        <v>0</v>
      </c>
      <c r="AM99" s="183">
        <f>SUMIFS(BKE!$F:$F,BKE!$C:$C,'nguyen vat lieu kho'!$A:$A,BKE!$B:$B,'nguyen vat lieu kho'!AM$3)</f>
        <v>0</v>
      </c>
      <c r="AN99" s="183">
        <f>SUMIFS(BKE!$F:$F,BKE!$C:$C,'nguyen vat lieu kho'!$A:$A,BKE!$B:$B,'nguyen vat lieu kho'!AN$3)</f>
        <v>0</v>
      </c>
      <c r="AO99" s="183">
        <f>SUMIFS(BKE!$F:$F,BKE!$C:$C,'nguyen vat lieu kho'!$A:$A,BKE!$B:$B,'nguyen vat lieu kho'!AO$3)</f>
        <v>0</v>
      </c>
      <c r="AP99" s="183">
        <f>SUMIFS(BKE!$F:$F,BKE!$C:$C,'nguyen vat lieu kho'!$A:$A,BKE!$B:$B,'nguyen vat lieu kho'!AP$3)</f>
        <v>12</v>
      </c>
      <c r="AQ99" s="183">
        <f>SUMIFS(BKE!$F:$F,BKE!$C:$C,'nguyen vat lieu kho'!$A:$A,BKE!$B:$B,'nguyen vat lieu kho'!AQ$3)</f>
        <v>0</v>
      </c>
    </row>
    <row r="100" spans="1:43" s="118" customFormat="1" ht="25.5" customHeight="1">
      <c r="A100" s="9" t="s">
        <v>772</v>
      </c>
      <c r="B100" s="9" t="s">
        <v>159</v>
      </c>
      <c r="C100" s="9" t="s">
        <v>26</v>
      </c>
      <c r="D100" s="123">
        <f>VLOOKUP(A100,BKE!C612:H1018,5,0)</f>
        <v>47713</v>
      </c>
      <c r="E100" s="128">
        <v>16</v>
      </c>
      <c r="F100" s="124">
        <f t="shared" si="9"/>
        <v>763408</v>
      </c>
      <c r="G100" s="125">
        <f t="shared" si="13"/>
        <v>84</v>
      </c>
      <c r="H100" s="126">
        <f t="shared" si="14"/>
        <v>4007892</v>
      </c>
      <c r="I100" s="127">
        <f t="shared" si="11"/>
        <v>91</v>
      </c>
      <c r="J100" s="127">
        <f t="shared" si="12"/>
        <v>4341883</v>
      </c>
      <c r="K100" s="128">
        <v>9</v>
      </c>
      <c r="L100" s="122">
        <f t="shared" si="10"/>
        <v>429417</v>
      </c>
      <c r="M100" s="183">
        <f>SUMIFS(BKE!$F:$F,BKE!$C:$C,'nguyen vat lieu kho'!$A:$A,BKE!$B:$B,'nguyen vat lieu kho'!M$3)</f>
        <v>24</v>
      </c>
      <c r="N100" s="183">
        <f>SUMIFS(BKE!$F:$F,BKE!$C:$C,'nguyen vat lieu kho'!$A:$A,BKE!$B:$B,'nguyen vat lieu kho'!N$3)</f>
        <v>0</v>
      </c>
      <c r="O100" s="183">
        <f>SUMIFS(BKE!$F:$F,BKE!$C:$C,'nguyen vat lieu kho'!$A:$A,BKE!$B:$B,'nguyen vat lieu kho'!O$3)</f>
        <v>0</v>
      </c>
      <c r="P100" s="183">
        <f>SUMIFS(BKE!$F:$F,BKE!$C:$C,'nguyen vat lieu kho'!$A:$A,BKE!$B:$B,'nguyen vat lieu kho'!P$3)</f>
        <v>0</v>
      </c>
      <c r="Q100" s="183">
        <f>SUMIFS(BKE!$F:$F,BKE!$C:$C,'nguyen vat lieu kho'!$A:$A,BKE!$B:$B,'nguyen vat lieu kho'!Q$3)</f>
        <v>0</v>
      </c>
      <c r="R100" s="183">
        <f>SUMIFS(BKE!$F:$F,BKE!$C:$C,'nguyen vat lieu kho'!$A:$A,BKE!$B:$B,'nguyen vat lieu kho'!R$3)</f>
        <v>0</v>
      </c>
      <c r="S100" s="183">
        <f>SUMIFS(BKE!$F:$F,BKE!$C:$C,'nguyen vat lieu kho'!$A:$A,BKE!$B:$B,'nguyen vat lieu kho'!S$3)</f>
        <v>0</v>
      </c>
      <c r="T100" s="183">
        <f>SUMIFS(BKE!$F:$F,BKE!$C:$C,'nguyen vat lieu kho'!$A:$A,BKE!$B:$B,'nguyen vat lieu kho'!T$3)</f>
        <v>12</v>
      </c>
      <c r="U100" s="183">
        <f>SUMIFS(BKE!$F:$F,BKE!$C:$C,'nguyen vat lieu kho'!$A:$A,BKE!$B:$B,'nguyen vat lieu kho'!U$3)</f>
        <v>0</v>
      </c>
      <c r="V100" s="183">
        <f>SUMIFS(BKE!$F:$F,BKE!$C:$C,'nguyen vat lieu kho'!$A:$A,BKE!$B:$B,'nguyen vat lieu kho'!V$3)</f>
        <v>0</v>
      </c>
      <c r="W100" s="183">
        <f>SUMIFS(BKE!$F:$F,BKE!$C:$C,'nguyen vat lieu kho'!$A:$A,BKE!$B:$B,'nguyen vat lieu kho'!W$3)</f>
        <v>0</v>
      </c>
      <c r="X100" s="183">
        <f>SUMIFS(BKE!$F:$F,BKE!$C:$C,'nguyen vat lieu kho'!$A:$A,BKE!$B:$B,'nguyen vat lieu kho'!X$3)</f>
        <v>0</v>
      </c>
      <c r="Y100" s="183">
        <f>SUMIFS(BKE!$F:$F,BKE!$C:$C,'nguyen vat lieu kho'!$A:$A,BKE!$B:$B,'nguyen vat lieu kho'!Y$3)</f>
        <v>0</v>
      </c>
      <c r="Z100" s="183">
        <f>SUMIFS(BKE!$F:$F,BKE!$C:$C,'nguyen vat lieu kho'!$A:$A,BKE!$B:$B,'nguyen vat lieu kho'!Z$3)</f>
        <v>0</v>
      </c>
      <c r="AA100" s="183">
        <f>SUMIFS(BKE!$F:$F,BKE!$C:$C,'nguyen vat lieu kho'!$A:$A,BKE!$B:$B,'nguyen vat lieu kho'!AA$3)</f>
        <v>0</v>
      </c>
      <c r="AB100" s="183">
        <f>SUMIFS(BKE!$F:$F,BKE!$C:$C,'nguyen vat lieu kho'!$A:$A,BKE!$B:$B,'nguyen vat lieu kho'!AB$3)</f>
        <v>0</v>
      </c>
      <c r="AC100" s="183">
        <f>SUMIFS(BKE!$F:$F,BKE!$C:$C,'nguyen vat lieu kho'!$A:$A,BKE!$B:$B,'nguyen vat lieu kho'!AC$3)</f>
        <v>0</v>
      </c>
      <c r="AD100" s="183">
        <f>SUMIFS(BKE!$F:$F,BKE!$C:$C,'nguyen vat lieu kho'!$A:$A,BKE!$B:$B,'nguyen vat lieu kho'!AD$3)</f>
        <v>0</v>
      </c>
      <c r="AE100" s="183">
        <f>SUMIFS(BKE!$F:$F,BKE!$C:$C,'nguyen vat lieu kho'!$A:$A,BKE!$B:$B,'nguyen vat lieu kho'!AE$3)</f>
        <v>0</v>
      </c>
      <c r="AF100" s="183">
        <f>SUMIFS(BKE!$F:$F,BKE!$C:$C,'nguyen vat lieu kho'!$A:$A,BKE!$B:$B,'nguyen vat lieu kho'!AF$3)</f>
        <v>0</v>
      </c>
      <c r="AG100" s="183">
        <f>SUMIFS(BKE!$F:$F,BKE!$C:$C,'nguyen vat lieu kho'!$A:$A,BKE!$B:$B,'nguyen vat lieu kho'!AG$3)</f>
        <v>0</v>
      </c>
      <c r="AH100" s="183">
        <f>SUMIFS(BKE!$F:$F,BKE!$C:$C,'nguyen vat lieu kho'!$A:$A,BKE!$B:$B,'nguyen vat lieu kho'!AH$3)</f>
        <v>0</v>
      </c>
      <c r="AI100" s="183">
        <f>SUMIFS(BKE!$F:$F,BKE!$C:$C,'nguyen vat lieu kho'!$A:$A,BKE!$B:$B,'nguyen vat lieu kho'!AI$3)</f>
        <v>0</v>
      </c>
      <c r="AJ100" s="183">
        <f>SUMIFS(BKE!$F:$F,BKE!$C:$C,'nguyen vat lieu kho'!$A:$A,BKE!$B:$B,'nguyen vat lieu kho'!AJ$3)</f>
        <v>0</v>
      </c>
      <c r="AK100" s="183">
        <f>SUMIFS(BKE!$F:$F,BKE!$C:$C,'nguyen vat lieu kho'!$A:$A,BKE!$B:$B,'nguyen vat lieu kho'!AK$3)</f>
        <v>0</v>
      </c>
      <c r="AL100" s="183">
        <f>SUMIFS(BKE!$F:$F,BKE!$C:$C,'nguyen vat lieu kho'!$A:$A,BKE!$B:$B,'nguyen vat lieu kho'!AL$3)</f>
        <v>12</v>
      </c>
      <c r="AM100" s="183">
        <f>SUMIFS(BKE!$F:$F,BKE!$C:$C,'nguyen vat lieu kho'!$A:$A,BKE!$B:$B,'nguyen vat lieu kho'!AM$3)</f>
        <v>0</v>
      </c>
      <c r="AN100" s="183">
        <f>SUMIFS(BKE!$F:$F,BKE!$C:$C,'nguyen vat lieu kho'!$A:$A,BKE!$B:$B,'nguyen vat lieu kho'!AN$3)</f>
        <v>0</v>
      </c>
      <c r="AO100" s="183">
        <f>SUMIFS(BKE!$F:$F,BKE!$C:$C,'nguyen vat lieu kho'!$A:$A,BKE!$B:$B,'nguyen vat lieu kho'!AO$3)</f>
        <v>0</v>
      </c>
      <c r="AP100" s="183">
        <f>SUMIFS(BKE!$F:$F,BKE!$C:$C,'nguyen vat lieu kho'!$A:$A,BKE!$B:$B,'nguyen vat lieu kho'!AP$3)</f>
        <v>36</v>
      </c>
      <c r="AQ100" s="183">
        <f>SUMIFS(BKE!$F:$F,BKE!$C:$C,'nguyen vat lieu kho'!$A:$A,BKE!$B:$B,'nguyen vat lieu kho'!AQ$3)</f>
        <v>0</v>
      </c>
    </row>
    <row r="101" spans="1:43" s="118" customFormat="1" ht="25.5" customHeight="1">
      <c r="A101" s="6" t="s">
        <v>118</v>
      </c>
      <c r="B101" s="129" t="s">
        <v>119</v>
      </c>
      <c r="C101" s="122" t="s">
        <v>26</v>
      </c>
      <c r="D101" s="123">
        <f>VLOOKUP(A101,BKE!C613:H1019,5,0)</f>
        <v>19104.5</v>
      </c>
      <c r="E101" s="128"/>
      <c r="F101" s="124">
        <f t="shared" si="9"/>
        <v>0</v>
      </c>
      <c r="G101" s="125">
        <f t="shared" si="13"/>
        <v>10</v>
      </c>
      <c r="H101" s="126">
        <f t="shared" si="14"/>
        <v>191045</v>
      </c>
      <c r="I101" s="127">
        <f t="shared" si="11"/>
        <v>10</v>
      </c>
      <c r="J101" s="127">
        <f t="shared" si="12"/>
        <v>191045</v>
      </c>
      <c r="K101" s="128"/>
      <c r="L101" s="122">
        <f t="shared" si="10"/>
        <v>0</v>
      </c>
      <c r="M101" s="183">
        <f>SUMIFS(BKE!$F:$F,BKE!$C:$C,'nguyen vat lieu kho'!$A:$A,BKE!$B:$B,'nguyen vat lieu kho'!M$3)</f>
        <v>5</v>
      </c>
      <c r="N101" s="183">
        <f>SUMIFS(BKE!$F:$F,BKE!$C:$C,'nguyen vat lieu kho'!$A:$A,BKE!$B:$B,'nguyen vat lieu kho'!N$3)</f>
        <v>0</v>
      </c>
      <c r="O101" s="183">
        <f>SUMIFS(BKE!$F:$F,BKE!$C:$C,'nguyen vat lieu kho'!$A:$A,BKE!$B:$B,'nguyen vat lieu kho'!O$3)</f>
        <v>0</v>
      </c>
      <c r="P101" s="183">
        <f>SUMIFS(BKE!$F:$F,BKE!$C:$C,'nguyen vat lieu kho'!$A:$A,BKE!$B:$B,'nguyen vat lieu kho'!P$3)</f>
        <v>0</v>
      </c>
      <c r="Q101" s="183">
        <f>SUMIFS(BKE!$F:$F,BKE!$C:$C,'nguyen vat lieu kho'!$A:$A,BKE!$B:$B,'nguyen vat lieu kho'!Q$3)</f>
        <v>0</v>
      </c>
      <c r="R101" s="183">
        <f>SUMIFS(BKE!$F:$F,BKE!$C:$C,'nguyen vat lieu kho'!$A:$A,BKE!$B:$B,'nguyen vat lieu kho'!R$3)</f>
        <v>0</v>
      </c>
      <c r="S101" s="183">
        <f>SUMIFS(BKE!$F:$F,BKE!$C:$C,'nguyen vat lieu kho'!$A:$A,BKE!$B:$B,'nguyen vat lieu kho'!S$3)</f>
        <v>0</v>
      </c>
      <c r="T101" s="183">
        <f>SUMIFS(BKE!$F:$F,BKE!$C:$C,'nguyen vat lieu kho'!$A:$A,BKE!$B:$B,'nguyen vat lieu kho'!T$3)</f>
        <v>0</v>
      </c>
      <c r="U101" s="183">
        <f>SUMIFS(BKE!$F:$F,BKE!$C:$C,'nguyen vat lieu kho'!$A:$A,BKE!$B:$B,'nguyen vat lieu kho'!U$3)</f>
        <v>0</v>
      </c>
      <c r="V101" s="183">
        <f>SUMIFS(BKE!$F:$F,BKE!$C:$C,'nguyen vat lieu kho'!$A:$A,BKE!$B:$B,'nguyen vat lieu kho'!V$3)</f>
        <v>0</v>
      </c>
      <c r="W101" s="183">
        <f>SUMIFS(BKE!$F:$F,BKE!$C:$C,'nguyen vat lieu kho'!$A:$A,BKE!$B:$B,'nguyen vat lieu kho'!W$3)</f>
        <v>0</v>
      </c>
      <c r="X101" s="183">
        <f>SUMIFS(BKE!$F:$F,BKE!$C:$C,'nguyen vat lieu kho'!$A:$A,BKE!$B:$B,'nguyen vat lieu kho'!X$3)</f>
        <v>0</v>
      </c>
      <c r="Y101" s="183">
        <f>SUMIFS(BKE!$F:$F,BKE!$C:$C,'nguyen vat lieu kho'!$A:$A,BKE!$B:$B,'nguyen vat lieu kho'!Y$3)</f>
        <v>0</v>
      </c>
      <c r="Z101" s="183">
        <f>SUMIFS(BKE!$F:$F,BKE!$C:$C,'nguyen vat lieu kho'!$A:$A,BKE!$B:$B,'nguyen vat lieu kho'!Z$3)</f>
        <v>0</v>
      </c>
      <c r="AA101" s="183">
        <f>SUMIFS(BKE!$F:$F,BKE!$C:$C,'nguyen vat lieu kho'!$A:$A,BKE!$B:$B,'nguyen vat lieu kho'!AA$3)</f>
        <v>0</v>
      </c>
      <c r="AB101" s="183">
        <f>SUMIFS(BKE!$F:$F,BKE!$C:$C,'nguyen vat lieu kho'!$A:$A,BKE!$B:$B,'nguyen vat lieu kho'!AB$3)</f>
        <v>0</v>
      </c>
      <c r="AC101" s="183">
        <f>SUMIFS(BKE!$F:$F,BKE!$C:$C,'nguyen vat lieu kho'!$A:$A,BKE!$B:$B,'nguyen vat lieu kho'!AC$3)</f>
        <v>0</v>
      </c>
      <c r="AD101" s="183">
        <f>SUMIFS(BKE!$F:$F,BKE!$C:$C,'nguyen vat lieu kho'!$A:$A,BKE!$B:$B,'nguyen vat lieu kho'!AD$3)</f>
        <v>0</v>
      </c>
      <c r="AE101" s="183">
        <f>SUMIFS(BKE!$F:$F,BKE!$C:$C,'nguyen vat lieu kho'!$A:$A,BKE!$B:$B,'nguyen vat lieu kho'!AE$3)</f>
        <v>0</v>
      </c>
      <c r="AF101" s="183">
        <f>SUMIFS(BKE!$F:$F,BKE!$C:$C,'nguyen vat lieu kho'!$A:$A,BKE!$B:$B,'nguyen vat lieu kho'!AF$3)</f>
        <v>0</v>
      </c>
      <c r="AG101" s="183">
        <f>SUMIFS(BKE!$F:$F,BKE!$C:$C,'nguyen vat lieu kho'!$A:$A,BKE!$B:$B,'nguyen vat lieu kho'!AG$3)</f>
        <v>0</v>
      </c>
      <c r="AH101" s="183">
        <f>SUMIFS(BKE!$F:$F,BKE!$C:$C,'nguyen vat lieu kho'!$A:$A,BKE!$B:$B,'nguyen vat lieu kho'!AH$3)</f>
        <v>0</v>
      </c>
      <c r="AI101" s="183">
        <f>SUMIFS(BKE!$F:$F,BKE!$C:$C,'nguyen vat lieu kho'!$A:$A,BKE!$B:$B,'nguyen vat lieu kho'!AI$3)</f>
        <v>0</v>
      </c>
      <c r="AJ101" s="183">
        <f>SUMIFS(BKE!$F:$F,BKE!$C:$C,'nguyen vat lieu kho'!$A:$A,BKE!$B:$B,'nguyen vat lieu kho'!AJ$3)</f>
        <v>0</v>
      </c>
      <c r="AK101" s="183">
        <f>SUMIFS(BKE!$F:$F,BKE!$C:$C,'nguyen vat lieu kho'!$A:$A,BKE!$B:$B,'nguyen vat lieu kho'!AK$3)</f>
        <v>0</v>
      </c>
      <c r="AL101" s="183">
        <f>SUMIFS(BKE!$F:$F,BKE!$C:$C,'nguyen vat lieu kho'!$A:$A,BKE!$B:$B,'nguyen vat lieu kho'!AL$3)</f>
        <v>0</v>
      </c>
      <c r="AM101" s="183">
        <f>SUMIFS(BKE!$F:$F,BKE!$C:$C,'nguyen vat lieu kho'!$A:$A,BKE!$B:$B,'nguyen vat lieu kho'!AM$3)</f>
        <v>0</v>
      </c>
      <c r="AN101" s="183">
        <f>SUMIFS(BKE!$F:$F,BKE!$C:$C,'nguyen vat lieu kho'!$A:$A,BKE!$B:$B,'nguyen vat lieu kho'!AN$3)</f>
        <v>0</v>
      </c>
      <c r="AO101" s="183">
        <f>SUMIFS(BKE!$F:$F,BKE!$C:$C,'nguyen vat lieu kho'!$A:$A,BKE!$B:$B,'nguyen vat lieu kho'!AO$3)</f>
        <v>0</v>
      </c>
      <c r="AP101" s="183">
        <f>SUMIFS(BKE!$F:$F,BKE!$C:$C,'nguyen vat lieu kho'!$A:$A,BKE!$B:$B,'nguyen vat lieu kho'!AP$3)</f>
        <v>5</v>
      </c>
      <c r="AQ101" s="183">
        <f>SUMIFS(BKE!$F:$F,BKE!$C:$C,'nguyen vat lieu kho'!$A:$A,BKE!$B:$B,'nguyen vat lieu kho'!AQ$3)</f>
        <v>0</v>
      </c>
    </row>
    <row r="102" spans="1:43" s="118" customFormat="1" ht="25.5" customHeight="1">
      <c r="A102" s="6" t="s">
        <v>889</v>
      </c>
      <c r="B102" s="129" t="s">
        <v>120</v>
      </c>
      <c r="C102" s="122" t="s">
        <v>26</v>
      </c>
      <c r="D102" s="123">
        <v>90000</v>
      </c>
      <c r="E102" s="128">
        <v>1</v>
      </c>
      <c r="F102" s="124">
        <f t="shared" si="9"/>
        <v>90000</v>
      </c>
      <c r="G102" s="125">
        <f t="shared" si="13"/>
        <v>1</v>
      </c>
      <c r="H102" s="126">
        <f t="shared" si="14"/>
        <v>90000</v>
      </c>
      <c r="I102" s="127">
        <f t="shared" si="11"/>
        <v>2</v>
      </c>
      <c r="J102" s="127">
        <f t="shared" si="12"/>
        <v>180000</v>
      </c>
      <c r="K102" s="128"/>
      <c r="L102" s="122">
        <f t="shared" si="10"/>
        <v>0</v>
      </c>
      <c r="M102" s="183">
        <f>SUMIFS(BKE!$F:$F,BKE!$C:$C,'nguyen vat lieu kho'!$A:$A,BKE!$B:$B,'nguyen vat lieu kho'!M$3)</f>
        <v>0</v>
      </c>
      <c r="N102" s="183">
        <f>SUMIFS(BKE!$F:$F,BKE!$C:$C,'nguyen vat lieu kho'!$A:$A,BKE!$B:$B,'nguyen vat lieu kho'!N$3)</f>
        <v>0</v>
      </c>
      <c r="O102" s="183">
        <f>SUMIFS(BKE!$F:$F,BKE!$C:$C,'nguyen vat lieu kho'!$A:$A,BKE!$B:$B,'nguyen vat lieu kho'!O$3)</f>
        <v>0</v>
      </c>
      <c r="P102" s="183">
        <f>SUMIFS(BKE!$F:$F,BKE!$C:$C,'nguyen vat lieu kho'!$A:$A,BKE!$B:$B,'nguyen vat lieu kho'!P$3)</f>
        <v>0</v>
      </c>
      <c r="Q102" s="183">
        <f>SUMIFS(BKE!$F:$F,BKE!$C:$C,'nguyen vat lieu kho'!$A:$A,BKE!$B:$B,'nguyen vat lieu kho'!Q$3)</f>
        <v>0</v>
      </c>
      <c r="R102" s="183">
        <f>SUMIFS(BKE!$F:$F,BKE!$C:$C,'nguyen vat lieu kho'!$A:$A,BKE!$B:$B,'nguyen vat lieu kho'!R$3)</f>
        <v>0</v>
      </c>
      <c r="S102" s="183">
        <f>SUMIFS(BKE!$F:$F,BKE!$C:$C,'nguyen vat lieu kho'!$A:$A,BKE!$B:$B,'nguyen vat lieu kho'!S$3)</f>
        <v>0</v>
      </c>
      <c r="T102" s="183">
        <f>SUMIFS(BKE!$F:$F,BKE!$C:$C,'nguyen vat lieu kho'!$A:$A,BKE!$B:$B,'nguyen vat lieu kho'!T$3)</f>
        <v>0</v>
      </c>
      <c r="U102" s="183">
        <f>SUMIFS(BKE!$F:$F,BKE!$C:$C,'nguyen vat lieu kho'!$A:$A,BKE!$B:$B,'nguyen vat lieu kho'!U$3)</f>
        <v>0</v>
      </c>
      <c r="V102" s="183">
        <f>SUMIFS(BKE!$F:$F,BKE!$C:$C,'nguyen vat lieu kho'!$A:$A,BKE!$B:$B,'nguyen vat lieu kho'!V$3)</f>
        <v>0</v>
      </c>
      <c r="W102" s="183">
        <f>SUMIFS(BKE!$F:$F,BKE!$C:$C,'nguyen vat lieu kho'!$A:$A,BKE!$B:$B,'nguyen vat lieu kho'!W$3)</f>
        <v>0</v>
      </c>
      <c r="X102" s="183">
        <f>SUMIFS(BKE!$F:$F,BKE!$C:$C,'nguyen vat lieu kho'!$A:$A,BKE!$B:$B,'nguyen vat lieu kho'!X$3)</f>
        <v>0</v>
      </c>
      <c r="Y102" s="183">
        <f>SUMIFS(BKE!$F:$F,BKE!$C:$C,'nguyen vat lieu kho'!$A:$A,BKE!$B:$B,'nguyen vat lieu kho'!Y$3)</f>
        <v>0</v>
      </c>
      <c r="Z102" s="183">
        <f>SUMIFS(BKE!$F:$F,BKE!$C:$C,'nguyen vat lieu kho'!$A:$A,BKE!$B:$B,'nguyen vat lieu kho'!Z$3)</f>
        <v>0</v>
      </c>
      <c r="AA102" s="183">
        <f>SUMIFS(BKE!$F:$F,BKE!$C:$C,'nguyen vat lieu kho'!$A:$A,BKE!$B:$B,'nguyen vat lieu kho'!AA$3)</f>
        <v>0</v>
      </c>
      <c r="AB102" s="183">
        <f>SUMIFS(BKE!$F:$F,BKE!$C:$C,'nguyen vat lieu kho'!$A:$A,BKE!$B:$B,'nguyen vat lieu kho'!AB$3)</f>
        <v>0</v>
      </c>
      <c r="AC102" s="183">
        <f>SUMIFS(BKE!$F:$F,BKE!$C:$C,'nguyen vat lieu kho'!$A:$A,BKE!$B:$B,'nguyen vat lieu kho'!AC$3)</f>
        <v>0</v>
      </c>
      <c r="AD102" s="183">
        <f>SUMIFS(BKE!$F:$F,BKE!$C:$C,'nguyen vat lieu kho'!$A:$A,BKE!$B:$B,'nguyen vat lieu kho'!AD$3)</f>
        <v>0</v>
      </c>
      <c r="AE102" s="183">
        <f>SUMIFS(BKE!$F:$F,BKE!$C:$C,'nguyen vat lieu kho'!$A:$A,BKE!$B:$B,'nguyen vat lieu kho'!AE$3)</f>
        <v>0</v>
      </c>
      <c r="AF102" s="183">
        <f>SUMIFS(BKE!$F:$F,BKE!$C:$C,'nguyen vat lieu kho'!$A:$A,BKE!$B:$B,'nguyen vat lieu kho'!AF$3)</f>
        <v>0</v>
      </c>
      <c r="AG102" s="183">
        <f>SUMIFS(BKE!$F:$F,BKE!$C:$C,'nguyen vat lieu kho'!$A:$A,BKE!$B:$B,'nguyen vat lieu kho'!AG$3)</f>
        <v>0</v>
      </c>
      <c r="AH102" s="183">
        <f>SUMIFS(BKE!$F:$F,BKE!$C:$C,'nguyen vat lieu kho'!$A:$A,BKE!$B:$B,'nguyen vat lieu kho'!AH$3)</f>
        <v>0</v>
      </c>
      <c r="AI102" s="183">
        <f>SUMIFS(BKE!$F:$F,BKE!$C:$C,'nguyen vat lieu kho'!$A:$A,BKE!$B:$B,'nguyen vat lieu kho'!AI$3)</f>
        <v>0</v>
      </c>
      <c r="AJ102" s="183">
        <f>SUMIFS(BKE!$F:$F,BKE!$C:$C,'nguyen vat lieu kho'!$A:$A,BKE!$B:$B,'nguyen vat lieu kho'!AJ$3)</f>
        <v>0</v>
      </c>
      <c r="AK102" s="183">
        <f>SUMIFS(BKE!$F:$F,BKE!$C:$C,'nguyen vat lieu kho'!$A:$A,BKE!$B:$B,'nguyen vat lieu kho'!AK$3)</f>
        <v>0</v>
      </c>
      <c r="AL102" s="183">
        <f>SUMIFS(BKE!$F:$F,BKE!$C:$C,'nguyen vat lieu kho'!$A:$A,BKE!$B:$B,'nguyen vat lieu kho'!AL$3)</f>
        <v>0</v>
      </c>
      <c r="AM102" s="183">
        <f>SUMIFS(BKE!$F:$F,BKE!$C:$C,'nguyen vat lieu kho'!$A:$A,BKE!$B:$B,'nguyen vat lieu kho'!AM$3)</f>
        <v>0</v>
      </c>
      <c r="AN102" s="183">
        <f>SUMIFS(BKE!$F:$F,BKE!$C:$C,'nguyen vat lieu kho'!$A:$A,BKE!$B:$B,'nguyen vat lieu kho'!AN$3)</f>
        <v>0</v>
      </c>
      <c r="AO102" s="183">
        <f>SUMIFS(BKE!$F:$F,BKE!$C:$C,'nguyen vat lieu kho'!$A:$A,BKE!$B:$B,'nguyen vat lieu kho'!AO$3)</f>
        <v>0</v>
      </c>
      <c r="AP102" s="183">
        <f>SUMIFS(BKE!$F:$F,BKE!$C:$C,'nguyen vat lieu kho'!$A:$A,BKE!$B:$B,'nguyen vat lieu kho'!AP$3)</f>
        <v>1</v>
      </c>
      <c r="AQ102" s="183">
        <f>SUMIFS(BKE!$F:$F,BKE!$C:$C,'nguyen vat lieu kho'!$A:$A,BKE!$B:$B,'nguyen vat lieu kho'!AQ$3)</f>
        <v>0</v>
      </c>
    </row>
    <row r="103" spans="1:43" s="118" customFormat="1" ht="25.5" customHeight="1">
      <c r="A103" s="263"/>
      <c r="B103" s="263"/>
      <c r="C103" s="122" t="s">
        <v>4</v>
      </c>
      <c r="D103" s="123"/>
      <c r="E103" s="128"/>
      <c r="F103" s="124">
        <f t="shared" si="9"/>
        <v>0</v>
      </c>
      <c r="G103" s="125">
        <f>SUM(M103:AQ103)</f>
        <v>0</v>
      </c>
      <c r="H103" s="126">
        <f>D103*G103</f>
        <v>0</v>
      </c>
      <c r="I103" s="127">
        <f t="shared" si="11"/>
        <v>0</v>
      </c>
      <c r="J103" s="127">
        <f t="shared" si="12"/>
        <v>0</v>
      </c>
      <c r="K103" s="128"/>
      <c r="L103" s="122">
        <f t="shared" si="10"/>
        <v>0</v>
      </c>
      <c r="M103" s="183">
        <f>SUMIFS(BKE!$F:$F,BKE!$C:$C,'nguyen vat lieu kho'!$A:$A,BKE!$B:$B,'nguyen vat lieu kho'!M$3)</f>
        <v>0</v>
      </c>
      <c r="N103" s="183">
        <f>SUMIFS(BKE!$F:$F,BKE!$C:$C,'nguyen vat lieu kho'!$A:$A,BKE!$B:$B,'nguyen vat lieu kho'!N$3)</f>
        <v>0</v>
      </c>
      <c r="O103" s="183">
        <f>SUMIFS(BKE!$F:$F,BKE!$C:$C,'nguyen vat lieu kho'!$A:$A,BKE!$B:$B,'nguyen vat lieu kho'!O$3)</f>
        <v>0</v>
      </c>
      <c r="P103" s="183">
        <f>SUMIFS(BKE!$F:$F,BKE!$C:$C,'nguyen vat lieu kho'!$A:$A,BKE!$B:$B,'nguyen vat lieu kho'!P$3)</f>
        <v>0</v>
      </c>
      <c r="Q103" s="183">
        <f>SUMIFS(BKE!$F:$F,BKE!$C:$C,'nguyen vat lieu kho'!$A:$A,BKE!$B:$B,'nguyen vat lieu kho'!Q$3)</f>
        <v>0</v>
      </c>
      <c r="R103" s="183">
        <f>SUMIFS(BKE!$F:$F,BKE!$C:$C,'nguyen vat lieu kho'!$A:$A,BKE!$B:$B,'nguyen vat lieu kho'!R$3)</f>
        <v>0</v>
      </c>
      <c r="S103" s="183">
        <f>SUMIFS(BKE!$F:$F,BKE!$C:$C,'nguyen vat lieu kho'!$A:$A,BKE!$B:$B,'nguyen vat lieu kho'!S$3)</f>
        <v>0</v>
      </c>
      <c r="T103" s="183">
        <f>SUMIFS(BKE!$F:$F,BKE!$C:$C,'nguyen vat lieu kho'!$A:$A,BKE!$B:$B,'nguyen vat lieu kho'!T$3)</f>
        <v>0</v>
      </c>
      <c r="U103" s="183">
        <f>SUMIFS(BKE!$F:$F,BKE!$C:$C,'nguyen vat lieu kho'!$A:$A,BKE!$B:$B,'nguyen vat lieu kho'!U$3)</f>
        <v>0</v>
      </c>
      <c r="V103" s="183">
        <f>SUMIFS(BKE!$F:$F,BKE!$C:$C,'nguyen vat lieu kho'!$A:$A,BKE!$B:$B,'nguyen vat lieu kho'!V$3)</f>
        <v>0</v>
      </c>
      <c r="W103" s="183">
        <f>SUMIFS(BKE!$F:$F,BKE!$C:$C,'nguyen vat lieu kho'!$A:$A,BKE!$B:$B,'nguyen vat lieu kho'!W$3)</f>
        <v>0</v>
      </c>
      <c r="X103" s="183">
        <f>SUMIFS(BKE!$F:$F,BKE!$C:$C,'nguyen vat lieu kho'!$A:$A,BKE!$B:$B,'nguyen vat lieu kho'!X$3)</f>
        <v>0</v>
      </c>
      <c r="Y103" s="183">
        <f>SUMIFS(BKE!$F:$F,BKE!$C:$C,'nguyen vat lieu kho'!$A:$A,BKE!$B:$B,'nguyen vat lieu kho'!Y$3)</f>
        <v>0</v>
      </c>
      <c r="Z103" s="183">
        <f>SUMIFS(BKE!$F:$F,BKE!$C:$C,'nguyen vat lieu kho'!$A:$A,BKE!$B:$B,'nguyen vat lieu kho'!Z$3)</f>
        <v>0</v>
      </c>
      <c r="AA103" s="183">
        <f>SUMIFS(BKE!$F:$F,BKE!$C:$C,'nguyen vat lieu kho'!$A:$A,BKE!$B:$B,'nguyen vat lieu kho'!AA$3)</f>
        <v>0</v>
      </c>
      <c r="AB103" s="183">
        <f>SUMIFS(BKE!$F:$F,BKE!$C:$C,'nguyen vat lieu kho'!$A:$A,BKE!$B:$B,'nguyen vat lieu kho'!AB$3)</f>
        <v>0</v>
      </c>
      <c r="AC103" s="183">
        <f>SUMIFS(BKE!$F:$F,BKE!$C:$C,'nguyen vat lieu kho'!$A:$A,BKE!$B:$B,'nguyen vat lieu kho'!AC$3)</f>
        <v>0</v>
      </c>
      <c r="AD103" s="183">
        <f>SUMIFS(BKE!$F:$F,BKE!$C:$C,'nguyen vat lieu kho'!$A:$A,BKE!$B:$B,'nguyen vat lieu kho'!AD$3)</f>
        <v>0</v>
      </c>
      <c r="AE103" s="183">
        <f>SUMIFS(BKE!$F:$F,BKE!$C:$C,'nguyen vat lieu kho'!$A:$A,BKE!$B:$B,'nguyen vat lieu kho'!AE$3)</f>
        <v>0</v>
      </c>
      <c r="AF103" s="183">
        <f>SUMIFS(BKE!$F:$F,BKE!$C:$C,'nguyen vat lieu kho'!$A:$A,BKE!$B:$B,'nguyen vat lieu kho'!AF$3)</f>
        <v>0</v>
      </c>
      <c r="AG103" s="183">
        <f>SUMIFS(BKE!$F:$F,BKE!$C:$C,'nguyen vat lieu kho'!$A:$A,BKE!$B:$B,'nguyen vat lieu kho'!AG$3)</f>
        <v>0</v>
      </c>
      <c r="AH103" s="183">
        <f>SUMIFS(BKE!$F:$F,BKE!$C:$C,'nguyen vat lieu kho'!$A:$A,BKE!$B:$B,'nguyen vat lieu kho'!AH$3)</f>
        <v>0</v>
      </c>
      <c r="AI103" s="183">
        <f>SUMIFS(BKE!$F:$F,BKE!$C:$C,'nguyen vat lieu kho'!$A:$A,BKE!$B:$B,'nguyen vat lieu kho'!AI$3)</f>
        <v>0</v>
      </c>
      <c r="AJ103" s="183">
        <f>SUMIFS(BKE!$F:$F,BKE!$C:$C,'nguyen vat lieu kho'!$A:$A,BKE!$B:$B,'nguyen vat lieu kho'!AJ$3)</f>
        <v>0</v>
      </c>
      <c r="AK103" s="183">
        <f>SUMIFS(BKE!$F:$F,BKE!$C:$C,'nguyen vat lieu kho'!$A:$A,BKE!$B:$B,'nguyen vat lieu kho'!AK$3)</f>
        <v>0</v>
      </c>
      <c r="AL103" s="183">
        <f>SUMIFS(BKE!$F:$F,BKE!$C:$C,'nguyen vat lieu kho'!$A:$A,BKE!$B:$B,'nguyen vat lieu kho'!AL$3)</f>
        <v>0</v>
      </c>
      <c r="AM103" s="183">
        <f>SUMIFS(BKE!$F:$F,BKE!$C:$C,'nguyen vat lieu kho'!$A:$A,BKE!$B:$B,'nguyen vat lieu kho'!AM$3)</f>
        <v>0</v>
      </c>
      <c r="AN103" s="183">
        <f>SUMIFS(BKE!$F:$F,BKE!$C:$C,'nguyen vat lieu kho'!$A:$A,BKE!$B:$B,'nguyen vat lieu kho'!AN$3)</f>
        <v>0</v>
      </c>
      <c r="AO103" s="183">
        <f>SUMIFS(BKE!$F:$F,BKE!$C:$C,'nguyen vat lieu kho'!$A:$A,BKE!$B:$B,'nguyen vat lieu kho'!AO$3)</f>
        <v>0</v>
      </c>
      <c r="AP103" s="183">
        <f>SUMIFS(BKE!$F:$F,BKE!$C:$C,'nguyen vat lieu kho'!$A:$A,BKE!$B:$B,'nguyen vat lieu kho'!AP$3)</f>
        <v>0</v>
      </c>
      <c r="AQ103" s="183">
        <f>SUMIFS(BKE!$F:$F,BKE!$C:$C,'nguyen vat lieu kho'!$A:$A,BKE!$B:$B,'nguyen vat lieu kho'!AQ$3)</f>
        <v>0</v>
      </c>
    </row>
    <row r="104" spans="1:43" s="118" customFormat="1" ht="25.5" customHeight="1">
      <c r="A104" s="6" t="s">
        <v>39</v>
      </c>
      <c r="B104" s="129" t="s">
        <v>40</v>
      </c>
      <c r="C104" s="122" t="s">
        <v>4</v>
      </c>
      <c r="D104" s="123" t="str">
        <f>VLOOKUP(A104,BKE!C616:H1022,5,0)</f>
        <v>0</v>
      </c>
      <c r="E104" s="128">
        <v>4.4000000000000004</v>
      </c>
      <c r="F104" s="124">
        <f t="shared" si="9"/>
        <v>0</v>
      </c>
      <c r="G104" s="125">
        <f t="shared" si="13"/>
        <v>0</v>
      </c>
      <c r="H104" s="126">
        <f t="shared" ref="H104:H141" si="15">D104*G104</f>
        <v>0</v>
      </c>
      <c r="I104" s="127">
        <f t="shared" si="11"/>
        <v>1.2000000000000002</v>
      </c>
      <c r="J104" s="127">
        <f t="shared" si="12"/>
        <v>0</v>
      </c>
      <c r="K104" s="128">
        <v>3.2</v>
      </c>
      <c r="L104" s="122">
        <f t="shared" si="10"/>
        <v>0</v>
      </c>
      <c r="M104" s="183">
        <f>SUMIFS(BKE!$F:$F,BKE!$C:$C,'nguyen vat lieu kho'!$A:$A,BKE!$B:$B,'nguyen vat lieu kho'!M$3)</f>
        <v>0</v>
      </c>
      <c r="N104" s="183">
        <f>SUMIFS(BKE!$F:$F,BKE!$C:$C,'nguyen vat lieu kho'!$A:$A,BKE!$B:$B,'nguyen vat lieu kho'!N$3)</f>
        <v>0</v>
      </c>
      <c r="O104" s="183">
        <f>SUMIFS(BKE!$F:$F,BKE!$C:$C,'nguyen vat lieu kho'!$A:$A,BKE!$B:$B,'nguyen vat lieu kho'!O$3)</f>
        <v>0</v>
      </c>
      <c r="P104" s="183">
        <f>SUMIFS(BKE!$F:$F,BKE!$C:$C,'nguyen vat lieu kho'!$A:$A,BKE!$B:$B,'nguyen vat lieu kho'!P$3)</f>
        <v>0</v>
      </c>
      <c r="Q104" s="183">
        <f>SUMIFS(BKE!$F:$F,BKE!$C:$C,'nguyen vat lieu kho'!$A:$A,BKE!$B:$B,'nguyen vat lieu kho'!Q$3)</f>
        <v>0</v>
      </c>
      <c r="R104" s="183">
        <f>SUMIFS(BKE!$F:$F,BKE!$C:$C,'nguyen vat lieu kho'!$A:$A,BKE!$B:$B,'nguyen vat lieu kho'!R$3)</f>
        <v>0</v>
      </c>
      <c r="S104" s="183">
        <f>SUMIFS(BKE!$F:$F,BKE!$C:$C,'nguyen vat lieu kho'!$A:$A,BKE!$B:$B,'nguyen vat lieu kho'!S$3)</f>
        <v>0</v>
      </c>
      <c r="T104" s="183">
        <f>SUMIFS(BKE!$F:$F,BKE!$C:$C,'nguyen vat lieu kho'!$A:$A,BKE!$B:$B,'nguyen vat lieu kho'!T$3)</f>
        <v>0</v>
      </c>
      <c r="U104" s="183">
        <f>SUMIFS(BKE!$F:$F,BKE!$C:$C,'nguyen vat lieu kho'!$A:$A,BKE!$B:$B,'nguyen vat lieu kho'!U$3)</f>
        <v>0</v>
      </c>
      <c r="V104" s="183">
        <f>SUMIFS(BKE!$F:$F,BKE!$C:$C,'nguyen vat lieu kho'!$A:$A,BKE!$B:$B,'nguyen vat lieu kho'!V$3)</f>
        <v>0</v>
      </c>
      <c r="W104" s="183">
        <f>SUMIFS(BKE!$F:$F,BKE!$C:$C,'nguyen vat lieu kho'!$A:$A,BKE!$B:$B,'nguyen vat lieu kho'!W$3)</f>
        <v>0</v>
      </c>
      <c r="X104" s="183">
        <f>SUMIFS(BKE!$F:$F,BKE!$C:$C,'nguyen vat lieu kho'!$A:$A,BKE!$B:$B,'nguyen vat lieu kho'!X$3)</f>
        <v>0</v>
      </c>
      <c r="Y104" s="183">
        <f>SUMIFS(BKE!$F:$F,BKE!$C:$C,'nguyen vat lieu kho'!$A:$A,BKE!$B:$B,'nguyen vat lieu kho'!Y$3)</f>
        <v>0</v>
      </c>
      <c r="Z104" s="183">
        <f>SUMIFS(BKE!$F:$F,BKE!$C:$C,'nguyen vat lieu kho'!$A:$A,BKE!$B:$B,'nguyen vat lieu kho'!Z$3)</f>
        <v>0</v>
      </c>
      <c r="AA104" s="183">
        <f>SUMIFS(BKE!$F:$F,BKE!$C:$C,'nguyen vat lieu kho'!$A:$A,BKE!$B:$B,'nguyen vat lieu kho'!AA$3)</f>
        <v>0</v>
      </c>
      <c r="AB104" s="183">
        <f>SUMIFS(BKE!$F:$F,BKE!$C:$C,'nguyen vat lieu kho'!$A:$A,BKE!$B:$B,'nguyen vat lieu kho'!AB$3)</f>
        <v>0</v>
      </c>
      <c r="AC104" s="183">
        <f>SUMIFS(BKE!$F:$F,BKE!$C:$C,'nguyen vat lieu kho'!$A:$A,BKE!$B:$B,'nguyen vat lieu kho'!AC$3)</f>
        <v>0</v>
      </c>
      <c r="AD104" s="183">
        <f>SUMIFS(BKE!$F:$F,BKE!$C:$C,'nguyen vat lieu kho'!$A:$A,BKE!$B:$B,'nguyen vat lieu kho'!AD$3)</f>
        <v>0</v>
      </c>
      <c r="AE104" s="183">
        <f>SUMIFS(BKE!$F:$F,BKE!$C:$C,'nguyen vat lieu kho'!$A:$A,BKE!$B:$B,'nguyen vat lieu kho'!AE$3)</f>
        <v>0</v>
      </c>
      <c r="AF104" s="183">
        <f>SUMIFS(BKE!$F:$F,BKE!$C:$C,'nguyen vat lieu kho'!$A:$A,BKE!$B:$B,'nguyen vat lieu kho'!AF$3)</f>
        <v>0</v>
      </c>
      <c r="AG104" s="183">
        <f>SUMIFS(BKE!$F:$F,BKE!$C:$C,'nguyen vat lieu kho'!$A:$A,BKE!$B:$B,'nguyen vat lieu kho'!AG$3)</f>
        <v>0</v>
      </c>
      <c r="AH104" s="183">
        <f>SUMIFS(BKE!$F:$F,BKE!$C:$C,'nguyen vat lieu kho'!$A:$A,BKE!$B:$B,'nguyen vat lieu kho'!AH$3)</f>
        <v>0</v>
      </c>
      <c r="AI104" s="183">
        <f>SUMIFS(BKE!$F:$F,BKE!$C:$C,'nguyen vat lieu kho'!$A:$A,BKE!$B:$B,'nguyen vat lieu kho'!AI$3)</f>
        <v>0</v>
      </c>
      <c r="AJ104" s="183">
        <f>SUMIFS(BKE!$F:$F,BKE!$C:$C,'nguyen vat lieu kho'!$A:$A,BKE!$B:$B,'nguyen vat lieu kho'!AJ$3)</f>
        <v>0</v>
      </c>
      <c r="AK104" s="183">
        <f>SUMIFS(BKE!$F:$F,BKE!$C:$C,'nguyen vat lieu kho'!$A:$A,BKE!$B:$B,'nguyen vat lieu kho'!AK$3)</f>
        <v>0</v>
      </c>
      <c r="AL104" s="183">
        <f>SUMIFS(BKE!$F:$F,BKE!$C:$C,'nguyen vat lieu kho'!$A:$A,BKE!$B:$B,'nguyen vat lieu kho'!AL$3)</f>
        <v>0</v>
      </c>
      <c r="AM104" s="183">
        <f>SUMIFS(BKE!$F:$F,BKE!$C:$C,'nguyen vat lieu kho'!$A:$A,BKE!$B:$B,'nguyen vat lieu kho'!AM$3)</f>
        <v>0</v>
      </c>
      <c r="AN104" s="183">
        <f>SUMIFS(BKE!$F:$F,BKE!$C:$C,'nguyen vat lieu kho'!$A:$A,BKE!$B:$B,'nguyen vat lieu kho'!AN$3)</f>
        <v>0</v>
      </c>
      <c r="AO104" s="183">
        <f>SUMIFS(BKE!$F:$F,BKE!$C:$C,'nguyen vat lieu kho'!$A:$A,BKE!$B:$B,'nguyen vat lieu kho'!AO$3)</f>
        <v>0</v>
      </c>
      <c r="AP104" s="183">
        <f>SUMIFS(BKE!$F:$F,BKE!$C:$C,'nguyen vat lieu kho'!$A:$A,BKE!$B:$B,'nguyen vat lieu kho'!AP$3)</f>
        <v>0</v>
      </c>
      <c r="AQ104" s="183">
        <f>SUMIFS(BKE!$F:$F,BKE!$C:$C,'nguyen vat lieu kho'!$A:$A,BKE!$B:$B,'nguyen vat lieu kho'!AQ$3)</f>
        <v>0</v>
      </c>
    </row>
    <row r="105" spans="1:43" s="118" customFormat="1" ht="25.5" customHeight="1">
      <c r="A105" s="6" t="s">
        <v>60</v>
      </c>
      <c r="B105" s="129" t="s">
        <v>61</v>
      </c>
      <c r="C105" s="122" t="s">
        <v>4</v>
      </c>
      <c r="D105" s="123">
        <f>VLOOKUP(A105,BKE!C617:H1023,5,0)</f>
        <v>12500</v>
      </c>
      <c r="E105" s="128">
        <v>15</v>
      </c>
      <c r="F105" s="124">
        <f t="shared" si="9"/>
        <v>187500</v>
      </c>
      <c r="G105" s="125">
        <f t="shared" si="13"/>
        <v>75</v>
      </c>
      <c r="H105" s="126">
        <f t="shared" si="15"/>
        <v>937500</v>
      </c>
      <c r="I105" s="127">
        <f t="shared" si="11"/>
        <v>83</v>
      </c>
      <c r="J105" s="127">
        <f t="shared" si="12"/>
        <v>1037500</v>
      </c>
      <c r="K105" s="128">
        <v>7</v>
      </c>
      <c r="L105" s="122">
        <f t="shared" si="10"/>
        <v>87500</v>
      </c>
      <c r="M105" s="183">
        <f>SUMIFS(BKE!$F:$F,BKE!$C:$C,'nguyen vat lieu kho'!$A:$A,BKE!$B:$B,'nguyen vat lieu kho'!M$3)</f>
        <v>0</v>
      </c>
      <c r="N105" s="183">
        <f>SUMIFS(BKE!$F:$F,BKE!$C:$C,'nguyen vat lieu kho'!$A:$A,BKE!$B:$B,'nguyen vat lieu kho'!N$3)</f>
        <v>0</v>
      </c>
      <c r="O105" s="183">
        <f>SUMIFS(BKE!$F:$F,BKE!$C:$C,'nguyen vat lieu kho'!$A:$A,BKE!$B:$B,'nguyen vat lieu kho'!O$3)</f>
        <v>0</v>
      </c>
      <c r="P105" s="183">
        <f>SUMIFS(BKE!$F:$F,BKE!$C:$C,'nguyen vat lieu kho'!$A:$A,BKE!$B:$B,'nguyen vat lieu kho'!P$3)</f>
        <v>0</v>
      </c>
      <c r="Q105" s="183">
        <f>SUMIFS(BKE!$F:$F,BKE!$C:$C,'nguyen vat lieu kho'!$A:$A,BKE!$B:$B,'nguyen vat lieu kho'!Q$3)</f>
        <v>0</v>
      </c>
      <c r="R105" s="183">
        <f>SUMIFS(BKE!$F:$F,BKE!$C:$C,'nguyen vat lieu kho'!$A:$A,BKE!$B:$B,'nguyen vat lieu kho'!R$3)</f>
        <v>0</v>
      </c>
      <c r="S105" s="183">
        <f>SUMIFS(BKE!$F:$F,BKE!$C:$C,'nguyen vat lieu kho'!$A:$A,BKE!$B:$B,'nguyen vat lieu kho'!S$3)</f>
        <v>0</v>
      </c>
      <c r="T105" s="183">
        <f>SUMIFS(BKE!$F:$F,BKE!$C:$C,'nguyen vat lieu kho'!$A:$A,BKE!$B:$B,'nguyen vat lieu kho'!T$3)</f>
        <v>25</v>
      </c>
      <c r="U105" s="183">
        <f>SUMIFS(BKE!$F:$F,BKE!$C:$C,'nguyen vat lieu kho'!$A:$A,BKE!$B:$B,'nguyen vat lieu kho'!U$3)</f>
        <v>0</v>
      </c>
      <c r="V105" s="183">
        <f>SUMIFS(BKE!$F:$F,BKE!$C:$C,'nguyen vat lieu kho'!$A:$A,BKE!$B:$B,'nguyen vat lieu kho'!V$3)</f>
        <v>0</v>
      </c>
      <c r="W105" s="183">
        <f>SUMIFS(BKE!$F:$F,BKE!$C:$C,'nguyen vat lieu kho'!$A:$A,BKE!$B:$B,'nguyen vat lieu kho'!W$3)</f>
        <v>0</v>
      </c>
      <c r="X105" s="183">
        <f>SUMIFS(BKE!$F:$F,BKE!$C:$C,'nguyen vat lieu kho'!$A:$A,BKE!$B:$B,'nguyen vat lieu kho'!X$3)</f>
        <v>0</v>
      </c>
      <c r="Y105" s="183">
        <f>SUMIFS(BKE!$F:$F,BKE!$C:$C,'nguyen vat lieu kho'!$A:$A,BKE!$B:$B,'nguyen vat lieu kho'!Y$3)</f>
        <v>0</v>
      </c>
      <c r="Z105" s="183">
        <f>SUMIFS(BKE!$F:$F,BKE!$C:$C,'nguyen vat lieu kho'!$A:$A,BKE!$B:$B,'nguyen vat lieu kho'!Z$3)</f>
        <v>0</v>
      </c>
      <c r="AA105" s="183">
        <f>SUMIFS(BKE!$F:$F,BKE!$C:$C,'nguyen vat lieu kho'!$A:$A,BKE!$B:$B,'nguyen vat lieu kho'!AA$3)</f>
        <v>0</v>
      </c>
      <c r="AB105" s="183">
        <f>SUMIFS(BKE!$F:$F,BKE!$C:$C,'nguyen vat lieu kho'!$A:$A,BKE!$B:$B,'nguyen vat lieu kho'!AB$3)</f>
        <v>0</v>
      </c>
      <c r="AC105" s="183">
        <f>SUMIFS(BKE!$F:$F,BKE!$C:$C,'nguyen vat lieu kho'!$A:$A,BKE!$B:$B,'nguyen vat lieu kho'!AC$3)</f>
        <v>0</v>
      </c>
      <c r="AD105" s="183">
        <f>SUMIFS(BKE!$F:$F,BKE!$C:$C,'nguyen vat lieu kho'!$A:$A,BKE!$B:$B,'nguyen vat lieu kho'!AD$3)</f>
        <v>0</v>
      </c>
      <c r="AE105" s="183">
        <f>SUMIFS(BKE!$F:$F,BKE!$C:$C,'nguyen vat lieu kho'!$A:$A,BKE!$B:$B,'nguyen vat lieu kho'!AE$3)</f>
        <v>0</v>
      </c>
      <c r="AF105" s="183">
        <f>SUMIFS(BKE!$F:$F,BKE!$C:$C,'nguyen vat lieu kho'!$A:$A,BKE!$B:$B,'nguyen vat lieu kho'!AF$3)</f>
        <v>0</v>
      </c>
      <c r="AG105" s="183">
        <f>SUMIFS(BKE!$F:$F,BKE!$C:$C,'nguyen vat lieu kho'!$A:$A,BKE!$B:$B,'nguyen vat lieu kho'!AG$3)</f>
        <v>0</v>
      </c>
      <c r="AH105" s="183">
        <f>SUMIFS(BKE!$F:$F,BKE!$C:$C,'nguyen vat lieu kho'!$A:$A,BKE!$B:$B,'nguyen vat lieu kho'!AH$3)</f>
        <v>25</v>
      </c>
      <c r="AI105" s="183">
        <f>SUMIFS(BKE!$F:$F,BKE!$C:$C,'nguyen vat lieu kho'!$A:$A,BKE!$B:$B,'nguyen vat lieu kho'!AI$3)</f>
        <v>0</v>
      </c>
      <c r="AJ105" s="183">
        <f>SUMIFS(BKE!$F:$F,BKE!$C:$C,'nguyen vat lieu kho'!$A:$A,BKE!$B:$B,'nguyen vat lieu kho'!AJ$3)</f>
        <v>0</v>
      </c>
      <c r="AK105" s="183">
        <f>SUMIFS(BKE!$F:$F,BKE!$C:$C,'nguyen vat lieu kho'!$A:$A,BKE!$B:$B,'nguyen vat lieu kho'!AK$3)</f>
        <v>0</v>
      </c>
      <c r="AL105" s="183">
        <f>SUMIFS(BKE!$F:$F,BKE!$C:$C,'nguyen vat lieu kho'!$A:$A,BKE!$B:$B,'nguyen vat lieu kho'!AL$3)</f>
        <v>0</v>
      </c>
      <c r="AM105" s="183">
        <f>SUMIFS(BKE!$F:$F,BKE!$C:$C,'nguyen vat lieu kho'!$A:$A,BKE!$B:$B,'nguyen vat lieu kho'!AM$3)</f>
        <v>0</v>
      </c>
      <c r="AN105" s="183">
        <f>SUMIFS(BKE!$F:$F,BKE!$C:$C,'nguyen vat lieu kho'!$A:$A,BKE!$B:$B,'nguyen vat lieu kho'!AN$3)</f>
        <v>0</v>
      </c>
      <c r="AO105" s="183">
        <f>SUMIFS(BKE!$F:$F,BKE!$C:$C,'nguyen vat lieu kho'!$A:$A,BKE!$B:$B,'nguyen vat lieu kho'!AO$3)</f>
        <v>0</v>
      </c>
      <c r="AP105" s="183">
        <f>SUMIFS(BKE!$F:$F,BKE!$C:$C,'nguyen vat lieu kho'!$A:$A,BKE!$B:$B,'nguyen vat lieu kho'!AP$3)</f>
        <v>25</v>
      </c>
      <c r="AQ105" s="183">
        <f>SUMIFS(BKE!$F:$F,BKE!$C:$C,'nguyen vat lieu kho'!$A:$A,BKE!$B:$B,'nguyen vat lieu kho'!AQ$3)</f>
        <v>0</v>
      </c>
    </row>
    <row r="106" spans="1:43" s="118" customFormat="1" ht="25.5" customHeight="1">
      <c r="A106" s="6" t="s">
        <v>62</v>
      </c>
      <c r="B106" s="129" t="s">
        <v>63</v>
      </c>
      <c r="C106" s="122" t="s">
        <v>4</v>
      </c>
      <c r="D106" s="123">
        <f>VLOOKUP(A106,BKE!C618:H1024,5,0)</f>
        <v>25500</v>
      </c>
      <c r="E106" s="128">
        <v>2</v>
      </c>
      <c r="F106" s="124">
        <f t="shared" si="9"/>
        <v>51000</v>
      </c>
      <c r="G106" s="125">
        <f t="shared" si="13"/>
        <v>8</v>
      </c>
      <c r="H106" s="126">
        <f t="shared" si="15"/>
        <v>204000</v>
      </c>
      <c r="I106" s="127">
        <f t="shared" si="11"/>
        <v>6.7</v>
      </c>
      <c r="J106" s="127">
        <f t="shared" si="12"/>
        <v>170850</v>
      </c>
      <c r="K106" s="128">
        <v>3.3</v>
      </c>
      <c r="L106" s="122">
        <f t="shared" si="10"/>
        <v>84150</v>
      </c>
      <c r="M106" s="183">
        <f>SUMIFS(BKE!$F:$F,BKE!$C:$C,'nguyen vat lieu kho'!$A:$A,BKE!$B:$B,'nguyen vat lieu kho'!M$3)</f>
        <v>2</v>
      </c>
      <c r="N106" s="183">
        <f>SUMIFS(BKE!$F:$F,BKE!$C:$C,'nguyen vat lieu kho'!$A:$A,BKE!$B:$B,'nguyen vat lieu kho'!N$3)</f>
        <v>0</v>
      </c>
      <c r="O106" s="183">
        <f>SUMIFS(BKE!$F:$F,BKE!$C:$C,'nguyen vat lieu kho'!$A:$A,BKE!$B:$B,'nguyen vat lieu kho'!O$3)</f>
        <v>0</v>
      </c>
      <c r="P106" s="183">
        <f>SUMIFS(BKE!$F:$F,BKE!$C:$C,'nguyen vat lieu kho'!$A:$A,BKE!$B:$B,'nguyen vat lieu kho'!P$3)</f>
        <v>0</v>
      </c>
      <c r="Q106" s="183">
        <f>SUMIFS(BKE!$F:$F,BKE!$C:$C,'nguyen vat lieu kho'!$A:$A,BKE!$B:$B,'nguyen vat lieu kho'!Q$3)</f>
        <v>0</v>
      </c>
      <c r="R106" s="183">
        <f>SUMIFS(BKE!$F:$F,BKE!$C:$C,'nguyen vat lieu kho'!$A:$A,BKE!$B:$B,'nguyen vat lieu kho'!R$3)</f>
        <v>0</v>
      </c>
      <c r="S106" s="183">
        <f>SUMIFS(BKE!$F:$F,BKE!$C:$C,'nguyen vat lieu kho'!$A:$A,BKE!$B:$B,'nguyen vat lieu kho'!S$3)</f>
        <v>0</v>
      </c>
      <c r="T106" s="183">
        <f>SUMIFS(BKE!$F:$F,BKE!$C:$C,'nguyen vat lieu kho'!$A:$A,BKE!$B:$B,'nguyen vat lieu kho'!T$3)</f>
        <v>0</v>
      </c>
      <c r="U106" s="183">
        <f>SUMIFS(BKE!$F:$F,BKE!$C:$C,'nguyen vat lieu kho'!$A:$A,BKE!$B:$B,'nguyen vat lieu kho'!U$3)</f>
        <v>0</v>
      </c>
      <c r="V106" s="183">
        <f>SUMIFS(BKE!$F:$F,BKE!$C:$C,'nguyen vat lieu kho'!$A:$A,BKE!$B:$B,'nguyen vat lieu kho'!V$3)</f>
        <v>0</v>
      </c>
      <c r="W106" s="183">
        <f>SUMIFS(BKE!$F:$F,BKE!$C:$C,'nguyen vat lieu kho'!$A:$A,BKE!$B:$B,'nguyen vat lieu kho'!W$3)</f>
        <v>0</v>
      </c>
      <c r="X106" s="183">
        <f>SUMIFS(BKE!$F:$F,BKE!$C:$C,'nguyen vat lieu kho'!$A:$A,BKE!$B:$B,'nguyen vat lieu kho'!X$3)</f>
        <v>0</v>
      </c>
      <c r="Y106" s="183">
        <f>SUMIFS(BKE!$F:$F,BKE!$C:$C,'nguyen vat lieu kho'!$A:$A,BKE!$B:$B,'nguyen vat lieu kho'!Y$3)</f>
        <v>0</v>
      </c>
      <c r="Z106" s="183">
        <f>SUMIFS(BKE!$F:$F,BKE!$C:$C,'nguyen vat lieu kho'!$A:$A,BKE!$B:$B,'nguyen vat lieu kho'!Z$3)</f>
        <v>0</v>
      </c>
      <c r="AA106" s="183">
        <f>SUMIFS(BKE!$F:$F,BKE!$C:$C,'nguyen vat lieu kho'!$A:$A,BKE!$B:$B,'nguyen vat lieu kho'!AA$3)</f>
        <v>2</v>
      </c>
      <c r="AB106" s="183">
        <f>SUMIFS(BKE!$F:$F,BKE!$C:$C,'nguyen vat lieu kho'!$A:$A,BKE!$B:$B,'nguyen vat lieu kho'!AB$3)</f>
        <v>0</v>
      </c>
      <c r="AC106" s="183">
        <f>SUMIFS(BKE!$F:$F,BKE!$C:$C,'nguyen vat lieu kho'!$A:$A,BKE!$B:$B,'nguyen vat lieu kho'!AC$3)</f>
        <v>0</v>
      </c>
      <c r="AD106" s="183">
        <f>SUMIFS(BKE!$F:$F,BKE!$C:$C,'nguyen vat lieu kho'!$A:$A,BKE!$B:$B,'nguyen vat lieu kho'!AD$3)</f>
        <v>0</v>
      </c>
      <c r="AE106" s="183">
        <f>SUMIFS(BKE!$F:$F,BKE!$C:$C,'nguyen vat lieu kho'!$A:$A,BKE!$B:$B,'nguyen vat lieu kho'!AE$3)</f>
        <v>0</v>
      </c>
      <c r="AF106" s="183">
        <f>SUMIFS(BKE!$F:$F,BKE!$C:$C,'nguyen vat lieu kho'!$A:$A,BKE!$B:$B,'nguyen vat lieu kho'!AF$3)</f>
        <v>0</v>
      </c>
      <c r="AG106" s="183">
        <f>SUMIFS(BKE!$F:$F,BKE!$C:$C,'nguyen vat lieu kho'!$A:$A,BKE!$B:$B,'nguyen vat lieu kho'!AG$3)</f>
        <v>0</v>
      </c>
      <c r="AH106" s="183">
        <f>SUMIFS(BKE!$F:$F,BKE!$C:$C,'nguyen vat lieu kho'!$A:$A,BKE!$B:$B,'nguyen vat lieu kho'!AH$3)</f>
        <v>2</v>
      </c>
      <c r="AI106" s="183">
        <f>SUMIFS(BKE!$F:$F,BKE!$C:$C,'nguyen vat lieu kho'!$A:$A,BKE!$B:$B,'nguyen vat lieu kho'!AI$3)</f>
        <v>0</v>
      </c>
      <c r="AJ106" s="183">
        <f>SUMIFS(BKE!$F:$F,BKE!$C:$C,'nguyen vat lieu kho'!$A:$A,BKE!$B:$B,'nguyen vat lieu kho'!AJ$3)</f>
        <v>0</v>
      </c>
      <c r="AK106" s="183">
        <f>SUMIFS(BKE!$F:$F,BKE!$C:$C,'nguyen vat lieu kho'!$A:$A,BKE!$B:$B,'nguyen vat lieu kho'!AK$3)</f>
        <v>0</v>
      </c>
      <c r="AL106" s="183">
        <f>SUMIFS(BKE!$F:$F,BKE!$C:$C,'nguyen vat lieu kho'!$A:$A,BKE!$B:$B,'nguyen vat lieu kho'!AL$3)</f>
        <v>0</v>
      </c>
      <c r="AM106" s="183">
        <f>SUMIFS(BKE!$F:$F,BKE!$C:$C,'nguyen vat lieu kho'!$A:$A,BKE!$B:$B,'nguyen vat lieu kho'!AM$3)</f>
        <v>0</v>
      </c>
      <c r="AN106" s="183">
        <f>SUMIFS(BKE!$F:$F,BKE!$C:$C,'nguyen vat lieu kho'!$A:$A,BKE!$B:$B,'nguyen vat lieu kho'!AN$3)</f>
        <v>0</v>
      </c>
      <c r="AO106" s="183">
        <f>SUMIFS(BKE!$F:$F,BKE!$C:$C,'nguyen vat lieu kho'!$A:$A,BKE!$B:$B,'nguyen vat lieu kho'!AO$3)</f>
        <v>0</v>
      </c>
      <c r="AP106" s="183">
        <f>SUMIFS(BKE!$F:$F,BKE!$C:$C,'nguyen vat lieu kho'!$A:$A,BKE!$B:$B,'nguyen vat lieu kho'!AP$3)</f>
        <v>2</v>
      </c>
      <c r="AQ106" s="183">
        <f>SUMIFS(BKE!$F:$F,BKE!$C:$C,'nguyen vat lieu kho'!$A:$A,BKE!$B:$B,'nguyen vat lieu kho'!AQ$3)</f>
        <v>0</v>
      </c>
    </row>
    <row r="107" spans="1:43" s="118" customFormat="1" ht="25.5" customHeight="1">
      <c r="A107" s="6" t="s">
        <v>59</v>
      </c>
      <c r="B107" s="129" t="s">
        <v>15</v>
      </c>
      <c r="C107" s="122" t="s">
        <v>4</v>
      </c>
      <c r="D107" s="123">
        <f>VLOOKUP(A107,BKE!C619:H1025,5,0)</f>
        <v>85293.8</v>
      </c>
      <c r="E107" s="128">
        <v>2</v>
      </c>
      <c r="F107" s="124">
        <f t="shared" si="9"/>
        <v>170587.6</v>
      </c>
      <c r="G107" s="125">
        <f t="shared" ref="G107:G149" si="16">SUM(M107:AQ107)</f>
        <v>10</v>
      </c>
      <c r="H107" s="126">
        <f t="shared" si="15"/>
        <v>852938</v>
      </c>
      <c r="I107" s="127">
        <f t="shared" si="11"/>
        <v>9.1999999999999993</v>
      </c>
      <c r="J107" s="127">
        <f t="shared" si="12"/>
        <v>784702.96</v>
      </c>
      <c r="K107" s="128">
        <v>2.8</v>
      </c>
      <c r="L107" s="122">
        <f t="shared" si="10"/>
        <v>238822.63999999998</v>
      </c>
      <c r="M107" s="183">
        <f>SUMIFS(BKE!$F:$F,BKE!$C:$C,'nguyen vat lieu kho'!$A:$A,BKE!$B:$B,'nguyen vat lieu kho'!M$3)</f>
        <v>2</v>
      </c>
      <c r="N107" s="183">
        <f>SUMIFS(BKE!$F:$F,BKE!$C:$C,'nguyen vat lieu kho'!$A:$A,BKE!$B:$B,'nguyen vat lieu kho'!N$3)</f>
        <v>0</v>
      </c>
      <c r="O107" s="183">
        <f>SUMIFS(BKE!$F:$F,BKE!$C:$C,'nguyen vat lieu kho'!$A:$A,BKE!$B:$B,'nguyen vat lieu kho'!O$3)</f>
        <v>0</v>
      </c>
      <c r="P107" s="183">
        <f>SUMIFS(BKE!$F:$F,BKE!$C:$C,'nguyen vat lieu kho'!$A:$A,BKE!$B:$B,'nguyen vat lieu kho'!P$3)</f>
        <v>0</v>
      </c>
      <c r="Q107" s="183">
        <f>SUMIFS(BKE!$F:$F,BKE!$C:$C,'nguyen vat lieu kho'!$A:$A,BKE!$B:$B,'nguyen vat lieu kho'!Q$3)</f>
        <v>0</v>
      </c>
      <c r="R107" s="183">
        <f>SUMIFS(BKE!$F:$F,BKE!$C:$C,'nguyen vat lieu kho'!$A:$A,BKE!$B:$B,'nguyen vat lieu kho'!R$3)</f>
        <v>0</v>
      </c>
      <c r="S107" s="183">
        <f>SUMIFS(BKE!$F:$F,BKE!$C:$C,'nguyen vat lieu kho'!$A:$A,BKE!$B:$B,'nguyen vat lieu kho'!S$3)</f>
        <v>0</v>
      </c>
      <c r="T107" s="183">
        <f>SUMIFS(BKE!$F:$F,BKE!$C:$C,'nguyen vat lieu kho'!$A:$A,BKE!$B:$B,'nguyen vat lieu kho'!T$3)</f>
        <v>2</v>
      </c>
      <c r="U107" s="183">
        <f>SUMIFS(BKE!$F:$F,BKE!$C:$C,'nguyen vat lieu kho'!$A:$A,BKE!$B:$B,'nguyen vat lieu kho'!U$3)</f>
        <v>0</v>
      </c>
      <c r="V107" s="183">
        <f>SUMIFS(BKE!$F:$F,BKE!$C:$C,'nguyen vat lieu kho'!$A:$A,BKE!$B:$B,'nguyen vat lieu kho'!V$3)</f>
        <v>0</v>
      </c>
      <c r="W107" s="183">
        <f>SUMIFS(BKE!$F:$F,BKE!$C:$C,'nguyen vat lieu kho'!$A:$A,BKE!$B:$B,'nguyen vat lieu kho'!W$3)</f>
        <v>0</v>
      </c>
      <c r="X107" s="183">
        <f>SUMIFS(BKE!$F:$F,BKE!$C:$C,'nguyen vat lieu kho'!$A:$A,BKE!$B:$B,'nguyen vat lieu kho'!X$3)</f>
        <v>0</v>
      </c>
      <c r="Y107" s="183">
        <f>SUMIFS(BKE!$F:$F,BKE!$C:$C,'nguyen vat lieu kho'!$A:$A,BKE!$B:$B,'nguyen vat lieu kho'!Y$3)</f>
        <v>0</v>
      </c>
      <c r="Z107" s="183">
        <f>SUMIFS(BKE!$F:$F,BKE!$C:$C,'nguyen vat lieu kho'!$A:$A,BKE!$B:$B,'nguyen vat lieu kho'!Z$3)</f>
        <v>0</v>
      </c>
      <c r="AA107" s="183">
        <f>SUMIFS(BKE!$F:$F,BKE!$C:$C,'nguyen vat lieu kho'!$A:$A,BKE!$B:$B,'nguyen vat lieu kho'!AA$3)</f>
        <v>2</v>
      </c>
      <c r="AB107" s="183">
        <f>SUMIFS(BKE!$F:$F,BKE!$C:$C,'nguyen vat lieu kho'!$A:$A,BKE!$B:$B,'nguyen vat lieu kho'!AB$3)</f>
        <v>0</v>
      </c>
      <c r="AC107" s="183">
        <f>SUMIFS(BKE!$F:$F,BKE!$C:$C,'nguyen vat lieu kho'!$A:$A,BKE!$B:$B,'nguyen vat lieu kho'!AC$3)</f>
        <v>0</v>
      </c>
      <c r="AD107" s="183">
        <f>SUMIFS(BKE!$F:$F,BKE!$C:$C,'nguyen vat lieu kho'!$A:$A,BKE!$B:$B,'nguyen vat lieu kho'!AD$3)</f>
        <v>0</v>
      </c>
      <c r="AE107" s="183">
        <f>SUMIFS(BKE!$F:$F,BKE!$C:$C,'nguyen vat lieu kho'!$A:$A,BKE!$B:$B,'nguyen vat lieu kho'!AE$3)</f>
        <v>0</v>
      </c>
      <c r="AF107" s="183">
        <f>SUMIFS(BKE!$F:$F,BKE!$C:$C,'nguyen vat lieu kho'!$A:$A,BKE!$B:$B,'nguyen vat lieu kho'!AF$3)</f>
        <v>0</v>
      </c>
      <c r="AG107" s="183">
        <f>SUMIFS(BKE!$F:$F,BKE!$C:$C,'nguyen vat lieu kho'!$A:$A,BKE!$B:$B,'nguyen vat lieu kho'!AG$3)</f>
        <v>0</v>
      </c>
      <c r="AH107" s="183">
        <f>SUMIFS(BKE!$F:$F,BKE!$C:$C,'nguyen vat lieu kho'!$A:$A,BKE!$B:$B,'nguyen vat lieu kho'!AH$3)</f>
        <v>2</v>
      </c>
      <c r="AI107" s="183">
        <f>SUMIFS(BKE!$F:$F,BKE!$C:$C,'nguyen vat lieu kho'!$A:$A,BKE!$B:$B,'nguyen vat lieu kho'!AI$3)</f>
        <v>0</v>
      </c>
      <c r="AJ107" s="183">
        <f>SUMIFS(BKE!$F:$F,BKE!$C:$C,'nguyen vat lieu kho'!$A:$A,BKE!$B:$B,'nguyen vat lieu kho'!AJ$3)</f>
        <v>0</v>
      </c>
      <c r="AK107" s="183">
        <f>SUMIFS(BKE!$F:$F,BKE!$C:$C,'nguyen vat lieu kho'!$A:$A,BKE!$B:$B,'nguyen vat lieu kho'!AK$3)</f>
        <v>0</v>
      </c>
      <c r="AL107" s="183">
        <f>SUMIFS(BKE!$F:$F,BKE!$C:$C,'nguyen vat lieu kho'!$A:$A,BKE!$B:$B,'nguyen vat lieu kho'!AL$3)</f>
        <v>0</v>
      </c>
      <c r="AM107" s="183">
        <f>SUMIFS(BKE!$F:$F,BKE!$C:$C,'nguyen vat lieu kho'!$A:$A,BKE!$B:$B,'nguyen vat lieu kho'!AM$3)</f>
        <v>0</v>
      </c>
      <c r="AN107" s="183">
        <f>SUMIFS(BKE!$F:$F,BKE!$C:$C,'nguyen vat lieu kho'!$A:$A,BKE!$B:$B,'nguyen vat lieu kho'!AN$3)</f>
        <v>0</v>
      </c>
      <c r="AO107" s="183">
        <f>SUMIFS(BKE!$F:$F,BKE!$C:$C,'nguyen vat lieu kho'!$A:$A,BKE!$B:$B,'nguyen vat lieu kho'!AO$3)</f>
        <v>0</v>
      </c>
      <c r="AP107" s="183">
        <f>SUMIFS(BKE!$F:$F,BKE!$C:$C,'nguyen vat lieu kho'!$A:$A,BKE!$B:$B,'nguyen vat lieu kho'!AP$3)</f>
        <v>2</v>
      </c>
      <c r="AQ107" s="183">
        <f>SUMIFS(BKE!$F:$F,BKE!$C:$C,'nguyen vat lieu kho'!$A:$A,BKE!$B:$B,'nguyen vat lieu kho'!AQ$3)</f>
        <v>0</v>
      </c>
    </row>
    <row r="108" spans="1:43" s="118" customFormat="1" ht="25.5" customHeight="1">
      <c r="A108" s="10" t="s">
        <v>788</v>
      </c>
      <c r="B108" s="10" t="s">
        <v>32</v>
      </c>
      <c r="C108" s="10" t="s">
        <v>4</v>
      </c>
      <c r="D108" s="123"/>
      <c r="E108" s="128"/>
      <c r="F108" s="124">
        <f t="shared" si="9"/>
        <v>0</v>
      </c>
      <c r="G108" s="125">
        <f t="shared" si="16"/>
        <v>0</v>
      </c>
      <c r="H108" s="126">
        <f t="shared" si="15"/>
        <v>0</v>
      </c>
      <c r="I108" s="127">
        <f t="shared" si="11"/>
        <v>0</v>
      </c>
      <c r="J108" s="127">
        <f t="shared" si="12"/>
        <v>0</v>
      </c>
      <c r="K108" s="128"/>
      <c r="L108" s="122">
        <f t="shared" si="10"/>
        <v>0</v>
      </c>
      <c r="M108" s="183">
        <f>SUMIFS(BKE!$F:$F,BKE!$C:$C,'nguyen vat lieu kho'!$A:$A,BKE!$B:$B,'nguyen vat lieu kho'!M$3)</f>
        <v>0</v>
      </c>
      <c r="N108" s="183">
        <f>SUMIFS(BKE!$F:$F,BKE!$C:$C,'nguyen vat lieu kho'!$A:$A,BKE!$B:$B,'nguyen vat lieu kho'!N$3)</f>
        <v>0</v>
      </c>
      <c r="O108" s="183">
        <f>SUMIFS(BKE!$F:$F,BKE!$C:$C,'nguyen vat lieu kho'!$A:$A,BKE!$B:$B,'nguyen vat lieu kho'!O$3)</f>
        <v>0</v>
      </c>
      <c r="P108" s="183">
        <f>SUMIFS(BKE!$F:$F,BKE!$C:$C,'nguyen vat lieu kho'!$A:$A,BKE!$B:$B,'nguyen vat lieu kho'!P$3)</f>
        <v>0</v>
      </c>
      <c r="Q108" s="183">
        <f>SUMIFS(BKE!$F:$F,BKE!$C:$C,'nguyen vat lieu kho'!$A:$A,BKE!$B:$B,'nguyen vat lieu kho'!Q$3)</f>
        <v>0</v>
      </c>
      <c r="R108" s="183">
        <f>SUMIFS(BKE!$F:$F,BKE!$C:$C,'nguyen vat lieu kho'!$A:$A,BKE!$B:$B,'nguyen vat lieu kho'!R$3)</f>
        <v>0</v>
      </c>
      <c r="S108" s="183">
        <f>SUMIFS(BKE!$F:$F,BKE!$C:$C,'nguyen vat lieu kho'!$A:$A,BKE!$B:$B,'nguyen vat lieu kho'!S$3)</f>
        <v>0</v>
      </c>
      <c r="T108" s="183">
        <f>SUMIFS(BKE!$F:$F,BKE!$C:$C,'nguyen vat lieu kho'!$A:$A,BKE!$B:$B,'nguyen vat lieu kho'!T$3)</f>
        <v>0</v>
      </c>
      <c r="U108" s="183">
        <f>SUMIFS(BKE!$F:$F,BKE!$C:$C,'nguyen vat lieu kho'!$A:$A,BKE!$B:$B,'nguyen vat lieu kho'!U$3)</f>
        <v>0</v>
      </c>
      <c r="V108" s="183">
        <f>SUMIFS(BKE!$F:$F,BKE!$C:$C,'nguyen vat lieu kho'!$A:$A,BKE!$B:$B,'nguyen vat lieu kho'!V$3)</f>
        <v>0</v>
      </c>
      <c r="W108" s="183">
        <f>SUMIFS(BKE!$F:$F,BKE!$C:$C,'nguyen vat lieu kho'!$A:$A,BKE!$B:$B,'nguyen vat lieu kho'!W$3)</f>
        <v>0</v>
      </c>
      <c r="X108" s="183">
        <f>SUMIFS(BKE!$F:$F,BKE!$C:$C,'nguyen vat lieu kho'!$A:$A,BKE!$B:$B,'nguyen vat lieu kho'!X$3)</f>
        <v>0</v>
      </c>
      <c r="Y108" s="183">
        <f>SUMIFS(BKE!$F:$F,BKE!$C:$C,'nguyen vat lieu kho'!$A:$A,BKE!$B:$B,'nguyen vat lieu kho'!Y$3)</f>
        <v>0</v>
      </c>
      <c r="Z108" s="183">
        <f>SUMIFS(BKE!$F:$F,BKE!$C:$C,'nguyen vat lieu kho'!$A:$A,BKE!$B:$B,'nguyen vat lieu kho'!Z$3)</f>
        <v>0</v>
      </c>
      <c r="AA108" s="183">
        <f>SUMIFS(BKE!$F:$F,BKE!$C:$C,'nguyen vat lieu kho'!$A:$A,BKE!$B:$B,'nguyen vat lieu kho'!AA$3)</f>
        <v>0</v>
      </c>
      <c r="AB108" s="183">
        <f>SUMIFS(BKE!$F:$F,BKE!$C:$C,'nguyen vat lieu kho'!$A:$A,BKE!$B:$B,'nguyen vat lieu kho'!AB$3)</f>
        <v>0</v>
      </c>
      <c r="AC108" s="183">
        <f>SUMIFS(BKE!$F:$F,BKE!$C:$C,'nguyen vat lieu kho'!$A:$A,BKE!$B:$B,'nguyen vat lieu kho'!AC$3)</f>
        <v>0</v>
      </c>
      <c r="AD108" s="183">
        <f>SUMIFS(BKE!$F:$F,BKE!$C:$C,'nguyen vat lieu kho'!$A:$A,BKE!$B:$B,'nguyen vat lieu kho'!AD$3)</f>
        <v>0</v>
      </c>
      <c r="AE108" s="183">
        <f>SUMIFS(BKE!$F:$F,BKE!$C:$C,'nguyen vat lieu kho'!$A:$A,BKE!$B:$B,'nguyen vat lieu kho'!AE$3)</f>
        <v>0</v>
      </c>
      <c r="AF108" s="183">
        <f>SUMIFS(BKE!$F:$F,BKE!$C:$C,'nguyen vat lieu kho'!$A:$A,BKE!$B:$B,'nguyen vat lieu kho'!AF$3)</f>
        <v>0</v>
      </c>
      <c r="AG108" s="183">
        <f>SUMIFS(BKE!$F:$F,BKE!$C:$C,'nguyen vat lieu kho'!$A:$A,BKE!$B:$B,'nguyen vat lieu kho'!AG$3)</f>
        <v>0</v>
      </c>
      <c r="AH108" s="183">
        <f>SUMIFS(BKE!$F:$F,BKE!$C:$C,'nguyen vat lieu kho'!$A:$A,BKE!$B:$B,'nguyen vat lieu kho'!AH$3)</f>
        <v>0</v>
      </c>
      <c r="AI108" s="183">
        <f>SUMIFS(BKE!$F:$F,BKE!$C:$C,'nguyen vat lieu kho'!$A:$A,BKE!$B:$B,'nguyen vat lieu kho'!AI$3)</f>
        <v>0</v>
      </c>
      <c r="AJ108" s="183">
        <f>SUMIFS(BKE!$F:$F,BKE!$C:$C,'nguyen vat lieu kho'!$A:$A,BKE!$B:$B,'nguyen vat lieu kho'!AJ$3)</f>
        <v>0</v>
      </c>
      <c r="AK108" s="183">
        <f>SUMIFS(BKE!$F:$F,BKE!$C:$C,'nguyen vat lieu kho'!$A:$A,BKE!$B:$B,'nguyen vat lieu kho'!AK$3)</f>
        <v>0</v>
      </c>
      <c r="AL108" s="183">
        <f>SUMIFS(BKE!$F:$F,BKE!$C:$C,'nguyen vat lieu kho'!$A:$A,BKE!$B:$B,'nguyen vat lieu kho'!AL$3)</f>
        <v>0</v>
      </c>
      <c r="AM108" s="183">
        <f>SUMIFS(BKE!$F:$F,BKE!$C:$C,'nguyen vat lieu kho'!$A:$A,BKE!$B:$B,'nguyen vat lieu kho'!AM$3)</f>
        <v>0</v>
      </c>
      <c r="AN108" s="183">
        <f>SUMIFS(BKE!$F:$F,BKE!$C:$C,'nguyen vat lieu kho'!$A:$A,BKE!$B:$B,'nguyen vat lieu kho'!AN$3)</f>
        <v>0</v>
      </c>
      <c r="AO108" s="183">
        <f>SUMIFS(BKE!$F:$F,BKE!$C:$C,'nguyen vat lieu kho'!$A:$A,BKE!$B:$B,'nguyen vat lieu kho'!AO$3)</f>
        <v>0</v>
      </c>
      <c r="AP108" s="183">
        <f>SUMIFS(BKE!$F:$F,BKE!$C:$C,'nguyen vat lieu kho'!$A:$A,BKE!$B:$B,'nguyen vat lieu kho'!AP$3)</f>
        <v>0</v>
      </c>
      <c r="AQ108" s="183">
        <f>SUMIFS(BKE!$F:$F,BKE!$C:$C,'nguyen vat lieu kho'!$A:$A,BKE!$B:$B,'nguyen vat lieu kho'!AQ$3)</f>
        <v>0</v>
      </c>
    </row>
    <row r="109" spans="1:43" s="118" customFormat="1" ht="25.5" customHeight="1">
      <c r="A109" s="9" t="s">
        <v>789</v>
      </c>
      <c r="B109" s="9" t="s">
        <v>155</v>
      </c>
      <c r="C109" s="9" t="s">
        <v>4</v>
      </c>
      <c r="D109" s="123">
        <v>40629</v>
      </c>
      <c r="E109" s="290"/>
      <c r="F109" s="124">
        <f t="shared" si="9"/>
        <v>0</v>
      </c>
      <c r="G109" s="125">
        <f t="shared" si="16"/>
        <v>0</v>
      </c>
      <c r="H109" s="126">
        <f t="shared" si="15"/>
        <v>0</v>
      </c>
      <c r="I109" s="127">
        <f t="shared" si="11"/>
        <v>0</v>
      </c>
      <c r="J109" s="127">
        <f t="shared" si="12"/>
        <v>0</v>
      </c>
      <c r="K109" s="290"/>
      <c r="L109" s="122">
        <f t="shared" si="10"/>
        <v>0</v>
      </c>
      <c r="M109" s="183">
        <f>SUMIFS(BKE!$F:$F,BKE!$C:$C,'nguyen vat lieu kho'!$A:$A,BKE!$B:$B,'nguyen vat lieu kho'!M$3)</f>
        <v>0</v>
      </c>
      <c r="N109" s="183">
        <f>SUMIFS(BKE!$F:$F,BKE!$C:$C,'nguyen vat lieu kho'!$A:$A,BKE!$B:$B,'nguyen vat lieu kho'!N$3)</f>
        <v>0</v>
      </c>
      <c r="O109" s="183">
        <f>SUMIFS(BKE!$F:$F,BKE!$C:$C,'nguyen vat lieu kho'!$A:$A,BKE!$B:$B,'nguyen vat lieu kho'!O$3)</f>
        <v>0</v>
      </c>
      <c r="P109" s="183">
        <f>SUMIFS(BKE!$F:$F,BKE!$C:$C,'nguyen vat lieu kho'!$A:$A,BKE!$B:$B,'nguyen vat lieu kho'!P$3)</f>
        <v>0</v>
      </c>
      <c r="Q109" s="183">
        <f>SUMIFS(BKE!$F:$F,BKE!$C:$C,'nguyen vat lieu kho'!$A:$A,BKE!$B:$B,'nguyen vat lieu kho'!Q$3)</f>
        <v>0</v>
      </c>
      <c r="R109" s="183">
        <f>SUMIFS(BKE!$F:$F,BKE!$C:$C,'nguyen vat lieu kho'!$A:$A,BKE!$B:$B,'nguyen vat lieu kho'!R$3)</f>
        <v>0</v>
      </c>
      <c r="S109" s="183">
        <f>SUMIFS(BKE!$F:$F,BKE!$C:$C,'nguyen vat lieu kho'!$A:$A,BKE!$B:$B,'nguyen vat lieu kho'!S$3)</f>
        <v>0</v>
      </c>
      <c r="T109" s="183">
        <f>SUMIFS(BKE!$F:$F,BKE!$C:$C,'nguyen vat lieu kho'!$A:$A,BKE!$B:$B,'nguyen vat lieu kho'!T$3)</f>
        <v>0</v>
      </c>
      <c r="U109" s="183">
        <f>SUMIFS(BKE!$F:$F,BKE!$C:$C,'nguyen vat lieu kho'!$A:$A,BKE!$B:$B,'nguyen vat lieu kho'!U$3)</f>
        <v>0</v>
      </c>
      <c r="V109" s="183">
        <f>SUMIFS(BKE!$F:$F,BKE!$C:$C,'nguyen vat lieu kho'!$A:$A,BKE!$B:$B,'nguyen vat lieu kho'!V$3)</f>
        <v>0</v>
      </c>
      <c r="W109" s="183">
        <f>SUMIFS(BKE!$F:$F,BKE!$C:$C,'nguyen vat lieu kho'!$A:$A,BKE!$B:$B,'nguyen vat lieu kho'!W$3)</f>
        <v>0</v>
      </c>
      <c r="X109" s="183">
        <f>SUMIFS(BKE!$F:$F,BKE!$C:$C,'nguyen vat lieu kho'!$A:$A,BKE!$B:$B,'nguyen vat lieu kho'!X$3)</f>
        <v>0</v>
      </c>
      <c r="Y109" s="183">
        <f>SUMIFS(BKE!$F:$F,BKE!$C:$C,'nguyen vat lieu kho'!$A:$A,BKE!$B:$B,'nguyen vat lieu kho'!Y$3)</f>
        <v>0</v>
      </c>
      <c r="Z109" s="183">
        <f>SUMIFS(BKE!$F:$F,BKE!$C:$C,'nguyen vat lieu kho'!$A:$A,BKE!$B:$B,'nguyen vat lieu kho'!Z$3)</f>
        <v>0</v>
      </c>
      <c r="AA109" s="183">
        <f>SUMIFS(BKE!$F:$F,BKE!$C:$C,'nguyen vat lieu kho'!$A:$A,BKE!$B:$B,'nguyen vat lieu kho'!AA$3)</f>
        <v>0</v>
      </c>
      <c r="AB109" s="183">
        <f>SUMIFS(BKE!$F:$F,BKE!$C:$C,'nguyen vat lieu kho'!$A:$A,BKE!$B:$B,'nguyen vat lieu kho'!AB$3)</f>
        <v>0</v>
      </c>
      <c r="AC109" s="183">
        <f>SUMIFS(BKE!$F:$F,BKE!$C:$C,'nguyen vat lieu kho'!$A:$A,BKE!$B:$B,'nguyen vat lieu kho'!AC$3)</f>
        <v>0</v>
      </c>
      <c r="AD109" s="183">
        <f>SUMIFS(BKE!$F:$F,BKE!$C:$C,'nguyen vat lieu kho'!$A:$A,BKE!$B:$B,'nguyen vat lieu kho'!AD$3)</f>
        <v>0</v>
      </c>
      <c r="AE109" s="183">
        <f>SUMIFS(BKE!$F:$F,BKE!$C:$C,'nguyen vat lieu kho'!$A:$A,BKE!$B:$B,'nguyen vat lieu kho'!AE$3)</f>
        <v>0</v>
      </c>
      <c r="AF109" s="183">
        <f>SUMIFS(BKE!$F:$F,BKE!$C:$C,'nguyen vat lieu kho'!$A:$A,BKE!$B:$B,'nguyen vat lieu kho'!AF$3)</f>
        <v>0</v>
      </c>
      <c r="AG109" s="183">
        <f>SUMIFS(BKE!$F:$F,BKE!$C:$C,'nguyen vat lieu kho'!$A:$A,BKE!$B:$B,'nguyen vat lieu kho'!AG$3)</f>
        <v>0</v>
      </c>
      <c r="AH109" s="183">
        <f>SUMIFS(BKE!$F:$F,BKE!$C:$C,'nguyen vat lieu kho'!$A:$A,BKE!$B:$B,'nguyen vat lieu kho'!AH$3)</f>
        <v>0</v>
      </c>
      <c r="AI109" s="183">
        <f>SUMIFS(BKE!$F:$F,BKE!$C:$C,'nguyen vat lieu kho'!$A:$A,BKE!$B:$B,'nguyen vat lieu kho'!AI$3)</f>
        <v>0</v>
      </c>
      <c r="AJ109" s="183">
        <f>SUMIFS(BKE!$F:$F,BKE!$C:$C,'nguyen vat lieu kho'!$A:$A,BKE!$B:$B,'nguyen vat lieu kho'!AJ$3)</f>
        <v>0</v>
      </c>
      <c r="AK109" s="183">
        <f>SUMIFS(BKE!$F:$F,BKE!$C:$C,'nguyen vat lieu kho'!$A:$A,BKE!$B:$B,'nguyen vat lieu kho'!AK$3)</f>
        <v>0</v>
      </c>
      <c r="AL109" s="183">
        <f>SUMIFS(BKE!$F:$F,BKE!$C:$C,'nguyen vat lieu kho'!$A:$A,BKE!$B:$B,'nguyen vat lieu kho'!AL$3)</f>
        <v>0</v>
      </c>
      <c r="AM109" s="183">
        <f>SUMIFS(BKE!$F:$F,BKE!$C:$C,'nguyen vat lieu kho'!$A:$A,BKE!$B:$B,'nguyen vat lieu kho'!AM$3)</f>
        <v>0</v>
      </c>
      <c r="AN109" s="183">
        <f>SUMIFS(BKE!$F:$F,BKE!$C:$C,'nguyen vat lieu kho'!$A:$A,BKE!$B:$B,'nguyen vat lieu kho'!AN$3)</f>
        <v>0</v>
      </c>
      <c r="AO109" s="183">
        <f>SUMIFS(BKE!$F:$F,BKE!$C:$C,'nguyen vat lieu kho'!$A:$A,BKE!$B:$B,'nguyen vat lieu kho'!AO$3)</f>
        <v>0</v>
      </c>
      <c r="AP109" s="183">
        <f>SUMIFS(BKE!$F:$F,BKE!$C:$C,'nguyen vat lieu kho'!$A:$A,BKE!$B:$B,'nguyen vat lieu kho'!AP$3)</f>
        <v>0</v>
      </c>
      <c r="AQ109" s="183">
        <f>SUMIFS(BKE!$F:$F,BKE!$C:$C,'nguyen vat lieu kho'!$A:$A,BKE!$B:$B,'nguyen vat lieu kho'!AQ$3)</f>
        <v>0</v>
      </c>
    </row>
    <row r="110" spans="1:43" s="118" customFormat="1" ht="25.5" customHeight="1">
      <c r="A110" s="6" t="s">
        <v>57</v>
      </c>
      <c r="B110" s="129" t="s">
        <v>58</v>
      </c>
      <c r="C110" s="122" t="s">
        <v>4</v>
      </c>
      <c r="D110" s="123">
        <f>VLOOKUP(A110,BKE!C622:H1028,5,0)</f>
        <v>700000</v>
      </c>
      <c r="E110" s="128">
        <v>1</v>
      </c>
      <c r="F110" s="124">
        <f t="shared" si="9"/>
        <v>700000</v>
      </c>
      <c r="G110" s="125">
        <f t="shared" si="16"/>
        <v>2</v>
      </c>
      <c r="H110" s="126">
        <f t="shared" si="15"/>
        <v>1400000</v>
      </c>
      <c r="I110" s="127">
        <f t="shared" si="11"/>
        <v>1.5</v>
      </c>
      <c r="J110" s="127">
        <f t="shared" si="12"/>
        <v>1050000</v>
      </c>
      <c r="K110" s="128">
        <v>1.5</v>
      </c>
      <c r="L110" s="122">
        <f t="shared" si="10"/>
        <v>1050000</v>
      </c>
      <c r="M110" s="183">
        <f>SUMIFS(BKE!$F:$F,BKE!$C:$C,'nguyen vat lieu kho'!$A:$A,BKE!$B:$B,'nguyen vat lieu kho'!M$3)</f>
        <v>0</v>
      </c>
      <c r="N110" s="183">
        <f>SUMIFS(BKE!$F:$F,BKE!$C:$C,'nguyen vat lieu kho'!$A:$A,BKE!$B:$B,'nguyen vat lieu kho'!N$3)</f>
        <v>0</v>
      </c>
      <c r="O110" s="183">
        <f>SUMIFS(BKE!$F:$F,BKE!$C:$C,'nguyen vat lieu kho'!$A:$A,BKE!$B:$B,'nguyen vat lieu kho'!O$3)</f>
        <v>0</v>
      </c>
      <c r="P110" s="183">
        <f>SUMIFS(BKE!$F:$F,BKE!$C:$C,'nguyen vat lieu kho'!$A:$A,BKE!$B:$B,'nguyen vat lieu kho'!P$3)</f>
        <v>0</v>
      </c>
      <c r="Q110" s="183">
        <f>SUMIFS(BKE!$F:$F,BKE!$C:$C,'nguyen vat lieu kho'!$A:$A,BKE!$B:$B,'nguyen vat lieu kho'!Q$3)</f>
        <v>0</v>
      </c>
      <c r="R110" s="183">
        <f>SUMIFS(BKE!$F:$F,BKE!$C:$C,'nguyen vat lieu kho'!$A:$A,BKE!$B:$B,'nguyen vat lieu kho'!R$3)</f>
        <v>0</v>
      </c>
      <c r="S110" s="183">
        <f>SUMIFS(BKE!$F:$F,BKE!$C:$C,'nguyen vat lieu kho'!$A:$A,BKE!$B:$B,'nguyen vat lieu kho'!S$3)</f>
        <v>0</v>
      </c>
      <c r="T110" s="183">
        <f>SUMIFS(BKE!$F:$F,BKE!$C:$C,'nguyen vat lieu kho'!$A:$A,BKE!$B:$B,'nguyen vat lieu kho'!T$3)</f>
        <v>2</v>
      </c>
      <c r="U110" s="183">
        <f>SUMIFS(BKE!$F:$F,BKE!$C:$C,'nguyen vat lieu kho'!$A:$A,BKE!$B:$B,'nguyen vat lieu kho'!U$3)</f>
        <v>0</v>
      </c>
      <c r="V110" s="183">
        <f>SUMIFS(BKE!$F:$F,BKE!$C:$C,'nguyen vat lieu kho'!$A:$A,BKE!$B:$B,'nguyen vat lieu kho'!V$3)</f>
        <v>0</v>
      </c>
      <c r="W110" s="183">
        <f>SUMIFS(BKE!$F:$F,BKE!$C:$C,'nguyen vat lieu kho'!$A:$A,BKE!$B:$B,'nguyen vat lieu kho'!W$3)</f>
        <v>0</v>
      </c>
      <c r="X110" s="183">
        <f>SUMIFS(BKE!$F:$F,BKE!$C:$C,'nguyen vat lieu kho'!$A:$A,BKE!$B:$B,'nguyen vat lieu kho'!X$3)</f>
        <v>0</v>
      </c>
      <c r="Y110" s="183">
        <f>SUMIFS(BKE!$F:$F,BKE!$C:$C,'nguyen vat lieu kho'!$A:$A,BKE!$B:$B,'nguyen vat lieu kho'!Y$3)</f>
        <v>0</v>
      </c>
      <c r="Z110" s="183">
        <f>SUMIFS(BKE!$F:$F,BKE!$C:$C,'nguyen vat lieu kho'!$A:$A,BKE!$B:$B,'nguyen vat lieu kho'!Z$3)</f>
        <v>0</v>
      </c>
      <c r="AA110" s="183">
        <f>SUMIFS(BKE!$F:$F,BKE!$C:$C,'nguyen vat lieu kho'!$A:$A,BKE!$B:$B,'nguyen vat lieu kho'!AA$3)</f>
        <v>0</v>
      </c>
      <c r="AB110" s="183">
        <f>SUMIFS(BKE!$F:$F,BKE!$C:$C,'nguyen vat lieu kho'!$A:$A,BKE!$B:$B,'nguyen vat lieu kho'!AB$3)</f>
        <v>0</v>
      </c>
      <c r="AC110" s="183">
        <f>SUMIFS(BKE!$F:$F,BKE!$C:$C,'nguyen vat lieu kho'!$A:$A,BKE!$B:$B,'nguyen vat lieu kho'!AC$3)</f>
        <v>0</v>
      </c>
      <c r="AD110" s="183">
        <f>SUMIFS(BKE!$F:$F,BKE!$C:$C,'nguyen vat lieu kho'!$A:$A,BKE!$B:$B,'nguyen vat lieu kho'!AD$3)</f>
        <v>0</v>
      </c>
      <c r="AE110" s="183">
        <f>SUMIFS(BKE!$F:$F,BKE!$C:$C,'nguyen vat lieu kho'!$A:$A,BKE!$B:$B,'nguyen vat lieu kho'!AE$3)</f>
        <v>0</v>
      </c>
      <c r="AF110" s="183">
        <f>SUMIFS(BKE!$F:$F,BKE!$C:$C,'nguyen vat lieu kho'!$A:$A,BKE!$B:$B,'nguyen vat lieu kho'!AF$3)</f>
        <v>0</v>
      </c>
      <c r="AG110" s="183">
        <f>SUMIFS(BKE!$F:$F,BKE!$C:$C,'nguyen vat lieu kho'!$A:$A,BKE!$B:$B,'nguyen vat lieu kho'!AG$3)</f>
        <v>0</v>
      </c>
      <c r="AH110" s="183">
        <f>SUMIFS(BKE!$F:$F,BKE!$C:$C,'nguyen vat lieu kho'!$A:$A,BKE!$B:$B,'nguyen vat lieu kho'!AH$3)</f>
        <v>0</v>
      </c>
      <c r="AI110" s="183">
        <f>SUMIFS(BKE!$F:$F,BKE!$C:$C,'nguyen vat lieu kho'!$A:$A,BKE!$B:$B,'nguyen vat lieu kho'!AI$3)</f>
        <v>0</v>
      </c>
      <c r="AJ110" s="183">
        <f>SUMIFS(BKE!$F:$F,BKE!$C:$C,'nguyen vat lieu kho'!$A:$A,BKE!$B:$B,'nguyen vat lieu kho'!AJ$3)</f>
        <v>0</v>
      </c>
      <c r="AK110" s="183">
        <f>SUMIFS(BKE!$F:$F,BKE!$C:$C,'nguyen vat lieu kho'!$A:$A,BKE!$B:$B,'nguyen vat lieu kho'!AK$3)</f>
        <v>0</v>
      </c>
      <c r="AL110" s="183">
        <f>SUMIFS(BKE!$F:$F,BKE!$C:$C,'nguyen vat lieu kho'!$A:$A,BKE!$B:$B,'nguyen vat lieu kho'!AL$3)</f>
        <v>0</v>
      </c>
      <c r="AM110" s="183">
        <f>SUMIFS(BKE!$F:$F,BKE!$C:$C,'nguyen vat lieu kho'!$A:$A,BKE!$B:$B,'nguyen vat lieu kho'!AM$3)</f>
        <v>0</v>
      </c>
      <c r="AN110" s="183">
        <f>SUMIFS(BKE!$F:$F,BKE!$C:$C,'nguyen vat lieu kho'!$A:$A,BKE!$B:$B,'nguyen vat lieu kho'!AN$3)</f>
        <v>0</v>
      </c>
      <c r="AO110" s="183">
        <f>SUMIFS(BKE!$F:$F,BKE!$C:$C,'nguyen vat lieu kho'!$A:$A,BKE!$B:$B,'nguyen vat lieu kho'!AO$3)</f>
        <v>0</v>
      </c>
      <c r="AP110" s="183">
        <f>SUMIFS(BKE!$F:$F,BKE!$C:$C,'nguyen vat lieu kho'!$A:$A,BKE!$B:$B,'nguyen vat lieu kho'!AP$3)</f>
        <v>0</v>
      </c>
      <c r="AQ110" s="183">
        <f>SUMIFS(BKE!$F:$F,BKE!$C:$C,'nguyen vat lieu kho'!$A:$A,BKE!$B:$B,'nguyen vat lieu kho'!AQ$3)</f>
        <v>0</v>
      </c>
    </row>
    <row r="111" spans="1:43" s="118" customFormat="1" ht="25.5" customHeight="1">
      <c r="A111" s="9" t="s">
        <v>790</v>
      </c>
      <c r="B111" s="9" t="s">
        <v>156</v>
      </c>
      <c r="C111" s="9" t="s">
        <v>4</v>
      </c>
      <c r="D111" s="123">
        <f>VLOOKUP(A111,BKE!C623:H1029,5,0)</f>
        <v>293576</v>
      </c>
      <c r="E111" s="128">
        <v>1.7</v>
      </c>
      <c r="F111" s="124">
        <f t="shared" si="9"/>
        <v>499079.2</v>
      </c>
      <c r="G111" s="125">
        <f t="shared" si="16"/>
        <v>3</v>
      </c>
      <c r="H111" s="126">
        <f t="shared" si="15"/>
        <v>880728</v>
      </c>
      <c r="I111" s="127">
        <f t="shared" si="11"/>
        <v>3.7</v>
      </c>
      <c r="J111" s="127">
        <f t="shared" si="12"/>
        <v>1086231.2</v>
      </c>
      <c r="K111" s="128">
        <v>1</v>
      </c>
      <c r="L111" s="122">
        <f t="shared" si="10"/>
        <v>293576</v>
      </c>
      <c r="M111" s="183">
        <f>SUMIFS(BKE!$F:$F,BKE!$C:$C,'nguyen vat lieu kho'!$A:$A,BKE!$B:$B,'nguyen vat lieu kho'!M$3)</f>
        <v>0</v>
      </c>
      <c r="N111" s="183">
        <f>SUMIFS(BKE!$F:$F,BKE!$C:$C,'nguyen vat lieu kho'!$A:$A,BKE!$B:$B,'nguyen vat lieu kho'!N$3)</f>
        <v>0</v>
      </c>
      <c r="O111" s="183">
        <f>SUMIFS(BKE!$F:$F,BKE!$C:$C,'nguyen vat lieu kho'!$A:$A,BKE!$B:$B,'nguyen vat lieu kho'!O$3)</f>
        <v>0</v>
      </c>
      <c r="P111" s="183">
        <f>SUMIFS(BKE!$F:$F,BKE!$C:$C,'nguyen vat lieu kho'!$A:$A,BKE!$B:$B,'nguyen vat lieu kho'!P$3)</f>
        <v>0</v>
      </c>
      <c r="Q111" s="183">
        <f>SUMIFS(BKE!$F:$F,BKE!$C:$C,'nguyen vat lieu kho'!$A:$A,BKE!$B:$B,'nguyen vat lieu kho'!Q$3)</f>
        <v>0</v>
      </c>
      <c r="R111" s="183">
        <f>SUMIFS(BKE!$F:$F,BKE!$C:$C,'nguyen vat lieu kho'!$A:$A,BKE!$B:$B,'nguyen vat lieu kho'!R$3)</f>
        <v>0</v>
      </c>
      <c r="S111" s="183">
        <f>SUMIFS(BKE!$F:$F,BKE!$C:$C,'nguyen vat lieu kho'!$A:$A,BKE!$B:$B,'nguyen vat lieu kho'!S$3)</f>
        <v>0</v>
      </c>
      <c r="T111" s="183">
        <f>SUMIFS(BKE!$F:$F,BKE!$C:$C,'nguyen vat lieu kho'!$A:$A,BKE!$B:$B,'nguyen vat lieu kho'!T$3)</f>
        <v>2</v>
      </c>
      <c r="U111" s="183">
        <f>SUMIFS(BKE!$F:$F,BKE!$C:$C,'nguyen vat lieu kho'!$A:$A,BKE!$B:$B,'nguyen vat lieu kho'!U$3)</f>
        <v>0</v>
      </c>
      <c r="V111" s="183">
        <f>SUMIFS(BKE!$F:$F,BKE!$C:$C,'nguyen vat lieu kho'!$A:$A,BKE!$B:$B,'nguyen vat lieu kho'!V$3)</f>
        <v>0</v>
      </c>
      <c r="W111" s="183">
        <f>SUMIFS(BKE!$F:$F,BKE!$C:$C,'nguyen vat lieu kho'!$A:$A,BKE!$B:$B,'nguyen vat lieu kho'!W$3)</f>
        <v>0</v>
      </c>
      <c r="X111" s="183">
        <f>SUMIFS(BKE!$F:$F,BKE!$C:$C,'nguyen vat lieu kho'!$A:$A,BKE!$B:$B,'nguyen vat lieu kho'!X$3)</f>
        <v>0</v>
      </c>
      <c r="Y111" s="183">
        <f>SUMIFS(BKE!$F:$F,BKE!$C:$C,'nguyen vat lieu kho'!$A:$A,BKE!$B:$B,'nguyen vat lieu kho'!Y$3)</f>
        <v>0</v>
      </c>
      <c r="Z111" s="183">
        <f>SUMIFS(BKE!$F:$F,BKE!$C:$C,'nguyen vat lieu kho'!$A:$A,BKE!$B:$B,'nguyen vat lieu kho'!Z$3)</f>
        <v>0</v>
      </c>
      <c r="AA111" s="183">
        <f>SUMIFS(BKE!$F:$F,BKE!$C:$C,'nguyen vat lieu kho'!$A:$A,BKE!$B:$B,'nguyen vat lieu kho'!AA$3)</f>
        <v>1</v>
      </c>
      <c r="AB111" s="183">
        <f>SUMIFS(BKE!$F:$F,BKE!$C:$C,'nguyen vat lieu kho'!$A:$A,BKE!$B:$B,'nguyen vat lieu kho'!AB$3)</f>
        <v>0</v>
      </c>
      <c r="AC111" s="183">
        <f>SUMIFS(BKE!$F:$F,BKE!$C:$C,'nguyen vat lieu kho'!$A:$A,BKE!$B:$B,'nguyen vat lieu kho'!AC$3)</f>
        <v>0</v>
      </c>
      <c r="AD111" s="183">
        <f>SUMIFS(BKE!$F:$F,BKE!$C:$C,'nguyen vat lieu kho'!$A:$A,BKE!$B:$B,'nguyen vat lieu kho'!AD$3)</f>
        <v>0</v>
      </c>
      <c r="AE111" s="183">
        <f>SUMIFS(BKE!$F:$F,BKE!$C:$C,'nguyen vat lieu kho'!$A:$A,BKE!$B:$B,'nguyen vat lieu kho'!AE$3)</f>
        <v>0</v>
      </c>
      <c r="AF111" s="183">
        <f>SUMIFS(BKE!$F:$F,BKE!$C:$C,'nguyen vat lieu kho'!$A:$A,BKE!$B:$B,'nguyen vat lieu kho'!AF$3)</f>
        <v>0</v>
      </c>
      <c r="AG111" s="183">
        <f>SUMIFS(BKE!$F:$F,BKE!$C:$C,'nguyen vat lieu kho'!$A:$A,BKE!$B:$B,'nguyen vat lieu kho'!AG$3)</f>
        <v>0</v>
      </c>
      <c r="AH111" s="183">
        <f>SUMIFS(BKE!$F:$F,BKE!$C:$C,'nguyen vat lieu kho'!$A:$A,BKE!$B:$B,'nguyen vat lieu kho'!AH$3)</f>
        <v>0</v>
      </c>
      <c r="AI111" s="183">
        <f>SUMIFS(BKE!$F:$F,BKE!$C:$C,'nguyen vat lieu kho'!$A:$A,BKE!$B:$B,'nguyen vat lieu kho'!AI$3)</f>
        <v>0</v>
      </c>
      <c r="AJ111" s="183">
        <f>SUMIFS(BKE!$F:$F,BKE!$C:$C,'nguyen vat lieu kho'!$A:$A,BKE!$B:$B,'nguyen vat lieu kho'!AJ$3)</f>
        <v>0</v>
      </c>
      <c r="AK111" s="183">
        <f>SUMIFS(BKE!$F:$F,BKE!$C:$C,'nguyen vat lieu kho'!$A:$A,BKE!$B:$B,'nguyen vat lieu kho'!AK$3)</f>
        <v>0</v>
      </c>
      <c r="AL111" s="183">
        <f>SUMIFS(BKE!$F:$F,BKE!$C:$C,'nguyen vat lieu kho'!$A:$A,BKE!$B:$B,'nguyen vat lieu kho'!AL$3)</f>
        <v>0</v>
      </c>
      <c r="AM111" s="183">
        <f>SUMIFS(BKE!$F:$F,BKE!$C:$C,'nguyen vat lieu kho'!$A:$A,BKE!$B:$B,'nguyen vat lieu kho'!AM$3)</f>
        <v>0</v>
      </c>
      <c r="AN111" s="183">
        <f>SUMIFS(BKE!$F:$F,BKE!$C:$C,'nguyen vat lieu kho'!$A:$A,BKE!$B:$B,'nguyen vat lieu kho'!AN$3)</f>
        <v>0</v>
      </c>
      <c r="AO111" s="183">
        <f>SUMIFS(BKE!$F:$F,BKE!$C:$C,'nguyen vat lieu kho'!$A:$A,BKE!$B:$B,'nguyen vat lieu kho'!AO$3)</f>
        <v>0</v>
      </c>
      <c r="AP111" s="183">
        <f>SUMIFS(BKE!$F:$F,BKE!$C:$C,'nguyen vat lieu kho'!$A:$A,BKE!$B:$B,'nguyen vat lieu kho'!AP$3)</f>
        <v>0</v>
      </c>
      <c r="AQ111" s="183">
        <f>SUMIFS(BKE!$F:$F,BKE!$C:$C,'nguyen vat lieu kho'!$A:$A,BKE!$B:$B,'nguyen vat lieu kho'!AQ$3)</f>
        <v>0</v>
      </c>
    </row>
    <row r="112" spans="1:43" s="118" customFormat="1" ht="25.5" customHeight="1">
      <c r="A112" s="6" t="s">
        <v>49</v>
      </c>
      <c r="B112" s="129" t="s">
        <v>50</v>
      </c>
      <c r="C112" s="122" t="s">
        <v>4</v>
      </c>
      <c r="D112" s="123">
        <v>40000</v>
      </c>
      <c r="E112" s="128"/>
      <c r="F112" s="124">
        <f t="shared" si="9"/>
        <v>0</v>
      </c>
      <c r="G112" s="125">
        <f t="shared" si="16"/>
        <v>0</v>
      </c>
      <c r="H112" s="126">
        <f t="shared" si="15"/>
        <v>0</v>
      </c>
      <c r="I112" s="127">
        <f t="shared" si="11"/>
        <v>0</v>
      </c>
      <c r="J112" s="127">
        <f t="shared" si="12"/>
        <v>0</v>
      </c>
      <c r="K112" s="128"/>
      <c r="L112" s="122">
        <f t="shared" si="10"/>
        <v>0</v>
      </c>
      <c r="M112" s="183">
        <f>SUMIFS(BKE!$F:$F,BKE!$C:$C,'nguyen vat lieu kho'!$A:$A,BKE!$B:$B,'nguyen vat lieu kho'!M$3)</f>
        <v>0</v>
      </c>
      <c r="N112" s="183">
        <f>SUMIFS(BKE!$F:$F,BKE!$C:$C,'nguyen vat lieu kho'!$A:$A,BKE!$B:$B,'nguyen vat lieu kho'!N$3)</f>
        <v>0</v>
      </c>
      <c r="O112" s="183">
        <f>SUMIFS(BKE!$F:$F,BKE!$C:$C,'nguyen vat lieu kho'!$A:$A,BKE!$B:$B,'nguyen vat lieu kho'!O$3)</f>
        <v>0</v>
      </c>
      <c r="P112" s="183">
        <f>SUMIFS(BKE!$F:$F,BKE!$C:$C,'nguyen vat lieu kho'!$A:$A,BKE!$B:$B,'nguyen vat lieu kho'!P$3)</f>
        <v>0</v>
      </c>
      <c r="Q112" s="183">
        <f>SUMIFS(BKE!$F:$F,BKE!$C:$C,'nguyen vat lieu kho'!$A:$A,BKE!$B:$B,'nguyen vat lieu kho'!Q$3)</f>
        <v>0</v>
      </c>
      <c r="R112" s="183">
        <f>SUMIFS(BKE!$F:$F,BKE!$C:$C,'nguyen vat lieu kho'!$A:$A,BKE!$B:$B,'nguyen vat lieu kho'!R$3)</f>
        <v>0</v>
      </c>
      <c r="S112" s="183">
        <f>SUMIFS(BKE!$F:$F,BKE!$C:$C,'nguyen vat lieu kho'!$A:$A,BKE!$B:$B,'nguyen vat lieu kho'!S$3)</f>
        <v>0</v>
      </c>
      <c r="T112" s="183">
        <f>SUMIFS(BKE!$F:$F,BKE!$C:$C,'nguyen vat lieu kho'!$A:$A,BKE!$B:$B,'nguyen vat lieu kho'!T$3)</f>
        <v>0</v>
      </c>
      <c r="U112" s="183">
        <f>SUMIFS(BKE!$F:$F,BKE!$C:$C,'nguyen vat lieu kho'!$A:$A,BKE!$B:$B,'nguyen vat lieu kho'!U$3)</f>
        <v>0</v>
      </c>
      <c r="V112" s="183">
        <f>SUMIFS(BKE!$F:$F,BKE!$C:$C,'nguyen vat lieu kho'!$A:$A,BKE!$B:$B,'nguyen vat lieu kho'!V$3)</f>
        <v>0</v>
      </c>
      <c r="W112" s="183">
        <f>SUMIFS(BKE!$F:$F,BKE!$C:$C,'nguyen vat lieu kho'!$A:$A,BKE!$B:$B,'nguyen vat lieu kho'!W$3)</f>
        <v>0</v>
      </c>
      <c r="X112" s="183">
        <f>SUMIFS(BKE!$F:$F,BKE!$C:$C,'nguyen vat lieu kho'!$A:$A,BKE!$B:$B,'nguyen vat lieu kho'!X$3)</f>
        <v>0</v>
      </c>
      <c r="Y112" s="183">
        <f>SUMIFS(BKE!$F:$F,BKE!$C:$C,'nguyen vat lieu kho'!$A:$A,BKE!$B:$B,'nguyen vat lieu kho'!Y$3)</f>
        <v>0</v>
      </c>
      <c r="Z112" s="183">
        <f>SUMIFS(BKE!$F:$F,BKE!$C:$C,'nguyen vat lieu kho'!$A:$A,BKE!$B:$B,'nguyen vat lieu kho'!Z$3)</f>
        <v>0</v>
      </c>
      <c r="AA112" s="183">
        <f>SUMIFS(BKE!$F:$F,BKE!$C:$C,'nguyen vat lieu kho'!$A:$A,BKE!$B:$B,'nguyen vat lieu kho'!AA$3)</f>
        <v>0</v>
      </c>
      <c r="AB112" s="183">
        <f>SUMIFS(BKE!$F:$F,BKE!$C:$C,'nguyen vat lieu kho'!$A:$A,BKE!$B:$B,'nguyen vat lieu kho'!AB$3)</f>
        <v>0</v>
      </c>
      <c r="AC112" s="183">
        <f>SUMIFS(BKE!$F:$F,BKE!$C:$C,'nguyen vat lieu kho'!$A:$A,BKE!$B:$B,'nguyen vat lieu kho'!AC$3)</f>
        <v>0</v>
      </c>
      <c r="AD112" s="183">
        <f>SUMIFS(BKE!$F:$F,BKE!$C:$C,'nguyen vat lieu kho'!$A:$A,BKE!$B:$B,'nguyen vat lieu kho'!AD$3)</f>
        <v>0</v>
      </c>
      <c r="AE112" s="183">
        <f>SUMIFS(BKE!$F:$F,BKE!$C:$C,'nguyen vat lieu kho'!$A:$A,BKE!$B:$B,'nguyen vat lieu kho'!AE$3)</f>
        <v>0</v>
      </c>
      <c r="AF112" s="183">
        <f>SUMIFS(BKE!$F:$F,BKE!$C:$C,'nguyen vat lieu kho'!$A:$A,BKE!$B:$B,'nguyen vat lieu kho'!AF$3)</f>
        <v>0</v>
      </c>
      <c r="AG112" s="183">
        <f>SUMIFS(BKE!$F:$F,BKE!$C:$C,'nguyen vat lieu kho'!$A:$A,BKE!$B:$B,'nguyen vat lieu kho'!AG$3)</f>
        <v>0</v>
      </c>
      <c r="AH112" s="183">
        <f>SUMIFS(BKE!$F:$F,BKE!$C:$C,'nguyen vat lieu kho'!$A:$A,BKE!$B:$B,'nguyen vat lieu kho'!AH$3)</f>
        <v>0</v>
      </c>
      <c r="AI112" s="183">
        <f>SUMIFS(BKE!$F:$F,BKE!$C:$C,'nguyen vat lieu kho'!$A:$A,BKE!$B:$B,'nguyen vat lieu kho'!AI$3)</f>
        <v>0</v>
      </c>
      <c r="AJ112" s="183">
        <f>SUMIFS(BKE!$F:$F,BKE!$C:$C,'nguyen vat lieu kho'!$A:$A,BKE!$B:$B,'nguyen vat lieu kho'!AJ$3)</f>
        <v>0</v>
      </c>
      <c r="AK112" s="183">
        <f>SUMIFS(BKE!$F:$F,BKE!$C:$C,'nguyen vat lieu kho'!$A:$A,BKE!$B:$B,'nguyen vat lieu kho'!AK$3)</f>
        <v>0</v>
      </c>
      <c r="AL112" s="183">
        <f>SUMIFS(BKE!$F:$F,BKE!$C:$C,'nguyen vat lieu kho'!$A:$A,BKE!$B:$B,'nguyen vat lieu kho'!AL$3)</f>
        <v>0</v>
      </c>
      <c r="AM112" s="183">
        <f>SUMIFS(BKE!$F:$F,BKE!$C:$C,'nguyen vat lieu kho'!$A:$A,BKE!$B:$B,'nguyen vat lieu kho'!AM$3)</f>
        <v>0</v>
      </c>
      <c r="AN112" s="183">
        <f>SUMIFS(BKE!$F:$F,BKE!$C:$C,'nguyen vat lieu kho'!$A:$A,BKE!$B:$B,'nguyen vat lieu kho'!AN$3)</f>
        <v>0</v>
      </c>
      <c r="AO112" s="183">
        <f>SUMIFS(BKE!$F:$F,BKE!$C:$C,'nguyen vat lieu kho'!$A:$A,BKE!$B:$B,'nguyen vat lieu kho'!AO$3)</f>
        <v>0</v>
      </c>
      <c r="AP112" s="183">
        <f>SUMIFS(BKE!$F:$F,BKE!$C:$C,'nguyen vat lieu kho'!$A:$A,BKE!$B:$B,'nguyen vat lieu kho'!AP$3)</f>
        <v>0</v>
      </c>
      <c r="AQ112" s="183">
        <f>SUMIFS(BKE!$F:$F,BKE!$C:$C,'nguyen vat lieu kho'!$A:$A,BKE!$B:$B,'nguyen vat lieu kho'!AQ$3)</f>
        <v>0</v>
      </c>
    </row>
    <row r="113" spans="1:43" s="118" customFormat="1" ht="25.5" customHeight="1">
      <c r="A113" s="9" t="s">
        <v>791</v>
      </c>
      <c r="B113" s="9" t="s">
        <v>157</v>
      </c>
      <c r="C113" s="9" t="s">
        <v>8</v>
      </c>
      <c r="D113" s="123">
        <f>VLOOKUP(A113,BKE!C625:H1031,5,0)</f>
        <v>200000</v>
      </c>
      <c r="E113" s="128">
        <v>1</v>
      </c>
      <c r="F113" s="124">
        <f t="shared" si="9"/>
        <v>200000</v>
      </c>
      <c r="G113" s="125">
        <f t="shared" si="16"/>
        <v>1</v>
      </c>
      <c r="H113" s="126">
        <f t="shared" si="15"/>
        <v>200000</v>
      </c>
      <c r="I113" s="127">
        <f t="shared" si="11"/>
        <v>1</v>
      </c>
      <c r="J113" s="127">
        <f t="shared" si="12"/>
        <v>200000</v>
      </c>
      <c r="K113" s="128">
        <v>1</v>
      </c>
      <c r="L113" s="122">
        <f t="shared" si="10"/>
        <v>200000</v>
      </c>
      <c r="M113" s="183">
        <f>SUMIFS(BKE!$F:$F,BKE!$C:$C,'nguyen vat lieu kho'!$A:$A,BKE!$B:$B,'nguyen vat lieu kho'!M$3)</f>
        <v>0</v>
      </c>
      <c r="N113" s="183">
        <f>SUMIFS(BKE!$F:$F,BKE!$C:$C,'nguyen vat lieu kho'!$A:$A,BKE!$B:$B,'nguyen vat lieu kho'!N$3)</f>
        <v>0</v>
      </c>
      <c r="O113" s="183">
        <f>SUMIFS(BKE!$F:$F,BKE!$C:$C,'nguyen vat lieu kho'!$A:$A,BKE!$B:$B,'nguyen vat lieu kho'!O$3)</f>
        <v>0</v>
      </c>
      <c r="P113" s="183">
        <f>SUMIFS(BKE!$F:$F,BKE!$C:$C,'nguyen vat lieu kho'!$A:$A,BKE!$B:$B,'nguyen vat lieu kho'!P$3)</f>
        <v>0</v>
      </c>
      <c r="Q113" s="183">
        <f>SUMIFS(BKE!$F:$F,BKE!$C:$C,'nguyen vat lieu kho'!$A:$A,BKE!$B:$B,'nguyen vat lieu kho'!Q$3)</f>
        <v>0</v>
      </c>
      <c r="R113" s="183">
        <f>SUMIFS(BKE!$F:$F,BKE!$C:$C,'nguyen vat lieu kho'!$A:$A,BKE!$B:$B,'nguyen vat lieu kho'!R$3)</f>
        <v>0</v>
      </c>
      <c r="S113" s="183">
        <f>SUMIFS(BKE!$F:$F,BKE!$C:$C,'nguyen vat lieu kho'!$A:$A,BKE!$B:$B,'nguyen vat lieu kho'!S$3)</f>
        <v>0</v>
      </c>
      <c r="T113" s="183">
        <f>SUMIFS(BKE!$F:$F,BKE!$C:$C,'nguyen vat lieu kho'!$A:$A,BKE!$B:$B,'nguyen vat lieu kho'!T$3)</f>
        <v>1</v>
      </c>
      <c r="U113" s="183">
        <f>SUMIFS(BKE!$F:$F,BKE!$C:$C,'nguyen vat lieu kho'!$A:$A,BKE!$B:$B,'nguyen vat lieu kho'!U$3)</f>
        <v>0</v>
      </c>
      <c r="V113" s="183">
        <f>SUMIFS(BKE!$F:$F,BKE!$C:$C,'nguyen vat lieu kho'!$A:$A,BKE!$B:$B,'nguyen vat lieu kho'!V$3)</f>
        <v>0</v>
      </c>
      <c r="W113" s="183">
        <f>SUMIFS(BKE!$F:$F,BKE!$C:$C,'nguyen vat lieu kho'!$A:$A,BKE!$B:$B,'nguyen vat lieu kho'!W$3)</f>
        <v>0</v>
      </c>
      <c r="X113" s="183">
        <f>SUMIFS(BKE!$F:$F,BKE!$C:$C,'nguyen vat lieu kho'!$A:$A,BKE!$B:$B,'nguyen vat lieu kho'!X$3)</f>
        <v>0</v>
      </c>
      <c r="Y113" s="183">
        <f>SUMIFS(BKE!$F:$F,BKE!$C:$C,'nguyen vat lieu kho'!$A:$A,BKE!$B:$B,'nguyen vat lieu kho'!Y$3)</f>
        <v>0</v>
      </c>
      <c r="Z113" s="183">
        <f>SUMIFS(BKE!$F:$F,BKE!$C:$C,'nguyen vat lieu kho'!$A:$A,BKE!$B:$B,'nguyen vat lieu kho'!Z$3)</f>
        <v>0</v>
      </c>
      <c r="AA113" s="183">
        <f>SUMIFS(BKE!$F:$F,BKE!$C:$C,'nguyen vat lieu kho'!$A:$A,BKE!$B:$B,'nguyen vat lieu kho'!AA$3)</f>
        <v>0</v>
      </c>
      <c r="AB113" s="183">
        <f>SUMIFS(BKE!$F:$F,BKE!$C:$C,'nguyen vat lieu kho'!$A:$A,BKE!$B:$B,'nguyen vat lieu kho'!AB$3)</f>
        <v>0</v>
      </c>
      <c r="AC113" s="183">
        <f>SUMIFS(BKE!$F:$F,BKE!$C:$C,'nguyen vat lieu kho'!$A:$A,BKE!$B:$B,'nguyen vat lieu kho'!AC$3)</f>
        <v>0</v>
      </c>
      <c r="AD113" s="183">
        <f>SUMIFS(BKE!$F:$F,BKE!$C:$C,'nguyen vat lieu kho'!$A:$A,BKE!$B:$B,'nguyen vat lieu kho'!AD$3)</f>
        <v>0</v>
      </c>
      <c r="AE113" s="183">
        <f>SUMIFS(BKE!$F:$F,BKE!$C:$C,'nguyen vat lieu kho'!$A:$A,BKE!$B:$B,'nguyen vat lieu kho'!AE$3)</f>
        <v>0</v>
      </c>
      <c r="AF113" s="183">
        <f>SUMIFS(BKE!$F:$F,BKE!$C:$C,'nguyen vat lieu kho'!$A:$A,BKE!$B:$B,'nguyen vat lieu kho'!AF$3)</f>
        <v>0</v>
      </c>
      <c r="AG113" s="183">
        <f>SUMIFS(BKE!$F:$F,BKE!$C:$C,'nguyen vat lieu kho'!$A:$A,BKE!$B:$B,'nguyen vat lieu kho'!AG$3)</f>
        <v>0</v>
      </c>
      <c r="AH113" s="183">
        <f>SUMIFS(BKE!$F:$F,BKE!$C:$C,'nguyen vat lieu kho'!$A:$A,BKE!$B:$B,'nguyen vat lieu kho'!AH$3)</f>
        <v>0</v>
      </c>
      <c r="AI113" s="183">
        <f>SUMIFS(BKE!$F:$F,BKE!$C:$C,'nguyen vat lieu kho'!$A:$A,BKE!$B:$B,'nguyen vat lieu kho'!AI$3)</f>
        <v>0</v>
      </c>
      <c r="AJ113" s="183">
        <f>SUMIFS(BKE!$F:$F,BKE!$C:$C,'nguyen vat lieu kho'!$A:$A,BKE!$B:$B,'nguyen vat lieu kho'!AJ$3)</f>
        <v>0</v>
      </c>
      <c r="AK113" s="183">
        <f>SUMIFS(BKE!$F:$F,BKE!$C:$C,'nguyen vat lieu kho'!$A:$A,BKE!$B:$B,'nguyen vat lieu kho'!AK$3)</f>
        <v>0</v>
      </c>
      <c r="AL113" s="183">
        <f>SUMIFS(BKE!$F:$F,BKE!$C:$C,'nguyen vat lieu kho'!$A:$A,BKE!$B:$B,'nguyen vat lieu kho'!AL$3)</f>
        <v>0</v>
      </c>
      <c r="AM113" s="183">
        <f>SUMIFS(BKE!$F:$F,BKE!$C:$C,'nguyen vat lieu kho'!$A:$A,BKE!$B:$B,'nguyen vat lieu kho'!AM$3)</f>
        <v>0</v>
      </c>
      <c r="AN113" s="183">
        <f>SUMIFS(BKE!$F:$F,BKE!$C:$C,'nguyen vat lieu kho'!$A:$A,BKE!$B:$B,'nguyen vat lieu kho'!AN$3)</f>
        <v>0</v>
      </c>
      <c r="AO113" s="183">
        <f>SUMIFS(BKE!$F:$F,BKE!$C:$C,'nguyen vat lieu kho'!$A:$A,BKE!$B:$B,'nguyen vat lieu kho'!AO$3)</f>
        <v>0</v>
      </c>
      <c r="AP113" s="183">
        <f>SUMIFS(BKE!$F:$F,BKE!$C:$C,'nguyen vat lieu kho'!$A:$A,BKE!$B:$B,'nguyen vat lieu kho'!AP$3)</f>
        <v>0</v>
      </c>
      <c r="AQ113" s="183">
        <f>SUMIFS(BKE!$F:$F,BKE!$C:$C,'nguyen vat lieu kho'!$A:$A,BKE!$B:$B,'nguyen vat lieu kho'!AQ$3)</f>
        <v>0</v>
      </c>
    </row>
    <row r="114" spans="1:43" s="118" customFormat="1" ht="25.5" customHeight="1">
      <c r="A114" s="6" t="s">
        <v>51</v>
      </c>
      <c r="B114" s="129" t="s">
        <v>52</v>
      </c>
      <c r="C114" s="122" t="s">
        <v>48</v>
      </c>
      <c r="D114" s="123">
        <v>128000</v>
      </c>
      <c r="E114" s="128">
        <v>0.7</v>
      </c>
      <c r="F114" s="124">
        <f t="shared" si="9"/>
        <v>89600</v>
      </c>
      <c r="G114" s="125">
        <f t="shared" si="16"/>
        <v>0</v>
      </c>
      <c r="H114" s="126">
        <f t="shared" si="15"/>
        <v>0</v>
      </c>
      <c r="I114" s="127">
        <f t="shared" si="11"/>
        <v>0.7</v>
      </c>
      <c r="J114" s="127">
        <f t="shared" si="12"/>
        <v>89600</v>
      </c>
      <c r="K114" s="128"/>
      <c r="L114" s="122">
        <f t="shared" si="10"/>
        <v>0</v>
      </c>
      <c r="M114" s="183">
        <f>SUMIFS(BKE!$F:$F,BKE!$C:$C,'nguyen vat lieu kho'!$A:$A,BKE!$B:$B,'nguyen vat lieu kho'!M$3)</f>
        <v>0</v>
      </c>
      <c r="N114" s="183">
        <f>SUMIFS(BKE!$F:$F,BKE!$C:$C,'nguyen vat lieu kho'!$A:$A,BKE!$B:$B,'nguyen vat lieu kho'!N$3)</f>
        <v>0</v>
      </c>
      <c r="O114" s="183">
        <f>SUMIFS(BKE!$F:$F,BKE!$C:$C,'nguyen vat lieu kho'!$A:$A,BKE!$B:$B,'nguyen vat lieu kho'!O$3)</f>
        <v>0</v>
      </c>
      <c r="P114" s="183">
        <f>SUMIFS(BKE!$F:$F,BKE!$C:$C,'nguyen vat lieu kho'!$A:$A,BKE!$B:$B,'nguyen vat lieu kho'!P$3)</f>
        <v>0</v>
      </c>
      <c r="Q114" s="183">
        <f>SUMIFS(BKE!$F:$F,BKE!$C:$C,'nguyen vat lieu kho'!$A:$A,BKE!$B:$B,'nguyen vat lieu kho'!Q$3)</f>
        <v>0</v>
      </c>
      <c r="R114" s="183">
        <f>SUMIFS(BKE!$F:$F,BKE!$C:$C,'nguyen vat lieu kho'!$A:$A,BKE!$B:$B,'nguyen vat lieu kho'!R$3)</f>
        <v>0</v>
      </c>
      <c r="S114" s="183">
        <f>SUMIFS(BKE!$F:$F,BKE!$C:$C,'nguyen vat lieu kho'!$A:$A,BKE!$B:$B,'nguyen vat lieu kho'!S$3)</f>
        <v>0</v>
      </c>
      <c r="T114" s="183">
        <f>SUMIFS(BKE!$F:$F,BKE!$C:$C,'nguyen vat lieu kho'!$A:$A,BKE!$B:$B,'nguyen vat lieu kho'!T$3)</f>
        <v>0</v>
      </c>
      <c r="U114" s="183">
        <f>SUMIFS(BKE!$F:$F,BKE!$C:$C,'nguyen vat lieu kho'!$A:$A,BKE!$B:$B,'nguyen vat lieu kho'!U$3)</f>
        <v>0</v>
      </c>
      <c r="V114" s="183">
        <f>SUMIFS(BKE!$F:$F,BKE!$C:$C,'nguyen vat lieu kho'!$A:$A,BKE!$B:$B,'nguyen vat lieu kho'!V$3)</f>
        <v>0</v>
      </c>
      <c r="W114" s="183">
        <f>SUMIFS(BKE!$F:$F,BKE!$C:$C,'nguyen vat lieu kho'!$A:$A,BKE!$B:$B,'nguyen vat lieu kho'!W$3)</f>
        <v>0</v>
      </c>
      <c r="X114" s="183">
        <f>SUMIFS(BKE!$F:$F,BKE!$C:$C,'nguyen vat lieu kho'!$A:$A,BKE!$B:$B,'nguyen vat lieu kho'!X$3)</f>
        <v>0</v>
      </c>
      <c r="Y114" s="183">
        <f>SUMIFS(BKE!$F:$F,BKE!$C:$C,'nguyen vat lieu kho'!$A:$A,BKE!$B:$B,'nguyen vat lieu kho'!Y$3)</f>
        <v>0</v>
      </c>
      <c r="Z114" s="183">
        <f>SUMIFS(BKE!$F:$F,BKE!$C:$C,'nguyen vat lieu kho'!$A:$A,BKE!$B:$B,'nguyen vat lieu kho'!Z$3)</f>
        <v>0</v>
      </c>
      <c r="AA114" s="183">
        <f>SUMIFS(BKE!$F:$F,BKE!$C:$C,'nguyen vat lieu kho'!$A:$A,BKE!$B:$B,'nguyen vat lieu kho'!AA$3)</f>
        <v>0</v>
      </c>
      <c r="AB114" s="183">
        <f>SUMIFS(BKE!$F:$F,BKE!$C:$C,'nguyen vat lieu kho'!$A:$A,BKE!$B:$B,'nguyen vat lieu kho'!AB$3)</f>
        <v>0</v>
      </c>
      <c r="AC114" s="183">
        <f>SUMIFS(BKE!$F:$F,BKE!$C:$C,'nguyen vat lieu kho'!$A:$A,BKE!$B:$B,'nguyen vat lieu kho'!AC$3)</f>
        <v>0</v>
      </c>
      <c r="AD114" s="183">
        <f>SUMIFS(BKE!$F:$F,BKE!$C:$C,'nguyen vat lieu kho'!$A:$A,BKE!$B:$B,'nguyen vat lieu kho'!AD$3)</f>
        <v>0</v>
      </c>
      <c r="AE114" s="183">
        <f>SUMIFS(BKE!$F:$F,BKE!$C:$C,'nguyen vat lieu kho'!$A:$A,BKE!$B:$B,'nguyen vat lieu kho'!AE$3)</f>
        <v>0</v>
      </c>
      <c r="AF114" s="183">
        <f>SUMIFS(BKE!$F:$F,BKE!$C:$C,'nguyen vat lieu kho'!$A:$A,BKE!$B:$B,'nguyen vat lieu kho'!AF$3)</f>
        <v>0</v>
      </c>
      <c r="AG114" s="183">
        <f>SUMIFS(BKE!$F:$F,BKE!$C:$C,'nguyen vat lieu kho'!$A:$A,BKE!$B:$B,'nguyen vat lieu kho'!AG$3)</f>
        <v>0</v>
      </c>
      <c r="AH114" s="183">
        <f>SUMIFS(BKE!$F:$F,BKE!$C:$C,'nguyen vat lieu kho'!$A:$A,BKE!$B:$B,'nguyen vat lieu kho'!AH$3)</f>
        <v>0</v>
      </c>
      <c r="AI114" s="183">
        <f>SUMIFS(BKE!$F:$F,BKE!$C:$C,'nguyen vat lieu kho'!$A:$A,BKE!$B:$B,'nguyen vat lieu kho'!AI$3)</f>
        <v>0</v>
      </c>
      <c r="AJ114" s="183">
        <f>SUMIFS(BKE!$F:$F,BKE!$C:$C,'nguyen vat lieu kho'!$A:$A,BKE!$B:$B,'nguyen vat lieu kho'!AJ$3)</f>
        <v>0</v>
      </c>
      <c r="AK114" s="183">
        <f>SUMIFS(BKE!$F:$F,BKE!$C:$C,'nguyen vat lieu kho'!$A:$A,BKE!$B:$B,'nguyen vat lieu kho'!AK$3)</f>
        <v>0</v>
      </c>
      <c r="AL114" s="183">
        <f>SUMIFS(BKE!$F:$F,BKE!$C:$C,'nguyen vat lieu kho'!$A:$A,BKE!$B:$B,'nguyen vat lieu kho'!AL$3)</f>
        <v>0</v>
      </c>
      <c r="AM114" s="183">
        <f>SUMIFS(BKE!$F:$F,BKE!$C:$C,'nguyen vat lieu kho'!$A:$A,BKE!$B:$B,'nguyen vat lieu kho'!AM$3)</f>
        <v>0</v>
      </c>
      <c r="AN114" s="183">
        <f>SUMIFS(BKE!$F:$F,BKE!$C:$C,'nguyen vat lieu kho'!$A:$A,BKE!$B:$B,'nguyen vat lieu kho'!AN$3)</f>
        <v>0</v>
      </c>
      <c r="AO114" s="183">
        <f>SUMIFS(BKE!$F:$F,BKE!$C:$C,'nguyen vat lieu kho'!$A:$A,BKE!$B:$B,'nguyen vat lieu kho'!AO$3)</f>
        <v>0</v>
      </c>
      <c r="AP114" s="183">
        <f>SUMIFS(BKE!$F:$F,BKE!$C:$C,'nguyen vat lieu kho'!$A:$A,BKE!$B:$B,'nguyen vat lieu kho'!AP$3)</f>
        <v>0</v>
      </c>
      <c r="AQ114" s="183">
        <f>SUMIFS(BKE!$F:$F,BKE!$C:$C,'nguyen vat lieu kho'!$A:$A,BKE!$B:$B,'nguyen vat lieu kho'!AQ$3)</f>
        <v>0</v>
      </c>
    </row>
    <row r="115" spans="1:43" s="118" customFormat="1" ht="25.5" customHeight="1">
      <c r="A115" s="9" t="s">
        <v>792</v>
      </c>
      <c r="B115" s="9" t="s">
        <v>192</v>
      </c>
      <c r="C115" s="9" t="s">
        <v>48</v>
      </c>
      <c r="D115" s="123"/>
      <c r="E115" s="128"/>
      <c r="F115" s="124">
        <f t="shared" si="9"/>
        <v>0</v>
      </c>
      <c r="G115" s="125">
        <f t="shared" si="16"/>
        <v>0</v>
      </c>
      <c r="H115" s="126">
        <f t="shared" si="15"/>
        <v>0</v>
      </c>
      <c r="I115" s="127">
        <f t="shared" si="11"/>
        <v>0</v>
      </c>
      <c r="J115" s="127">
        <f t="shared" si="12"/>
        <v>0</v>
      </c>
      <c r="K115" s="128"/>
      <c r="L115" s="122">
        <f t="shared" si="10"/>
        <v>0</v>
      </c>
      <c r="M115" s="183">
        <f>SUMIFS(BKE!$F:$F,BKE!$C:$C,'nguyen vat lieu kho'!$A:$A,BKE!$B:$B,'nguyen vat lieu kho'!M$3)</f>
        <v>0</v>
      </c>
      <c r="N115" s="183">
        <f>SUMIFS(BKE!$F:$F,BKE!$C:$C,'nguyen vat lieu kho'!$A:$A,BKE!$B:$B,'nguyen vat lieu kho'!N$3)</f>
        <v>0</v>
      </c>
      <c r="O115" s="183">
        <f>SUMIFS(BKE!$F:$F,BKE!$C:$C,'nguyen vat lieu kho'!$A:$A,BKE!$B:$B,'nguyen vat lieu kho'!O$3)</f>
        <v>0</v>
      </c>
      <c r="P115" s="183">
        <f>SUMIFS(BKE!$F:$F,BKE!$C:$C,'nguyen vat lieu kho'!$A:$A,BKE!$B:$B,'nguyen vat lieu kho'!P$3)</f>
        <v>0</v>
      </c>
      <c r="Q115" s="183">
        <f>SUMIFS(BKE!$F:$F,BKE!$C:$C,'nguyen vat lieu kho'!$A:$A,BKE!$B:$B,'nguyen vat lieu kho'!Q$3)</f>
        <v>0</v>
      </c>
      <c r="R115" s="183">
        <f>SUMIFS(BKE!$F:$F,BKE!$C:$C,'nguyen vat lieu kho'!$A:$A,BKE!$B:$B,'nguyen vat lieu kho'!R$3)</f>
        <v>0</v>
      </c>
      <c r="S115" s="183">
        <f>SUMIFS(BKE!$F:$F,BKE!$C:$C,'nguyen vat lieu kho'!$A:$A,BKE!$B:$B,'nguyen vat lieu kho'!S$3)</f>
        <v>0</v>
      </c>
      <c r="T115" s="183">
        <f>SUMIFS(BKE!$F:$F,BKE!$C:$C,'nguyen vat lieu kho'!$A:$A,BKE!$B:$B,'nguyen vat lieu kho'!T$3)</f>
        <v>0</v>
      </c>
      <c r="U115" s="183">
        <f>SUMIFS(BKE!$F:$F,BKE!$C:$C,'nguyen vat lieu kho'!$A:$A,BKE!$B:$B,'nguyen vat lieu kho'!U$3)</f>
        <v>0</v>
      </c>
      <c r="V115" s="183">
        <f>SUMIFS(BKE!$F:$F,BKE!$C:$C,'nguyen vat lieu kho'!$A:$A,BKE!$B:$B,'nguyen vat lieu kho'!V$3)</f>
        <v>0</v>
      </c>
      <c r="W115" s="183">
        <f>SUMIFS(BKE!$F:$F,BKE!$C:$C,'nguyen vat lieu kho'!$A:$A,BKE!$B:$B,'nguyen vat lieu kho'!W$3)</f>
        <v>0</v>
      </c>
      <c r="X115" s="183">
        <f>SUMIFS(BKE!$F:$F,BKE!$C:$C,'nguyen vat lieu kho'!$A:$A,BKE!$B:$B,'nguyen vat lieu kho'!X$3)</f>
        <v>0</v>
      </c>
      <c r="Y115" s="183">
        <f>SUMIFS(BKE!$F:$F,BKE!$C:$C,'nguyen vat lieu kho'!$A:$A,BKE!$B:$B,'nguyen vat lieu kho'!Y$3)</f>
        <v>0</v>
      </c>
      <c r="Z115" s="183">
        <f>SUMIFS(BKE!$F:$F,BKE!$C:$C,'nguyen vat lieu kho'!$A:$A,BKE!$B:$B,'nguyen vat lieu kho'!Z$3)</f>
        <v>0</v>
      </c>
      <c r="AA115" s="183">
        <f>SUMIFS(BKE!$F:$F,BKE!$C:$C,'nguyen vat lieu kho'!$A:$A,BKE!$B:$B,'nguyen vat lieu kho'!AA$3)</f>
        <v>0</v>
      </c>
      <c r="AB115" s="183">
        <f>SUMIFS(BKE!$F:$F,BKE!$C:$C,'nguyen vat lieu kho'!$A:$A,BKE!$B:$B,'nguyen vat lieu kho'!AB$3)</f>
        <v>0</v>
      </c>
      <c r="AC115" s="183">
        <f>SUMIFS(BKE!$F:$F,BKE!$C:$C,'nguyen vat lieu kho'!$A:$A,BKE!$B:$B,'nguyen vat lieu kho'!AC$3)</f>
        <v>0</v>
      </c>
      <c r="AD115" s="183">
        <f>SUMIFS(BKE!$F:$F,BKE!$C:$C,'nguyen vat lieu kho'!$A:$A,BKE!$B:$B,'nguyen vat lieu kho'!AD$3)</f>
        <v>0</v>
      </c>
      <c r="AE115" s="183">
        <f>SUMIFS(BKE!$F:$F,BKE!$C:$C,'nguyen vat lieu kho'!$A:$A,BKE!$B:$B,'nguyen vat lieu kho'!AE$3)</f>
        <v>0</v>
      </c>
      <c r="AF115" s="183">
        <f>SUMIFS(BKE!$F:$F,BKE!$C:$C,'nguyen vat lieu kho'!$A:$A,BKE!$B:$B,'nguyen vat lieu kho'!AF$3)</f>
        <v>0</v>
      </c>
      <c r="AG115" s="183">
        <f>SUMIFS(BKE!$F:$F,BKE!$C:$C,'nguyen vat lieu kho'!$A:$A,BKE!$B:$B,'nguyen vat lieu kho'!AG$3)</f>
        <v>0</v>
      </c>
      <c r="AH115" s="183">
        <f>SUMIFS(BKE!$F:$F,BKE!$C:$C,'nguyen vat lieu kho'!$A:$A,BKE!$B:$B,'nguyen vat lieu kho'!AH$3)</f>
        <v>0</v>
      </c>
      <c r="AI115" s="183">
        <f>SUMIFS(BKE!$F:$F,BKE!$C:$C,'nguyen vat lieu kho'!$A:$A,BKE!$B:$B,'nguyen vat lieu kho'!AI$3)</f>
        <v>0</v>
      </c>
      <c r="AJ115" s="183">
        <f>SUMIFS(BKE!$F:$F,BKE!$C:$C,'nguyen vat lieu kho'!$A:$A,BKE!$B:$B,'nguyen vat lieu kho'!AJ$3)</f>
        <v>0</v>
      </c>
      <c r="AK115" s="183">
        <f>SUMIFS(BKE!$F:$F,BKE!$C:$C,'nguyen vat lieu kho'!$A:$A,BKE!$B:$B,'nguyen vat lieu kho'!AK$3)</f>
        <v>0</v>
      </c>
      <c r="AL115" s="183">
        <f>SUMIFS(BKE!$F:$F,BKE!$C:$C,'nguyen vat lieu kho'!$A:$A,BKE!$B:$B,'nguyen vat lieu kho'!AL$3)</f>
        <v>0</v>
      </c>
      <c r="AM115" s="183">
        <f>SUMIFS(BKE!$F:$F,BKE!$C:$C,'nguyen vat lieu kho'!$A:$A,BKE!$B:$B,'nguyen vat lieu kho'!AM$3)</f>
        <v>0</v>
      </c>
      <c r="AN115" s="183">
        <f>SUMIFS(BKE!$F:$F,BKE!$C:$C,'nguyen vat lieu kho'!$A:$A,BKE!$B:$B,'nguyen vat lieu kho'!AN$3)</f>
        <v>0</v>
      </c>
      <c r="AO115" s="183">
        <f>SUMIFS(BKE!$F:$F,BKE!$C:$C,'nguyen vat lieu kho'!$A:$A,BKE!$B:$B,'nguyen vat lieu kho'!AO$3)</f>
        <v>0</v>
      </c>
      <c r="AP115" s="183">
        <f>SUMIFS(BKE!$F:$F,BKE!$C:$C,'nguyen vat lieu kho'!$A:$A,BKE!$B:$B,'nguyen vat lieu kho'!AP$3)</f>
        <v>0</v>
      </c>
      <c r="AQ115" s="183">
        <f>SUMIFS(BKE!$F:$F,BKE!$C:$C,'nguyen vat lieu kho'!$A:$A,BKE!$B:$B,'nguyen vat lieu kho'!AQ$3)</f>
        <v>0</v>
      </c>
    </row>
    <row r="116" spans="1:43" s="118" customFormat="1" ht="25.5" customHeight="1">
      <c r="A116" s="6" t="s">
        <v>53</v>
      </c>
      <c r="B116" s="129" t="s">
        <v>54</v>
      </c>
      <c r="C116" s="122" t="s">
        <v>4</v>
      </c>
      <c r="D116" s="123">
        <f>VLOOKUP(A116,BKE!C628:H1034,5,0)</f>
        <v>21984.75</v>
      </c>
      <c r="E116" s="128">
        <v>0.82</v>
      </c>
      <c r="F116" s="124">
        <f t="shared" si="9"/>
        <v>18027.494999999999</v>
      </c>
      <c r="G116" s="125">
        <f t="shared" si="16"/>
        <v>4</v>
      </c>
      <c r="H116" s="126">
        <f t="shared" si="15"/>
        <v>87939</v>
      </c>
      <c r="I116" s="127">
        <f t="shared" si="11"/>
        <v>4.32</v>
      </c>
      <c r="J116" s="127">
        <f t="shared" si="12"/>
        <v>94974.12</v>
      </c>
      <c r="K116" s="128">
        <v>0.5</v>
      </c>
      <c r="L116" s="122">
        <f t="shared" si="10"/>
        <v>10992.375</v>
      </c>
      <c r="M116" s="183">
        <f>SUMIFS(BKE!$F:$F,BKE!$C:$C,'nguyen vat lieu kho'!$A:$A,BKE!$B:$B,'nguyen vat lieu kho'!M$3)</f>
        <v>1</v>
      </c>
      <c r="N116" s="183">
        <f>SUMIFS(BKE!$F:$F,BKE!$C:$C,'nguyen vat lieu kho'!$A:$A,BKE!$B:$B,'nguyen vat lieu kho'!N$3)</f>
        <v>0</v>
      </c>
      <c r="O116" s="183">
        <f>SUMIFS(BKE!$F:$F,BKE!$C:$C,'nguyen vat lieu kho'!$A:$A,BKE!$B:$B,'nguyen vat lieu kho'!O$3)</f>
        <v>0</v>
      </c>
      <c r="P116" s="183">
        <f>SUMIFS(BKE!$F:$F,BKE!$C:$C,'nguyen vat lieu kho'!$A:$A,BKE!$B:$B,'nguyen vat lieu kho'!P$3)</f>
        <v>0</v>
      </c>
      <c r="Q116" s="183">
        <f>SUMIFS(BKE!$F:$F,BKE!$C:$C,'nguyen vat lieu kho'!$A:$A,BKE!$B:$B,'nguyen vat lieu kho'!Q$3)</f>
        <v>0</v>
      </c>
      <c r="R116" s="183">
        <f>SUMIFS(BKE!$F:$F,BKE!$C:$C,'nguyen vat lieu kho'!$A:$A,BKE!$B:$B,'nguyen vat lieu kho'!R$3)</f>
        <v>0</v>
      </c>
      <c r="S116" s="183">
        <f>SUMIFS(BKE!$F:$F,BKE!$C:$C,'nguyen vat lieu kho'!$A:$A,BKE!$B:$B,'nguyen vat lieu kho'!S$3)</f>
        <v>0</v>
      </c>
      <c r="T116" s="183">
        <f>SUMIFS(BKE!$F:$F,BKE!$C:$C,'nguyen vat lieu kho'!$A:$A,BKE!$B:$B,'nguyen vat lieu kho'!T$3)</f>
        <v>2</v>
      </c>
      <c r="U116" s="183">
        <f>SUMIFS(BKE!$F:$F,BKE!$C:$C,'nguyen vat lieu kho'!$A:$A,BKE!$B:$B,'nguyen vat lieu kho'!U$3)</f>
        <v>0</v>
      </c>
      <c r="V116" s="183">
        <f>SUMIFS(BKE!$F:$F,BKE!$C:$C,'nguyen vat lieu kho'!$A:$A,BKE!$B:$B,'nguyen vat lieu kho'!V$3)</f>
        <v>0</v>
      </c>
      <c r="W116" s="183">
        <f>SUMIFS(BKE!$F:$F,BKE!$C:$C,'nguyen vat lieu kho'!$A:$A,BKE!$B:$B,'nguyen vat lieu kho'!W$3)</f>
        <v>0</v>
      </c>
      <c r="X116" s="183">
        <f>SUMIFS(BKE!$F:$F,BKE!$C:$C,'nguyen vat lieu kho'!$A:$A,BKE!$B:$B,'nguyen vat lieu kho'!X$3)</f>
        <v>0</v>
      </c>
      <c r="Y116" s="183">
        <f>SUMIFS(BKE!$F:$F,BKE!$C:$C,'nguyen vat lieu kho'!$A:$A,BKE!$B:$B,'nguyen vat lieu kho'!Y$3)</f>
        <v>0</v>
      </c>
      <c r="Z116" s="183">
        <f>SUMIFS(BKE!$F:$F,BKE!$C:$C,'nguyen vat lieu kho'!$A:$A,BKE!$B:$B,'nguyen vat lieu kho'!Z$3)</f>
        <v>0</v>
      </c>
      <c r="AA116" s="183">
        <f>SUMIFS(BKE!$F:$F,BKE!$C:$C,'nguyen vat lieu kho'!$A:$A,BKE!$B:$B,'nguyen vat lieu kho'!AA$3)</f>
        <v>0</v>
      </c>
      <c r="AB116" s="183">
        <f>SUMIFS(BKE!$F:$F,BKE!$C:$C,'nguyen vat lieu kho'!$A:$A,BKE!$B:$B,'nguyen vat lieu kho'!AB$3)</f>
        <v>0</v>
      </c>
      <c r="AC116" s="183">
        <f>SUMIFS(BKE!$F:$F,BKE!$C:$C,'nguyen vat lieu kho'!$A:$A,BKE!$B:$B,'nguyen vat lieu kho'!AC$3)</f>
        <v>0</v>
      </c>
      <c r="AD116" s="183">
        <f>SUMIFS(BKE!$F:$F,BKE!$C:$C,'nguyen vat lieu kho'!$A:$A,BKE!$B:$B,'nguyen vat lieu kho'!AD$3)</f>
        <v>0</v>
      </c>
      <c r="AE116" s="183">
        <f>SUMIFS(BKE!$F:$F,BKE!$C:$C,'nguyen vat lieu kho'!$A:$A,BKE!$B:$B,'nguyen vat lieu kho'!AE$3)</f>
        <v>0</v>
      </c>
      <c r="AF116" s="183">
        <f>SUMIFS(BKE!$F:$F,BKE!$C:$C,'nguyen vat lieu kho'!$A:$A,BKE!$B:$B,'nguyen vat lieu kho'!AF$3)</f>
        <v>0</v>
      </c>
      <c r="AG116" s="183">
        <f>SUMIFS(BKE!$F:$F,BKE!$C:$C,'nguyen vat lieu kho'!$A:$A,BKE!$B:$B,'nguyen vat lieu kho'!AG$3)</f>
        <v>0</v>
      </c>
      <c r="AH116" s="183">
        <f>SUMIFS(BKE!$F:$F,BKE!$C:$C,'nguyen vat lieu kho'!$A:$A,BKE!$B:$B,'nguyen vat lieu kho'!AH$3)</f>
        <v>0</v>
      </c>
      <c r="AI116" s="183">
        <f>SUMIFS(BKE!$F:$F,BKE!$C:$C,'nguyen vat lieu kho'!$A:$A,BKE!$B:$B,'nguyen vat lieu kho'!AI$3)</f>
        <v>0</v>
      </c>
      <c r="AJ116" s="183">
        <f>SUMIFS(BKE!$F:$F,BKE!$C:$C,'nguyen vat lieu kho'!$A:$A,BKE!$B:$B,'nguyen vat lieu kho'!AJ$3)</f>
        <v>0</v>
      </c>
      <c r="AK116" s="183">
        <f>SUMIFS(BKE!$F:$F,BKE!$C:$C,'nguyen vat lieu kho'!$A:$A,BKE!$B:$B,'nguyen vat lieu kho'!AK$3)</f>
        <v>0</v>
      </c>
      <c r="AL116" s="183">
        <f>SUMIFS(BKE!$F:$F,BKE!$C:$C,'nguyen vat lieu kho'!$A:$A,BKE!$B:$B,'nguyen vat lieu kho'!AL$3)</f>
        <v>0</v>
      </c>
      <c r="AM116" s="183">
        <f>SUMIFS(BKE!$F:$F,BKE!$C:$C,'nguyen vat lieu kho'!$A:$A,BKE!$B:$B,'nguyen vat lieu kho'!AM$3)</f>
        <v>0</v>
      </c>
      <c r="AN116" s="183">
        <f>SUMIFS(BKE!$F:$F,BKE!$C:$C,'nguyen vat lieu kho'!$A:$A,BKE!$B:$B,'nguyen vat lieu kho'!AN$3)</f>
        <v>0</v>
      </c>
      <c r="AO116" s="183">
        <f>SUMIFS(BKE!$F:$F,BKE!$C:$C,'nguyen vat lieu kho'!$A:$A,BKE!$B:$B,'nguyen vat lieu kho'!AO$3)</f>
        <v>0</v>
      </c>
      <c r="AP116" s="183">
        <f>SUMIFS(BKE!$F:$F,BKE!$C:$C,'nguyen vat lieu kho'!$A:$A,BKE!$B:$B,'nguyen vat lieu kho'!AP$3)</f>
        <v>1</v>
      </c>
      <c r="AQ116" s="183">
        <f>SUMIFS(BKE!$F:$F,BKE!$C:$C,'nguyen vat lieu kho'!$A:$A,BKE!$B:$B,'nguyen vat lieu kho'!AQ$3)</f>
        <v>0</v>
      </c>
    </row>
    <row r="117" spans="1:43" s="118" customFormat="1" ht="25.5" customHeight="1">
      <c r="A117" s="9" t="s">
        <v>793</v>
      </c>
      <c r="B117" s="9" t="s">
        <v>193</v>
      </c>
      <c r="C117" s="9" t="s">
        <v>4</v>
      </c>
      <c r="D117" s="123"/>
      <c r="E117" s="128"/>
      <c r="F117" s="124">
        <f t="shared" si="9"/>
        <v>0</v>
      </c>
      <c r="G117" s="125">
        <f t="shared" si="16"/>
        <v>0</v>
      </c>
      <c r="H117" s="126">
        <f t="shared" si="15"/>
        <v>0</v>
      </c>
      <c r="I117" s="127">
        <f t="shared" si="11"/>
        <v>0</v>
      </c>
      <c r="J117" s="127">
        <f t="shared" si="12"/>
        <v>0</v>
      </c>
      <c r="K117" s="128"/>
      <c r="L117" s="122">
        <f t="shared" si="10"/>
        <v>0</v>
      </c>
      <c r="M117" s="183">
        <f>SUMIFS(BKE!$F:$F,BKE!$C:$C,'nguyen vat lieu kho'!$A:$A,BKE!$B:$B,'nguyen vat lieu kho'!M$3)</f>
        <v>0</v>
      </c>
      <c r="N117" s="183">
        <f>SUMIFS(BKE!$F:$F,BKE!$C:$C,'nguyen vat lieu kho'!$A:$A,BKE!$B:$B,'nguyen vat lieu kho'!N$3)</f>
        <v>0</v>
      </c>
      <c r="O117" s="183">
        <f>SUMIFS(BKE!$F:$F,BKE!$C:$C,'nguyen vat lieu kho'!$A:$A,BKE!$B:$B,'nguyen vat lieu kho'!O$3)</f>
        <v>0</v>
      </c>
      <c r="P117" s="183">
        <f>SUMIFS(BKE!$F:$F,BKE!$C:$C,'nguyen vat lieu kho'!$A:$A,BKE!$B:$B,'nguyen vat lieu kho'!P$3)</f>
        <v>0</v>
      </c>
      <c r="Q117" s="183">
        <f>SUMIFS(BKE!$F:$F,BKE!$C:$C,'nguyen vat lieu kho'!$A:$A,BKE!$B:$B,'nguyen vat lieu kho'!Q$3)</f>
        <v>0</v>
      </c>
      <c r="R117" s="183">
        <f>SUMIFS(BKE!$F:$F,BKE!$C:$C,'nguyen vat lieu kho'!$A:$A,BKE!$B:$B,'nguyen vat lieu kho'!R$3)</f>
        <v>0</v>
      </c>
      <c r="S117" s="183">
        <f>SUMIFS(BKE!$F:$F,BKE!$C:$C,'nguyen vat lieu kho'!$A:$A,BKE!$B:$B,'nguyen vat lieu kho'!S$3)</f>
        <v>0</v>
      </c>
      <c r="T117" s="183">
        <f>SUMIFS(BKE!$F:$F,BKE!$C:$C,'nguyen vat lieu kho'!$A:$A,BKE!$B:$B,'nguyen vat lieu kho'!T$3)</f>
        <v>0</v>
      </c>
      <c r="U117" s="183">
        <f>SUMIFS(BKE!$F:$F,BKE!$C:$C,'nguyen vat lieu kho'!$A:$A,BKE!$B:$B,'nguyen vat lieu kho'!U$3)</f>
        <v>0</v>
      </c>
      <c r="V117" s="183">
        <f>SUMIFS(BKE!$F:$F,BKE!$C:$C,'nguyen vat lieu kho'!$A:$A,BKE!$B:$B,'nguyen vat lieu kho'!V$3)</f>
        <v>0</v>
      </c>
      <c r="W117" s="183">
        <f>SUMIFS(BKE!$F:$F,BKE!$C:$C,'nguyen vat lieu kho'!$A:$A,BKE!$B:$B,'nguyen vat lieu kho'!W$3)</f>
        <v>0</v>
      </c>
      <c r="X117" s="183">
        <f>SUMIFS(BKE!$F:$F,BKE!$C:$C,'nguyen vat lieu kho'!$A:$A,BKE!$B:$B,'nguyen vat lieu kho'!X$3)</f>
        <v>0</v>
      </c>
      <c r="Y117" s="183">
        <f>SUMIFS(BKE!$F:$F,BKE!$C:$C,'nguyen vat lieu kho'!$A:$A,BKE!$B:$B,'nguyen vat lieu kho'!Y$3)</f>
        <v>0</v>
      </c>
      <c r="Z117" s="183">
        <f>SUMIFS(BKE!$F:$F,BKE!$C:$C,'nguyen vat lieu kho'!$A:$A,BKE!$B:$B,'nguyen vat lieu kho'!Z$3)</f>
        <v>0</v>
      </c>
      <c r="AA117" s="183">
        <f>SUMIFS(BKE!$F:$F,BKE!$C:$C,'nguyen vat lieu kho'!$A:$A,BKE!$B:$B,'nguyen vat lieu kho'!AA$3)</f>
        <v>0</v>
      </c>
      <c r="AB117" s="183">
        <f>SUMIFS(BKE!$F:$F,BKE!$C:$C,'nguyen vat lieu kho'!$A:$A,BKE!$B:$B,'nguyen vat lieu kho'!AB$3)</f>
        <v>0</v>
      </c>
      <c r="AC117" s="183">
        <f>SUMIFS(BKE!$F:$F,BKE!$C:$C,'nguyen vat lieu kho'!$A:$A,BKE!$B:$B,'nguyen vat lieu kho'!AC$3)</f>
        <v>0</v>
      </c>
      <c r="AD117" s="183">
        <f>SUMIFS(BKE!$F:$F,BKE!$C:$C,'nguyen vat lieu kho'!$A:$A,BKE!$B:$B,'nguyen vat lieu kho'!AD$3)</f>
        <v>0</v>
      </c>
      <c r="AE117" s="183">
        <f>SUMIFS(BKE!$F:$F,BKE!$C:$C,'nguyen vat lieu kho'!$A:$A,BKE!$B:$B,'nguyen vat lieu kho'!AE$3)</f>
        <v>0</v>
      </c>
      <c r="AF117" s="183">
        <f>SUMIFS(BKE!$F:$F,BKE!$C:$C,'nguyen vat lieu kho'!$A:$A,BKE!$B:$B,'nguyen vat lieu kho'!AF$3)</f>
        <v>0</v>
      </c>
      <c r="AG117" s="183">
        <f>SUMIFS(BKE!$F:$F,BKE!$C:$C,'nguyen vat lieu kho'!$A:$A,BKE!$B:$B,'nguyen vat lieu kho'!AG$3)</f>
        <v>0</v>
      </c>
      <c r="AH117" s="183">
        <f>SUMIFS(BKE!$F:$F,BKE!$C:$C,'nguyen vat lieu kho'!$A:$A,BKE!$B:$B,'nguyen vat lieu kho'!AH$3)</f>
        <v>0</v>
      </c>
      <c r="AI117" s="183">
        <f>SUMIFS(BKE!$F:$F,BKE!$C:$C,'nguyen vat lieu kho'!$A:$A,BKE!$B:$B,'nguyen vat lieu kho'!AI$3)</f>
        <v>0</v>
      </c>
      <c r="AJ117" s="183">
        <f>SUMIFS(BKE!$F:$F,BKE!$C:$C,'nguyen vat lieu kho'!$A:$A,BKE!$B:$B,'nguyen vat lieu kho'!AJ$3)</f>
        <v>0</v>
      </c>
      <c r="AK117" s="183">
        <f>SUMIFS(BKE!$F:$F,BKE!$C:$C,'nguyen vat lieu kho'!$A:$A,BKE!$B:$B,'nguyen vat lieu kho'!AK$3)</f>
        <v>0</v>
      </c>
      <c r="AL117" s="183">
        <f>SUMIFS(BKE!$F:$F,BKE!$C:$C,'nguyen vat lieu kho'!$A:$A,BKE!$B:$B,'nguyen vat lieu kho'!AL$3)</f>
        <v>0</v>
      </c>
      <c r="AM117" s="183">
        <f>SUMIFS(BKE!$F:$F,BKE!$C:$C,'nguyen vat lieu kho'!$A:$A,BKE!$B:$B,'nguyen vat lieu kho'!AM$3)</f>
        <v>0</v>
      </c>
      <c r="AN117" s="183">
        <f>SUMIFS(BKE!$F:$F,BKE!$C:$C,'nguyen vat lieu kho'!$A:$A,BKE!$B:$B,'nguyen vat lieu kho'!AN$3)</f>
        <v>0</v>
      </c>
      <c r="AO117" s="183">
        <f>SUMIFS(BKE!$F:$F,BKE!$C:$C,'nguyen vat lieu kho'!$A:$A,BKE!$B:$B,'nguyen vat lieu kho'!AO$3)</f>
        <v>0</v>
      </c>
      <c r="AP117" s="183">
        <f>SUMIFS(BKE!$F:$F,BKE!$C:$C,'nguyen vat lieu kho'!$A:$A,BKE!$B:$B,'nguyen vat lieu kho'!AP$3)</f>
        <v>0</v>
      </c>
      <c r="AQ117" s="183">
        <f>SUMIFS(BKE!$F:$F,BKE!$C:$C,'nguyen vat lieu kho'!$A:$A,BKE!$B:$B,'nguyen vat lieu kho'!AQ$3)</f>
        <v>0</v>
      </c>
    </row>
    <row r="118" spans="1:43" s="118" customFormat="1" ht="25.5" customHeight="1">
      <c r="A118" s="6" t="s">
        <v>45</v>
      </c>
      <c r="B118" s="129" t="s">
        <v>46</v>
      </c>
      <c r="C118" s="122" t="s">
        <v>4</v>
      </c>
      <c r="D118" s="123">
        <v>335071</v>
      </c>
      <c r="E118" s="128">
        <v>0.2</v>
      </c>
      <c r="F118" s="124">
        <f t="shared" si="9"/>
        <v>67014.2</v>
      </c>
      <c r="G118" s="125">
        <f t="shared" si="16"/>
        <v>0</v>
      </c>
      <c r="H118" s="126">
        <f t="shared" si="15"/>
        <v>0</v>
      </c>
      <c r="I118" s="127">
        <f t="shared" si="11"/>
        <v>0</v>
      </c>
      <c r="J118" s="127">
        <f t="shared" si="12"/>
        <v>0</v>
      </c>
      <c r="K118" s="128">
        <v>0.2</v>
      </c>
      <c r="L118" s="122">
        <f t="shared" si="10"/>
        <v>67014.2</v>
      </c>
      <c r="M118" s="183">
        <f>SUMIFS(BKE!$F:$F,BKE!$C:$C,'nguyen vat lieu kho'!$A:$A,BKE!$B:$B,'nguyen vat lieu kho'!M$3)</f>
        <v>0</v>
      </c>
      <c r="N118" s="183">
        <f>SUMIFS(BKE!$F:$F,BKE!$C:$C,'nguyen vat lieu kho'!$A:$A,BKE!$B:$B,'nguyen vat lieu kho'!N$3)</f>
        <v>0</v>
      </c>
      <c r="O118" s="183">
        <f>SUMIFS(BKE!$F:$F,BKE!$C:$C,'nguyen vat lieu kho'!$A:$A,BKE!$B:$B,'nguyen vat lieu kho'!O$3)</f>
        <v>0</v>
      </c>
      <c r="P118" s="183">
        <f>SUMIFS(BKE!$F:$F,BKE!$C:$C,'nguyen vat lieu kho'!$A:$A,BKE!$B:$B,'nguyen vat lieu kho'!P$3)</f>
        <v>0</v>
      </c>
      <c r="Q118" s="183">
        <f>SUMIFS(BKE!$F:$F,BKE!$C:$C,'nguyen vat lieu kho'!$A:$A,BKE!$B:$B,'nguyen vat lieu kho'!Q$3)</f>
        <v>0</v>
      </c>
      <c r="R118" s="183">
        <f>SUMIFS(BKE!$F:$F,BKE!$C:$C,'nguyen vat lieu kho'!$A:$A,BKE!$B:$B,'nguyen vat lieu kho'!R$3)</f>
        <v>0</v>
      </c>
      <c r="S118" s="183">
        <f>SUMIFS(BKE!$F:$F,BKE!$C:$C,'nguyen vat lieu kho'!$A:$A,BKE!$B:$B,'nguyen vat lieu kho'!S$3)</f>
        <v>0</v>
      </c>
      <c r="T118" s="183">
        <f>SUMIFS(BKE!$F:$F,BKE!$C:$C,'nguyen vat lieu kho'!$A:$A,BKE!$B:$B,'nguyen vat lieu kho'!T$3)</f>
        <v>0</v>
      </c>
      <c r="U118" s="183">
        <f>SUMIFS(BKE!$F:$F,BKE!$C:$C,'nguyen vat lieu kho'!$A:$A,BKE!$B:$B,'nguyen vat lieu kho'!U$3)</f>
        <v>0</v>
      </c>
      <c r="V118" s="183">
        <f>SUMIFS(BKE!$F:$F,BKE!$C:$C,'nguyen vat lieu kho'!$A:$A,BKE!$B:$B,'nguyen vat lieu kho'!V$3)</f>
        <v>0</v>
      </c>
      <c r="W118" s="183">
        <f>SUMIFS(BKE!$F:$F,BKE!$C:$C,'nguyen vat lieu kho'!$A:$A,BKE!$B:$B,'nguyen vat lieu kho'!W$3)</f>
        <v>0</v>
      </c>
      <c r="X118" s="183">
        <f>SUMIFS(BKE!$F:$F,BKE!$C:$C,'nguyen vat lieu kho'!$A:$A,BKE!$B:$B,'nguyen vat lieu kho'!X$3)</f>
        <v>0</v>
      </c>
      <c r="Y118" s="183">
        <f>SUMIFS(BKE!$F:$F,BKE!$C:$C,'nguyen vat lieu kho'!$A:$A,BKE!$B:$B,'nguyen vat lieu kho'!Y$3)</f>
        <v>0</v>
      </c>
      <c r="Z118" s="183">
        <f>SUMIFS(BKE!$F:$F,BKE!$C:$C,'nguyen vat lieu kho'!$A:$A,BKE!$B:$B,'nguyen vat lieu kho'!Z$3)</f>
        <v>0</v>
      </c>
      <c r="AA118" s="183">
        <f>SUMIFS(BKE!$F:$F,BKE!$C:$C,'nguyen vat lieu kho'!$A:$A,BKE!$B:$B,'nguyen vat lieu kho'!AA$3)</f>
        <v>0</v>
      </c>
      <c r="AB118" s="183">
        <f>SUMIFS(BKE!$F:$F,BKE!$C:$C,'nguyen vat lieu kho'!$A:$A,BKE!$B:$B,'nguyen vat lieu kho'!AB$3)</f>
        <v>0</v>
      </c>
      <c r="AC118" s="183">
        <f>SUMIFS(BKE!$F:$F,BKE!$C:$C,'nguyen vat lieu kho'!$A:$A,BKE!$B:$B,'nguyen vat lieu kho'!AC$3)</f>
        <v>0</v>
      </c>
      <c r="AD118" s="183">
        <f>SUMIFS(BKE!$F:$F,BKE!$C:$C,'nguyen vat lieu kho'!$A:$A,BKE!$B:$B,'nguyen vat lieu kho'!AD$3)</f>
        <v>0</v>
      </c>
      <c r="AE118" s="183">
        <f>SUMIFS(BKE!$F:$F,BKE!$C:$C,'nguyen vat lieu kho'!$A:$A,BKE!$B:$B,'nguyen vat lieu kho'!AE$3)</f>
        <v>0</v>
      </c>
      <c r="AF118" s="183">
        <f>SUMIFS(BKE!$F:$F,BKE!$C:$C,'nguyen vat lieu kho'!$A:$A,BKE!$B:$B,'nguyen vat lieu kho'!AF$3)</f>
        <v>0</v>
      </c>
      <c r="AG118" s="183">
        <f>SUMIFS(BKE!$F:$F,BKE!$C:$C,'nguyen vat lieu kho'!$A:$A,BKE!$B:$B,'nguyen vat lieu kho'!AG$3)</f>
        <v>0</v>
      </c>
      <c r="AH118" s="183">
        <f>SUMIFS(BKE!$F:$F,BKE!$C:$C,'nguyen vat lieu kho'!$A:$A,BKE!$B:$B,'nguyen vat lieu kho'!AH$3)</f>
        <v>0</v>
      </c>
      <c r="AI118" s="183">
        <f>SUMIFS(BKE!$F:$F,BKE!$C:$C,'nguyen vat lieu kho'!$A:$A,BKE!$B:$B,'nguyen vat lieu kho'!AI$3)</f>
        <v>0</v>
      </c>
      <c r="AJ118" s="183">
        <f>SUMIFS(BKE!$F:$F,BKE!$C:$C,'nguyen vat lieu kho'!$A:$A,BKE!$B:$B,'nguyen vat lieu kho'!AJ$3)</f>
        <v>0</v>
      </c>
      <c r="AK118" s="183">
        <f>SUMIFS(BKE!$F:$F,BKE!$C:$C,'nguyen vat lieu kho'!$A:$A,BKE!$B:$B,'nguyen vat lieu kho'!AK$3)</f>
        <v>0</v>
      </c>
      <c r="AL118" s="183">
        <f>SUMIFS(BKE!$F:$F,BKE!$C:$C,'nguyen vat lieu kho'!$A:$A,BKE!$B:$B,'nguyen vat lieu kho'!AL$3)</f>
        <v>0</v>
      </c>
      <c r="AM118" s="183">
        <f>SUMIFS(BKE!$F:$F,BKE!$C:$C,'nguyen vat lieu kho'!$A:$A,BKE!$B:$B,'nguyen vat lieu kho'!AM$3)</f>
        <v>0</v>
      </c>
      <c r="AN118" s="183">
        <f>SUMIFS(BKE!$F:$F,BKE!$C:$C,'nguyen vat lieu kho'!$A:$A,BKE!$B:$B,'nguyen vat lieu kho'!AN$3)</f>
        <v>0</v>
      </c>
      <c r="AO118" s="183">
        <f>SUMIFS(BKE!$F:$F,BKE!$C:$C,'nguyen vat lieu kho'!$A:$A,BKE!$B:$B,'nguyen vat lieu kho'!AO$3)</f>
        <v>0</v>
      </c>
      <c r="AP118" s="183">
        <f>SUMIFS(BKE!$F:$F,BKE!$C:$C,'nguyen vat lieu kho'!$A:$A,BKE!$B:$B,'nguyen vat lieu kho'!AP$3)</f>
        <v>0</v>
      </c>
      <c r="AQ118" s="183">
        <f>SUMIFS(BKE!$F:$F,BKE!$C:$C,'nguyen vat lieu kho'!$A:$A,BKE!$B:$B,'nguyen vat lieu kho'!AQ$3)</f>
        <v>0</v>
      </c>
    </row>
    <row r="119" spans="1:43" s="118" customFormat="1" ht="25.5" customHeight="1">
      <c r="A119" s="6" t="s">
        <v>43</v>
      </c>
      <c r="B119" s="129" t="s">
        <v>44</v>
      </c>
      <c r="C119" s="122" t="s">
        <v>4</v>
      </c>
      <c r="D119" s="123"/>
      <c r="E119" s="128"/>
      <c r="F119" s="124">
        <f t="shared" si="9"/>
        <v>0</v>
      </c>
      <c r="G119" s="125">
        <f t="shared" si="16"/>
        <v>0</v>
      </c>
      <c r="H119" s="126">
        <f t="shared" si="15"/>
        <v>0</v>
      </c>
      <c r="I119" s="127">
        <f t="shared" si="11"/>
        <v>0</v>
      </c>
      <c r="J119" s="127">
        <f t="shared" si="12"/>
        <v>0</v>
      </c>
      <c r="K119" s="128"/>
      <c r="L119" s="122">
        <f t="shared" si="10"/>
        <v>0</v>
      </c>
      <c r="M119" s="183">
        <f>SUMIFS(BKE!$F:$F,BKE!$C:$C,'nguyen vat lieu kho'!$A:$A,BKE!$B:$B,'nguyen vat lieu kho'!M$3)</f>
        <v>0</v>
      </c>
      <c r="N119" s="183">
        <f>SUMIFS(BKE!$F:$F,BKE!$C:$C,'nguyen vat lieu kho'!$A:$A,BKE!$B:$B,'nguyen vat lieu kho'!N$3)</f>
        <v>0</v>
      </c>
      <c r="O119" s="183">
        <f>SUMIFS(BKE!$F:$F,BKE!$C:$C,'nguyen vat lieu kho'!$A:$A,BKE!$B:$B,'nguyen vat lieu kho'!O$3)</f>
        <v>0</v>
      </c>
      <c r="P119" s="183">
        <f>SUMIFS(BKE!$F:$F,BKE!$C:$C,'nguyen vat lieu kho'!$A:$A,BKE!$B:$B,'nguyen vat lieu kho'!P$3)</f>
        <v>0</v>
      </c>
      <c r="Q119" s="183">
        <f>SUMIFS(BKE!$F:$F,BKE!$C:$C,'nguyen vat lieu kho'!$A:$A,BKE!$B:$B,'nguyen vat lieu kho'!Q$3)</f>
        <v>0</v>
      </c>
      <c r="R119" s="183">
        <f>SUMIFS(BKE!$F:$F,BKE!$C:$C,'nguyen vat lieu kho'!$A:$A,BKE!$B:$B,'nguyen vat lieu kho'!R$3)</f>
        <v>0</v>
      </c>
      <c r="S119" s="183">
        <f>SUMIFS(BKE!$F:$F,BKE!$C:$C,'nguyen vat lieu kho'!$A:$A,BKE!$B:$B,'nguyen vat lieu kho'!S$3)</f>
        <v>0</v>
      </c>
      <c r="T119" s="183">
        <f>SUMIFS(BKE!$F:$F,BKE!$C:$C,'nguyen vat lieu kho'!$A:$A,BKE!$B:$B,'nguyen vat lieu kho'!T$3)</f>
        <v>0</v>
      </c>
      <c r="U119" s="183">
        <f>SUMIFS(BKE!$F:$F,BKE!$C:$C,'nguyen vat lieu kho'!$A:$A,BKE!$B:$B,'nguyen vat lieu kho'!U$3)</f>
        <v>0</v>
      </c>
      <c r="V119" s="183">
        <f>SUMIFS(BKE!$F:$F,BKE!$C:$C,'nguyen vat lieu kho'!$A:$A,BKE!$B:$B,'nguyen vat lieu kho'!V$3)</f>
        <v>0</v>
      </c>
      <c r="W119" s="183">
        <f>SUMIFS(BKE!$F:$F,BKE!$C:$C,'nguyen vat lieu kho'!$A:$A,BKE!$B:$B,'nguyen vat lieu kho'!W$3)</f>
        <v>0</v>
      </c>
      <c r="X119" s="183">
        <f>SUMIFS(BKE!$F:$F,BKE!$C:$C,'nguyen vat lieu kho'!$A:$A,BKE!$B:$B,'nguyen vat lieu kho'!X$3)</f>
        <v>0</v>
      </c>
      <c r="Y119" s="183">
        <f>SUMIFS(BKE!$F:$F,BKE!$C:$C,'nguyen vat lieu kho'!$A:$A,BKE!$B:$B,'nguyen vat lieu kho'!Y$3)</f>
        <v>0</v>
      </c>
      <c r="Z119" s="183">
        <f>SUMIFS(BKE!$F:$F,BKE!$C:$C,'nguyen vat lieu kho'!$A:$A,BKE!$B:$B,'nguyen vat lieu kho'!Z$3)</f>
        <v>0</v>
      </c>
      <c r="AA119" s="183">
        <f>SUMIFS(BKE!$F:$F,BKE!$C:$C,'nguyen vat lieu kho'!$A:$A,BKE!$B:$B,'nguyen vat lieu kho'!AA$3)</f>
        <v>0</v>
      </c>
      <c r="AB119" s="183">
        <f>SUMIFS(BKE!$F:$F,BKE!$C:$C,'nguyen vat lieu kho'!$A:$A,BKE!$B:$B,'nguyen vat lieu kho'!AB$3)</f>
        <v>0</v>
      </c>
      <c r="AC119" s="183">
        <f>SUMIFS(BKE!$F:$F,BKE!$C:$C,'nguyen vat lieu kho'!$A:$A,BKE!$B:$B,'nguyen vat lieu kho'!AC$3)</f>
        <v>0</v>
      </c>
      <c r="AD119" s="183">
        <f>SUMIFS(BKE!$F:$F,BKE!$C:$C,'nguyen vat lieu kho'!$A:$A,BKE!$B:$B,'nguyen vat lieu kho'!AD$3)</f>
        <v>0</v>
      </c>
      <c r="AE119" s="183">
        <f>SUMIFS(BKE!$F:$F,BKE!$C:$C,'nguyen vat lieu kho'!$A:$A,BKE!$B:$B,'nguyen vat lieu kho'!AE$3)</f>
        <v>0</v>
      </c>
      <c r="AF119" s="183">
        <f>SUMIFS(BKE!$F:$F,BKE!$C:$C,'nguyen vat lieu kho'!$A:$A,BKE!$B:$B,'nguyen vat lieu kho'!AF$3)</f>
        <v>0</v>
      </c>
      <c r="AG119" s="183">
        <f>SUMIFS(BKE!$F:$F,BKE!$C:$C,'nguyen vat lieu kho'!$A:$A,BKE!$B:$B,'nguyen vat lieu kho'!AG$3)</f>
        <v>0</v>
      </c>
      <c r="AH119" s="183">
        <f>SUMIFS(BKE!$F:$F,BKE!$C:$C,'nguyen vat lieu kho'!$A:$A,BKE!$B:$B,'nguyen vat lieu kho'!AH$3)</f>
        <v>0</v>
      </c>
      <c r="AI119" s="183">
        <f>SUMIFS(BKE!$F:$F,BKE!$C:$C,'nguyen vat lieu kho'!$A:$A,BKE!$B:$B,'nguyen vat lieu kho'!AI$3)</f>
        <v>0</v>
      </c>
      <c r="AJ119" s="183">
        <f>SUMIFS(BKE!$F:$F,BKE!$C:$C,'nguyen vat lieu kho'!$A:$A,BKE!$B:$B,'nguyen vat lieu kho'!AJ$3)</f>
        <v>0</v>
      </c>
      <c r="AK119" s="183">
        <f>SUMIFS(BKE!$F:$F,BKE!$C:$C,'nguyen vat lieu kho'!$A:$A,BKE!$B:$B,'nguyen vat lieu kho'!AK$3)</f>
        <v>0</v>
      </c>
      <c r="AL119" s="183">
        <f>SUMIFS(BKE!$F:$F,BKE!$C:$C,'nguyen vat lieu kho'!$A:$A,BKE!$B:$B,'nguyen vat lieu kho'!AL$3)</f>
        <v>0</v>
      </c>
      <c r="AM119" s="183">
        <f>SUMIFS(BKE!$F:$F,BKE!$C:$C,'nguyen vat lieu kho'!$A:$A,BKE!$B:$B,'nguyen vat lieu kho'!AM$3)</f>
        <v>0</v>
      </c>
      <c r="AN119" s="183">
        <f>SUMIFS(BKE!$F:$F,BKE!$C:$C,'nguyen vat lieu kho'!$A:$A,BKE!$B:$B,'nguyen vat lieu kho'!AN$3)</f>
        <v>0</v>
      </c>
      <c r="AO119" s="183">
        <f>SUMIFS(BKE!$F:$F,BKE!$C:$C,'nguyen vat lieu kho'!$A:$A,BKE!$B:$B,'nguyen vat lieu kho'!AO$3)</f>
        <v>0</v>
      </c>
      <c r="AP119" s="183">
        <f>SUMIFS(BKE!$F:$F,BKE!$C:$C,'nguyen vat lieu kho'!$A:$A,BKE!$B:$B,'nguyen vat lieu kho'!AP$3)</f>
        <v>0</v>
      </c>
      <c r="AQ119" s="183">
        <f>SUMIFS(BKE!$F:$F,BKE!$C:$C,'nguyen vat lieu kho'!$A:$A,BKE!$B:$B,'nguyen vat lieu kho'!AQ$3)</f>
        <v>0</v>
      </c>
    </row>
    <row r="120" spans="1:43" s="118" customFormat="1" ht="25.5" customHeight="1">
      <c r="A120" s="6" t="s">
        <v>41</v>
      </c>
      <c r="B120" s="129" t="s">
        <v>42</v>
      </c>
      <c r="C120" s="122" t="s">
        <v>4</v>
      </c>
      <c r="D120" s="123"/>
      <c r="E120" s="128"/>
      <c r="F120" s="124">
        <f t="shared" si="9"/>
        <v>0</v>
      </c>
      <c r="G120" s="125">
        <f t="shared" si="16"/>
        <v>0</v>
      </c>
      <c r="H120" s="126">
        <f t="shared" si="15"/>
        <v>0</v>
      </c>
      <c r="I120" s="127">
        <f t="shared" si="11"/>
        <v>0</v>
      </c>
      <c r="J120" s="127">
        <f t="shared" si="12"/>
        <v>0</v>
      </c>
      <c r="K120" s="128"/>
      <c r="L120" s="122">
        <f t="shared" si="10"/>
        <v>0</v>
      </c>
      <c r="M120" s="183">
        <f>SUMIFS(BKE!$F:$F,BKE!$C:$C,'nguyen vat lieu kho'!$A:$A,BKE!$B:$B,'nguyen vat lieu kho'!M$3)</f>
        <v>0</v>
      </c>
      <c r="N120" s="183">
        <f>SUMIFS(BKE!$F:$F,BKE!$C:$C,'nguyen vat lieu kho'!$A:$A,BKE!$B:$B,'nguyen vat lieu kho'!N$3)</f>
        <v>0</v>
      </c>
      <c r="O120" s="183">
        <f>SUMIFS(BKE!$F:$F,BKE!$C:$C,'nguyen vat lieu kho'!$A:$A,BKE!$B:$B,'nguyen vat lieu kho'!O$3)</f>
        <v>0</v>
      </c>
      <c r="P120" s="183">
        <f>SUMIFS(BKE!$F:$F,BKE!$C:$C,'nguyen vat lieu kho'!$A:$A,BKE!$B:$B,'nguyen vat lieu kho'!P$3)</f>
        <v>0</v>
      </c>
      <c r="Q120" s="183">
        <f>SUMIFS(BKE!$F:$F,BKE!$C:$C,'nguyen vat lieu kho'!$A:$A,BKE!$B:$B,'nguyen vat lieu kho'!Q$3)</f>
        <v>0</v>
      </c>
      <c r="R120" s="183">
        <f>SUMIFS(BKE!$F:$F,BKE!$C:$C,'nguyen vat lieu kho'!$A:$A,BKE!$B:$B,'nguyen vat lieu kho'!R$3)</f>
        <v>0</v>
      </c>
      <c r="S120" s="183">
        <f>SUMIFS(BKE!$F:$F,BKE!$C:$C,'nguyen vat lieu kho'!$A:$A,BKE!$B:$B,'nguyen vat lieu kho'!S$3)</f>
        <v>0</v>
      </c>
      <c r="T120" s="183">
        <f>SUMIFS(BKE!$F:$F,BKE!$C:$C,'nguyen vat lieu kho'!$A:$A,BKE!$B:$B,'nguyen vat lieu kho'!T$3)</f>
        <v>0</v>
      </c>
      <c r="U120" s="183">
        <f>SUMIFS(BKE!$F:$F,BKE!$C:$C,'nguyen vat lieu kho'!$A:$A,BKE!$B:$B,'nguyen vat lieu kho'!U$3)</f>
        <v>0</v>
      </c>
      <c r="V120" s="183">
        <f>SUMIFS(BKE!$F:$F,BKE!$C:$C,'nguyen vat lieu kho'!$A:$A,BKE!$B:$B,'nguyen vat lieu kho'!V$3)</f>
        <v>0</v>
      </c>
      <c r="W120" s="183">
        <f>SUMIFS(BKE!$F:$F,BKE!$C:$C,'nguyen vat lieu kho'!$A:$A,BKE!$B:$B,'nguyen vat lieu kho'!W$3)</f>
        <v>0</v>
      </c>
      <c r="X120" s="183">
        <f>SUMIFS(BKE!$F:$F,BKE!$C:$C,'nguyen vat lieu kho'!$A:$A,BKE!$B:$B,'nguyen vat lieu kho'!X$3)</f>
        <v>0</v>
      </c>
      <c r="Y120" s="183">
        <f>SUMIFS(BKE!$F:$F,BKE!$C:$C,'nguyen vat lieu kho'!$A:$A,BKE!$B:$B,'nguyen vat lieu kho'!Y$3)</f>
        <v>0</v>
      </c>
      <c r="Z120" s="183">
        <f>SUMIFS(BKE!$F:$F,BKE!$C:$C,'nguyen vat lieu kho'!$A:$A,BKE!$B:$B,'nguyen vat lieu kho'!Z$3)</f>
        <v>0</v>
      </c>
      <c r="AA120" s="183">
        <f>SUMIFS(BKE!$F:$F,BKE!$C:$C,'nguyen vat lieu kho'!$A:$A,BKE!$B:$B,'nguyen vat lieu kho'!AA$3)</f>
        <v>0</v>
      </c>
      <c r="AB120" s="183">
        <f>SUMIFS(BKE!$F:$F,BKE!$C:$C,'nguyen vat lieu kho'!$A:$A,BKE!$B:$B,'nguyen vat lieu kho'!AB$3)</f>
        <v>0</v>
      </c>
      <c r="AC120" s="183">
        <f>SUMIFS(BKE!$F:$F,BKE!$C:$C,'nguyen vat lieu kho'!$A:$A,BKE!$B:$B,'nguyen vat lieu kho'!AC$3)</f>
        <v>0</v>
      </c>
      <c r="AD120" s="183">
        <f>SUMIFS(BKE!$F:$F,BKE!$C:$C,'nguyen vat lieu kho'!$A:$A,BKE!$B:$B,'nguyen vat lieu kho'!AD$3)</f>
        <v>0</v>
      </c>
      <c r="AE120" s="183">
        <f>SUMIFS(BKE!$F:$F,BKE!$C:$C,'nguyen vat lieu kho'!$A:$A,BKE!$B:$B,'nguyen vat lieu kho'!AE$3)</f>
        <v>0</v>
      </c>
      <c r="AF120" s="183">
        <f>SUMIFS(BKE!$F:$F,BKE!$C:$C,'nguyen vat lieu kho'!$A:$A,BKE!$B:$B,'nguyen vat lieu kho'!AF$3)</f>
        <v>0</v>
      </c>
      <c r="AG120" s="183">
        <f>SUMIFS(BKE!$F:$F,BKE!$C:$C,'nguyen vat lieu kho'!$A:$A,BKE!$B:$B,'nguyen vat lieu kho'!AG$3)</f>
        <v>0</v>
      </c>
      <c r="AH120" s="183">
        <f>SUMIFS(BKE!$F:$F,BKE!$C:$C,'nguyen vat lieu kho'!$A:$A,BKE!$B:$B,'nguyen vat lieu kho'!AH$3)</f>
        <v>0</v>
      </c>
      <c r="AI120" s="183">
        <f>SUMIFS(BKE!$F:$F,BKE!$C:$C,'nguyen vat lieu kho'!$A:$A,BKE!$B:$B,'nguyen vat lieu kho'!AI$3)</f>
        <v>0</v>
      </c>
      <c r="AJ120" s="183">
        <f>SUMIFS(BKE!$F:$F,BKE!$C:$C,'nguyen vat lieu kho'!$A:$A,BKE!$B:$B,'nguyen vat lieu kho'!AJ$3)</f>
        <v>0</v>
      </c>
      <c r="AK120" s="183">
        <f>SUMIFS(BKE!$F:$F,BKE!$C:$C,'nguyen vat lieu kho'!$A:$A,BKE!$B:$B,'nguyen vat lieu kho'!AK$3)</f>
        <v>0</v>
      </c>
      <c r="AL120" s="183">
        <f>SUMIFS(BKE!$F:$F,BKE!$C:$C,'nguyen vat lieu kho'!$A:$A,BKE!$B:$B,'nguyen vat lieu kho'!AL$3)</f>
        <v>0</v>
      </c>
      <c r="AM120" s="183">
        <f>SUMIFS(BKE!$F:$F,BKE!$C:$C,'nguyen vat lieu kho'!$A:$A,BKE!$B:$B,'nguyen vat lieu kho'!AM$3)</f>
        <v>0</v>
      </c>
      <c r="AN120" s="183">
        <f>SUMIFS(BKE!$F:$F,BKE!$C:$C,'nguyen vat lieu kho'!$A:$A,BKE!$B:$B,'nguyen vat lieu kho'!AN$3)</f>
        <v>0</v>
      </c>
      <c r="AO120" s="183">
        <f>SUMIFS(BKE!$F:$F,BKE!$C:$C,'nguyen vat lieu kho'!$A:$A,BKE!$B:$B,'nguyen vat lieu kho'!AO$3)</f>
        <v>0</v>
      </c>
      <c r="AP120" s="183">
        <f>SUMIFS(BKE!$F:$F,BKE!$C:$C,'nguyen vat lieu kho'!$A:$A,BKE!$B:$B,'nguyen vat lieu kho'!AP$3)</f>
        <v>0</v>
      </c>
      <c r="AQ120" s="183">
        <f>SUMIFS(BKE!$F:$F,BKE!$C:$C,'nguyen vat lieu kho'!$A:$A,BKE!$B:$B,'nguyen vat lieu kho'!AQ$3)</f>
        <v>0</v>
      </c>
    </row>
    <row r="121" spans="1:43" s="118" customFormat="1" ht="25.5" customHeight="1">
      <c r="A121" s="9" t="s">
        <v>794</v>
      </c>
      <c r="B121" s="9" t="s">
        <v>194</v>
      </c>
      <c r="C121" s="9" t="s">
        <v>4</v>
      </c>
      <c r="D121" s="123">
        <v>190000</v>
      </c>
      <c r="E121" s="128"/>
      <c r="F121" s="124">
        <f t="shared" si="9"/>
        <v>0</v>
      </c>
      <c r="G121" s="125">
        <f t="shared" si="16"/>
        <v>0</v>
      </c>
      <c r="H121" s="126">
        <f t="shared" si="15"/>
        <v>0</v>
      </c>
      <c r="I121" s="127">
        <f t="shared" si="11"/>
        <v>0</v>
      </c>
      <c r="J121" s="127">
        <f t="shared" si="12"/>
        <v>0</v>
      </c>
      <c r="K121" s="128"/>
      <c r="L121" s="122">
        <f t="shared" si="10"/>
        <v>0</v>
      </c>
      <c r="M121" s="183">
        <f>SUMIFS(BKE!$F:$F,BKE!$C:$C,'nguyen vat lieu kho'!$A:$A,BKE!$B:$B,'nguyen vat lieu kho'!M$3)</f>
        <v>0</v>
      </c>
      <c r="N121" s="183">
        <f>SUMIFS(BKE!$F:$F,BKE!$C:$C,'nguyen vat lieu kho'!$A:$A,BKE!$B:$B,'nguyen vat lieu kho'!N$3)</f>
        <v>0</v>
      </c>
      <c r="O121" s="183">
        <f>SUMIFS(BKE!$F:$F,BKE!$C:$C,'nguyen vat lieu kho'!$A:$A,BKE!$B:$B,'nguyen vat lieu kho'!O$3)</f>
        <v>0</v>
      </c>
      <c r="P121" s="183">
        <f>SUMIFS(BKE!$F:$F,BKE!$C:$C,'nguyen vat lieu kho'!$A:$A,BKE!$B:$B,'nguyen vat lieu kho'!P$3)</f>
        <v>0</v>
      </c>
      <c r="Q121" s="183">
        <f>SUMIFS(BKE!$F:$F,BKE!$C:$C,'nguyen vat lieu kho'!$A:$A,BKE!$B:$B,'nguyen vat lieu kho'!Q$3)</f>
        <v>0</v>
      </c>
      <c r="R121" s="183">
        <f>SUMIFS(BKE!$F:$F,BKE!$C:$C,'nguyen vat lieu kho'!$A:$A,BKE!$B:$B,'nguyen vat lieu kho'!R$3)</f>
        <v>0</v>
      </c>
      <c r="S121" s="183">
        <f>SUMIFS(BKE!$F:$F,BKE!$C:$C,'nguyen vat lieu kho'!$A:$A,BKE!$B:$B,'nguyen vat lieu kho'!S$3)</f>
        <v>0</v>
      </c>
      <c r="T121" s="183">
        <f>SUMIFS(BKE!$F:$F,BKE!$C:$C,'nguyen vat lieu kho'!$A:$A,BKE!$B:$B,'nguyen vat lieu kho'!T$3)</f>
        <v>0</v>
      </c>
      <c r="U121" s="183">
        <f>SUMIFS(BKE!$F:$F,BKE!$C:$C,'nguyen vat lieu kho'!$A:$A,BKE!$B:$B,'nguyen vat lieu kho'!U$3)</f>
        <v>0</v>
      </c>
      <c r="V121" s="183">
        <f>SUMIFS(BKE!$F:$F,BKE!$C:$C,'nguyen vat lieu kho'!$A:$A,BKE!$B:$B,'nguyen vat lieu kho'!V$3)</f>
        <v>0</v>
      </c>
      <c r="W121" s="183">
        <f>SUMIFS(BKE!$F:$F,BKE!$C:$C,'nguyen vat lieu kho'!$A:$A,BKE!$B:$B,'nguyen vat lieu kho'!W$3)</f>
        <v>0</v>
      </c>
      <c r="X121" s="183">
        <f>SUMIFS(BKE!$F:$F,BKE!$C:$C,'nguyen vat lieu kho'!$A:$A,BKE!$B:$B,'nguyen vat lieu kho'!X$3)</f>
        <v>0</v>
      </c>
      <c r="Y121" s="183">
        <f>SUMIFS(BKE!$F:$F,BKE!$C:$C,'nguyen vat lieu kho'!$A:$A,BKE!$B:$B,'nguyen vat lieu kho'!Y$3)</f>
        <v>0</v>
      </c>
      <c r="Z121" s="183">
        <f>SUMIFS(BKE!$F:$F,BKE!$C:$C,'nguyen vat lieu kho'!$A:$A,BKE!$B:$B,'nguyen vat lieu kho'!Z$3)</f>
        <v>0</v>
      </c>
      <c r="AA121" s="183">
        <f>SUMIFS(BKE!$F:$F,BKE!$C:$C,'nguyen vat lieu kho'!$A:$A,BKE!$B:$B,'nguyen vat lieu kho'!AA$3)</f>
        <v>0</v>
      </c>
      <c r="AB121" s="183">
        <f>SUMIFS(BKE!$F:$F,BKE!$C:$C,'nguyen vat lieu kho'!$A:$A,BKE!$B:$B,'nguyen vat lieu kho'!AB$3)</f>
        <v>0</v>
      </c>
      <c r="AC121" s="183">
        <f>SUMIFS(BKE!$F:$F,BKE!$C:$C,'nguyen vat lieu kho'!$A:$A,BKE!$B:$B,'nguyen vat lieu kho'!AC$3)</f>
        <v>0</v>
      </c>
      <c r="AD121" s="183">
        <f>SUMIFS(BKE!$F:$F,BKE!$C:$C,'nguyen vat lieu kho'!$A:$A,BKE!$B:$B,'nguyen vat lieu kho'!AD$3)</f>
        <v>0</v>
      </c>
      <c r="AE121" s="183">
        <f>SUMIFS(BKE!$F:$F,BKE!$C:$C,'nguyen vat lieu kho'!$A:$A,BKE!$B:$B,'nguyen vat lieu kho'!AE$3)</f>
        <v>0</v>
      </c>
      <c r="AF121" s="183">
        <f>SUMIFS(BKE!$F:$F,BKE!$C:$C,'nguyen vat lieu kho'!$A:$A,BKE!$B:$B,'nguyen vat lieu kho'!AF$3)</f>
        <v>0</v>
      </c>
      <c r="AG121" s="183">
        <f>SUMIFS(BKE!$F:$F,BKE!$C:$C,'nguyen vat lieu kho'!$A:$A,BKE!$B:$B,'nguyen vat lieu kho'!AG$3)</f>
        <v>0</v>
      </c>
      <c r="AH121" s="183">
        <f>SUMIFS(BKE!$F:$F,BKE!$C:$C,'nguyen vat lieu kho'!$A:$A,BKE!$B:$B,'nguyen vat lieu kho'!AH$3)</f>
        <v>0</v>
      </c>
      <c r="AI121" s="183">
        <f>SUMIFS(BKE!$F:$F,BKE!$C:$C,'nguyen vat lieu kho'!$A:$A,BKE!$B:$B,'nguyen vat lieu kho'!AI$3)</f>
        <v>0</v>
      </c>
      <c r="AJ121" s="183">
        <f>SUMIFS(BKE!$F:$F,BKE!$C:$C,'nguyen vat lieu kho'!$A:$A,BKE!$B:$B,'nguyen vat lieu kho'!AJ$3)</f>
        <v>0</v>
      </c>
      <c r="AK121" s="183">
        <f>SUMIFS(BKE!$F:$F,BKE!$C:$C,'nguyen vat lieu kho'!$A:$A,BKE!$B:$B,'nguyen vat lieu kho'!AK$3)</f>
        <v>0</v>
      </c>
      <c r="AL121" s="183">
        <f>SUMIFS(BKE!$F:$F,BKE!$C:$C,'nguyen vat lieu kho'!$A:$A,BKE!$B:$B,'nguyen vat lieu kho'!AL$3)</f>
        <v>0</v>
      </c>
      <c r="AM121" s="183">
        <f>SUMIFS(BKE!$F:$F,BKE!$C:$C,'nguyen vat lieu kho'!$A:$A,BKE!$B:$B,'nguyen vat lieu kho'!AM$3)</f>
        <v>0</v>
      </c>
      <c r="AN121" s="183">
        <f>SUMIFS(BKE!$F:$F,BKE!$C:$C,'nguyen vat lieu kho'!$A:$A,BKE!$B:$B,'nguyen vat lieu kho'!AN$3)</f>
        <v>0</v>
      </c>
      <c r="AO121" s="183">
        <f>SUMIFS(BKE!$F:$F,BKE!$C:$C,'nguyen vat lieu kho'!$A:$A,BKE!$B:$B,'nguyen vat lieu kho'!AO$3)</f>
        <v>0</v>
      </c>
      <c r="AP121" s="183">
        <f>SUMIFS(BKE!$F:$F,BKE!$C:$C,'nguyen vat lieu kho'!$A:$A,BKE!$B:$B,'nguyen vat lieu kho'!AP$3)</f>
        <v>0</v>
      </c>
      <c r="AQ121" s="183">
        <f>SUMIFS(BKE!$F:$F,BKE!$C:$C,'nguyen vat lieu kho'!$A:$A,BKE!$B:$B,'nguyen vat lieu kho'!AQ$3)</f>
        <v>0</v>
      </c>
    </row>
    <row r="122" spans="1:43" s="118" customFormat="1" ht="25.5" customHeight="1">
      <c r="A122" s="10" t="s">
        <v>771</v>
      </c>
      <c r="B122" s="10" t="s">
        <v>16</v>
      </c>
      <c r="C122" s="10" t="s">
        <v>4</v>
      </c>
      <c r="D122" s="123">
        <f>VLOOKUP(A122,BKE!C634:H1040,5,0)</f>
        <v>44961</v>
      </c>
      <c r="E122" s="128"/>
      <c r="F122" s="124">
        <f t="shared" si="9"/>
        <v>0</v>
      </c>
      <c r="G122" s="125">
        <f t="shared" si="16"/>
        <v>2</v>
      </c>
      <c r="H122" s="126">
        <f t="shared" si="15"/>
        <v>89922</v>
      </c>
      <c r="I122" s="127">
        <f t="shared" si="11"/>
        <v>0</v>
      </c>
      <c r="J122" s="127">
        <f t="shared" si="12"/>
        <v>0</v>
      </c>
      <c r="K122" s="128">
        <v>2</v>
      </c>
      <c r="L122" s="122">
        <f t="shared" si="10"/>
        <v>89922</v>
      </c>
      <c r="M122" s="183">
        <f>SUMIFS(BKE!$F:$F,BKE!$C:$C,'nguyen vat lieu kho'!$A:$A,BKE!$B:$B,'nguyen vat lieu kho'!M$3)</f>
        <v>0</v>
      </c>
      <c r="N122" s="183">
        <f>SUMIFS(BKE!$F:$F,BKE!$C:$C,'nguyen vat lieu kho'!$A:$A,BKE!$B:$B,'nguyen vat lieu kho'!N$3)</f>
        <v>0</v>
      </c>
      <c r="O122" s="183">
        <f>SUMIFS(BKE!$F:$F,BKE!$C:$C,'nguyen vat lieu kho'!$A:$A,BKE!$B:$B,'nguyen vat lieu kho'!O$3)</f>
        <v>0</v>
      </c>
      <c r="P122" s="183">
        <f>SUMIFS(BKE!$F:$F,BKE!$C:$C,'nguyen vat lieu kho'!$A:$A,BKE!$B:$B,'nguyen vat lieu kho'!P$3)</f>
        <v>0</v>
      </c>
      <c r="Q122" s="183">
        <f>SUMIFS(BKE!$F:$F,BKE!$C:$C,'nguyen vat lieu kho'!$A:$A,BKE!$B:$B,'nguyen vat lieu kho'!Q$3)</f>
        <v>0</v>
      </c>
      <c r="R122" s="183">
        <f>SUMIFS(BKE!$F:$F,BKE!$C:$C,'nguyen vat lieu kho'!$A:$A,BKE!$B:$B,'nguyen vat lieu kho'!R$3)</f>
        <v>0</v>
      </c>
      <c r="S122" s="183">
        <f>SUMIFS(BKE!$F:$F,BKE!$C:$C,'nguyen vat lieu kho'!$A:$A,BKE!$B:$B,'nguyen vat lieu kho'!S$3)</f>
        <v>0</v>
      </c>
      <c r="T122" s="183">
        <f>SUMIFS(BKE!$F:$F,BKE!$C:$C,'nguyen vat lieu kho'!$A:$A,BKE!$B:$B,'nguyen vat lieu kho'!T$3)</f>
        <v>0</v>
      </c>
      <c r="U122" s="183">
        <f>SUMIFS(BKE!$F:$F,BKE!$C:$C,'nguyen vat lieu kho'!$A:$A,BKE!$B:$B,'nguyen vat lieu kho'!U$3)</f>
        <v>0</v>
      </c>
      <c r="V122" s="183">
        <f>SUMIFS(BKE!$F:$F,BKE!$C:$C,'nguyen vat lieu kho'!$A:$A,BKE!$B:$B,'nguyen vat lieu kho'!V$3)</f>
        <v>0</v>
      </c>
      <c r="W122" s="183">
        <f>SUMIFS(BKE!$F:$F,BKE!$C:$C,'nguyen vat lieu kho'!$A:$A,BKE!$B:$B,'nguyen vat lieu kho'!W$3)</f>
        <v>0</v>
      </c>
      <c r="X122" s="183">
        <f>SUMIFS(BKE!$F:$F,BKE!$C:$C,'nguyen vat lieu kho'!$A:$A,BKE!$B:$B,'nguyen vat lieu kho'!X$3)</f>
        <v>0</v>
      </c>
      <c r="Y122" s="183">
        <f>SUMIFS(BKE!$F:$F,BKE!$C:$C,'nguyen vat lieu kho'!$A:$A,BKE!$B:$B,'nguyen vat lieu kho'!Y$3)</f>
        <v>0</v>
      </c>
      <c r="Z122" s="183">
        <f>SUMIFS(BKE!$F:$F,BKE!$C:$C,'nguyen vat lieu kho'!$A:$A,BKE!$B:$B,'nguyen vat lieu kho'!Z$3)</f>
        <v>0</v>
      </c>
      <c r="AA122" s="183">
        <f>SUMIFS(BKE!$F:$F,BKE!$C:$C,'nguyen vat lieu kho'!$A:$A,BKE!$B:$B,'nguyen vat lieu kho'!AA$3)</f>
        <v>0</v>
      </c>
      <c r="AB122" s="183">
        <f>SUMIFS(BKE!$F:$F,BKE!$C:$C,'nguyen vat lieu kho'!$A:$A,BKE!$B:$B,'nguyen vat lieu kho'!AB$3)</f>
        <v>0</v>
      </c>
      <c r="AC122" s="183">
        <f>SUMIFS(BKE!$F:$F,BKE!$C:$C,'nguyen vat lieu kho'!$A:$A,BKE!$B:$B,'nguyen vat lieu kho'!AC$3)</f>
        <v>0</v>
      </c>
      <c r="AD122" s="183">
        <f>SUMIFS(BKE!$F:$F,BKE!$C:$C,'nguyen vat lieu kho'!$A:$A,BKE!$B:$B,'nguyen vat lieu kho'!AD$3)</f>
        <v>0</v>
      </c>
      <c r="AE122" s="183">
        <f>SUMIFS(BKE!$F:$F,BKE!$C:$C,'nguyen vat lieu kho'!$A:$A,BKE!$B:$B,'nguyen vat lieu kho'!AE$3)</f>
        <v>0</v>
      </c>
      <c r="AF122" s="183">
        <f>SUMIFS(BKE!$F:$F,BKE!$C:$C,'nguyen vat lieu kho'!$A:$A,BKE!$B:$B,'nguyen vat lieu kho'!AF$3)</f>
        <v>0</v>
      </c>
      <c r="AG122" s="183">
        <f>SUMIFS(BKE!$F:$F,BKE!$C:$C,'nguyen vat lieu kho'!$A:$A,BKE!$B:$B,'nguyen vat lieu kho'!AG$3)</f>
        <v>0</v>
      </c>
      <c r="AH122" s="183">
        <f>SUMIFS(BKE!$F:$F,BKE!$C:$C,'nguyen vat lieu kho'!$A:$A,BKE!$B:$B,'nguyen vat lieu kho'!AH$3)</f>
        <v>2</v>
      </c>
      <c r="AI122" s="183">
        <f>SUMIFS(BKE!$F:$F,BKE!$C:$C,'nguyen vat lieu kho'!$A:$A,BKE!$B:$B,'nguyen vat lieu kho'!AI$3)</f>
        <v>0</v>
      </c>
      <c r="AJ122" s="183">
        <f>SUMIFS(BKE!$F:$F,BKE!$C:$C,'nguyen vat lieu kho'!$A:$A,BKE!$B:$B,'nguyen vat lieu kho'!AJ$3)</f>
        <v>0</v>
      </c>
      <c r="AK122" s="183">
        <f>SUMIFS(BKE!$F:$F,BKE!$C:$C,'nguyen vat lieu kho'!$A:$A,BKE!$B:$B,'nguyen vat lieu kho'!AK$3)</f>
        <v>0</v>
      </c>
      <c r="AL122" s="183">
        <f>SUMIFS(BKE!$F:$F,BKE!$C:$C,'nguyen vat lieu kho'!$A:$A,BKE!$B:$B,'nguyen vat lieu kho'!AL$3)</f>
        <v>0</v>
      </c>
      <c r="AM122" s="183">
        <f>SUMIFS(BKE!$F:$F,BKE!$C:$C,'nguyen vat lieu kho'!$A:$A,BKE!$B:$B,'nguyen vat lieu kho'!AM$3)</f>
        <v>0</v>
      </c>
      <c r="AN122" s="183">
        <f>SUMIFS(BKE!$F:$F,BKE!$C:$C,'nguyen vat lieu kho'!$A:$A,BKE!$B:$B,'nguyen vat lieu kho'!AN$3)</f>
        <v>0</v>
      </c>
      <c r="AO122" s="183">
        <f>SUMIFS(BKE!$F:$F,BKE!$C:$C,'nguyen vat lieu kho'!$A:$A,BKE!$B:$B,'nguyen vat lieu kho'!AO$3)</f>
        <v>0</v>
      </c>
      <c r="AP122" s="183">
        <f>SUMIFS(BKE!$F:$F,BKE!$C:$C,'nguyen vat lieu kho'!$A:$A,BKE!$B:$B,'nguyen vat lieu kho'!AP$3)</f>
        <v>0</v>
      </c>
      <c r="AQ122" s="183">
        <f>SUMIFS(BKE!$F:$F,BKE!$C:$C,'nguyen vat lieu kho'!$A:$A,BKE!$B:$B,'nguyen vat lieu kho'!AQ$3)</f>
        <v>0</v>
      </c>
    </row>
    <row r="123" spans="1:43" s="118" customFormat="1" ht="25.5" customHeight="1">
      <c r="A123" s="9" t="s">
        <v>795</v>
      </c>
      <c r="B123" s="9" t="s">
        <v>158</v>
      </c>
      <c r="C123" s="9" t="s">
        <v>8</v>
      </c>
      <c r="D123" s="123">
        <v>27000</v>
      </c>
      <c r="E123" s="128"/>
      <c r="F123" s="124">
        <f t="shared" si="9"/>
        <v>0</v>
      </c>
      <c r="G123" s="125">
        <f t="shared" si="16"/>
        <v>2</v>
      </c>
      <c r="H123" s="126">
        <f t="shared" si="15"/>
        <v>54000</v>
      </c>
      <c r="I123" s="127">
        <f t="shared" si="11"/>
        <v>1</v>
      </c>
      <c r="J123" s="127">
        <f t="shared" si="12"/>
        <v>27000</v>
      </c>
      <c r="K123" s="128">
        <v>1</v>
      </c>
      <c r="L123" s="122">
        <f t="shared" si="10"/>
        <v>27000</v>
      </c>
      <c r="M123" s="183">
        <f>SUMIFS(BKE!$F:$F,BKE!$C:$C,'nguyen vat lieu kho'!$A:$A,BKE!$B:$B,'nguyen vat lieu kho'!M$3)</f>
        <v>0</v>
      </c>
      <c r="N123" s="183">
        <f>SUMIFS(BKE!$F:$F,BKE!$C:$C,'nguyen vat lieu kho'!$A:$A,BKE!$B:$B,'nguyen vat lieu kho'!N$3)</f>
        <v>0</v>
      </c>
      <c r="O123" s="183">
        <f>SUMIFS(BKE!$F:$F,BKE!$C:$C,'nguyen vat lieu kho'!$A:$A,BKE!$B:$B,'nguyen vat lieu kho'!O$3)</f>
        <v>0</v>
      </c>
      <c r="P123" s="183">
        <f>SUMIFS(BKE!$F:$F,BKE!$C:$C,'nguyen vat lieu kho'!$A:$A,BKE!$B:$B,'nguyen vat lieu kho'!P$3)</f>
        <v>0</v>
      </c>
      <c r="Q123" s="183">
        <f>SUMIFS(BKE!$F:$F,BKE!$C:$C,'nguyen vat lieu kho'!$A:$A,BKE!$B:$B,'nguyen vat lieu kho'!Q$3)</f>
        <v>0</v>
      </c>
      <c r="R123" s="183">
        <f>SUMIFS(BKE!$F:$F,BKE!$C:$C,'nguyen vat lieu kho'!$A:$A,BKE!$B:$B,'nguyen vat lieu kho'!R$3)</f>
        <v>0</v>
      </c>
      <c r="S123" s="183">
        <f>SUMIFS(BKE!$F:$F,BKE!$C:$C,'nguyen vat lieu kho'!$A:$A,BKE!$B:$B,'nguyen vat lieu kho'!S$3)</f>
        <v>0</v>
      </c>
      <c r="T123" s="183">
        <f>SUMIFS(BKE!$F:$F,BKE!$C:$C,'nguyen vat lieu kho'!$A:$A,BKE!$B:$B,'nguyen vat lieu kho'!T$3)</f>
        <v>0</v>
      </c>
      <c r="U123" s="183">
        <f>SUMIFS(BKE!$F:$F,BKE!$C:$C,'nguyen vat lieu kho'!$A:$A,BKE!$B:$B,'nguyen vat lieu kho'!U$3)</f>
        <v>0</v>
      </c>
      <c r="V123" s="183">
        <f>SUMIFS(BKE!$F:$F,BKE!$C:$C,'nguyen vat lieu kho'!$A:$A,BKE!$B:$B,'nguyen vat lieu kho'!V$3)</f>
        <v>0</v>
      </c>
      <c r="W123" s="183">
        <f>SUMIFS(BKE!$F:$F,BKE!$C:$C,'nguyen vat lieu kho'!$A:$A,BKE!$B:$B,'nguyen vat lieu kho'!W$3)</f>
        <v>0</v>
      </c>
      <c r="X123" s="183">
        <f>SUMIFS(BKE!$F:$F,BKE!$C:$C,'nguyen vat lieu kho'!$A:$A,BKE!$B:$B,'nguyen vat lieu kho'!X$3)</f>
        <v>0</v>
      </c>
      <c r="Y123" s="183">
        <f>SUMIFS(BKE!$F:$F,BKE!$C:$C,'nguyen vat lieu kho'!$A:$A,BKE!$B:$B,'nguyen vat lieu kho'!Y$3)</f>
        <v>0</v>
      </c>
      <c r="Z123" s="183">
        <f>SUMIFS(BKE!$F:$F,BKE!$C:$C,'nguyen vat lieu kho'!$A:$A,BKE!$B:$B,'nguyen vat lieu kho'!Z$3)</f>
        <v>0</v>
      </c>
      <c r="AA123" s="183">
        <f>SUMIFS(BKE!$F:$F,BKE!$C:$C,'nguyen vat lieu kho'!$A:$A,BKE!$B:$B,'nguyen vat lieu kho'!AA$3)</f>
        <v>0</v>
      </c>
      <c r="AB123" s="183">
        <f>SUMIFS(BKE!$F:$F,BKE!$C:$C,'nguyen vat lieu kho'!$A:$A,BKE!$B:$B,'nguyen vat lieu kho'!AB$3)</f>
        <v>0</v>
      </c>
      <c r="AC123" s="183">
        <f>SUMIFS(BKE!$F:$F,BKE!$C:$C,'nguyen vat lieu kho'!$A:$A,BKE!$B:$B,'nguyen vat lieu kho'!AC$3)</f>
        <v>0</v>
      </c>
      <c r="AD123" s="183">
        <f>SUMIFS(BKE!$F:$F,BKE!$C:$C,'nguyen vat lieu kho'!$A:$A,BKE!$B:$B,'nguyen vat lieu kho'!AD$3)</f>
        <v>0</v>
      </c>
      <c r="AE123" s="183">
        <f>SUMIFS(BKE!$F:$F,BKE!$C:$C,'nguyen vat lieu kho'!$A:$A,BKE!$B:$B,'nguyen vat lieu kho'!AE$3)</f>
        <v>0</v>
      </c>
      <c r="AF123" s="183">
        <f>SUMIFS(BKE!$F:$F,BKE!$C:$C,'nguyen vat lieu kho'!$A:$A,BKE!$B:$B,'nguyen vat lieu kho'!AF$3)</f>
        <v>0</v>
      </c>
      <c r="AG123" s="183">
        <f>SUMIFS(BKE!$F:$F,BKE!$C:$C,'nguyen vat lieu kho'!$A:$A,BKE!$B:$B,'nguyen vat lieu kho'!AG$3)</f>
        <v>0</v>
      </c>
      <c r="AH123" s="183">
        <f>SUMIFS(BKE!$F:$F,BKE!$C:$C,'nguyen vat lieu kho'!$A:$A,BKE!$B:$B,'nguyen vat lieu kho'!AH$3)</f>
        <v>1</v>
      </c>
      <c r="AI123" s="183">
        <f>SUMIFS(BKE!$F:$F,BKE!$C:$C,'nguyen vat lieu kho'!$A:$A,BKE!$B:$B,'nguyen vat lieu kho'!AI$3)</f>
        <v>0</v>
      </c>
      <c r="AJ123" s="183">
        <f>SUMIFS(BKE!$F:$F,BKE!$C:$C,'nguyen vat lieu kho'!$A:$A,BKE!$B:$B,'nguyen vat lieu kho'!AJ$3)</f>
        <v>0</v>
      </c>
      <c r="AK123" s="183">
        <f>SUMIFS(BKE!$F:$F,BKE!$C:$C,'nguyen vat lieu kho'!$A:$A,BKE!$B:$B,'nguyen vat lieu kho'!AK$3)</f>
        <v>0</v>
      </c>
      <c r="AL123" s="183">
        <f>SUMIFS(BKE!$F:$F,BKE!$C:$C,'nguyen vat lieu kho'!$A:$A,BKE!$B:$B,'nguyen vat lieu kho'!AL$3)</f>
        <v>0</v>
      </c>
      <c r="AM123" s="183">
        <f>SUMIFS(BKE!$F:$F,BKE!$C:$C,'nguyen vat lieu kho'!$A:$A,BKE!$B:$B,'nguyen vat lieu kho'!AM$3)</f>
        <v>0</v>
      </c>
      <c r="AN123" s="183">
        <f>SUMIFS(BKE!$F:$F,BKE!$C:$C,'nguyen vat lieu kho'!$A:$A,BKE!$B:$B,'nguyen vat lieu kho'!AN$3)</f>
        <v>0</v>
      </c>
      <c r="AO123" s="183">
        <f>SUMIFS(BKE!$F:$F,BKE!$C:$C,'nguyen vat lieu kho'!$A:$A,BKE!$B:$B,'nguyen vat lieu kho'!AO$3)</f>
        <v>0</v>
      </c>
      <c r="AP123" s="183">
        <f>SUMIFS(BKE!$F:$F,BKE!$C:$C,'nguyen vat lieu kho'!$A:$A,BKE!$B:$B,'nguyen vat lieu kho'!AP$3)</f>
        <v>1</v>
      </c>
      <c r="AQ123" s="183">
        <f>SUMIFS(BKE!$F:$F,BKE!$C:$C,'nguyen vat lieu kho'!$A:$A,BKE!$B:$B,'nguyen vat lieu kho'!AQ$3)</f>
        <v>0</v>
      </c>
    </row>
    <row r="124" spans="1:43" s="118" customFormat="1" ht="25.5" customHeight="1">
      <c r="A124" s="9" t="s">
        <v>796</v>
      </c>
      <c r="B124" s="9" t="s">
        <v>154</v>
      </c>
      <c r="C124" s="9" t="s">
        <v>4</v>
      </c>
      <c r="D124" s="123" t="str">
        <f>VLOOKUP(A124,BKE!C636:H1042,5,0)</f>
        <v>0</v>
      </c>
      <c r="E124" s="290"/>
      <c r="F124" s="124">
        <f t="shared" si="9"/>
        <v>0</v>
      </c>
      <c r="G124" s="125">
        <f t="shared" si="16"/>
        <v>0</v>
      </c>
      <c r="H124" s="126">
        <f t="shared" si="15"/>
        <v>0</v>
      </c>
      <c r="I124" s="127">
        <f t="shared" si="11"/>
        <v>0</v>
      </c>
      <c r="J124" s="127">
        <f t="shared" si="12"/>
        <v>0</v>
      </c>
      <c r="K124" s="290"/>
      <c r="L124" s="122">
        <f t="shared" si="10"/>
        <v>0</v>
      </c>
      <c r="M124" s="183">
        <f>SUMIFS(BKE!$F:$F,BKE!$C:$C,'nguyen vat lieu kho'!$A:$A,BKE!$B:$B,'nguyen vat lieu kho'!M$3)</f>
        <v>0</v>
      </c>
      <c r="N124" s="183">
        <f>SUMIFS(BKE!$F:$F,BKE!$C:$C,'nguyen vat lieu kho'!$A:$A,BKE!$B:$B,'nguyen vat lieu kho'!N$3)</f>
        <v>0</v>
      </c>
      <c r="O124" s="183">
        <f>SUMIFS(BKE!$F:$F,BKE!$C:$C,'nguyen vat lieu kho'!$A:$A,BKE!$B:$B,'nguyen vat lieu kho'!O$3)</f>
        <v>0</v>
      </c>
      <c r="P124" s="183">
        <f>SUMIFS(BKE!$F:$F,BKE!$C:$C,'nguyen vat lieu kho'!$A:$A,BKE!$B:$B,'nguyen vat lieu kho'!P$3)</f>
        <v>0</v>
      </c>
      <c r="Q124" s="183">
        <f>SUMIFS(BKE!$F:$F,BKE!$C:$C,'nguyen vat lieu kho'!$A:$A,BKE!$B:$B,'nguyen vat lieu kho'!Q$3)</f>
        <v>0</v>
      </c>
      <c r="R124" s="183">
        <f>SUMIFS(BKE!$F:$F,BKE!$C:$C,'nguyen vat lieu kho'!$A:$A,BKE!$B:$B,'nguyen vat lieu kho'!R$3)</f>
        <v>0</v>
      </c>
      <c r="S124" s="183">
        <f>SUMIFS(BKE!$F:$F,BKE!$C:$C,'nguyen vat lieu kho'!$A:$A,BKE!$B:$B,'nguyen vat lieu kho'!S$3)</f>
        <v>0</v>
      </c>
      <c r="T124" s="183">
        <f>SUMIFS(BKE!$F:$F,BKE!$C:$C,'nguyen vat lieu kho'!$A:$A,BKE!$B:$B,'nguyen vat lieu kho'!T$3)</f>
        <v>0</v>
      </c>
      <c r="U124" s="183">
        <f>SUMIFS(BKE!$F:$F,BKE!$C:$C,'nguyen vat lieu kho'!$A:$A,BKE!$B:$B,'nguyen vat lieu kho'!U$3)</f>
        <v>0</v>
      </c>
      <c r="V124" s="183">
        <f>SUMIFS(BKE!$F:$F,BKE!$C:$C,'nguyen vat lieu kho'!$A:$A,BKE!$B:$B,'nguyen vat lieu kho'!V$3)</f>
        <v>0</v>
      </c>
      <c r="W124" s="183">
        <f>SUMIFS(BKE!$F:$F,BKE!$C:$C,'nguyen vat lieu kho'!$A:$A,BKE!$B:$B,'nguyen vat lieu kho'!W$3)</f>
        <v>0</v>
      </c>
      <c r="X124" s="183">
        <f>SUMIFS(BKE!$F:$F,BKE!$C:$C,'nguyen vat lieu kho'!$A:$A,BKE!$B:$B,'nguyen vat lieu kho'!X$3)</f>
        <v>0</v>
      </c>
      <c r="Y124" s="183">
        <f>SUMIFS(BKE!$F:$F,BKE!$C:$C,'nguyen vat lieu kho'!$A:$A,BKE!$B:$B,'nguyen vat lieu kho'!Y$3)</f>
        <v>0</v>
      </c>
      <c r="Z124" s="183">
        <f>SUMIFS(BKE!$F:$F,BKE!$C:$C,'nguyen vat lieu kho'!$A:$A,BKE!$B:$B,'nguyen vat lieu kho'!Z$3)</f>
        <v>0</v>
      </c>
      <c r="AA124" s="183">
        <f>SUMIFS(BKE!$F:$F,BKE!$C:$C,'nguyen vat lieu kho'!$A:$A,BKE!$B:$B,'nguyen vat lieu kho'!AA$3)</f>
        <v>0</v>
      </c>
      <c r="AB124" s="183">
        <f>SUMIFS(BKE!$F:$F,BKE!$C:$C,'nguyen vat lieu kho'!$A:$A,BKE!$B:$B,'nguyen vat lieu kho'!AB$3)</f>
        <v>0</v>
      </c>
      <c r="AC124" s="183">
        <f>SUMIFS(BKE!$F:$F,BKE!$C:$C,'nguyen vat lieu kho'!$A:$A,BKE!$B:$B,'nguyen vat lieu kho'!AC$3)</f>
        <v>0</v>
      </c>
      <c r="AD124" s="183">
        <f>SUMIFS(BKE!$F:$F,BKE!$C:$C,'nguyen vat lieu kho'!$A:$A,BKE!$B:$B,'nguyen vat lieu kho'!AD$3)</f>
        <v>0</v>
      </c>
      <c r="AE124" s="183">
        <f>SUMIFS(BKE!$F:$F,BKE!$C:$C,'nguyen vat lieu kho'!$A:$A,BKE!$B:$B,'nguyen vat lieu kho'!AE$3)</f>
        <v>0</v>
      </c>
      <c r="AF124" s="183">
        <f>SUMIFS(BKE!$F:$F,BKE!$C:$C,'nguyen vat lieu kho'!$A:$A,BKE!$B:$B,'nguyen vat lieu kho'!AF$3)</f>
        <v>0</v>
      </c>
      <c r="AG124" s="183">
        <f>SUMIFS(BKE!$F:$F,BKE!$C:$C,'nguyen vat lieu kho'!$A:$A,BKE!$B:$B,'nguyen vat lieu kho'!AG$3)</f>
        <v>0</v>
      </c>
      <c r="AH124" s="183">
        <f>SUMIFS(BKE!$F:$F,BKE!$C:$C,'nguyen vat lieu kho'!$A:$A,BKE!$B:$B,'nguyen vat lieu kho'!AH$3)</f>
        <v>0</v>
      </c>
      <c r="AI124" s="183">
        <f>SUMIFS(BKE!$F:$F,BKE!$C:$C,'nguyen vat lieu kho'!$A:$A,BKE!$B:$B,'nguyen vat lieu kho'!AI$3)</f>
        <v>0</v>
      </c>
      <c r="AJ124" s="183">
        <f>SUMIFS(BKE!$F:$F,BKE!$C:$C,'nguyen vat lieu kho'!$A:$A,BKE!$B:$B,'nguyen vat lieu kho'!AJ$3)</f>
        <v>0</v>
      </c>
      <c r="AK124" s="183">
        <f>SUMIFS(BKE!$F:$F,BKE!$C:$C,'nguyen vat lieu kho'!$A:$A,BKE!$B:$B,'nguyen vat lieu kho'!AK$3)</f>
        <v>0</v>
      </c>
      <c r="AL124" s="183">
        <f>SUMIFS(BKE!$F:$F,BKE!$C:$C,'nguyen vat lieu kho'!$A:$A,BKE!$B:$B,'nguyen vat lieu kho'!AL$3)</f>
        <v>0</v>
      </c>
      <c r="AM124" s="183">
        <f>SUMIFS(BKE!$F:$F,BKE!$C:$C,'nguyen vat lieu kho'!$A:$A,BKE!$B:$B,'nguyen vat lieu kho'!AM$3)</f>
        <v>0</v>
      </c>
      <c r="AN124" s="183">
        <f>SUMIFS(BKE!$F:$F,BKE!$C:$C,'nguyen vat lieu kho'!$A:$A,BKE!$B:$B,'nguyen vat lieu kho'!AN$3)</f>
        <v>0</v>
      </c>
      <c r="AO124" s="183">
        <f>SUMIFS(BKE!$F:$F,BKE!$C:$C,'nguyen vat lieu kho'!$A:$A,BKE!$B:$B,'nguyen vat lieu kho'!AO$3)</f>
        <v>0</v>
      </c>
      <c r="AP124" s="183">
        <f>SUMIFS(BKE!$F:$F,BKE!$C:$C,'nguyen vat lieu kho'!$A:$A,BKE!$B:$B,'nguyen vat lieu kho'!AP$3)</f>
        <v>0</v>
      </c>
      <c r="AQ124" s="183">
        <f>SUMIFS(BKE!$F:$F,BKE!$C:$C,'nguyen vat lieu kho'!$A:$A,BKE!$B:$B,'nguyen vat lieu kho'!AQ$3)</f>
        <v>0</v>
      </c>
    </row>
    <row r="125" spans="1:43" s="118" customFormat="1" ht="25.5" customHeight="1">
      <c r="A125" s="6" t="s">
        <v>69</v>
      </c>
      <c r="B125" s="129" t="s">
        <v>70</v>
      </c>
      <c r="C125" s="122" t="s">
        <v>4</v>
      </c>
      <c r="D125" s="123">
        <f>VLOOKUP(A125,BKE!C637:H1043,5,0)</f>
        <v>85000</v>
      </c>
      <c r="E125" s="128">
        <v>5</v>
      </c>
      <c r="F125" s="124">
        <f t="shared" si="9"/>
        <v>425000</v>
      </c>
      <c r="G125" s="125">
        <f t="shared" si="16"/>
        <v>10</v>
      </c>
      <c r="H125" s="126">
        <f t="shared" si="15"/>
        <v>850000</v>
      </c>
      <c r="I125" s="127">
        <f t="shared" si="11"/>
        <v>5</v>
      </c>
      <c r="J125" s="127">
        <f t="shared" si="12"/>
        <v>425000</v>
      </c>
      <c r="K125" s="128">
        <v>10</v>
      </c>
      <c r="L125" s="122">
        <f t="shared" si="10"/>
        <v>850000</v>
      </c>
      <c r="M125" s="183">
        <f>SUMIFS(BKE!$F:$F,BKE!$C:$C,'nguyen vat lieu kho'!$A:$A,BKE!$B:$B,'nguyen vat lieu kho'!M$3)</f>
        <v>0</v>
      </c>
      <c r="N125" s="183">
        <f>SUMIFS(BKE!$F:$F,BKE!$C:$C,'nguyen vat lieu kho'!$A:$A,BKE!$B:$B,'nguyen vat lieu kho'!N$3)</f>
        <v>0</v>
      </c>
      <c r="O125" s="183">
        <f>SUMIFS(BKE!$F:$F,BKE!$C:$C,'nguyen vat lieu kho'!$A:$A,BKE!$B:$B,'nguyen vat lieu kho'!O$3)</f>
        <v>0</v>
      </c>
      <c r="P125" s="183">
        <f>SUMIFS(BKE!$F:$F,BKE!$C:$C,'nguyen vat lieu kho'!$A:$A,BKE!$B:$B,'nguyen vat lieu kho'!P$3)</f>
        <v>0</v>
      </c>
      <c r="Q125" s="183">
        <f>SUMIFS(BKE!$F:$F,BKE!$C:$C,'nguyen vat lieu kho'!$A:$A,BKE!$B:$B,'nguyen vat lieu kho'!Q$3)</f>
        <v>0</v>
      </c>
      <c r="R125" s="183">
        <f>SUMIFS(BKE!$F:$F,BKE!$C:$C,'nguyen vat lieu kho'!$A:$A,BKE!$B:$B,'nguyen vat lieu kho'!R$3)</f>
        <v>0</v>
      </c>
      <c r="S125" s="183">
        <f>SUMIFS(BKE!$F:$F,BKE!$C:$C,'nguyen vat lieu kho'!$A:$A,BKE!$B:$B,'nguyen vat lieu kho'!S$3)</f>
        <v>0</v>
      </c>
      <c r="T125" s="183">
        <f>SUMIFS(BKE!$F:$F,BKE!$C:$C,'nguyen vat lieu kho'!$A:$A,BKE!$B:$B,'nguyen vat lieu kho'!T$3)</f>
        <v>0</v>
      </c>
      <c r="U125" s="183">
        <f>SUMIFS(BKE!$F:$F,BKE!$C:$C,'nguyen vat lieu kho'!$A:$A,BKE!$B:$B,'nguyen vat lieu kho'!U$3)</f>
        <v>0</v>
      </c>
      <c r="V125" s="183">
        <f>SUMIFS(BKE!$F:$F,BKE!$C:$C,'nguyen vat lieu kho'!$A:$A,BKE!$B:$B,'nguyen vat lieu kho'!V$3)</f>
        <v>0</v>
      </c>
      <c r="W125" s="183">
        <f>SUMIFS(BKE!$F:$F,BKE!$C:$C,'nguyen vat lieu kho'!$A:$A,BKE!$B:$B,'nguyen vat lieu kho'!W$3)</f>
        <v>0</v>
      </c>
      <c r="X125" s="183">
        <f>SUMIFS(BKE!$F:$F,BKE!$C:$C,'nguyen vat lieu kho'!$A:$A,BKE!$B:$B,'nguyen vat lieu kho'!X$3)</f>
        <v>0</v>
      </c>
      <c r="Y125" s="183">
        <f>SUMIFS(BKE!$F:$F,BKE!$C:$C,'nguyen vat lieu kho'!$A:$A,BKE!$B:$B,'nguyen vat lieu kho'!Y$3)</f>
        <v>0</v>
      </c>
      <c r="Z125" s="183">
        <f>SUMIFS(BKE!$F:$F,BKE!$C:$C,'nguyen vat lieu kho'!$A:$A,BKE!$B:$B,'nguyen vat lieu kho'!Z$3)</f>
        <v>0</v>
      </c>
      <c r="AA125" s="183">
        <f>SUMIFS(BKE!$F:$F,BKE!$C:$C,'nguyen vat lieu kho'!$A:$A,BKE!$B:$B,'nguyen vat lieu kho'!AA$3)</f>
        <v>0</v>
      </c>
      <c r="AB125" s="183">
        <f>SUMIFS(BKE!$F:$F,BKE!$C:$C,'nguyen vat lieu kho'!$A:$A,BKE!$B:$B,'nguyen vat lieu kho'!AB$3)</f>
        <v>0</v>
      </c>
      <c r="AC125" s="183">
        <f>SUMIFS(BKE!$F:$F,BKE!$C:$C,'nguyen vat lieu kho'!$A:$A,BKE!$B:$B,'nguyen vat lieu kho'!AC$3)</f>
        <v>0</v>
      </c>
      <c r="AD125" s="183">
        <f>SUMIFS(BKE!$F:$F,BKE!$C:$C,'nguyen vat lieu kho'!$A:$A,BKE!$B:$B,'nguyen vat lieu kho'!AD$3)</f>
        <v>0</v>
      </c>
      <c r="AE125" s="183">
        <f>SUMIFS(BKE!$F:$F,BKE!$C:$C,'nguyen vat lieu kho'!$A:$A,BKE!$B:$B,'nguyen vat lieu kho'!AE$3)</f>
        <v>0</v>
      </c>
      <c r="AF125" s="183">
        <f>SUMIFS(BKE!$F:$F,BKE!$C:$C,'nguyen vat lieu kho'!$A:$A,BKE!$B:$B,'nguyen vat lieu kho'!AF$3)</f>
        <v>0</v>
      </c>
      <c r="AG125" s="183">
        <f>SUMIFS(BKE!$F:$F,BKE!$C:$C,'nguyen vat lieu kho'!$A:$A,BKE!$B:$B,'nguyen vat lieu kho'!AG$3)</f>
        <v>0</v>
      </c>
      <c r="AH125" s="183">
        <f>SUMIFS(BKE!$F:$F,BKE!$C:$C,'nguyen vat lieu kho'!$A:$A,BKE!$B:$B,'nguyen vat lieu kho'!AH$3)</f>
        <v>10</v>
      </c>
      <c r="AI125" s="183">
        <f>SUMIFS(BKE!$F:$F,BKE!$C:$C,'nguyen vat lieu kho'!$A:$A,BKE!$B:$B,'nguyen vat lieu kho'!AI$3)</f>
        <v>0</v>
      </c>
      <c r="AJ125" s="183">
        <f>SUMIFS(BKE!$F:$F,BKE!$C:$C,'nguyen vat lieu kho'!$A:$A,BKE!$B:$B,'nguyen vat lieu kho'!AJ$3)</f>
        <v>0</v>
      </c>
      <c r="AK125" s="183">
        <f>SUMIFS(BKE!$F:$F,BKE!$C:$C,'nguyen vat lieu kho'!$A:$A,BKE!$B:$B,'nguyen vat lieu kho'!AK$3)</f>
        <v>0</v>
      </c>
      <c r="AL125" s="183">
        <f>SUMIFS(BKE!$F:$F,BKE!$C:$C,'nguyen vat lieu kho'!$A:$A,BKE!$B:$B,'nguyen vat lieu kho'!AL$3)</f>
        <v>0</v>
      </c>
      <c r="AM125" s="183">
        <f>SUMIFS(BKE!$F:$F,BKE!$C:$C,'nguyen vat lieu kho'!$A:$A,BKE!$B:$B,'nguyen vat lieu kho'!AM$3)</f>
        <v>0</v>
      </c>
      <c r="AN125" s="183">
        <f>SUMIFS(BKE!$F:$F,BKE!$C:$C,'nguyen vat lieu kho'!$A:$A,BKE!$B:$B,'nguyen vat lieu kho'!AN$3)</f>
        <v>0</v>
      </c>
      <c r="AO125" s="183">
        <f>SUMIFS(BKE!$F:$F,BKE!$C:$C,'nguyen vat lieu kho'!$A:$A,BKE!$B:$B,'nguyen vat lieu kho'!AO$3)</f>
        <v>0</v>
      </c>
      <c r="AP125" s="183">
        <f>SUMIFS(BKE!$F:$F,BKE!$C:$C,'nguyen vat lieu kho'!$A:$A,BKE!$B:$B,'nguyen vat lieu kho'!AP$3)</f>
        <v>0</v>
      </c>
      <c r="AQ125" s="183">
        <f>SUMIFS(BKE!$F:$F,BKE!$C:$C,'nguyen vat lieu kho'!$A:$A,BKE!$B:$B,'nguyen vat lieu kho'!AQ$3)</f>
        <v>0</v>
      </c>
    </row>
    <row r="126" spans="1:43" s="118" customFormat="1" ht="25.5" customHeight="1">
      <c r="A126" s="6" t="s">
        <v>47</v>
      </c>
      <c r="B126" s="129" t="s">
        <v>728</v>
      </c>
      <c r="C126" s="122" t="s">
        <v>4</v>
      </c>
      <c r="D126" s="123">
        <f>VLOOKUP(A126,[1]BKE!C553:H944,5,0)</f>
        <v>92000</v>
      </c>
      <c r="E126" s="128"/>
      <c r="F126" s="124">
        <f t="shared" si="9"/>
        <v>0</v>
      </c>
      <c r="G126" s="125">
        <f t="shared" si="16"/>
        <v>3</v>
      </c>
      <c r="H126" s="126">
        <f t="shared" si="15"/>
        <v>276000</v>
      </c>
      <c r="I126" s="127">
        <f t="shared" si="11"/>
        <v>2.6</v>
      </c>
      <c r="J126" s="127">
        <f t="shared" si="12"/>
        <v>239200</v>
      </c>
      <c r="K126" s="128">
        <v>0.4</v>
      </c>
      <c r="L126" s="122">
        <f t="shared" si="10"/>
        <v>36800</v>
      </c>
      <c r="M126" s="183">
        <f>SUMIFS(BKE!$F:$F,BKE!$C:$C,'nguyen vat lieu kho'!$A:$A,BKE!$B:$B,'nguyen vat lieu kho'!M$3)</f>
        <v>0</v>
      </c>
      <c r="N126" s="183">
        <f>SUMIFS(BKE!$F:$F,BKE!$C:$C,'nguyen vat lieu kho'!$A:$A,BKE!$B:$B,'nguyen vat lieu kho'!N$3)</f>
        <v>0</v>
      </c>
      <c r="O126" s="183">
        <f>SUMIFS(BKE!$F:$F,BKE!$C:$C,'nguyen vat lieu kho'!$A:$A,BKE!$B:$B,'nguyen vat lieu kho'!O$3)</f>
        <v>0</v>
      </c>
      <c r="P126" s="183">
        <f>SUMIFS(BKE!$F:$F,BKE!$C:$C,'nguyen vat lieu kho'!$A:$A,BKE!$B:$B,'nguyen vat lieu kho'!P$3)</f>
        <v>0</v>
      </c>
      <c r="Q126" s="183">
        <f>SUMIFS(BKE!$F:$F,BKE!$C:$C,'nguyen vat lieu kho'!$A:$A,BKE!$B:$B,'nguyen vat lieu kho'!Q$3)</f>
        <v>0</v>
      </c>
      <c r="R126" s="183">
        <f>SUMIFS(BKE!$F:$F,BKE!$C:$C,'nguyen vat lieu kho'!$A:$A,BKE!$B:$B,'nguyen vat lieu kho'!R$3)</f>
        <v>0</v>
      </c>
      <c r="S126" s="183">
        <f>SUMIFS(BKE!$F:$F,BKE!$C:$C,'nguyen vat lieu kho'!$A:$A,BKE!$B:$B,'nguyen vat lieu kho'!S$3)</f>
        <v>0</v>
      </c>
      <c r="T126" s="183">
        <f>SUMIFS(BKE!$F:$F,BKE!$C:$C,'nguyen vat lieu kho'!$A:$A,BKE!$B:$B,'nguyen vat lieu kho'!T$3)</f>
        <v>1</v>
      </c>
      <c r="U126" s="183">
        <f>SUMIFS(BKE!$F:$F,BKE!$C:$C,'nguyen vat lieu kho'!$A:$A,BKE!$B:$B,'nguyen vat lieu kho'!U$3)</f>
        <v>0</v>
      </c>
      <c r="V126" s="183">
        <f>SUMIFS(BKE!$F:$F,BKE!$C:$C,'nguyen vat lieu kho'!$A:$A,BKE!$B:$B,'nguyen vat lieu kho'!V$3)</f>
        <v>0</v>
      </c>
      <c r="W126" s="183">
        <f>SUMIFS(BKE!$F:$F,BKE!$C:$C,'nguyen vat lieu kho'!$A:$A,BKE!$B:$B,'nguyen vat lieu kho'!W$3)</f>
        <v>0</v>
      </c>
      <c r="X126" s="183">
        <f>SUMIFS(BKE!$F:$F,BKE!$C:$C,'nguyen vat lieu kho'!$A:$A,BKE!$B:$B,'nguyen vat lieu kho'!X$3)</f>
        <v>0</v>
      </c>
      <c r="Y126" s="183">
        <f>SUMIFS(BKE!$F:$F,BKE!$C:$C,'nguyen vat lieu kho'!$A:$A,BKE!$B:$B,'nguyen vat lieu kho'!Y$3)</f>
        <v>0</v>
      </c>
      <c r="Z126" s="183">
        <f>SUMIFS(BKE!$F:$F,BKE!$C:$C,'nguyen vat lieu kho'!$A:$A,BKE!$B:$B,'nguyen vat lieu kho'!Z$3)</f>
        <v>0</v>
      </c>
      <c r="AA126" s="183">
        <f>SUMIFS(BKE!$F:$F,BKE!$C:$C,'nguyen vat lieu kho'!$A:$A,BKE!$B:$B,'nguyen vat lieu kho'!AA$3)</f>
        <v>0</v>
      </c>
      <c r="AB126" s="183">
        <f>SUMIFS(BKE!$F:$F,BKE!$C:$C,'nguyen vat lieu kho'!$A:$A,BKE!$B:$B,'nguyen vat lieu kho'!AB$3)</f>
        <v>0</v>
      </c>
      <c r="AC126" s="183">
        <f>SUMIFS(BKE!$F:$F,BKE!$C:$C,'nguyen vat lieu kho'!$A:$A,BKE!$B:$B,'nguyen vat lieu kho'!AC$3)</f>
        <v>0</v>
      </c>
      <c r="AD126" s="183">
        <f>SUMIFS(BKE!$F:$F,BKE!$C:$C,'nguyen vat lieu kho'!$A:$A,BKE!$B:$B,'nguyen vat lieu kho'!AD$3)</f>
        <v>0</v>
      </c>
      <c r="AE126" s="183">
        <f>SUMIFS(BKE!$F:$F,BKE!$C:$C,'nguyen vat lieu kho'!$A:$A,BKE!$B:$B,'nguyen vat lieu kho'!AE$3)</f>
        <v>0</v>
      </c>
      <c r="AF126" s="183">
        <f>SUMIFS(BKE!$F:$F,BKE!$C:$C,'nguyen vat lieu kho'!$A:$A,BKE!$B:$B,'nguyen vat lieu kho'!AF$3)</f>
        <v>0</v>
      </c>
      <c r="AG126" s="183">
        <f>SUMIFS(BKE!$F:$F,BKE!$C:$C,'nguyen vat lieu kho'!$A:$A,BKE!$B:$B,'nguyen vat lieu kho'!AG$3)</f>
        <v>0</v>
      </c>
      <c r="AH126" s="183">
        <f>SUMIFS(BKE!$F:$F,BKE!$C:$C,'nguyen vat lieu kho'!$A:$A,BKE!$B:$B,'nguyen vat lieu kho'!AH$3)</f>
        <v>1</v>
      </c>
      <c r="AI126" s="183">
        <f>SUMIFS(BKE!$F:$F,BKE!$C:$C,'nguyen vat lieu kho'!$A:$A,BKE!$B:$B,'nguyen vat lieu kho'!AI$3)</f>
        <v>0</v>
      </c>
      <c r="AJ126" s="183">
        <f>SUMIFS(BKE!$F:$F,BKE!$C:$C,'nguyen vat lieu kho'!$A:$A,BKE!$B:$B,'nguyen vat lieu kho'!AJ$3)</f>
        <v>0</v>
      </c>
      <c r="AK126" s="183">
        <f>SUMIFS(BKE!$F:$F,BKE!$C:$C,'nguyen vat lieu kho'!$A:$A,BKE!$B:$B,'nguyen vat lieu kho'!AK$3)</f>
        <v>0</v>
      </c>
      <c r="AL126" s="183">
        <f>SUMIFS(BKE!$F:$F,BKE!$C:$C,'nguyen vat lieu kho'!$A:$A,BKE!$B:$B,'nguyen vat lieu kho'!AL$3)</f>
        <v>0</v>
      </c>
      <c r="AM126" s="183">
        <f>SUMIFS(BKE!$F:$F,BKE!$C:$C,'nguyen vat lieu kho'!$A:$A,BKE!$B:$B,'nguyen vat lieu kho'!AM$3)</f>
        <v>0</v>
      </c>
      <c r="AN126" s="183">
        <f>SUMIFS(BKE!$F:$F,BKE!$C:$C,'nguyen vat lieu kho'!$A:$A,BKE!$B:$B,'nguyen vat lieu kho'!AN$3)</f>
        <v>0</v>
      </c>
      <c r="AO126" s="183">
        <f>SUMIFS(BKE!$F:$F,BKE!$C:$C,'nguyen vat lieu kho'!$A:$A,BKE!$B:$B,'nguyen vat lieu kho'!AO$3)</f>
        <v>0</v>
      </c>
      <c r="AP126" s="183">
        <f>SUMIFS(BKE!$F:$F,BKE!$C:$C,'nguyen vat lieu kho'!$A:$A,BKE!$B:$B,'nguyen vat lieu kho'!AP$3)</f>
        <v>1</v>
      </c>
      <c r="AQ126" s="183">
        <f>SUMIFS(BKE!$F:$F,BKE!$C:$C,'nguyen vat lieu kho'!$A:$A,BKE!$B:$B,'nguyen vat lieu kho'!AQ$3)</f>
        <v>0</v>
      </c>
    </row>
    <row r="127" spans="1:43" s="118" customFormat="1" ht="25.5" customHeight="1">
      <c r="A127" s="6" t="s">
        <v>55</v>
      </c>
      <c r="B127" s="129" t="s">
        <v>56</v>
      </c>
      <c r="C127" s="122" t="s">
        <v>4</v>
      </c>
      <c r="D127" s="123">
        <f>VLOOKUP(A127,BKE!C639:H1045,5,0)</f>
        <v>63757</v>
      </c>
      <c r="E127" s="128"/>
      <c r="F127" s="124">
        <f t="shared" si="9"/>
        <v>0</v>
      </c>
      <c r="G127" s="125">
        <f t="shared" si="16"/>
        <v>0.5</v>
      </c>
      <c r="H127" s="126">
        <f t="shared" si="15"/>
        <v>31878.5</v>
      </c>
      <c r="I127" s="127">
        <f t="shared" si="11"/>
        <v>0.5</v>
      </c>
      <c r="J127" s="127">
        <f t="shared" si="12"/>
        <v>31878.5</v>
      </c>
      <c r="K127" s="128"/>
      <c r="L127" s="122">
        <f t="shared" si="10"/>
        <v>0</v>
      </c>
      <c r="M127" s="183">
        <f>SUMIFS(BKE!$F:$F,BKE!$C:$C,'nguyen vat lieu kho'!$A:$A,BKE!$B:$B,'nguyen vat lieu kho'!M$3)</f>
        <v>0.5</v>
      </c>
      <c r="N127" s="183">
        <f>SUMIFS(BKE!$F:$F,BKE!$C:$C,'nguyen vat lieu kho'!$A:$A,BKE!$B:$B,'nguyen vat lieu kho'!N$3)</f>
        <v>0</v>
      </c>
      <c r="O127" s="183">
        <f>SUMIFS(BKE!$F:$F,BKE!$C:$C,'nguyen vat lieu kho'!$A:$A,BKE!$B:$B,'nguyen vat lieu kho'!O$3)</f>
        <v>0</v>
      </c>
      <c r="P127" s="183">
        <f>SUMIFS(BKE!$F:$F,BKE!$C:$C,'nguyen vat lieu kho'!$A:$A,BKE!$B:$B,'nguyen vat lieu kho'!P$3)</f>
        <v>0</v>
      </c>
      <c r="Q127" s="183">
        <f>SUMIFS(BKE!$F:$F,BKE!$C:$C,'nguyen vat lieu kho'!$A:$A,BKE!$B:$B,'nguyen vat lieu kho'!Q$3)</f>
        <v>0</v>
      </c>
      <c r="R127" s="183">
        <f>SUMIFS(BKE!$F:$F,BKE!$C:$C,'nguyen vat lieu kho'!$A:$A,BKE!$B:$B,'nguyen vat lieu kho'!R$3)</f>
        <v>0</v>
      </c>
      <c r="S127" s="183">
        <f>SUMIFS(BKE!$F:$F,BKE!$C:$C,'nguyen vat lieu kho'!$A:$A,BKE!$B:$B,'nguyen vat lieu kho'!S$3)</f>
        <v>0</v>
      </c>
      <c r="T127" s="183">
        <f>SUMIFS(BKE!$F:$F,BKE!$C:$C,'nguyen vat lieu kho'!$A:$A,BKE!$B:$B,'nguyen vat lieu kho'!T$3)</f>
        <v>0</v>
      </c>
      <c r="U127" s="183">
        <f>SUMIFS(BKE!$F:$F,BKE!$C:$C,'nguyen vat lieu kho'!$A:$A,BKE!$B:$B,'nguyen vat lieu kho'!U$3)</f>
        <v>0</v>
      </c>
      <c r="V127" s="183">
        <f>SUMIFS(BKE!$F:$F,BKE!$C:$C,'nguyen vat lieu kho'!$A:$A,BKE!$B:$B,'nguyen vat lieu kho'!V$3)</f>
        <v>0</v>
      </c>
      <c r="W127" s="183">
        <f>SUMIFS(BKE!$F:$F,BKE!$C:$C,'nguyen vat lieu kho'!$A:$A,BKE!$B:$B,'nguyen vat lieu kho'!W$3)</f>
        <v>0</v>
      </c>
      <c r="X127" s="183">
        <f>SUMIFS(BKE!$F:$F,BKE!$C:$C,'nguyen vat lieu kho'!$A:$A,BKE!$B:$B,'nguyen vat lieu kho'!X$3)</f>
        <v>0</v>
      </c>
      <c r="Y127" s="183">
        <f>SUMIFS(BKE!$F:$F,BKE!$C:$C,'nguyen vat lieu kho'!$A:$A,BKE!$B:$B,'nguyen vat lieu kho'!Y$3)</f>
        <v>0</v>
      </c>
      <c r="Z127" s="183">
        <f>SUMIFS(BKE!$F:$F,BKE!$C:$C,'nguyen vat lieu kho'!$A:$A,BKE!$B:$B,'nguyen vat lieu kho'!Z$3)</f>
        <v>0</v>
      </c>
      <c r="AA127" s="183">
        <f>SUMIFS(BKE!$F:$F,BKE!$C:$C,'nguyen vat lieu kho'!$A:$A,BKE!$B:$B,'nguyen vat lieu kho'!AA$3)</f>
        <v>0</v>
      </c>
      <c r="AB127" s="183">
        <f>SUMIFS(BKE!$F:$F,BKE!$C:$C,'nguyen vat lieu kho'!$A:$A,BKE!$B:$B,'nguyen vat lieu kho'!AB$3)</f>
        <v>0</v>
      </c>
      <c r="AC127" s="183">
        <f>SUMIFS(BKE!$F:$F,BKE!$C:$C,'nguyen vat lieu kho'!$A:$A,BKE!$B:$B,'nguyen vat lieu kho'!AC$3)</f>
        <v>0</v>
      </c>
      <c r="AD127" s="183">
        <f>SUMIFS(BKE!$F:$F,BKE!$C:$C,'nguyen vat lieu kho'!$A:$A,BKE!$B:$B,'nguyen vat lieu kho'!AD$3)</f>
        <v>0</v>
      </c>
      <c r="AE127" s="183">
        <f>SUMIFS(BKE!$F:$F,BKE!$C:$C,'nguyen vat lieu kho'!$A:$A,BKE!$B:$B,'nguyen vat lieu kho'!AE$3)</f>
        <v>0</v>
      </c>
      <c r="AF127" s="183">
        <f>SUMIFS(BKE!$F:$F,BKE!$C:$C,'nguyen vat lieu kho'!$A:$A,BKE!$B:$B,'nguyen vat lieu kho'!AF$3)</f>
        <v>0</v>
      </c>
      <c r="AG127" s="183">
        <f>SUMIFS(BKE!$F:$F,BKE!$C:$C,'nguyen vat lieu kho'!$A:$A,BKE!$B:$B,'nguyen vat lieu kho'!AG$3)</f>
        <v>0</v>
      </c>
      <c r="AH127" s="183">
        <f>SUMIFS(BKE!$F:$F,BKE!$C:$C,'nguyen vat lieu kho'!$A:$A,BKE!$B:$B,'nguyen vat lieu kho'!AH$3)</f>
        <v>0</v>
      </c>
      <c r="AI127" s="183">
        <f>SUMIFS(BKE!$F:$F,BKE!$C:$C,'nguyen vat lieu kho'!$A:$A,BKE!$B:$B,'nguyen vat lieu kho'!AI$3)</f>
        <v>0</v>
      </c>
      <c r="AJ127" s="183">
        <f>SUMIFS(BKE!$F:$F,BKE!$C:$C,'nguyen vat lieu kho'!$A:$A,BKE!$B:$B,'nguyen vat lieu kho'!AJ$3)</f>
        <v>0</v>
      </c>
      <c r="AK127" s="183">
        <f>SUMIFS(BKE!$F:$F,BKE!$C:$C,'nguyen vat lieu kho'!$A:$A,BKE!$B:$B,'nguyen vat lieu kho'!AK$3)</f>
        <v>0</v>
      </c>
      <c r="AL127" s="183">
        <f>SUMIFS(BKE!$F:$F,BKE!$C:$C,'nguyen vat lieu kho'!$A:$A,BKE!$B:$B,'nguyen vat lieu kho'!AL$3)</f>
        <v>0</v>
      </c>
      <c r="AM127" s="183">
        <f>SUMIFS(BKE!$F:$F,BKE!$C:$C,'nguyen vat lieu kho'!$A:$A,BKE!$B:$B,'nguyen vat lieu kho'!AM$3)</f>
        <v>0</v>
      </c>
      <c r="AN127" s="183">
        <f>SUMIFS(BKE!$F:$F,BKE!$C:$C,'nguyen vat lieu kho'!$A:$A,BKE!$B:$B,'nguyen vat lieu kho'!AN$3)</f>
        <v>0</v>
      </c>
      <c r="AO127" s="183">
        <f>SUMIFS(BKE!$F:$F,BKE!$C:$C,'nguyen vat lieu kho'!$A:$A,BKE!$B:$B,'nguyen vat lieu kho'!AO$3)</f>
        <v>0</v>
      </c>
      <c r="AP127" s="183">
        <f>SUMIFS(BKE!$F:$F,BKE!$C:$C,'nguyen vat lieu kho'!$A:$A,BKE!$B:$B,'nguyen vat lieu kho'!AP$3)</f>
        <v>0</v>
      </c>
      <c r="AQ127" s="183">
        <f>SUMIFS(BKE!$F:$F,BKE!$C:$C,'nguyen vat lieu kho'!$A:$A,BKE!$B:$B,'nguyen vat lieu kho'!AQ$3)</f>
        <v>0</v>
      </c>
    </row>
    <row r="128" spans="1:43" s="118" customFormat="1" ht="25.5" customHeight="1">
      <c r="A128" s="9" t="s">
        <v>797</v>
      </c>
      <c r="B128" s="9" t="s">
        <v>171</v>
      </c>
      <c r="C128" s="9" t="s">
        <v>4</v>
      </c>
      <c r="D128" s="123">
        <v>155454</v>
      </c>
      <c r="E128" s="128"/>
      <c r="F128" s="124">
        <f t="shared" si="9"/>
        <v>0</v>
      </c>
      <c r="G128" s="125">
        <f t="shared" si="16"/>
        <v>0</v>
      </c>
      <c r="H128" s="126">
        <f t="shared" si="15"/>
        <v>0</v>
      </c>
      <c r="I128" s="127">
        <f t="shared" si="11"/>
        <v>0</v>
      </c>
      <c r="J128" s="127">
        <f t="shared" si="12"/>
        <v>0</v>
      </c>
      <c r="K128" s="128"/>
      <c r="L128" s="122">
        <f t="shared" si="10"/>
        <v>0</v>
      </c>
      <c r="M128" s="183">
        <f>SUMIFS(BKE!$F:$F,BKE!$C:$C,'nguyen vat lieu kho'!$A:$A,BKE!$B:$B,'nguyen vat lieu kho'!M$3)</f>
        <v>0</v>
      </c>
      <c r="N128" s="183">
        <f>SUMIFS(BKE!$F:$F,BKE!$C:$C,'nguyen vat lieu kho'!$A:$A,BKE!$B:$B,'nguyen vat lieu kho'!N$3)</f>
        <v>0</v>
      </c>
      <c r="O128" s="183">
        <f>SUMIFS(BKE!$F:$F,BKE!$C:$C,'nguyen vat lieu kho'!$A:$A,BKE!$B:$B,'nguyen vat lieu kho'!O$3)</f>
        <v>0</v>
      </c>
      <c r="P128" s="183">
        <f>SUMIFS(BKE!$F:$F,BKE!$C:$C,'nguyen vat lieu kho'!$A:$A,BKE!$B:$B,'nguyen vat lieu kho'!P$3)</f>
        <v>0</v>
      </c>
      <c r="Q128" s="183">
        <f>SUMIFS(BKE!$F:$F,BKE!$C:$C,'nguyen vat lieu kho'!$A:$A,BKE!$B:$B,'nguyen vat lieu kho'!Q$3)</f>
        <v>0</v>
      </c>
      <c r="R128" s="183">
        <f>SUMIFS(BKE!$F:$F,BKE!$C:$C,'nguyen vat lieu kho'!$A:$A,BKE!$B:$B,'nguyen vat lieu kho'!R$3)</f>
        <v>0</v>
      </c>
      <c r="S128" s="183">
        <f>SUMIFS(BKE!$F:$F,BKE!$C:$C,'nguyen vat lieu kho'!$A:$A,BKE!$B:$B,'nguyen vat lieu kho'!S$3)</f>
        <v>0</v>
      </c>
      <c r="T128" s="183">
        <f>SUMIFS(BKE!$F:$F,BKE!$C:$C,'nguyen vat lieu kho'!$A:$A,BKE!$B:$B,'nguyen vat lieu kho'!T$3)</f>
        <v>0</v>
      </c>
      <c r="U128" s="183">
        <f>SUMIFS(BKE!$F:$F,BKE!$C:$C,'nguyen vat lieu kho'!$A:$A,BKE!$B:$B,'nguyen vat lieu kho'!U$3)</f>
        <v>0</v>
      </c>
      <c r="V128" s="183">
        <f>SUMIFS(BKE!$F:$F,BKE!$C:$C,'nguyen vat lieu kho'!$A:$A,BKE!$B:$B,'nguyen vat lieu kho'!V$3)</f>
        <v>0</v>
      </c>
      <c r="W128" s="183">
        <f>SUMIFS(BKE!$F:$F,BKE!$C:$C,'nguyen vat lieu kho'!$A:$A,BKE!$B:$B,'nguyen vat lieu kho'!W$3)</f>
        <v>0</v>
      </c>
      <c r="X128" s="183">
        <f>SUMIFS(BKE!$F:$F,BKE!$C:$C,'nguyen vat lieu kho'!$A:$A,BKE!$B:$B,'nguyen vat lieu kho'!X$3)</f>
        <v>0</v>
      </c>
      <c r="Y128" s="183">
        <f>SUMIFS(BKE!$F:$F,BKE!$C:$C,'nguyen vat lieu kho'!$A:$A,BKE!$B:$B,'nguyen vat lieu kho'!Y$3)</f>
        <v>0</v>
      </c>
      <c r="Z128" s="183">
        <f>SUMIFS(BKE!$F:$F,BKE!$C:$C,'nguyen vat lieu kho'!$A:$A,BKE!$B:$B,'nguyen vat lieu kho'!Z$3)</f>
        <v>0</v>
      </c>
      <c r="AA128" s="183">
        <f>SUMIFS(BKE!$F:$F,BKE!$C:$C,'nguyen vat lieu kho'!$A:$A,BKE!$B:$B,'nguyen vat lieu kho'!AA$3)</f>
        <v>0</v>
      </c>
      <c r="AB128" s="183">
        <f>SUMIFS(BKE!$F:$F,BKE!$C:$C,'nguyen vat lieu kho'!$A:$A,BKE!$B:$B,'nguyen vat lieu kho'!AB$3)</f>
        <v>0</v>
      </c>
      <c r="AC128" s="183">
        <f>SUMIFS(BKE!$F:$F,BKE!$C:$C,'nguyen vat lieu kho'!$A:$A,BKE!$B:$B,'nguyen vat lieu kho'!AC$3)</f>
        <v>0</v>
      </c>
      <c r="AD128" s="183">
        <f>SUMIFS(BKE!$F:$F,BKE!$C:$C,'nguyen vat lieu kho'!$A:$A,BKE!$B:$B,'nguyen vat lieu kho'!AD$3)</f>
        <v>0</v>
      </c>
      <c r="AE128" s="183">
        <f>SUMIFS(BKE!$F:$F,BKE!$C:$C,'nguyen vat lieu kho'!$A:$A,BKE!$B:$B,'nguyen vat lieu kho'!AE$3)</f>
        <v>0</v>
      </c>
      <c r="AF128" s="183">
        <f>SUMIFS(BKE!$F:$F,BKE!$C:$C,'nguyen vat lieu kho'!$A:$A,BKE!$B:$B,'nguyen vat lieu kho'!AF$3)</f>
        <v>0</v>
      </c>
      <c r="AG128" s="183">
        <f>SUMIFS(BKE!$F:$F,BKE!$C:$C,'nguyen vat lieu kho'!$A:$A,BKE!$B:$B,'nguyen vat lieu kho'!AG$3)</f>
        <v>0</v>
      </c>
      <c r="AH128" s="183">
        <f>SUMIFS(BKE!$F:$F,BKE!$C:$C,'nguyen vat lieu kho'!$A:$A,BKE!$B:$B,'nguyen vat lieu kho'!AH$3)</f>
        <v>0</v>
      </c>
      <c r="AI128" s="183">
        <f>SUMIFS(BKE!$F:$F,BKE!$C:$C,'nguyen vat lieu kho'!$A:$A,BKE!$B:$B,'nguyen vat lieu kho'!AI$3)</f>
        <v>0</v>
      </c>
      <c r="AJ128" s="183">
        <f>SUMIFS(BKE!$F:$F,BKE!$C:$C,'nguyen vat lieu kho'!$A:$A,BKE!$B:$B,'nguyen vat lieu kho'!AJ$3)</f>
        <v>0</v>
      </c>
      <c r="AK128" s="183">
        <f>SUMIFS(BKE!$F:$F,BKE!$C:$C,'nguyen vat lieu kho'!$A:$A,BKE!$B:$B,'nguyen vat lieu kho'!AK$3)</f>
        <v>0</v>
      </c>
      <c r="AL128" s="183">
        <f>SUMIFS(BKE!$F:$F,BKE!$C:$C,'nguyen vat lieu kho'!$A:$A,BKE!$B:$B,'nguyen vat lieu kho'!AL$3)</f>
        <v>0</v>
      </c>
      <c r="AM128" s="183">
        <f>SUMIFS(BKE!$F:$F,BKE!$C:$C,'nguyen vat lieu kho'!$A:$A,BKE!$B:$B,'nguyen vat lieu kho'!AM$3)</f>
        <v>0</v>
      </c>
      <c r="AN128" s="183">
        <f>SUMIFS(BKE!$F:$F,BKE!$C:$C,'nguyen vat lieu kho'!$A:$A,BKE!$B:$B,'nguyen vat lieu kho'!AN$3)</f>
        <v>0</v>
      </c>
      <c r="AO128" s="183">
        <f>SUMIFS(BKE!$F:$F,BKE!$C:$C,'nguyen vat lieu kho'!$A:$A,BKE!$B:$B,'nguyen vat lieu kho'!AO$3)</f>
        <v>0</v>
      </c>
      <c r="AP128" s="183">
        <f>SUMIFS(BKE!$F:$F,BKE!$C:$C,'nguyen vat lieu kho'!$A:$A,BKE!$B:$B,'nguyen vat lieu kho'!AP$3)</f>
        <v>0</v>
      </c>
      <c r="AQ128" s="183">
        <f>SUMIFS(BKE!$F:$F,BKE!$C:$C,'nguyen vat lieu kho'!$A:$A,BKE!$B:$B,'nguyen vat lieu kho'!AQ$3)</f>
        <v>0</v>
      </c>
    </row>
    <row r="129" spans="1:43" s="118" customFormat="1" ht="25.5" customHeight="1">
      <c r="A129" s="6" t="s">
        <v>121</v>
      </c>
      <c r="B129" s="129" t="s">
        <v>122</v>
      </c>
      <c r="C129" s="122" t="s">
        <v>4</v>
      </c>
      <c r="D129" s="123">
        <f>VLOOKUP(A129,BKE!C641:H1047,5,0)</f>
        <v>83488</v>
      </c>
      <c r="E129" s="128"/>
      <c r="F129" s="124">
        <f t="shared" si="9"/>
        <v>0</v>
      </c>
      <c r="G129" s="125">
        <f t="shared" si="16"/>
        <v>5</v>
      </c>
      <c r="H129" s="126">
        <f t="shared" si="15"/>
        <v>417440</v>
      </c>
      <c r="I129" s="127">
        <f t="shared" si="11"/>
        <v>0</v>
      </c>
      <c r="J129" s="127">
        <f t="shared" si="12"/>
        <v>0</v>
      </c>
      <c r="K129" s="128">
        <v>5</v>
      </c>
      <c r="L129" s="122">
        <f t="shared" si="10"/>
        <v>417440</v>
      </c>
      <c r="M129" s="183">
        <f>SUMIFS(BKE!$F:$F,BKE!$C:$C,'nguyen vat lieu kho'!$A:$A,BKE!$B:$B,'nguyen vat lieu kho'!M$3)</f>
        <v>5</v>
      </c>
      <c r="N129" s="183">
        <f>SUMIFS(BKE!$F:$F,BKE!$C:$C,'nguyen vat lieu kho'!$A:$A,BKE!$B:$B,'nguyen vat lieu kho'!N$3)</f>
        <v>0</v>
      </c>
      <c r="O129" s="183">
        <f>SUMIFS(BKE!$F:$F,BKE!$C:$C,'nguyen vat lieu kho'!$A:$A,BKE!$B:$B,'nguyen vat lieu kho'!O$3)</f>
        <v>0</v>
      </c>
      <c r="P129" s="183">
        <f>SUMIFS(BKE!$F:$F,BKE!$C:$C,'nguyen vat lieu kho'!$A:$A,BKE!$B:$B,'nguyen vat lieu kho'!P$3)</f>
        <v>0</v>
      </c>
      <c r="Q129" s="183">
        <f>SUMIFS(BKE!$F:$F,BKE!$C:$C,'nguyen vat lieu kho'!$A:$A,BKE!$B:$B,'nguyen vat lieu kho'!Q$3)</f>
        <v>0</v>
      </c>
      <c r="R129" s="183">
        <f>SUMIFS(BKE!$F:$F,BKE!$C:$C,'nguyen vat lieu kho'!$A:$A,BKE!$B:$B,'nguyen vat lieu kho'!R$3)</f>
        <v>0</v>
      </c>
      <c r="S129" s="183">
        <f>SUMIFS(BKE!$F:$F,BKE!$C:$C,'nguyen vat lieu kho'!$A:$A,BKE!$B:$B,'nguyen vat lieu kho'!S$3)</f>
        <v>0</v>
      </c>
      <c r="T129" s="183">
        <f>SUMIFS(BKE!$F:$F,BKE!$C:$C,'nguyen vat lieu kho'!$A:$A,BKE!$B:$B,'nguyen vat lieu kho'!T$3)</f>
        <v>0</v>
      </c>
      <c r="U129" s="183">
        <f>SUMIFS(BKE!$F:$F,BKE!$C:$C,'nguyen vat lieu kho'!$A:$A,BKE!$B:$B,'nguyen vat lieu kho'!U$3)</f>
        <v>0</v>
      </c>
      <c r="V129" s="183">
        <f>SUMIFS(BKE!$F:$F,BKE!$C:$C,'nguyen vat lieu kho'!$A:$A,BKE!$B:$B,'nguyen vat lieu kho'!V$3)</f>
        <v>0</v>
      </c>
      <c r="W129" s="183">
        <f>SUMIFS(BKE!$F:$F,BKE!$C:$C,'nguyen vat lieu kho'!$A:$A,BKE!$B:$B,'nguyen vat lieu kho'!W$3)</f>
        <v>0</v>
      </c>
      <c r="X129" s="183">
        <f>SUMIFS(BKE!$F:$F,BKE!$C:$C,'nguyen vat lieu kho'!$A:$A,BKE!$B:$B,'nguyen vat lieu kho'!X$3)</f>
        <v>0</v>
      </c>
      <c r="Y129" s="183">
        <f>SUMIFS(BKE!$F:$F,BKE!$C:$C,'nguyen vat lieu kho'!$A:$A,BKE!$B:$B,'nguyen vat lieu kho'!Y$3)</f>
        <v>0</v>
      </c>
      <c r="Z129" s="183">
        <f>SUMIFS(BKE!$F:$F,BKE!$C:$C,'nguyen vat lieu kho'!$A:$A,BKE!$B:$B,'nguyen vat lieu kho'!Z$3)</f>
        <v>0</v>
      </c>
      <c r="AA129" s="183">
        <f>SUMIFS(BKE!$F:$F,BKE!$C:$C,'nguyen vat lieu kho'!$A:$A,BKE!$B:$B,'nguyen vat lieu kho'!AA$3)</f>
        <v>0</v>
      </c>
      <c r="AB129" s="183">
        <f>SUMIFS(BKE!$F:$F,BKE!$C:$C,'nguyen vat lieu kho'!$A:$A,BKE!$B:$B,'nguyen vat lieu kho'!AB$3)</f>
        <v>0</v>
      </c>
      <c r="AC129" s="183">
        <f>SUMIFS(BKE!$F:$F,BKE!$C:$C,'nguyen vat lieu kho'!$A:$A,BKE!$B:$B,'nguyen vat lieu kho'!AC$3)</f>
        <v>0</v>
      </c>
      <c r="AD129" s="183">
        <f>SUMIFS(BKE!$F:$F,BKE!$C:$C,'nguyen vat lieu kho'!$A:$A,BKE!$B:$B,'nguyen vat lieu kho'!AD$3)</f>
        <v>0</v>
      </c>
      <c r="AE129" s="183">
        <f>SUMIFS(BKE!$F:$F,BKE!$C:$C,'nguyen vat lieu kho'!$A:$A,BKE!$B:$B,'nguyen vat lieu kho'!AE$3)</f>
        <v>0</v>
      </c>
      <c r="AF129" s="183">
        <f>SUMIFS(BKE!$F:$F,BKE!$C:$C,'nguyen vat lieu kho'!$A:$A,BKE!$B:$B,'nguyen vat lieu kho'!AF$3)</f>
        <v>0</v>
      </c>
      <c r="AG129" s="183">
        <f>SUMIFS(BKE!$F:$F,BKE!$C:$C,'nguyen vat lieu kho'!$A:$A,BKE!$B:$B,'nguyen vat lieu kho'!AG$3)</f>
        <v>0</v>
      </c>
      <c r="AH129" s="183">
        <f>SUMIFS(BKE!$F:$F,BKE!$C:$C,'nguyen vat lieu kho'!$A:$A,BKE!$B:$B,'nguyen vat lieu kho'!AH$3)</f>
        <v>0</v>
      </c>
      <c r="AI129" s="183">
        <f>SUMIFS(BKE!$F:$F,BKE!$C:$C,'nguyen vat lieu kho'!$A:$A,BKE!$B:$B,'nguyen vat lieu kho'!AI$3)</f>
        <v>0</v>
      </c>
      <c r="AJ129" s="183">
        <f>SUMIFS(BKE!$F:$F,BKE!$C:$C,'nguyen vat lieu kho'!$A:$A,BKE!$B:$B,'nguyen vat lieu kho'!AJ$3)</f>
        <v>0</v>
      </c>
      <c r="AK129" s="183">
        <f>SUMIFS(BKE!$F:$F,BKE!$C:$C,'nguyen vat lieu kho'!$A:$A,BKE!$B:$B,'nguyen vat lieu kho'!AK$3)</f>
        <v>0</v>
      </c>
      <c r="AL129" s="183">
        <f>SUMIFS(BKE!$F:$F,BKE!$C:$C,'nguyen vat lieu kho'!$A:$A,BKE!$B:$B,'nguyen vat lieu kho'!AL$3)</f>
        <v>0</v>
      </c>
      <c r="AM129" s="183">
        <f>SUMIFS(BKE!$F:$F,BKE!$C:$C,'nguyen vat lieu kho'!$A:$A,BKE!$B:$B,'nguyen vat lieu kho'!AM$3)</f>
        <v>0</v>
      </c>
      <c r="AN129" s="183">
        <f>SUMIFS(BKE!$F:$F,BKE!$C:$C,'nguyen vat lieu kho'!$A:$A,BKE!$B:$B,'nguyen vat lieu kho'!AN$3)</f>
        <v>0</v>
      </c>
      <c r="AO129" s="183">
        <f>SUMIFS(BKE!$F:$F,BKE!$C:$C,'nguyen vat lieu kho'!$A:$A,BKE!$B:$B,'nguyen vat lieu kho'!AO$3)</f>
        <v>0</v>
      </c>
      <c r="AP129" s="183">
        <f>SUMIFS(BKE!$F:$F,BKE!$C:$C,'nguyen vat lieu kho'!$A:$A,BKE!$B:$B,'nguyen vat lieu kho'!AP$3)</f>
        <v>0</v>
      </c>
      <c r="AQ129" s="183">
        <f>SUMIFS(BKE!$F:$F,BKE!$C:$C,'nguyen vat lieu kho'!$A:$A,BKE!$B:$B,'nguyen vat lieu kho'!AQ$3)</f>
        <v>0</v>
      </c>
    </row>
    <row r="130" spans="1:43" s="118" customFormat="1" ht="25.5" customHeight="1">
      <c r="A130" s="9" t="s">
        <v>798</v>
      </c>
      <c r="B130" s="9" t="s">
        <v>189</v>
      </c>
      <c r="C130" s="9" t="s">
        <v>4</v>
      </c>
      <c r="D130" s="123">
        <f>VLOOKUP(A130,BKE!C642:H1048,5,0)</f>
        <v>70000</v>
      </c>
      <c r="E130" s="128">
        <v>5</v>
      </c>
      <c r="F130" s="124">
        <f t="shared" si="9"/>
        <v>350000</v>
      </c>
      <c r="G130" s="125">
        <f t="shared" si="16"/>
        <v>20</v>
      </c>
      <c r="H130" s="126">
        <f t="shared" si="15"/>
        <v>1400000</v>
      </c>
      <c r="I130" s="127">
        <f t="shared" si="11"/>
        <v>15</v>
      </c>
      <c r="J130" s="127">
        <f t="shared" si="12"/>
        <v>1050000</v>
      </c>
      <c r="K130" s="128">
        <v>10</v>
      </c>
      <c r="L130" s="122">
        <f t="shared" si="10"/>
        <v>700000</v>
      </c>
      <c r="M130" s="183">
        <f>SUMIFS(BKE!$F:$F,BKE!$C:$C,'nguyen vat lieu kho'!$A:$A,BKE!$B:$B,'nguyen vat lieu kho'!M$3)</f>
        <v>5</v>
      </c>
      <c r="N130" s="183">
        <f>SUMIFS(BKE!$F:$F,BKE!$C:$C,'nguyen vat lieu kho'!$A:$A,BKE!$B:$B,'nguyen vat lieu kho'!N$3)</f>
        <v>0</v>
      </c>
      <c r="O130" s="183">
        <f>SUMIFS(BKE!$F:$F,BKE!$C:$C,'nguyen vat lieu kho'!$A:$A,BKE!$B:$B,'nguyen vat lieu kho'!O$3)</f>
        <v>0</v>
      </c>
      <c r="P130" s="183">
        <f>SUMIFS(BKE!$F:$F,BKE!$C:$C,'nguyen vat lieu kho'!$A:$A,BKE!$B:$B,'nguyen vat lieu kho'!P$3)</f>
        <v>0</v>
      </c>
      <c r="Q130" s="183">
        <f>SUMIFS(BKE!$F:$F,BKE!$C:$C,'nguyen vat lieu kho'!$A:$A,BKE!$B:$B,'nguyen vat lieu kho'!Q$3)</f>
        <v>0</v>
      </c>
      <c r="R130" s="183">
        <f>SUMIFS(BKE!$F:$F,BKE!$C:$C,'nguyen vat lieu kho'!$A:$A,BKE!$B:$B,'nguyen vat lieu kho'!R$3)</f>
        <v>0</v>
      </c>
      <c r="S130" s="183">
        <f>SUMIFS(BKE!$F:$F,BKE!$C:$C,'nguyen vat lieu kho'!$A:$A,BKE!$B:$B,'nguyen vat lieu kho'!S$3)</f>
        <v>0</v>
      </c>
      <c r="T130" s="183">
        <f>SUMIFS(BKE!$F:$F,BKE!$C:$C,'nguyen vat lieu kho'!$A:$A,BKE!$B:$B,'nguyen vat lieu kho'!T$3)</f>
        <v>5</v>
      </c>
      <c r="U130" s="183">
        <f>SUMIFS(BKE!$F:$F,BKE!$C:$C,'nguyen vat lieu kho'!$A:$A,BKE!$B:$B,'nguyen vat lieu kho'!U$3)</f>
        <v>0</v>
      </c>
      <c r="V130" s="183">
        <f>SUMIFS(BKE!$F:$F,BKE!$C:$C,'nguyen vat lieu kho'!$A:$A,BKE!$B:$B,'nguyen vat lieu kho'!V$3)</f>
        <v>0</v>
      </c>
      <c r="W130" s="183">
        <f>SUMIFS(BKE!$F:$F,BKE!$C:$C,'nguyen vat lieu kho'!$A:$A,BKE!$B:$B,'nguyen vat lieu kho'!W$3)</f>
        <v>0</v>
      </c>
      <c r="X130" s="183">
        <f>SUMIFS(BKE!$F:$F,BKE!$C:$C,'nguyen vat lieu kho'!$A:$A,BKE!$B:$B,'nguyen vat lieu kho'!X$3)</f>
        <v>0</v>
      </c>
      <c r="Y130" s="183">
        <f>SUMIFS(BKE!$F:$F,BKE!$C:$C,'nguyen vat lieu kho'!$A:$A,BKE!$B:$B,'nguyen vat lieu kho'!Y$3)</f>
        <v>0</v>
      </c>
      <c r="Z130" s="183">
        <f>SUMIFS(BKE!$F:$F,BKE!$C:$C,'nguyen vat lieu kho'!$A:$A,BKE!$B:$B,'nguyen vat lieu kho'!Z$3)</f>
        <v>0</v>
      </c>
      <c r="AA130" s="183">
        <f>SUMIFS(BKE!$F:$F,BKE!$C:$C,'nguyen vat lieu kho'!$A:$A,BKE!$B:$B,'nguyen vat lieu kho'!AA$3)</f>
        <v>5</v>
      </c>
      <c r="AB130" s="183">
        <f>SUMIFS(BKE!$F:$F,BKE!$C:$C,'nguyen vat lieu kho'!$A:$A,BKE!$B:$B,'nguyen vat lieu kho'!AB$3)</f>
        <v>0</v>
      </c>
      <c r="AC130" s="183">
        <f>SUMIFS(BKE!$F:$F,BKE!$C:$C,'nguyen vat lieu kho'!$A:$A,BKE!$B:$B,'nguyen vat lieu kho'!AC$3)</f>
        <v>0</v>
      </c>
      <c r="AD130" s="183">
        <f>SUMIFS(BKE!$F:$F,BKE!$C:$C,'nguyen vat lieu kho'!$A:$A,BKE!$B:$B,'nguyen vat lieu kho'!AD$3)</f>
        <v>0</v>
      </c>
      <c r="AE130" s="183">
        <f>SUMIFS(BKE!$F:$F,BKE!$C:$C,'nguyen vat lieu kho'!$A:$A,BKE!$B:$B,'nguyen vat lieu kho'!AE$3)</f>
        <v>0</v>
      </c>
      <c r="AF130" s="183">
        <f>SUMIFS(BKE!$F:$F,BKE!$C:$C,'nguyen vat lieu kho'!$A:$A,BKE!$B:$B,'nguyen vat lieu kho'!AF$3)</f>
        <v>0</v>
      </c>
      <c r="AG130" s="183">
        <f>SUMIFS(BKE!$F:$F,BKE!$C:$C,'nguyen vat lieu kho'!$A:$A,BKE!$B:$B,'nguyen vat lieu kho'!AG$3)</f>
        <v>0</v>
      </c>
      <c r="AH130" s="183">
        <f>SUMIFS(BKE!$F:$F,BKE!$C:$C,'nguyen vat lieu kho'!$A:$A,BKE!$B:$B,'nguyen vat lieu kho'!AH$3)</f>
        <v>0</v>
      </c>
      <c r="AI130" s="183">
        <f>SUMIFS(BKE!$F:$F,BKE!$C:$C,'nguyen vat lieu kho'!$A:$A,BKE!$B:$B,'nguyen vat lieu kho'!AI$3)</f>
        <v>0</v>
      </c>
      <c r="AJ130" s="183">
        <f>SUMIFS(BKE!$F:$F,BKE!$C:$C,'nguyen vat lieu kho'!$A:$A,BKE!$B:$B,'nguyen vat lieu kho'!AJ$3)</f>
        <v>0</v>
      </c>
      <c r="AK130" s="183">
        <f>SUMIFS(BKE!$F:$F,BKE!$C:$C,'nguyen vat lieu kho'!$A:$A,BKE!$B:$B,'nguyen vat lieu kho'!AK$3)</f>
        <v>0</v>
      </c>
      <c r="AL130" s="183">
        <f>SUMIFS(BKE!$F:$F,BKE!$C:$C,'nguyen vat lieu kho'!$A:$A,BKE!$B:$B,'nguyen vat lieu kho'!AL$3)</f>
        <v>0</v>
      </c>
      <c r="AM130" s="183">
        <f>SUMIFS(BKE!$F:$F,BKE!$C:$C,'nguyen vat lieu kho'!$A:$A,BKE!$B:$B,'nguyen vat lieu kho'!AM$3)</f>
        <v>0</v>
      </c>
      <c r="AN130" s="183">
        <f>SUMIFS(BKE!$F:$F,BKE!$C:$C,'nguyen vat lieu kho'!$A:$A,BKE!$B:$B,'nguyen vat lieu kho'!AN$3)</f>
        <v>0</v>
      </c>
      <c r="AO130" s="183">
        <f>SUMIFS(BKE!$F:$F,BKE!$C:$C,'nguyen vat lieu kho'!$A:$A,BKE!$B:$B,'nguyen vat lieu kho'!AO$3)</f>
        <v>0</v>
      </c>
      <c r="AP130" s="183">
        <f>SUMIFS(BKE!$F:$F,BKE!$C:$C,'nguyen vat lieu kho'!$A:$A,BKE!$B:$B,'nguyen vat lieu kho'!AP$3)</f>
        <v>5</v>
      </c>
      <c r="AQ130" s="183">
        <f>SUMIFS(BKE!$F:$F,BKE!$C:$C,'nguyen vat lieu kho'!$A:$A,BKE!$B:$B,'nguyen vat lieu kho'!AQ$3)</f>
        <v>0</v>
      </c>
    </row>
    <row r="131" spans="1:43" s="118" customFormat="1" ht="25.5" customHeight="1">
      <c r="A131" s="130" t="s">
        <v>799</v>
      </c>
      <c r="B131" s="129" t="s">
        <v>145</v>
      </c>
      <c r="C131" s="122" t="s">
        <v>29</v>
      </c>
      <c r="D131" s="123" t="str">
        <f>VLOOKUP(A131,BKE!C643:H1049,5,0)</f>
        <v>0</v>
      </c>
      <c r="E131" s="128"/>
      <c r="F131" s="124">
        <f t="shared" si="9"/>
        <v>0</v>
      </c>
      <c r="G131" s="125">
        <f t="shared" si="16"/>
        <v>0</v>
      </c>
      <c r="H131" s="126">
        <f t="shared" si="15"/>
        <v>0</v>
      </c>
      <c r="I131" s="127">
        <f t="shared" si="11"/>
        <v>0</v>
      </c>
      <c r="J131" s="127">
        <f t="shared" si="12"/>
        <v>0</v>
      </c>
      <c r="K131" s="128"/>
      <c r="L131" s="122">
        <f t="shared" si="10"/>
        <v>0</v>
      </c>
      <c r="M131" s="183">
        <f>SUMIFS(BKE!$F:$F,BKE!$C:$C,'nguyen vat lieu kho'!$A:$A,BKE!$B:$B,'nguyen vat lieu kho'!M$3)</f>
        <v>0</v>
      </c>
      <c r="N131" s="183">
        <f>SUMIFS(BKE!$F:$F,BKE!$C:$C,'nguyen vat lieu kho'!$A:$A,BKE!$B:$B,'nguyen vat lieu kho'!N$3)</f>
        <v>0</v>
      </c>
      <c r="O131" s="183">
        <f>SUMIFS(BKE!$F:$F,BKE!$C:$C,'nguyen vat lieu kho'!$A:$A,BKE!$B:$B,'nguyen vat lieu kho'!O$3)</f>
        <v>0</v>
      </c>
      <c r="P131" s="183">
        <f>SUMIFS(BKE!$F:$F,BKE!$C:$C,'nguyen vat lieu kho'!$A:$A,BKE!$B:$B,'nguyen vat lieu kho'!P$3)</f>
        <v>0</v>
      </c>
      <c r="Q131" s="183">
        <f>SUMIFS(BKE!$F:$F,BKE!$C:$C,'nguyen vat lieu kho'!$A:$A,BKE!$B:$B,'nguyen vat lieu kho'!Q$3)</f>
        <v>0</v>
      </c>
      <c r="R131" s="183">
        <f>SUMIFS(BKE!$F:$F,BKE!$C:$C,'nguyen vat lieu kho'!$A:$A,BKE!$B:$B,'nguyen vat lieu kho'!R$3)</f>
        <v>0</v>
      </c>
      <c r="S131" s="183">
        <f>SUMIFS(BKE!$F:$F,BKE!$C:$C,'nguyen vat lieu kho'!$A:$A,BKE!$B:$B,'nguyen vat lieu kho'!S$3)</f>
        <v>0</v>
      </c>
      <c r="T131" s="183">
        <f>SUMIFS(BKE!$F:$F,BKE!$C:$C,'nguyen vat lieu kho'!$A:$A,BKE!$B:$B,'nguyen vat lieu kho'!T$3)</f>
        <v>0</v>
      </c>
      <c r="U131" s="183">
        <f>SUMIFS(BKE!$F:$F,BKE!$C:$C,'nguyen vat lieu kho'!$A:$A,BKE!$B:$B,'nguyen vat lieu kho'!U$3)</f>
        <v>0</v>
      </c>
      <c r="V131" s="183">
        <f>SUMIFS(BKE!$F:$F,BKE!$C:$C,'nguyen vat lieu kho'!$A:$A,BKE!$B:$B,'nguyen vat lieu kho'!V$3)</f>
        <v>0</v>
      </c>
      <c r="W131" s="183">
        <f>SUMIFS(BKE!$F:$F,BKE!$C:$C,'nguyen vat lieu kho'!$A:$A,BKE!$B:$B,'nguyen vat lieu kho'!W$3)</f>
        <v>0</v>
      </c>
      <c r="X131" s="183">
        <f>SUMIFS(BKE!$F:$F,BKE!$C:$C,'nguyen vat lieu kho'!$A:$A,BKE!$B:$B,'nguyen vat lieu kho'!X$3)</f>
        <v>0</v>
      </c>
      <c r="Y131" s="183">
        <f>SUMIFS(BKE!$F:$F,BKE!$C:$C,'nguyen vat lieu kho'!$A:$A,BKE!$B:$B,'nguyen vat lieu kho'!Y$3)</f>
        <v>0</v>
      </c>
      <c r="Z131" s="183">
        <f>SUMIFS(BKE!$F:$F,BKE!$C:$C,'nguyen vat lieu kho'!$A:$A,BKE!$B:$B,'nguyen vat lieu kho'!Z$3)</f>
        <v>0</v>
      </c>
      <c r="AA131" s="183">
        <f>SUMIFS(BKE!$F:$F,BKE!$C:$C,'nguyen vat lieu kho'!$A:$A,BKE!$B:$B,'nguyen vat lieu kho'!AA$3)</f>
        <v>0</v>
      </c>
      <c r="AB131" s="183">
        <f>SUMIFS(BKE!$F:$F,BKE!$C:$C,'nguyen vat lieu kho'!$A:$A,BKE!$B:$B,'nguyen vat lieu kho'!AB$3)</f>
        <v>0</v>
      </c>
      <c r="AC131" s="183">
        <f>SUMIFS(BKE!$F:$F,BKE!$C:$C,'nguyen vat lieu kho'!$A:$A,BKE!$B:$B,'nguyen vat lieu kho'!AC$3)</f>
        <v>0</v>
      </c>
      <c r="AD131" s="183">
        <f>SUMIFS(BKE!$F:$F,BKE!$C:$C,'nguyen vat lieu kho'!$A:$A,BKE!$B:$B,'nguyen vat lieu kho'!AD$3)</f>
        <v>0</v>
      </c>
      <c r="AE131" s="183">
        <f>SUMIFS(BKE!$F:$F,BKE!$C:$C,'nguyen vat lieu kho'!$A:$A,BKE!$B:$B,'nguyen vat lieu kho'!AE$3)</f>
        <v>0</v>
      </c>
      <c r="AF131" s="183">
        <f>SUMIFS(BKE!$F:$F,BKE!$C:$C,'nguyen vat lieu kho'!$A:$A,BKE!$B:$B,'nguyen vat lieu kho'!AF$3)</f>
        <v>0</v>
      </c>
      <c r="AG131" s="183">
        <f>SUMIFS(BKE!$F:$F,BKE!$C:$C,'nguyen vat lieu kho'!$A:$A,BKE!$B:$B,'nguyen vat lieu kho'!AG$3)</f>
        <v>0</v>
      </c>
      <c r="AH131" s="183">
        <f>SUMIFS(BKE!$F:$F,BKE!$C:$C,'nguyen vat lieu kho'!$A:$A,BKE!$B:$B,'nguyen vat lieu kho'!AH$3)</f>
        <v>0</v>
      </c>
      <c r="AI131" s="183">
        <f>SUMIFS(BKE!$F:$F,BKE!$C:$C,'nguyen vat lieu kho'!$A:$A,BKE!$B:$B,'nguyen vat lieu kho'!AI$3)</f>
        <v>0</v>
      </c>
      <c r="AJ131" s="183">
        <f>SUMIFS(BKE!$F:$F,BKE!$C:$C,'nguyen vat lieu kho'!$A:$A,BKE!$B:$B,'nguyen vat lieu kho'!AJ$3)</f>
        <v>0</v>
      </c>
      <c r="AK131" s="183">
        <f>SUMIFS(BKE!$F:$F,BKE!$C:$C,'nguyen vat lieu kho'!$A:$A,BKE!$B:$B,'nguyen vat lieu kho'!AK$3)</f>
        <v>0</v>
      </c>
      <c r="AL131" s="183">
        <f>SUMIFS(BKE!$F:$F,BKE!$C:$C,'nguyen vat lieu kho'!$A:$A,BKE!$B:$B,'nguyen vat lieu kho'!AL$3)</f>
        <v>0</v>
      </c>
      <c r="AM131" s="183">
        <f>SUMIFS(BKE!$F:$F,BKE!$C:$C,'nguyen vat lieu kho'!$A:$A,BKE!$B:$B,'nguyen vat lieu kho'!AM$3)</f>
        <v>0</v>
      </c>
      <c r="AN131" s="183">
        <f>SUMIFS(BKE!$F:$F,BKE!$C:$C,'nguyen vat lieu kho'!$A:$A,BKE!$B:$B,'nguyen vat lieu kho'!AN$3)</f>
        <v>0</v>
      </c>
      <c r="AO131" s="183">
        <f>SUMIFS(BKE!$F:$F,BKE!$C:$C,'nguyen vat lieu kho'!$A:$A,BKE!$B:$B,'nguyen vat lieu kho'!AO$3)</f>
        <v>0</v>
      </c>
      <c r="AP131" s="183">
        <f>SUMIFS(BKE!$F:$F,BKE!$C:$C,'nguyen vat lieu kho'!$A:$A,BKE!$B:$B,'nguyen vat lieu kho'!AP$3)</f>
        <v>0</v>
      </c>
      <c r="AQ131" s="183">
        <f>SUMIFS(BKE!$F:$F,BKE!$C:$C,'nguyen vat lieu kho'!$A:$A,BKE!$B:$B,'nguyen vat lieu kho'!AQ$3)</f>
        <v>0</v>
      </c>
    </row>
    <row r="132" spans="1:43" s="118" customFormat="1" ht="25.5" customHeight="1">
      <c r="A132" s="9" t="s">
        <v>800</v>
      </c>
      <c r="B132" s="9" t="s">
        <v>170</v>
      </c>
      <c r="C132" s="9" t="s">
        <v>4</v>
      </c>
      <c r="D132" s="123" t="str">
        <f>VLOOKUP(A132,BKE!C644:H1050,5,0)</f>
        <v>0</v>
      </c>
      <c r="E132" s="128"/>
      <c r="F132" s="124">
        <f t="shared" si="9"/>
        <v>0</v>
      </c>
      <c r="G132" s="125">
        <f t="shared" si="16"/>
        <v>0</v>
      </c>
      <c r="H132" s="126">
        <f t="shared" si="15"/>
        <v>0</v>
      </c>
      <c r="I132" s="127">
        <f t="shared" si="11"/>
        <v>0</v>
      </c>
      <c r="J132" s="127">
        <f t="shared" si="12"/>
        <v>0</v>
      </c>
      <c r="K132" s="128"/>
      <c r="L132" s="122">
        <f t="shared" si="10"/>
        <v>0</v>
      </c>
      <c r="M132" s="183">
        <f>SUMIFS(BKE!$F:$F,BKE!$C:$C,'nguyen vat lieu kho'!$A:$A,BKE!$B:$B,'nguyen vat lieu kho'!M$3)</f>
        <v>0</v>
      </c>
      <c r="N132" s="183">
        <f>SUMIFS(BKE!$F:$F,BKE!$C:$C,'nguyen vat lieu kho'!$A:$A,BKE!$B:$B,'nguyen vat lieu kho'!N$3)</f>
        <v>0</v>
      </c>
      <c r="O132" s="183">
        <f>SUMIFS(BKE!$F:$F,BKE!$C:$C,'nguyen vat lieu kho'!$A:$A,BKE!$B:$B,'nguyen vat lieu kho'!O$3)</f>
        <v>0</v>
      </c>
      <c r="P132" s="183">
        <f>SUMIFS(BKE!$F:$F,BKE!$C:$C,'nguyen vat lieu kho'!$A:$A,BKE!$B:$B,'nguyen vat lieu kho'!P$3)</f>
        <v>0</v>
      </c>
      <c r="Q132" s="183">
        <f>SUMIFS(BKE!$F:$F,BKE!$C:$C,'nguyen vat lieu kho'!$A:$A,BKE!$B:$B,'nguyen vat lieu kho'!Q$3)</f>
        <v>0</v>
      </c>
      <c r="R132" s="183">
        <f>SUMIFS(BKE!$F:$F,BKE!$C:$C,'nguyen vat lieu kho'!$A:$A,BKE!$B:$B,'nguyen vat lieu kho'!R$3)</f>
        <v>0</v>
      </c>
      <c r="S132" s="183">
        <f>SUMIFS(BKE!$F:$F,BKE!$C:$C,'nguyen vat lieu kho'!$A:$A,BKE!$B:$B,'nguyen vat lieu kho'!S$3)</f>
        <v>0</v>
      </c>
      <c r="T132" s="183">
        <f>SUMIFS(BKE!$F:$F,BKE!$C:$C,'nguyen vat lieu kho'!$A:$A,BKE!$B:$B,'nguyen vat lieu kho'!T$3)</f>
        <v>0</v>
      </c>
      <c r="U132" s="183">
        <f>SUMIFS(BKE!$F:$F,BKE!$C:$C,'nguyen vat lieu kho'!$A:$A,BKE!$B:$B,'nguyen vat lieu kho'!U$3)</f>
        <v>0</v>
      </c>
      <c r="V132" s="183">
        <f>SUMIFS(BKE!$F:$F,BKE!$C:$C,'nguyen vat lieu kho'!$A:$A,BKE!$B:$B,'nguyen vat lieu kho'!V$3)</f>
        <v>0</v>
      </c>
      <c r="W132" s="183">
        <f>SUMIFS(BKE!$F:$F,BKE!$C:$C,'nguyen vat lieu kho'!$A:$A,BKE!$B:$B,'nguyen vat lieu kho'!W$3)</f>
        <v>0</v>
      </c>
      <c r="X132" s="183">
        <f>SUMIFS(BKE!$F:$F,BKE!$C:$C,'nguyen vat lieu kho'!$A:$A,BKE!$B:$B,'nguyen vat lieu kho'!X$3)</f>
        <v>0</v>
      </c>
      <c r="Y132" s="183">
        <f>SUMIFS(BKE!$F:$F,BKE!$C:$C,'nguyen vat lieu kho'!$A:$A,BKE!$B:$B,'nguyen vat lieu kho'!Y$3)</f>
        <v>0</v>
      </c>
      <c r="Z132" s="183">
        <f>SUMIFS(BKE!$F:$F,BKE!$C:$C,'nguyen vat lieu kho'!$A:$A,BKE!$B:$B,'nguyen vat lieu kho'!Z$3)</f>
        <v>0</v>
      </c>
      <c r="AA132" s="183">
        <f>SUMIFS(BKE!$F:$F,BKE!$C:$C,'nguyen vat lieu kho'!$A:$A,BKE!$B:$B,'nguyen vat lieu kho'!AA$3)</f>
        <v>0</v>
      </c>
      <c r="AB132" s="183">
        <f>SUMIFS(BKE!$F:$F,BKE!$C:$C,'nguyen vat lieu kho'!$A:$A,BKE!$B:$B,'nguyen vat lieu kho'!AB$3)</f>
        <v>0</v>
      </c>
      <c r="AC132" s="183">
        <f>SUMIFS(BKE!$F:$F,BKE!$C:$C,'nguyen vat lieu kho'!$A:$A,BKE!$B:$B,'nguyen vat lieu kho'!AC$3)</f>
        <v>0</v>
      </c>
      <c r="AD132" s="183">
        <f>SUMIFS(BKE!$F:$F,BKE!$C:$C,'nguyen vat lieu kho'!$A:$A,BKE!$B:$B,'nguyen vat lieu kho'!AD$3)</f>
        <v>0</v>
      </c>
      <c r="AE132" s="183">
        <f>SUMIFS(BKE!$F:$F,BKE!$C:$C,'nguyen vat lieu kho'!$A:$A,BKE!$B:$B,'nguyen vat lieu kho'!AE$3)</f>
        <v>0</v>
      </c>
      <c r="AF132" s="183">
        <f>SUMIFS(BKE!$F:$F,BKE!$C:$C,'nguyen vat lieu kho'!$A:$A,BKE!$B:$B,'nguyen vat lieu kho'!AF$3)</f>
        <v>0</v>
      </c>
      <c r="AG132" s="183">
        <f>SUMIFS(BKE!$F:$F,BKE!$C:$C,'nguyen vat lieu kho'!$A:$A,BKE!$B:$B,'nguyen vat lieu kho'!AG$3)</f>
        <v>0</v>
      </c>
      <c r="AH132" s="183">
        <f>SUMIFS(BKE!$F:$F,BKE!$C:$C,'nguyen vat lieu kho'!$A:$A,BKE!$B:$B,'nguyen vat lieu kho'!AH$3)</f>
        <v>0</v>
      </c>
      <c r="AI132" s="183">
        <f>SUMIFS(BKE!$F:$F,BKE!$C:$C,'nguyen vat lieu kho'!$A:$A,BKE!$B:$B,'nguyen vat lieu kho'!AI$3)</f>
        <v>0</v>
      </c>
      <c r="AJ132" s="183">
        <f>SUMIFS(BKE!$F:$F,BKE!$C:$C,'nguyen vat lieu kho'!$A:$A,BKE!$B:$B,'nguyen vat lieu kho'!AJ$3)</f>
        <v>0</v>
      </c>
      <c r="AK132" s="183">
        <f>SUMIFS(BKE!$F:$F,BKE!$C:$C,'nguyen vat lieu kho'!$A:$A,BKE!$B:$B,'nguyen vat lieu kho'!AK$3)</f>
        <v>0</v>
      </c>
      <c r="AL132" s="183">
        <f>SUMIFS(BKE!$F:$F,BKE!$C:$C,'nguyen vat lieu kho'!$A:$A,BKE!$B:$B,'nguyen vat lieu kho'!AL$3)</f>
        <v>0</v>
      </c>
      <c r="AM132" s="183">
        <f>SUMIFS(BKE!$F:$F,BKE!$C:$C,'nguyen vat lieu kho'!$A:$A,BKE!$B:$B,'nguyen vat lieu kho'!AM$3)</f>
        <v>0</v>
      </c>
      <c r="AN132" s="183">
        <f>SUMIFS(BKE!$F:$F,BKE!$C:$C,'nguyen vat lieu kho'!$A:$A,BKE!$B:$B,'nguyen vat lieu kho'!AN$3)</f>
        <v>0</v>
      </c>
      <c r="AO132" s="183">
        <f>SUMIFS(BKE!$F:$F,BKE!$C:$C,'nguyen vat lieu kho'!$A:$A,BKE!$B:$B,'nguyen vat lieu kho'!AO$3)</f>
        <v>0</v>
      </c>
      <c r="AP132" s="183">
        <f>SUMIFS(BKE!$F:$F,BKE!$C:$C,'nguyen vat lieu kho'!$A:$A,BKE!$B:$B,'nguyen vat lieu kho'!AP$3)</f>
        <v>0</v>
      </c>
      <c r="AQ132" s="183">
        <f>SUMIFS(BKE!$F:$F,BKE!$C:$C,'nguyen vat lieu kho'!$A:$A,BKE!$B:$B,'nguyen vat lieu kho'!AQ$3)</f>
        <v>0</v>
      </c>
    </row>
    <row r="133" spans="1:43" s="118" customFormat="1" ht="25.5" customHeight="1">
      <c r="A133" s="9" t="s">
        <v>801</v>
      </c>
      <c r="B133" s="9" t="s">
        <v>172</v>
      </c>
      <c r="C133" s="9" t="s">
        <v>4</v>
      </c>
      <c r="D133" s="123">
        <f>VLOOKUP(A133,[1]BKE!C560:H951,5,0)</f>
        <v>39272</v>
      </c>
      <c r="E133" s="128"/>
      <c r="F133" s="124">
        <f t="shared" si="9"/>
        <v>0</v>
      </c>
      <c r="G133" s="125">
        <f t="shared" si="16"/>
        <v>5</v>
      </c>
      <c r="H133" s="126">
        <f t="shared" si="15"/>
        <v>196360</v>
      </c>
      <c r="I133" s="127">
        <f t="shared" si="11"/>
        <v>5</v>
      </c>
      <c r="J133" s="127">
        <f t="shared" si="12"/>
        <v>196360</v>
      </c>
      <c r="K133" s="128"/>
      <c r="L133" s="122">
        <f t="shared" si="10"/>
        <v>0</v>
      </c>
      <c r="M133" s="183">
        <f>SUMIFS(BKE!$F:$F,BKE!$C:$C,'nguyen vat lieu kho'!$A:$A,BKE!$B:$B,'nguyen vat lieu kho'!M$3)</f>
        <v>0</v>
      </c>
      <c r="N133" s="183">
        <f>SUMIFS(BKE!$F:$F,BKE!$C:$C,'nguyen vat lieu kho'!$A:$A,BKE!$B:$B,'nguyen vat lieu kho'!N$3)</f>
        <v>0</v>
      </c>
      <c r="O133" s="183">
        <f>SUMIFS(BKE!$F:$F,BKE!$C:$C,'nguyen vat lieu kho'!$A:$A,BKE!$B:$B,'nguyen vat lieu kho'!O$3)</f>
        <v>0</v>
      </c>
      <c r="P133" s="183">
        <f>SUMIFS(BKE!$F:$F,BKE!$C:$C,'nguyen vat lieu kho'!$A:$A,BKE!$B:$B,'nguyen vat lieu kho'!P$3)</f>
        <v>0</v>
      </c>
      <c r="Q133" s="183">
        <f>SUMIFS(BKE!$F:$F,BKE!$C:$C,'nguyen vat lieu kho'!$A:$A,BKE!$B:$B,'nguyen vat lieu kho'!Q$3)</f>
        <v>0</v>
      </c>
      <c r="R133" s="183">
        <f>SUMIFS(BKE!$F:$F,BKE!$C:$C,'nguyen vat lieu kho'!$A:$A,BKE!$B:$B,'nguyen vat lieu kho'!R$3)</f>
        <v>0</v>
      </c>
      <c r="S133" s="183">
        <f>SUMIFS(BKE!$F:$F,BKE!$C:$C,'nguyen vat lieu kho'!$A:$A,BKE!$B:$B,'nguyen vat lieu kho'!S$3)</f>
        <v>0</v>
      </c>
      <c r="T133" s="183">
        <f>SUMIFS(BKE!$F:$F,BKE!$C:$C,'nguyen vat lieu kho'!$A:$A,BKE!$B:$B,'nguyen vat lieu kho'!T$3)</f>
        <v>0</v>
      </c>
      <c r="U133" s="183">
        <f>SUMIFS(BKE!$F:$F,BKE!$C:$C,'nguyen vat lieu kho'!$A:$A,BKE!$B:$B,'nguyen vat lieu kho'!U$3)</f>
        <v>0</v>
      </c>
      <c r="V133" s="183">
        <f>SUMIFS(BKE!$F:$F,BKE!$C:$C,'nguyen vat lieu kho'!$A:$A,BKE!$B:$B,'nguyen vat lieu kho'!V$3)</f>
        <v>0</v>
      </c>
      <c r="W133" s="183">
        <f>SUMIFS(BKE!$F:$F,BKE!$C:$C,'nguyen vat lieu kho'!$A:$A,BKE!$B:$B,'nguyen vat lieu kho'!W$3)</f>
        <v>0</v>
      </c>
      <c r="X133" s="183">
        <f>SUMIFS(BKE!$F:$F,BKE!$C:$C,'nguyen vat lieu kho'!$A:$A,BKE!$B:$B,'nguyen vat lieu kho'!X$3)</f>
        <v>0</v>
      </c>
      <c r="Y133" s="183">
        <f>SUMIFS(BKE!$F:$F,BKE!$C:$C,'nguyen vat lieu kho'!$A:$A,BKE!$B:$B,'nguyen vat lieu kho'!Y$3)</f>
        <v>0</v>
      </c>
      <c r="Z133" s="183">
        <f>SUMIFS(BKE!$F:$F,BKE!$C:$C,'nguyen vat lieu kho'!$A:$A,BKE!$B:$B,'nguyen vat lieu kho'!Z$3)</f>
        <v>0</v>
      </c>
      <c r="AA133" s="183">
        <f>SUMIFS(BKE!$F:$F,BKE!$C:$C,'nguyen vat lieu kho'!$A:$A,BKE!$B:$B,'nguyen vat lieu kho'!AA$3)</f>
        <v>0</v>
      </c>
      <c r="AB133" s="183">
        <f>SUMIFS(BKE!$F:$F,BKE!$C:$C,'nguyen vat lieu kho'!$A:$A,BKE!$B:$B,'nguyen vat lieu kho'!AB$3)</f>
        <v>0</v>
      </c>
      <c r="AC133" s="183">
        <f>SUMIFS(BKE!$F:$F,BKE!$C:$C,'nguyen vat lieu kho'!$A:$A,BKE!$B:$B,'nguyen vat lieu kho'!AC$3)</f>
        <v>0</v>
      </c>
      <c r="AD133" s="183">
        <f>SUMIFS(BKE!$F:$F,BKE!$C:$C,'nguyen vat lieu kho'!$A:$A,BKE!$B:$B,'nguyen vat lieu kho'!AD$3)</f>
        <v>0</v>
      </c>
      <c r="AE133" s="183">
        <f>SUMIFS(BKE!$F:$F,BKE!$C:$C,'nguyen vat lieu kho'!$A:$A,BKE!$B:$B,'nguyen vat lieu kho'!AE$3)</f>
        <v>0</v>
      </c>
      <c r="AF133" s="183">
        <f>SUMIFS(BKE!$F:$F,BKE!$C:$C,'nguyen vat lieu kho'!$A:$A,BKE!$B:$B,'nguyen vat lieu kho'!AF$3)</f>
        <v>0</v>
      </c>
      <c r="AG133" s="183">
        <f>SUMIFS(BKE!$F:$F,BKE!$C:$C,'nguyen vat lieu kho'!$A:$A,BKE!$B:$B,'nguyen vat lieu kho'!AG$3)</f>
        <v>0</v>
      </c>
      <c r="AH133" s="183">
        <f>SUMIFS(BKE!$F:$F,BKE!$C:$C,'nguyen vat lieu kho'!$A:$A,BKE!$B:$B,'nguyen vat lieu kho'!AH$3)</f>
        <v>0</v>
      </c>
      <c r="AI133" s="183">
        <f>SUMIFS(BKE!$F:$F,BKE!$C:$C,'nguyen vat lieu kho'!$A:$A,BKE!$B:$B,'nguyen vat lieu kho'!AI$3)</f>
        <v>0</v>
      </c>
      <c r="AJ133" s="183">
        <f>SUMIFS(BKE!$F:$F,BKE!$C:$C,'nguyen vat lieu kho'!$A:$A,BKE!$B:$B,'nguyen vat lieu kho'!AJ$3)</f>
        <v>0</v>
      </c>
      <c r="AK133" s="183">
        <f>SUMIFS(BKE!$F:$F,BKE!$C:$C,'nguyen vat lieu kho'!$A:$A,BKE!$B:$B,'nguyen vat lieu kho'!AK$3)</f>
        <v>0</v>
      </c>
      <c r="AL133" s="183">
        <f>SUMIFS(BKE!$F:$F,BKE!$C:$C,'nguyen vat lieu kho'!$A:$A,BKE!$B:$B,'nguyen vat lieu kho'!AL$3)</f>
        <v>0</v>
      </c>
      <c r="AM133" s="183">
        <f>SUMIFS(BKE!$F:$F,BKE!$C:$C,'nguyen vat lieu kho'!$A:$A,BKE!$B:$B,'nguyen vat lieu kho'!AM$3)</f>
        <v>0</v>
      </c>
      <c r="AN133" s="183">
        <f>SUMIFS(BKE!$F:$F,BKE!$C:$C,'nguyen vat lieu kho'!$A:$A,BKE!$B:$B,'nguyen vat lieu kho'!AN$3)</f>
        <v>0</v>
      </c>
      <c r="AO133" s="183">
        <f>SUMIFS(BKE!$F:$F,BKE!$C:$C,'nguyen vat lieu kho'!$A:$A,BKE!$B:$B,'nguyen vat lieu kho'!AO$3)</f>
        <v>0</v>
      </c>
      <c r="AP133" s="183">
        <f>SUMIFS(BKE!$F:$F,BKE!$C:$C,'nguyen vat lieu kho'!$A:$A,BKE!$B:$B,'nguyen vat lieu kho'!AP$3)</f>
        <v>5</v>
      </c>
      <c r="AQ133" s="183">
        <f>SUMIFS(BKE!$F:$F,BKE!$C:$C,'nguyen vat lieu kho'!$A:$A,BKE!$B:$B,'nguyen vat lieu kho'!AQ$3)</f>
        <v>0</v>
      </c>
    </row>
    <row r="134" spans="1:43" s="118" customFormat="1" ht="25.5" customHeight="1">
      <c r="A134" s="9" t="s">
        <v>802</v>
      </c>
      <c r="B134" s="9" t="s">
        <v>173</v>
      </c>
      <c r="C134" s="9" t="s">
        <v>75</v>
      </c>
      <c r="D134" s="123"/>
      <c r="E134" s="128"/>
      <c r="F134" s="124">
        <f t="shared" si="9"/>
        <v>0</v>
      </c>
      <c r="G134" s="125">
        <f t="shared" si="16"/>
        <v>0</v>
      </c>
      <c r="H134" s="126">
        <f t="shared" si="15"/>
        <v>0</v>
      </c>
      <c r="I134" s="127">
        <f t="shared" si="11"/>
        <v>0</v>
      </c>
      <c r="J134" s="127">
        <f t="shared" si="12"/>
        <v>0</v>
      </c>
      <c r="K134" s="128"/>
      <c r="L134" s="122">
        <f t="shared" si="10"/>
        <v>0</v>
      </c>
      <c r="M134" s="183">
        <f>SUMIFS(BKE!$F:$F,BKE!$C:$C,'nguyen vat lieu kho'!$A:$A,BKE!$B:$B,'nguyen vat lieu kho'!M$3)</f>
        <v>0</v>
      </c>
      <c r="N134" s="183">
        <f>SUMIFS(BKE!$F:$F,BKE!$C:$C,'nguyen vat lieu kho'!$A:$A,BKE!$B:$B,'nguyen vat lieu kho'!N$3)</f>
        <v>0</v>
      </c>
      <c r="O134" s="183">
        <f>SUMIFS(BKE!$F:$F,BKE!$C:$C,'nguyen vat lieu kho'!$A:$A,BKE!$B:$B,'nguyen vat lieu kho'!O$3)</f>
        <v>0</v>
      </c>
      <c r="P134" s="183">
        <f>SUMIFS(BKE!$F:$F,BKE!$C:$C,'nguyen vat lieu kho'!$A:$A,BKE!$B:$B,'nguyen vat lieu kho'!P$3)</f>
        <v>0</v>
      </c>
      <c r="Q134" s="183">
        <f>SUMIFS(BKE!$F:$F,BKE!$C:$C,'nguyen vat lieu kho'!$A:$A,BKE!$B:$B,'nguyen vat lieu kho'!Q$3)</f>
        <v>0</v>
      </c>
      <c r="R134" s="183">
        <f>SUMIFS(BKE!$F:$F,BKE!$C:$C,'nguyen vat lieu kho'!$A:$A,BKE!$B:$B,'nguyen vat lieu kho'!R$3)</f>
        <v>0</v>
      </c>
      <c r="S134" s="183">
        <f>SUMIFS(BKE!$F:$F,BKE!$C:$C,'nguyen vat lieu kho'!$A:$A,BKE!$B:$B,'nguyen vat lieu kho'!S$3)</f>
        <v>0</v>
      </c>
      <c r="T134" s="183">
        <f>SUMIFS(BKE!$F:$F,BKE!$C:$C,'nguyen vat lieu kho'!$A:$A,BKE!$B:$B,'nguyen vat lieu kho'!T$3)</f>
        <v>0</v>
      </c>
      <c r="U134" s="183">
        <f>SUMIFS(BKE!$F:$F,BKE!$C:$C,'nguyen vat lieu kho'!$A:$A,BKE!$B:$B,'nguyen vat lieu kho'!U$3)</f>
        <v>0</v>
      </c>
      <c r="V134" s="183">
        <f>SUMIFS(BKE!$F:$F,BKE!$C:$C,'nguyen vat lieu kho'!$A:$A,BKE!$B:$B,'nguyen vat lieu kho'!V$3)</f>
        <v>0</v>
      </c>
      <c r="W134" s="183">
        <f>SUMIFS(BKE!$F:$F,BKE!$C:$C,'nguyen vat lieu kho'!$A:$A,BKE!$B:$B,'nguyen vat lieu kho'!W$3)</f>
        <v>0</v>
      </c>
      <c r="X134" s="183">
        <f>SUMIFS(BKE!$F:$F,BKE!$C:$C,'nguyen vat lieu kho'!$A:$A,BKE!$B:$B,'nguyen vat lieu kho'!X$3)</f>
        <v>0</v>
      </c>
      <c r="Y134" s="183">
        <f>SUMIFS(BKE!$F:$F,BKE!$C:$C,'nguyen vat lieu kho'!$A:$A,BKE!$B:$B,'nguyen vat lieu kho'!Y$3)</f>
        <v>0</v>
      </c>
      <c r="Z134" s="183">
        <f>SUMIFS(BKE!$F:$F,BKE!$C:$C,'nguyen vat lieu kho'!$A:$A,BKE!$B:$B,'nguyen vat lieu kho'!Z$3)</f>
        <v>0</v>
      </c>
      <c r="AA134" s="183">
        <f>SUMIFS(BKE!$F:$F,BKE!$C:$C,'nguyen vat lieu kho'!$A:$A,BKE!$B:$B,'nguyen vat lieu kho'!AA$3)</f>
        <v>0</v>
      </c>
      <c r="AB134" s="183">
        <f>SUMIFS(BKE!$F:$F,BKE!$C:$C,'nguyen vat lieu kho'!$A:$A,BKE!$B:$B,'nguyen vat lieu kho'!AB$3)</f>
        <v>0</v>
      </c>
      <c r="AC134" s="183">
        <f>SUMIFS(BKE!$F:$F,BKE!$C:$C,'nguyen vat lieu kho'!$A:$A,BKE!$B:$B,'nguyen vat lieu kho'!AC$3)</f>
        <v>0</v>
      </c>
      <c r="AD134" s="183">
        <f>SUMIFS(BKE!$F:$F,BKE!$C:$C,'nguyen vat lieu kho'!$A:$A,BKE!$B:$B,'nguyen vat lieu kho'!AD$3)</f>
        <v>0</v>
      </c>
      <c r="AE134" s="183">
        <f>SUMIFS(BKE!$F:$F,BKE!$C:$C,'nguyen vat lieu kho'!$A:$A,BKE!$B:$B,'nguyen vat lieu kho'!AE$3)</f>
        <v>0</v>
      </c>
      <c r="AF134" s="183">
        <f>SUMIFS(BKE!$F:$F,BKE!$C:$C,'nguyen vat lieu kho'!$A:$A,BKE!$B:$B,'nguyen vat lieu kho'!AF$3)</f>
        <v>0</v>
      </c>
      <c r="AG134" s="183">
        <f>SUMIFS(BKE!$F:$F,BKE!$C:$C,'nguyen vat lieu kho'!$A:$A,BKE!$B:$B,'nguyen vat lieu kho'!AG$3)</f>
        <v>0</v>
      </c>
      <c r="AH134" s="183">
        <f>SUMIFS(BKE!$F:$F,BKE!$C:$C,'nguyen vat lieu kho'!$A:$A,BKE!$B:$B,'nguyen vat lieu kho'!AH$3)</f>
        <v>0</v>
      </c>
      <c r="AI134" s="183">
        <f>SUMIFS(BKE!$F:$F,BKE!$C:$C,'nguyen vat lieu kho'!$A:$A,BKE!$B:$B,'nguyen vat lieu kho'!AI$3)</f>
        <v>0</v>
      </c>
      <c r="AJ134" s="183">
        <f>SUMIFS(BKE!$F:$F,BKE!$C:$C,'nguyen vat lieu kho'!$A:$A,BKE!$B:$B,'nguyen vat lieu kho'!AJ$3)</f>
        <v>0</v>
      </c>
      <c r="AK134" s="183">
        <f>SUMIFS(BKE!$F:$F,BKE!$C:$C,'nguyen vat lieu kho'!$A:$A,BKE!$B:$B,'nguyen vat lieu kho'!AK$3)</f>
        <v>0</v>
      </c>
      <c r="AL134" s="183">
        <f>SUMIFS(BKE!$F:$F,BKE!$C:$C,'nguyen vat lieu kho'!$A:$A,BKE!$B:$B,'nguyen vat lieu kho'!AL$3)</f>
        <v>0</v>
      </c>
      <c r="AM134" s="183">
        <f>SUMIFS(BKE!$F:$F,BKE!$C:$C,'nguyen vat lieu kho'!$A:$A,BKE!$B:$B,'nguyen vat lieu kho'!AM$3)</f>
        <v>0</v>
      </c>
      <c r="AN134" s="183">
        <f>SUMIFS(BKE!$F:$F,BKE!$C:$C,'nguyen vat lieu kho'!$A:$A,BKE!$B:$B,'nguyen vat lieu kho'!AN$3)</f>
        <v>0</v>
      </c>
      <c r="AO134" s="183">
        <f>SUMIFS(BKE!$F:$F,BKE!$C:$C,'nguyen vat lieu kho'!$A:$A,BKE!$B:$B,'nguyen vat lieu kho'!AO$3)</f>
        <v>0</v>
      </c>
      <c r="AP134" s="183">
        <f>SUMIFS(BKE!$F:$F,BKE!$C:$C,'nguyen vat lieu kho'!$A:$A,BKE!$B:$B,'nguyen vat lieu kho'!AP$3)</f>
        <v>0</v>
      </c>
      <c r="AQ134" s="183">
        <f>SUMIFS(BKE!$F:$F,BKE!$C:$C,'nguyen vat lieu kho'!$A:$A,BKE!$B:$B,'nguyen vat lieu kho'!AQ$3)</f>
        <v>0</v>
      </c>
    </row>
    <row r="135" spans="1:43" s="118" customFormat="1" ht="25.5" customHeight="1">
      <c r="A135" s="9" t="s">
        <v>803</v>
      </c>
      <c r="B135" s="9" t="s">
        <v>174</v>
      </c>
      <c r="C135" s="9" t="s">
        <v>75</v>
      </c>
      <c r="D135" s="123" t="str">
        <f>VLOOKUP(A135,BKE!C647:H1053,5,0)</f>
        <v>0</v>
      </c>
      <c r="E135" s="128">
        <v>4</v>
      </c>
      <c r="F135" s="124">
        <f t="shared" si="9"/>
        <v>0</v>
      </c>
      <c r="G135" s="125">
        <f t="shared" si="16"/>
        <v>0</v>
      </c>
      <c r="H135" s="126">
        <f t="shared" si="15"/>
        <v>0</v>
      </c>
      <c r="I135" s="127">
        <f t="shared" si="11"/>
        <v>2</v>
      </c>
      <c r="J135" s="127">
        <f t="shared" si="12"/>
        <v>0</v>
      </c>
      <c r="K135" s="128">
        <v>2</v>
      </c>
      <c r="L135" s="122">
        <f t="shared" si="10"/>
        <v>0</v>
      </c>
      <c r="M135" s="183">
        <f>SUMIFS(BKE!$F:$F,BKE!$C:$C,'nguyen vat lieu kho'!$A:$A,BKE!$B:$B,'nguyen vat lieu kho'!M$3)</f>
        <v>0</v>
      </c>
      <c r="N135" s="183">
        <f>SUMIFS(BKE!$F:$F,BKE!$C:$C,'nguyen vat lieu kho'!$A:$A,BKE!$B:$B,'nguyen vat lieu kho'!N$3)</f>
        <v>0</v>
      </c>
      <c r="O135" s="183">
        <f>SUMIFS(BKE!$F:$F,BKE!$C:$C,'nguyen vat lieu kho'!$A:$A,BKE!$B:$B,'nguyen vat lieu kho'!O$3)</f>
        <v>0</v>
      </c>
      <c r="P135" s="183">
        <f>SUMIFS(BKE!$F:$F,BKE!$C:$C,'nguyen vat lieu kho'!$A:$A,BKE!$B:$B,'nguyen vat lieu kho'!P$3)</f>
        <v>0</v>
      </c>
      <c r="Q135" s="183">
        <f>SUMIFS(BKE!$F:$F,BKE!$C:$C,'nguyen vat lieu kho'!$A:$A,BKE!$B:$B,'nguyen vat lieu kho'!Q$3)</f>
        <v>0</v>
      </c>
      <c r="R135" s="183">
        <f>SUMIFS(BKE!$F:$F,BKE!$C:$C,'nguyen vat lieu kho'!$A:$A,BKE!$B:$B,'nguyen vat lieu kho'!R$3)</f>
        <v>0</v>
      </c>
      <c r="S135" s="183">
        <f>SUMIFS(BKE!$F:$F,BKE!$C:$C,'nguyen vat lieu kho'!$A:$A,BKE!$B:$B,'nguyen vat lieu kho'!S$3)</f>
        <v>0</v>
      </c>
      <c r="T135" s="183">
        <f>SUMIFS(BKE!$F:$F,BKE!$C:$C,'nguyen vat lieu kho'!$A:$A,BKE!$B:$B,'nguyen vat lieu kho'!T$3)</f>
        <v>0</v>
      </c>
      <c r="U135" s="183">
        <f>SUMIFS(BKE!$F:$F,BKE!$C:$C,'nguyen vat lieu kho'!$A:$A,BKE!$B:$B,'nguyen vat lieu kho'!U$3)</f>
        <v>0</v>
      </c>
      <c r="V135" s="183">
        <f>SUMIFS(BKE!$F:$F,BKE!$C:$C,'nguyen vat lieu kho'!$A:$A,BKE!$B:$B,'nguyen vat lieu kho'!V$3)</f>
        <v>0</v>
      </c>
      <c r="W135" s="183">
        <f>SUMIFS(BKE!$F:$F,BKE!$C:$C,'nguyen vat lieu kho'!$A:$A,BKE!$B:$B,'nguyen vat lieu kho'!W$3)</f>
        <v>0</v>
      </c>
      <c r="X135" s="183">
        <f>SUMIFS(BKE!$F:$F,BKE!$C:$C,'nguyen vat lieu kho'!$A:$A,BKE!$B:$B,'nguyen vat lieu kho'!X$3)</f>
        <v>0</v>
      </c>
      <c r="Y135" s="183">
        <f>SUMIFS(BKE!$F:$F,BKE!$C:$C,'nguyen vat lieu kho'!$A:$A,BKE!$B:$B,'nguyen vat lieu kho'!Y$3)</f>
        <v>0</v>
      </c>
      <c r="Z135" s="183">
        <f>SUMIFS(BKE!$F:$F,BKE!$C:$C,'nguyen vat lieu kho'!$A:$A,BKE!$B:$B,'nguyen vat lieu kho'!Z$3)</f>
        <v>0</v>
      </c>
      <c r="AA135" s="183">
        <f>SUMIFS(BKE!$F:$F,BKE!$C:$C,'nguyen vat lieu kho'!$A:$A,BKE!$B:$B,'nguyen vat lieu kho'!AA$3)</f>
        <v>0</v>
      </c>
      <c r="AB135" s="183">
        <f>SUMIFS(BKE!$F:$F,BKE!$C:$C,'nguyen vat lieu kho'!$A:$A,BKE!$B:$B,'nguyen vat lieu kho'!AB$3)</f>
        <v>0</v>
      </c>
      <c r="AC135" s="183">
        <f>SUMIFS(BKE!$F:$F,BKE!$C:$C,'nguyen vat lieu kho'!$A:$A,BKE!$B:$B,'nguyen vat lieu kho'!AC$3)</f>
        <v>0</v>
      </c>
      <c r="AD135" s="183">
        <f>SUMIFS(BKE!$F:$F,BKE!$C:$C,'nguyen vat lieu kho'!$A:$A,BKE!$B:$B,'nguyen vat lieu kho'!AD$3)</f>
        <v>0</v>
      </c>
      <c r="AE135" s="183">
        <f>SUMIFS(BKE!$F:$F,BKE!$C:$C,'nguyen vat lieu kho'!$A:$A,BKE!$B:$B,'nguyen vat lieu kho'!AE$3)</f>
        <v>0</v>
      </c>
      <c r="AF135" s="183">
        <f>SUMIFS(BKE!$F:$F,BKE!$C:$C,'nguyen vat lieu kho'!$A:$A,BKE!$B:$B,'nguyen vat lieu kho'!AF$3)</f>
        <v>0</v>
      </c>
      <c r="AG135" s="183">
        <f>SUMIFS(BKE!$F:$F,BKE!$C:$C,'nguyen vat lieu kho'!$A:$A,BKE!$B:$B,'nguyen vat lieu kho'!AG$3)</f>
        <v>0</v>
      </c>
      <c r="AH135" s="183">
        <f>SUMIFS(BKE!$F:$F,BKE!$C:$C,'nguyen vat lieu kho'!$A:$A,BKE!$B:$B,'nguyen vat lieu kho'!AH$3)</f>
        <v>0</v>
      </c>
      <c r="AI135" s="183">
        <f>SUMIFS(BKE!$F:$F,BKE!$C:$C,'nguyen vat lieu kho'!$A:$A,BKE!$B:$B,'nguyen vat lieu kho'!AI$3)</f>
        <v>0</v>
      </c>
      <c r="AJ135" s="183">
        <f>SUMIFS(BKE!$F:$F,BKE!$C:$C,'nguyen vat lieu kho'!$A:$A,BKE!$B:$B,'nguyen vat lieu kho'!AJ$3)</f>
        <v>0</v>
      </c>
      <c r="AK135" s="183">
        <f>SUMIFS(BKE!$F:$F,BKE!$C:$C,'nguyen vat lieu kho'!$A:$A,BKE!$B:$B,'nguyen vat lieu kho'!AK$3)</f>
        <v>0</v>
      </c>
      <c r="AL135" s="183">
        <f>SUMIFS(BKE!$F:$F,BKE!$C:$C,'nguyen vat lieu kho'!$A:$A,BKE!$B:$B,'nguyen vat lieu kho'!AL$3)</f>
        <v>0</v>
      </c>
      <c r="AM135" s="183">
        <f>SUMIFS(BKE!$F:$F,BKE!$C:$C,'nguyen vat lieu kho'!$A:$A,BKE!$B:$B,'nguyen vat lieu kho'!AM$3)</f>
        <v>0</v>
      </c>
      <c r="AN135" s="183">
        <f>SUMIFS(BKE!$F:$F,BKE!$C:$C,'nguyen vat lieu kho'!$A:$A,BKE!$B:$B,'nguyen vat lieu kho'!AN$3)</f>
        <v>0</v>
      </c>
      <c r="AO135" s="183">
        <f>SUMIFS(BKE!$F:$F,BKE!$C:$C,'nguyen vat lieu kho'!$A:$A,BKE!$B:$B,'nguyen vat lieu kho'!AO$3)</f>
        <v>0</v>
      </c>
      <c r="AP135" s="183">
        <f>SUMIFS(BKE!$F:$F,BKE!$C:$C,'nguyen vat lieu kho'!$A:$A,BKE!$B:$B,'nguyen vat lieu kho'!AP$3)</f>
        <v>0</v>
      </c>
      <c r="AQ135" s="183">
        <f>SUMIFS(BKE!$F:$F,BKE!$C:$C,'nguyen vat lieu kho'!$A:$A,BKE!$B:$B,'nguyen vat lieu kho'!AQ$3)</f>
        <v>0</v>
      </c>
    </row>
    <row r="136" spans="1:43" s="118" customFormat="1" ht="25.5" customHeight="1">
      <c r="A136" s="9" t="s">
        <v>804</v>
      </c>
      <c r="B136" s="9" t="s">
        <v>199</v>
      </c>
      <c r="C136" s="9" t="s">
        <v>75</v>
      </c>
      <c r="D136" s="123"/>
      <c r="E136" s="128"/>
      <c r="F136" s="124">
        <f>E136*D136</f>
        <v>0</v>
      </c>
      <c r="G136" s="125">
        <f t="shared" si="16"/>
        <v>0</v>
      </c>
      <c r="H136" s="126">
        <f t="shared" si="15"/>
        <v>0</v>
      </c>
      <c r="I136" s="127">
        <f t="shared" si="11"/>
        <v>0</v>
      </c>
      <c r="J136" s="127">
        <f t="shared" si="12"/>
        <v>0</v>
      </c>
      <c r="K136" s="128"/>
      <c r="L136" s="122">
        <f t="shared" si="10"/>
        <v>0</v>
      </c>
      <c r="M136" s="183">
        <f>SUMIFS(BKE!$F:$F,BKE!$C:$C,'nguyen vat lieu kho'!$A:$A,BKE!$B:$B,'nguyen vat lieu kho'!M$3)</f>
        <v>0</v>
      </c>
      <c r="N136" s="183">
        <f>SUMIFS(BKE!$F:$F,BKE!$C:$C,'nguyen vat lieu kho'!$A:$A,BKE!$B:$B,'nguyen vat lieu kho'!N$3)</f>
        <v>0</v>
      </c>
      <c r="O136" s="183">
        <f>SUMIFS(BKE!$F:$F,BKE!$C:$C,'nguyen vat lieu kho'!$A:$A,BKE!$B:$B,'nguyen vat lieu kho'!O$3)</f>
        <v>0</v>
      </c>
      <c r="P136" s="183">
        <f>SUMIFS(BKE!$F:$F,BKE!$C:$C,'nguyen vat lieu kho'!$A:$A,BKE!$B:$B,'nguyen vat lieu kho'!P$3)</f>
        <v>0</v>
      </c>
      <c r="Q136" s="183">
        <f>SUMIFS(BKE!$F:$F,BKE!$C:$C,'nguyen vat lieu kho'!$A:$A,BKE!$B:$B,'nguyen vat lieu kho'!Q$3)</f>
        <v>0</v>
      </c>
      <c r="R136" s="183">
        <f>SUMIFS(BKE!$F:$F,BKE!$C:$C,'nguyen vat lieu kho'!$A:$A,BKE!$B:$B,'nguyen vat lieu kho'!R$3)</f>
        <v>0</v>
      </c>
      <c r="S136" s="183">
        <f>SUMIFS(BKE!$F:$F,BKE!$C:$C,'nguyen vat lieu kho'!$A:$A,BKE!$B:$B,'nguyen vat lieu kho'!S$3)</f>
        <v>0</v>
      </c>
      <c r="T136" s="183">
        <f>SUMIFS(BKE!$F:$F,BKE!$C:$C,'nguyen vat lieu kho'!$A:$A,BKE!$B:$B,'nguyen vat lieu kho'!T$3)</f>
        <v>0</v>
      </c>
      <c r="U136" s="183">
        <f>SUMIFS(BKE!$F:$F,BKE!$C:$C,'nguyen vat lieu kho'!$A:$A,BKE!$B:$B,'nguyen vat lieu kho'!U$3)</f>
        <v>0</v>
      </c>
      <c r="V136" s="183">
        <f>SUMIFS(BKE!$F:$F,BKE!$C:$C,'nguyen vat lieu kho'!$A:$A,BKE!$B:$B,'nguyen vat lieu kho'!V$3)</f>
        <v>0</v>
      </c>
      <c r="W136" s="183">
        <f>SUMIFS(BKE!$F:$F,BKE!$C:$C,'nguyen vat lieu kho'!$A:$A,BKE!$B:$B,'nguyen vat lieu kho'!W$3)</f>
        <v>0</v>
      </c>
      <c r="X136" s="183">
        <f>SUMIFS(BKE!$F:$F,BKE!$C:$C,'nguyen vat lieu kho'!$A:$A,BKE!$B:$B,'nguyen vat lieu kho'!X$3)</f>
        <v>0</v>
      </c>
      <c r="Y136" s="183">
        <f>SUMIFS(BKE!$F:$F,BKE!$C:$C,'nguyen vat lieu kho'!$A:$A,BKE!$B:$B,'nguyen vat lieu kho'!Y$3)</f>
        <v>0</v>
      </c>
      <c r="Z136" s="183">
        <f>SUMIFS(BKE!$F:$F,BKE!$C:$C,'nguyen vat lieu kho'!$A:$A,BKE!$B:$B,'nguyen vat lieu kho'!Z$3)</f>
        <v>0</v>
      </c>
      <c r="AA136" s="183">
        <f>SUMIFS(BKE!$F:$F,BKE!$C:$C,'nguyen vat lieu kho'!$A:$A,BKE!$B:$B,'nguyen vat lieu kho'!AA$3)</f>
        <v>0</v>
      </c>
      <c r="AB136" s="183">
        <f>SUMIFS(BKE!$F:$F,BKE!$C:$C,'nguyen vat lieu kho'!$A:$A,BKE!$B:$B,'nguyen vat lieu kho'!AB$3)</f>
        <v>0</v>
      </c>
      <c r="AC136" s="183">
        <f>SUMIFS(BKE!$F:$F,BKE!$C:$C,'nguyen vat lieu kho'!$A:$A,BKE!$B:$B,'nguyen vat lieu kho'!AC$3)</f>
        <v>0</v>
      </c>
      <c r="AD136" s="183">
        <f>SUMIFS(BKE!$F:$F,BKE!$C:$C,'nguyen vat lieu kho'!$A:$A,BKE!$B:$B,'nguyen vat lieu kho'!AD$3)</f>
        <v>0</v>
      </c>
      <c r="AE136" s="183">
        <f>SUMIFS(BKE!$F:$F,BKE!$C:$C,'nguyen vat lieu kho'!$A:$A,BKE!$B:$B,'nguyen vat lieu kho'!AE$3)</f>
        <v>0</v>
      </c>
      <c r="AF136" s="183">
        <f>SUMIFS(BKE!$F:$F,BKE!$C:$C,'nguyen vat lieu kho'!$A:$A,BKE!$B:$B,'nguyen vat lieu kho'!AF$3)</f>
        <v>0</v>
      </c>
      <c r="AG136" s="183">
        <f>SUMIFS(BKE!$F:$F,BKE!$C:$C,'nguyen vat lieu kho'!$A:$A,BKE!$B:$B,'nguyen vat lieu kho'!AG$3)</f>
        <v>0</v>
      </c>
      <c r="AH136" s="183">
        <f>SUMIFS(BKE!$F:$F,BKE!$C:$C,'nguyen vat lieu kho'!$A:$A,BKE!$B:$B,'nguyen vat lieu kho'!AH$3)</f>
        <v>0</v>
      </c>
      <c r="AI136" s="183">
        <f>SUMIFS(BKE!$F:$F,BKE!$C:$C,'nguyen vat lieu kho'!$A:$A,BKE!$B:$B,'nguyen vat lieu kho'!AI$3)</f>
        <v>0</v>
      </c>
      <c r="AJ136" s="183">
        <f>SUMIFS(BKE!$F:$F,BKE!$C:$C,'nguyen vat lieu kho'!$A:$A,BKE!$B:$B,'nguyen vat lieu kho'!AJ$3)</f>
        <v>0</v>
      </c>
      <c r="AK136" s="183">
        <f>SUMIFS(BKE!$F:$F,BKE!$C:$C,'nguyen vat lieu kho'!$A:$A,BKE!$B:$B,'nguyen vat lieu kho'!AK$3)</f>
        <v>0</v>
      </c>
      <c r="AL136" s="183">
        <f>SUMIFS(BKE!$F:$F,BKE!$C:$C,'nguyen vat lieu kho'!$A:$A,BKE!$B:$B,'nguyen vat lieu kho'!AL$3)</f>
        <v>0</v>
      </c>
      <c r="AM136" s="183">
        <f>SUMIFS(BKE!$F:$F,BKE!$C:$C,'nguyen vat lieu kho'!$A:$A,BKE!$B:$B,'nguyen vat lieu kho'!AM$3)</f>
        <v>0</v>
      </c>
      <c r="AN136" s="183">
        <f>SUMIFS(BKE!$F:$F,BKE!$C:$C,'nguyen vat lieu kho'!$A:$A,BKE!$B:$B,'nguyen vat lieu kho'!AN$3)</f>
        <v>0</v>
      </c>
      <c r="AO136" s="183">
        <f>SUMIFS(BKE!$F:$F,BKE!$C:$C,'nguyen vat lieu kho'!$A:$A,BKE!$B:$B,'nguyen vat lieu kho'!AO$3)</f>
        <v>0</v>
      </c>
      <c r="AP136" s="183">
        <f>SUMIFS(BKE!$F:$F,BKE!$C:$C,'nguyen vat lieu kho'!$A:$A,BKE!$B:$B,'nguyen vat lieu kho'!AP$3)</f>
        <v>0</v>
      </c>
      <c r="AQ136" s="183">
        <f>SUMIFS(BKE!$F:$F,BKE!$C:$C,'nguyen vat lieu kho'!$A:$A,BKE!$B:$B,'nguyen vat lieu kho'!AQ$3)</f>
        <v>0</v>
      </c>
    </row>
    <row r="137" spans="1:43" s="258" customFormat="1" ht="25.5" customHeight="1">
      <c r="A137" s="145"/>
      <c r="B137" s="145" t="s">
        <v>475</v>
      </c>
      <c r="C137" s="145"/>
      <c r="D137" s="123"/>
      <c r="E137" s="255"/>
      <c r="F137" s="256">
        <f>SUM(F5:F136)</f>
        <v>23841841.069131263</v>
      </c>
      <c r="G137" s="256"/>
      <c r="H137" s="256">
        <f>SUM(H5:H136)</f>
        <v>93202704</v>
      </c>
      <c r="I137" s="257"/>
      <c r="J137" s="256">
        <f>SUM(J5:J136)</f>
        <v>93420983.165224388</v>
      </c>
      <c r="K137" s="255"/>
      <c r="L137" s="256">
        <f>SUM(L5:L136)</f>
        <v>23623561.903906878</v>
      </c>
      <c r="M137" s="183">
        <f>SUMIFS(BKE!$F:$F,BKE!$C:$C,'nguyen vat lieu kho'!$A:$A,BKE!$B:$B,'nguyen vat lieu kho'!M$3)</f>
        <v>0</v>
      </c>
      <c r="N137" s="183">
        <f>SUMIFS(BKE!$F:$F,BKE!$C:$C,'nguyen vat lieu kho'!$A:$A,BKE!$B:$B,'nguyen vat lieu kho'!N$3)</f>
        <v>0</v>
      </c>
      <c r="O137" s="183">
        <f>SUMIFS(BKE!$F:$F,BKE!$C:$C,'nguyen vat lieu kho'!$A:$A,BKE!$B:$B,'nguyen vat lieu kho'!O$3)</f>
        <v>0</v>
      </c>
      <c r="P137" s="183">
        <f>SUMIFS(BKE!$F:$F,BKE!$C:$C,'nguyen vat lieu kho'!$A:$A,BKE!$B:$B,'nguyen vat lieu kho'!P$3)</f>
        <v>0</v>
      </c>
      <c r="Q137" s="183">
        <f>SUMIFS(BKE!$F:$F,BKE!$C:$C,'nguyen vat lieu kho'!$A:$A,BKE!$B:$B,'nguyen vat lieu kho'!Q$3)</f>
        <v>0</v>
      </c>
      <c r="R137" s="183">
        <f>SUMIFS(BKE!$F:$F,BKE!$C:$C,'nguyen vat lieu kho'!$A:$A,BKE!$B:$B,'nguyen vat lieu kho'!R$3)</f>
        <v>0</v>
      </c>
      <c r="S137" s="183">
        <f>SUMIFS(BKE!$F:$F,BKE!$C:$C,'nguyen vat lieu kho'!$A:$A,BKE!$B:$B,'nguyen vat lieu kho'!S$3)</f>
        <v>0</v>
      </c>
      <c r="T137" s="183">
        <f>SUMIFS(BKE!$F:$F,BKE!$C:$C,'nguyen vat lieu kho'!$A:$A,BKE!$B:$B,'nguyen vat lieu kho'!T$3)</f>
        <v>0</v>
      </c>
      <c r="U137" s="183">
        <f>SUMIFS(BKE!$F:$F,BKE!$C:$C,'nguyen vat lieu kho'!$A:$A,BKE!$B:$B,'nguyen vat lieu kho'!U$3)</f>
        <v>0</v>
      </c>
      <c r="V137" s="183">
        <f>SUMIFS(BKE!$F:$F,BKE!$C:$C,'nguyen vat lieu kho'!$A:$A,BKE!$B:$B,'nguyen vat lieu kho'!V$3)</f>
        <v>0</v>
      </c>
      <c r="W137" s="183">
        <f>SUMIFS(BKE!$F:$F,BKE!$C:$C,'nguyen vat lieu kho'!$A:$A,BKE!$B:$B,'nguyen vat lieu kho'!W$3)</f>
        <v>0</v>
      </c>
      <c r="X137" s="183">
        <f>SUMIFS(BKE!$F:$F,BKE!$C:$C,'nguyen vat lieu kho'!$A:$A,BKE!$B:$B,'nguyen vat lieu kho'!X$3)</f>
        <v>0</v>
      </c>
      <c r="Y137" s="183">
        <f>SUMIFS(BKE!$F:$F,BKE!$C:$C,'nguyen vat lieu kho'!$A:$A,BKE!$B:$B,'nguyen vat lieu kho'!Y$3)</f>
        <v>0</v>
      </c>
      <c r="Z137" s="183">
        <f>SUMIFS(BKE!$F:$F,BKE!$C:$C,'nguyen vat lieu kho'!$A:$A,BKE!$B:$B,'nguyen vat lieu kho'!Z$3)</f>
        <v>0</v>
      </c>
      <c r="AA137" s="183">
        <f>SUMIFS(BKE!$F:$F,BKE!$C:$C,'nguyen vat lieu kho'!$A:$A,BKE!$B:$B,'nguyen vat lieu kho'!AA$3)</f>
        <v>0</v>
      </c>
      <c r="AB137" s="183">
        <f>SUMIFS(BKE!$F:$F,BKE!$C:$C,'nguyen vat lieu kho'!$A:$A,BKE!$B:$B,'nguyen vat lieu kho'!AB$3)</f>
        <v>0</v>
      </c>
      <c r="AC137" s="183">
        <f>SUMIFS(BKE!$F:$F,BKE!$C:$C,'nguyen vat lieu kho'!$A:$A,BKE!$B:$B,'nguyen vat lieu kho'!AC$3)</f>
        <v>0</v>
      </c>
      <c r="AD137" s="183">
        <f>SUMIFS(BKE!$F:$F,BKE!$C:$C,'nguyen vat lieu kho'!$A:$A,BKE!$B:$B,'nguyen vat lieu kho'!AD$3)</f>
        <v>0</v>
      </c>
      <c r="AE137" s="183">
        <f>SUMIFS(BKE!$F:$F,BKE!$C:$C,'nguyen vat lieu kho'!$A:$A,BKE!$B:$B,'nguyen vat lieu kho'!AE$3)</f>
        <v>0</v>
      </c>
      <c r="AF137" s="183">
        <f>SUMIFS(BKE!$F:$F,BKE!$C:$C,'nguyen vat lieu kho'!$A:$A,BKE!$B:$B,'nguyen vat lieu kho'!AF$3)</f>
        <v>0</v>
      </c>
      <c r="AG137" s="183">
        <f>SUMIFS(BKE!$F:$F,BKE!$C:$C,'nguyen vat lieu kho'!$A:$A,BKE!$B:$B,'nguyen vat lieu kho'!AG$3)</f>
        <v>0</v>
      </c>
      <c r="AH137" s="183">
        <f>SUMIFS(BKE!$F:$F,BKE!$C:$C,'nguyen vat lieu kho'!$A:$A,BKE!$B:$B,'nguyen vat lieu kho'!AH$3)</f>
        <v>0</v>
      </c>
      <c r="AI137" s="183">
        <f>SUMIFS(BKE!$F:$F,BKE!$C:$C,'nguyen vat lieu kho'!$A:$A,BKE!$B:$B,'nguyen vat lieu kho'!AI$3)</f>
        <v>0</v>
      </c>
      <c r="AJ137" s="183">
        <f>SUMIFS(BKE!$F:$F,BKE!$C:$C,'nguyen vat lieu kho'!$A:$A,BKE!$B:$B,'nguyen vat lieu kho'!AJ$3)</f>
        <v>0</v>
      </c>
      <c r="AK137" s="183">
        <f>SUMIFS(BKE!$F:$F,BKE!$C:$C,'nguyen vat lieu kho'!$A:$A,BKE!$B:$B,'nguyen vat lieu kho'!AK$3)</f>
        <v>0</v>
      </c>
      <c r="AL137" s="183">
        <f>SUMIFS(BKE!$F:$F,BKE!$C:$C,'nguyen vat lieu kho'!$A:$A,BKE!$B:$B,'nguyen vat lieu kho'!AL$3)</f>
        <v>0</v>
      </c>
      <c r="AM137" s="183">
        <f>SUMIFS(BKE!$F:$F,BKE!$C:$C,'nguyen vat lieu kho'!$A:$A,BKE!$B:$B,'nguyen vat lieu kho'!AM$3)</f>
        <v>0</v>
      </c>
      <c r="AN137" s="183">
        <f>SUMIFS(BKE!$F:$F,BKE!$C:$C,'nguyen vat lieu kho'!$A:$A,BKE!$B:$B,'nguyen vat lieu kho'!AN$3)</f>
        <v>0</v>
      </c>
      <c r="AO137" s="183">
        <f>SUMIFS(BKE!$F:$F,BKE!$C:$C,'nguyen vat lieu kho'!$A:$A,BKE!$B:$B,'nguyen vat lieu kho'!AO$3)</f>
        <v>0</v>
      </c>
      <c r="AP137" s="183">
        <f>SUMIFS(BKE!$F:$F,BKE!$C:$C,'nguyen vat lieu kho'!$A:$A,BKE!$B:$B,'nguyen vat lieu kho'!AP$3)</f>
        <v>0</v>
      </c>
      <c r="AQ137" s="183">
        <f>SUMIFS(BKE!$F:$F,BKE!$C:$C,'nguyen vat lieu kho'!$A:$A,BKE!$B:$B,'nguyen vat lieu kho'!AQ$3)</f>
        <v>0</v>
      </c>
    </row>
    <row r="138" spans="1:43" s="118" customFormat="1" ht="25.5" customHeight="1">
      <c r="A138" s="132"/>
      <c r="B138" s="133" t="s">
        <v>732</v>
      </c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32"/>
      <c r="AN138" s="132"/>
      <c r="AO138" s="132"/>
      <c r="AP138" s="132"/>
      <c r="AQ138" s="132"/>
    </row>
    <row r="139" spans="1:43" s="118" customFormat="1" ht="25.5" customHeight="1">
      <c r="A139" s="6">
        <v>40201077</v>
      </c>
      <c r="B139" s="134" t="s">
        <v>206</v>
      </c>
      <c r="C139" s="135" t="s">
        <v>27</v>
      </c>
      <c r="D139" s="123"/>
      <c r="E139" s="128"/>
      <c r="F139" s="124">
        <f>E139*D139</f>
        <v>0</v>
      </c>
      <c r="G139" s="125">
        <f t="shared" si="16"/>
        <v>0</v>
      </c>
      <c r="H139" s="126">
        <f t="shared" si="15"/>
        <v>0</v>
      </c>
      <c r="I139" s="249">
        <f t="shared" ref="I139:J170" si="17">E139+G139-K139</f>
        <v>0</v>
      </c>
      <c r="J139" s="127">
        <f t="shared" si="17"/>
        <v>0</v>
      </c>
      <c r="K139" s="128"/>
      <c r="L139" s="122">
        <f t="shared" ref="L139:L170" si="18">K139*D139</f>
        <v>0</v>
      </c>
      <c r="M139" s="183">
        <f>SUMIFS(BKE!$F:$F,BKE!$C:$C,'nguyen vat lieu kho'!$A:$A,BKE!$B:$B,'nguyen vat lieu kho'!M$3)</f>
        <v>0</v>
      </c>
      <c r="N139" s="183">
        <f>SUMIFS(BKE!$F:$F,BKE!$C:$C,'nguyen vat lieu kho'!$A:$A,BKE!$B:$B,'nguyen vat lieu kho'!N$3)</f>
        <v>0</v>
      </c>
      <c r="O139" s="183">
        <f>SUMIFS(BKE!$F:$F,BKE!$C:$C,'nguyen vat lieu kho'!$A:$A,BKE!$B:$B,'nguyen vat lieu kho'!O$3)</f>
        <v>0</v>
      </c>
      <c r="P139" s="183">
        <f>SUMIFS(BKE!$F:$F,BKE!$C:$C,'nguyen vat lieu kho'!$A:$A,BKE!$B:$B,'nguyen vat lieu kho'!P$3)</f>
        <v>0</v>
      </c>
      <c r="Q139" s="183">
        <f>SUMIFS(BKE!$F:$F,BKE!$C:$C,'nguyen vat lieu kho'!$A:$A,BKE!$B:$B,'nguyen vat lieu kho'!Q$3)</f>
        <v>0</v>
      </c>
      <c r="R139" s="183">
        <f>SUMIFS(BKE!$F:$F,BKE!$C:$C,'nguyen vat lieu kho'!$A:$A,BKE!$B:$B,'nguyen vat lieu kho'!R$3)</f>
        <v>0</v>
      </c>
      <c r="S139" s="183">
        <f>SUMIFS(BKE!$F:$F,BKE!$C:$C,'nguyen vat lieu kho'!$A:$A,BKE!$B:$B,'nguyen vat lieu kho'!S$3)</f>
        <v>0</v>
      </c>
      <c r="T139" s="183">
        <f>SUMIFS(BKE!$F:$F,BKE!$C:$C,'nguyen vat lieu kho'!$A:$A,BKE!$B:$B,'nguyen vat lieu kho'!T$3)</f>
        <v>0</v>
      </c>
      <c r="U139" s="183">
        <f>SUMIFS(BKE!$F:$F,BKE!$C:$C,'nguyen vat lieu kho'!$A:$A,BKE!$B:$B,'nguyen vat lieu kho'!U$3)</f>
        <v>0</v>
      </c>
      <c r="V139" s="183">
        <f>SUMIFS(BKE!$F:$F,BKE!$C:$C,'nguyen vat lieu kho'!$A:$A,BKE!$B:$B,'nguyen vat lieu kho'!V$3)</f>
        <v>0</v>
      </c>
      <c r="W139" s="183">
        <f>SUMIFS(BKE!$F:$F,BKE!$C:$C,'nguyen vat lieu kho'!$A:$A,BKE!$B:$B,'nguyen vat lieu kho'!W$3)</f>
        <v>0</v>
      </c>
      <c r="X139" s="183">
        <f>SUMIFS(BKE!$F:$F,BKE!$C:$C,'nguyen vat lieu kho'!$A:$A,BKE!$B:$B,'nguyen vat lieu kho'!X$3)</f>
        <v>0</v>
      </c>
      <c r="Y139" s="183">
        <f>SUMIFS(BKE!$F:$F,BKE!$C:$C,'nguyen vat lieu kho'!$A:$A,BKE!$B:$B,'nguyen vat lieu kho'!Y$3)</f>
        <v>0</v>
      </c>
      <c r="Z139" s="183">
        <f>SUMIFS(BKE!$F:$F,BKE!$C:$C,'nguyen vat lieu kho'!$A:$A,BKE!$B:$B,'nguyen vat lieu kho'!Z$3)</f>
        <v>0</v>
      </c>
      <c r="AA139" s="183">
        <f>SUMIFS(BKE!$F:$F,BKE!$C:$C,'nguyen vat lieu kho'!$A:$A,BKE!$B:$B,'nguyen vat lieu kho'!AA$3)</f>
        <v>0</v>
      </c>
      <c r="AB139" s="183">
        <f>SUMIFS(BKE!$F:$F,BKE!$C:$C,'nguyen vat lieu kho'!$A:$A,BKE!$B:$B,'nguyen vat lieu kho'!AB$3)</f>
        <v>0</v>
      </c>
      <c r="AC139" s="183">
        <f>SUMIFS(BKE!$F:$F,BKE!$C:$C,'nguyen vat lieu kho'!$A:$A,BKE!$B:$B,'nguyen vat lieu kho'!AC$3)</f>
        <v>0</v>
      </c>
      <c r="AD139" s="183">
        <f>SUMIFS(BKE!$F:$F,BKE!$C:$C,'nguyen vat lieu kho'!$A:$A,BKE!$B:$B,'nguyen vat lieu kho'!AD$3)</f>
        <v>0</v>
      </c>
      <c r="AE139" s="183">
        <f>SUMIFS(BKE!$F:$F,BKE!$C:$C,'nguyen vat lieu kho'!$A:$A,BKE!$B:$B,'nguyen vat lieu kho'!AE$3)</f>
        <v>0</v>
      </c>
      <c r="AF139" s="183">
        <f>SUMIFS(BKE!$F:$F,BKE!$C:$C,'nguyen vat lieu kho'!$A:$A,BKE!$B:$B,'nguyen vat lieu kho'!AF$3)</f>
        <v>0</v>
      </c>
      <c r="AG139" s="183">
        <f>SUMIFS(BKE!$F:$F,BKE!$C:$C,'nguyen vat lieu kho'!$A:$A,BKE!$B:$B,'nguyen vat lieu kho'!AG$3)</f>
        <v>0</v>
      </c>
      <c r="AH139" s="183">
        <f>SUMIFS(BKE!$F:$F,BKE!$C:$C,'nguyen vat lieu kho'!$A:$A,BKE!$B:$B,'nguyen vat lieu kho'!AH$3)</f>
        <v>0</v>
      </c>
      <c r="AI139" s="183">
        <f>SUMIFS(BKE!$F:$F,BKE!$C:$C,'nguyen vat lieu kho'!$A:$A,BKE!$B:$B,'nguyen vat lieu kho'!AI$3)</f>
        <v>0</v>
      </c>
      <c r="AJ139" s="183">
        <f>SUMIFS(BKE!$F:$F,BKE!$C:$C,'nguyen vat lieu kho'!$A:$A,BKE!$B:$B,'nguyen vat lieu kho'!AJ$3)</f>
        <v>0</v>
      </c>
      <c r="AK139" s="183">
        <f>SUMIFS(BKE!$F:$F,BKE!$C:$C,'nguyen vat lieu kho'!$A:$A,BKE!$B:$B,'nguyen vat lieu kho'!AK$3)</f>
        <v>0</v>
      </c>
      <c r="AL139" s="183">
        <f>SUMIFS(BKE!$F:$F,BKE!$C:$C,'nguyen vat lieu kho'!$A:$A,BKE!$B:$B,'nguyen vat lieu kho'!AL$3)</f>
        <v>0</v>
      </c>
      <c r="AM139" s="183">
        <f>SUMIFS(BKE!$F:$F,BKE!$C:$C,'nguyen vat lieu kho'!$A:$A,BKE!$B:$B,'nguyen vat lieu kho'!AM$3)</f>
        <v>0</v>
      </c>
      <c r="AN139" s="183">
        <f>SUMIFS(BKE!$F:$F,BKE!$C:$C,'nguyen vat lieu kho'!$A:$A,BKE!$B:$B,'nguyen vat lieu kho'!AN$3)</f>
        <v>0</v>
      </c>
      <c r="AO139" s="183">
        <f>SUMIFS(BKE!$F:$F,BKE!$C:$C,'nguyen vat lieu kho'!$A:$A,BKE!$B:$B,'nguyen vat lieu kho'!AO$3)</f>
        <v>0</v>
      </c>
      <c r="AP139" s="183">
        <f>SUMIFS(BKE!$F:$F,BKE!$C:$C,'nguyen vat lieu kho'!$A:$A,BKE!$B:$B,'nguyen vat lieu kho'!AP$3)</f>
        <v>0</v>
      </c>
      <c r="AQ139" s="183">
        <f>SUMIFS(BKE!$F:$F,BKE!$C:$C,'nguyen vat lieu kho'!$A:$A,BKE!$B:$B,'nguyen vat lieu kho'!AQ$3)</f>
        <v>0</v>
      </c>
    </row>
    <row r="140" spans="1:43" s="118" customFormat="1" ht="25.5" customHeight="1">
      <c r="A140" s="6">
        <v>40202003</v>
      </c>
      <c r="B140" s="129" t="s">
        <v>293</v>
      </c>
      <c r="C140" s="136" t="s">
        <v>28</v>
      </c>
      <c r="D140" s="123">
        <v>1275</v>
      </c>
      <c r="E140" s="128"/>
      <c r="F140" s="124">
        <f t="shared" ref="F140:F204" si="19">E140*D140</f>
        <v>0</v>
      </c>
      <c r="G140" s="125">
        <f t="shared" si="16"/>
        <v>125</v>
      </c>
      <c r="H140" s="126">
        <f t="shared" si="15"/>
        <v>159375</v>
      </c>
      <c r="I140" s="127">
        <f t="shared" si="17"/>
        <v>46</v>
      </c>
      <c r="J140" s="127">
        <f t="shared" si="17"/>
        <v>58650</v>
      </c>
      <c r="K140" s="128">
        <v>79</v>
      </c>
      <c r="L140" s="122">
        <f t="shared" si="18"/>
        <v>100725</v>
      </c>
      <c r="M140" s="183">
        <f>SUMIFS(BKE!$F:$F,BKE!$C:$C,'nguyen vat lieu kho'!$A:$A,BKE!$B:$B,'nguyen vat lieu kho'!M$3)</f>
        <v>0</v>
      </c>
      <c r="N140" s="183">
        <f>SUMIFS(BKE!$F:$F,BKE!$C:$C,'nguyen vat lieu kho'!$A:$A,BKE!$B:$B,'nguyen vat lieu kho'!N$3)</f>
        <v>0</v>
      </c>
      <c r="O140" s="183">
        <f>SUMIFS(BKE!$F:$F,BKE!$C:$C,'nguyen vat lieu kho'!$A:$A,BKE!$B:$B,'nguyen vat lieu kho'!O$3)</f>
        <v>0</v>
      </c>
      <c r="P140" s="183">
        <f>SUMIFS(BKE!$F:$F,BKE!$C:$C,'nguyen vat lieu kho'!$A:$A,BKE!$B:$B,'nguyen vat lieu kho'!P$3)</f>
        <v>0</v>
      </c>
      <c r="Q140" s="183">
        <f>SUMIFS(BKE!$F:$F,BKE!$C:$C,'nguyen vat lieu kho'!$A:$A,BKE!$B:$B,'nguyen vat lieu kho'!Q$3)</f>
        <v>0</v>
      </c>
      <c r="R140" s="183">
        <f>SUMIFS(BKE!$F:$F,BKE!$C:$C,'nguyen vat lieu kho'!$A:$A,BKE!$B:$B,'nguyen vat lieu kho'!R$3)</f>
        <v>0</v>
      </c>
      <c r="S140" s="183">
        <f>SUMIFS(BKE!$F:$F,BKE!$C:$C,'nguyen vat lieu kho'!$A:$A,BKE!$B:$B,'nguyen vat lieu kho'!S$3)</f>
        <v>0</v>
      </c>
      <c r="T140" s="183">
        <f>SUMIFS(BKE!$F:$F,BKE!$C:$C,'nguyen vat lieu kho'!$A:$A,BKE!$B:$B,'nguyen vat lieu kho'!T$3)</f>
        <v>0</v>
      </c>
      <c r="U140" s="183">
        <f>SUMIFS(BKE!$F:$F,BKE!$C:$C,'nguyen vat lieu kho'!$A:$A,BKE!$B:$B,'nguyen vat lieu kho'!U$3)</f>
        <v>0</v>
      </c>
      <c r="V140" s="183">
        <f>SUMIFS(BKE!$F:$F,BKE!$C:$C,'nguyen vat lieu kho'!$A:$A,BKE!$B:$B,'nguyen vat lieu kho'!V$3)</f>
        <v>0</v>
      </c>
      <c r="W140" s="183">
        <f>SUMIFS(BKE!$F:$F,BKE!$C:$C,'nguyen vat lieu kho'!$A:$A,BKE!$B:$B,'nguyen vat lieu kho'!W$3)</f>
        <v>0</v>
      </c>
      <c r="X140" s="183">
        <f>SUMIFS(BKE!$F:$F,BKE!$C:$C,'nguyen vat lieu kho'!$A:$A,BKE!$B:$B,'nguyen vat lieu kho'!X$3)</f>
        <v>0</v>
      </c>
      <c r="Y140" s="183">
        <f>SUMIFS(BKE!$F:$F,BKE!$C:$C,'nguyen vat lieu kho'!$A:$A,BKE!$B:$B,'nguyen vat lieu kho'!Y$3)</f>
        <v>0</v>
      </c>
      <c r="Z140" s="183">
        <f>SUMIFS(BKE!$F:$F,BKE!$C:$C,'nguyen vat lieu kho'!$A:$A,BKE!$B:$B,'nguyen vat lieu kho'!Z$3)</f>
        <v>0</v>
      </c>
      <c r="AA140" s="183">
        <f>SUMIFS(BKE!$F:$F,BKE!$C:$C,'nguyen vat lieu kho'!$A:$A,BKE!$B:$B,'nguyen vat lieu kho'!AA$3)</f>
        <v>125</v>
      </c>
      <c r="AB140" s="183">
        <f>SUMIFS(BKE!$F:$F,BKE!$C:$C,'nguyen vat lieu kho'!$A:$A,BKE!$B:$B,'nguyen vat lieu kho'!AB$3)</f>
        <v>0</v>
      </c>
      <c r="AC140" s="183">
        <f>SUMIFS(BKE!$F:$F,BKE!$C:$C,'nguyen vat lieu kho'!$A:$A,BKE!$B:$B,'nguyen vat lieu kho'!AC$3)</f>
        <v>0</v>
      </c>
      <c r="AD140" s="183">
        <f>SUMIFS(BKE!$F:$F,BKE!$C:$C,'nguyen vat lieu kho'!$A:$A,BKE!$B:$B,'nguyen vat lieu kho'!AD$3)</f>
        <v>0</v>
      </c>
      <c r="AE140" s="183">
        <f>SUMIFS(BKE!$F:$F,BKE!$C:$C,'nguyen vat lieu kho'!$A:$A,BKE!$B:$B,'nguyen vat lieu kho'!AE$3)</f>
        <v>0</v>
      </c>
      <c r="AF140" s="183">
        <f>SUMIFS(BKE!$F:$F,BKE!$C:$C,'nguyen vat lieu kho'!$A:$A,BKE!$B:$B,'nguyen vat lieu kho'!AF$3)</f>
        <v>0</v>
      </c>
      <c r="AG140" s="183">
        <f>SUMIFS(BKE!$F:$F,BKE!$C:$C,'nguyen vat lieu kho'!$A:$A,BKE!$B:$B,'nguyen vat lieu kho'!AG$3)</f>
        <v>0</v>
      </c>
      <c r="AH140" s="183">
        <f>SUMIFS(BKE!$F:$F,BKE!$C:$C,'nguyen vat lieu kho'!$A:$A,BKE!$B:$B,'nguyen vat lieu kho'!AH$3)</f>
        <v>0</v>
      </c>
      <c r="AI140" s="183">
        <f>SUMIFS(BKE!$F:$F,BKE!$C:$C,'nguyen vat lieu kho'!$A:$A,BKE!$B:$B,'nguyen vat lieu kho'!AI$3)</f>
        <v>0</v>
      </c>
      <c r="AJ140" s="183">
        <f>SUMIFS(BKE!$F:$F,BKE!$C:$C,'nguyen vat lieu kho'!$A:$A,BKE!$B:$B,'nguyen vat lieu kho'!AJ$3)</f>
        <v>0</v>
      </c>
      <c r="AK140" s="183">
        <f>SUMIFS(BKE!$F:$F,BKE!$C:$C,'nguyen vat lieu kho'!$A:$A,BKE!$B:$B,'nguyen vat lieu kho'!AK$3)</f>
        <v>0</v>
      </c>
      <c r="AL140" s="183">
        <f>SUMIFS(BKE!$F:$F,BKE!$C:$C,'nguyen vat lieu kho'!$A:$A,BKE!$B:$B,'nguyen vat lieu kho'!AL$3)</f>
        <v>0</v>
      </c>
      <c r="AM140" s="183">
        <f>SUMIFS(BKE!$F:$F,BKE!$C:$C,'nguyen vat lieu kho'!$A:$A,BKE!$B:$B,'nguyen vat lieu kho'!AM$3)</f>
        <v>0</v>
      </c>
      <c r="AN140" s="183">
        <f>SUMIFS(BKE!$F:$F,BKE!$C:$C,'nguyen vat lieu kho'!$A:$A,BKE!$B:$B,'nguyen vat lieu kho'!AN$3)</f>
        <v>0</v>
      </c>
      <c r="AO140" s="183">
        <f>SUMIFS(BKE!$F:$F,BKE!$C:$C,'nguyen vat lieu kho'!$A:$A,BKE!$B:$B,'nguyen vat lieu kho'!AO$3)</f>
        <v>0</v>
      </c>
      <c r="AP140" s="183">
        <f>SUMIFS(BKE!$F:$F,BKE!$C:$C,'nguyen vat lieu kho'!$A:$A,BKE!$B:$B,'nguyen vat lieu kho'!AP$3)</f>
        <v>0</v>
      </c>
      <c r="AQ140" s="183">
        <f>SUMIFS(BKE!$F:$F,BKE!$C:$C,'nguyen vat lieu kho'!$A:$A,BKE!$B:$B,'nguyen vat lieu kho'!AQ$3)</f>
        <v>0</v>
      </c>
    </row>
    <row r="141" spans="1:43" s="118" customFormat="1" ht="25.5" customHeight="1">
      <c r="A141" s="6">
        <v>40305016</v>
      </c>
      <c r="B141" s="129" t="s">
        <v>294</v>
      </c>
      <c r="C141" s="136" t="s">
        <v>31</v>
      </c>
      <c r="D141" s="123"/>
      <c r="E141" s="128"/>
      <c r="F141" s="124">
        <f t="shared" si="19"/>
        <v>0</v>
      </c>
      <c r="G141" s="125">
        <f t="shared" si="16"/>
        <v>0</v>
      </c>
      <c r="H141" s="126">
        <f t="shared" si="15"/>
        <v>0</v>
      </c>
      <c r="I141" s="127">
        <f t="shared" si="17"/>
        <v>0</v>
      </c>
      <c r="J141" s="127">
        <f t="shared" si="17"/>
        <v>0</v>
      </c>
      <c r="K141" s="128"/>
      <c r="L141" s="122">
        <f t="shared" si="18"/>
        <v>0</v>
      </c>
      <c r="M141" s="183">
        <f>SUMIFS(BKE!$F:$F,BKE!$C:$C,'nguyen vat lieu kho'!$A:$A,BKE!$B:$B,'nguyen vat lieu kho'!M$3)</f>
        <v>0</v>
      </c>
      <c r="N141" s="183">
        <f>SUMIFS(BKE!$F:$F,BKE!$C:$C,'nguyen vat lieu kho'!$A:$A,BKE!$B:$B,'nguyen vat lieu kho'!N$3)</f>
        <v>0</v>
      </c>
      <c r="O141" s="183">
        <f>SUMIFS(BKE!$F:$F,BKE!$C:$C,'nguyen vat lieu kho'!$A:$A,BKE!$B:$B,'nguyen vat lieu kho'!O$3)</f>
        <v>0</v>
      </c>
      <c r="P141" s="183">
        <f>SUMIFS(BKE!$F:$F,BKE!$C:$C,'nguyen vat lieu kho'!$A:$A,BKE!$B:$B,'nguyen vat lieu kho'!P$3)</f>
        <v>0</v>
      </c>
      <c r="Q141" s="183">
        <f>SUMIFS(BKE!$F:$F,BKE!$C:$C,'nguyen vat lieu kho'!$A:$A,BKE!$B:$B,'nguyen vat lieu kho'!Q$3)</f>
        <v>0</v>
      </c>
      <c r="R141" s="183">
        <f>SUMIFS(BKE!$F:$F,BKE!$C:$C,'nguyen vat lieu kho'!$A:$A,BKE!$B:$B,'nguyen vat lieu kho'!R$3)</f>
        <v>0</v>
      </c>
      <c r="S141" s="183">
        <f>SUMIFS(BKE!$F:$F,BKE!$C:$C,'nguyen vat lieu kho'!$A:$A,BKE!$B:$B,'nguyen vat lieu kho'!S$3)</f>
        <v>0</v>
      </c>
      <c r="T141" s="183">
        <f>SUMIFS(BKE!$F:$F,BKE!$C:$C,'nguyen vat lieu kho'!$A:$A,BKE!$B:$B,'nguyen vat lieu kho'!T$3)</f>
        <v>0</v>
      </c>
      <c r="U141" s="183">
        <f>SUMIFS(BKE!$F:$F,BKE!$C:$C,'nguyen vat lieu kho'!$A:$A,BKE!$B:$B,'nguyen vat lieu kho'!U$3)</f>
        <v>0</v>
      </c>
      <c r="V141" s="183">
        <f>SUMIFS(BKE!$F:$F,BKE!$C:$C,'nguyen vat lieu kho'!$A:$A,BKE!$B:$B,'nguyen vat lieu kho'!V$3)</f>
        <v>0</v>
      </c>
      <c r="W141" s="183">
        <f>SUMIFS(BKE!$F:$F,BKE!$C:$C,'nguyen vat lieu kho'!$A:$A,BKE!$B:$B,'nguyen vat lieu kho'!W$3)</f>
        <v>0</v>
      </c>
      <c r="X141" s="183">
        <f>SUMIFS(BKE!$F:$F,BKE!$C:$C,'nguyen vat lieu kho'!$A:$A,BKE!$B:$B,'nguyen vat lieu kho'!X$3)</f>
        <v>0</v>
      </c>
      <c r="Y141" s="183">
        <f>SUMIFS(BKE!$F:$F,BKE!$C:$C,'nguyen vat lieu kho'!$A:$A,BKE!$B:$B,'nguyen vat lieu kho'!Y$3)</f>
        <v>0</v>
      </c>
      <c r="Z141" s="183">
        <f>SUMIFS(BKE!$F:$F,BKE!$C:$C,'nguyen vat lieu kho'!$A:$A,BKE!$B:$B,'nguyen vat lieu kho'!Z$3)</f>
        <v>0</v>
      </c>
      <c r="AA141" s="183">
        <f>SUMIFS(BKE!$F:$F,BKE!$C:$C,'nguyen vat lieu kho'!$A:$A,BKE!$B:$B,'nguyen vat lieu kho'!AA$3)</f>
        <v>0</v>
      </c>
      <c r="AB141" s="183">
        <f>SUMIFS(BKE!$F:$F,BKE!$C:$C,'nguyen vat lieu kho'!$A:$A,BKE!$B:$B,'nguyen vat lieu kho'!AB$3)</f>
        <v>0</v>
      </c>
      <c r="AC141" s="183">
        <f>SUMIFS(BKE!$F:$F,BKE!$C:$C,'nguyen vat lieu kho'!$A:$A,BKE!$B:$B,'nguyen vat lieu kho'!AC$3)</f>
        <v>0</v>
      </c>
      <c r="AD141" s="183">
        <f>SUMIFS(BKE!$F:$F,BKE!$C:$C,'nguyen vat lieu kho'!$A:$A,BKE!$B:$B,'nguyen vat lieu kho'!AD$3)</f>
        <v>0</v>
      </c>
      <c r="AE141" s="183">
        <f>SUMIFS(BKE!$F:$F,BKE!$C:$C,'nguyen vat lieu kho'!$A:$A,BKE!$B:$B,'nguyen vat lieu kho'!AE$3)</f>
        <v>0</v>
      </c>
      <c r="AF141" s="183">
        <f>SUMIFS(BKE!$F:$F,BKE!$C:$C,'nguyen vat lieu kho'!$A:$A,BKE!$B:$B,'nguyen vat lieu kho'!AF$3)</f>
        <v>0</v>
      </c>
      <c r="AG141" s="183">
        <f>SUMIFS(BKE!$F:$F,BKE!$C:$C,'nguyen vat lieu kho'!$A:$A,BKE!$B:$B,'nguyen vat lieu kho'!AG$3)</f>
        <v>0</v>
      </c>
      <c r="AH141" s="183">
        <f>SUMIFS(BKE!$F:$F,BKE!$C:$C,'nguyen vat lieu kho'!$A:$A,BKE!$B:$B,'nguyen vat lieu kho'!AH$3)</f>
        <v>0</v>
      </c>
      <c r="AI141" s="183">
        <f>SUMIFS(BKE!$F:$F,BKE!$C:$C,'nguyen vat lieu kho'!$A:$A,BKE!$B:$B,'nguyen vat lieu kho'!AI$3)</f>
        <v>0</v>
      </c>
      <c r="AJ141" s="183">
        <f>SUMIFS(BKE!$F:$F,BKE!$C:$C,'nguyen vat lieu kho'!$A:$A,BKE!$B:$B,'nguyen vat lieu kho'!AJ$3)</f>
        <v>0</v>
      </c>
      <c r="AK141" s="183">
        <f>SUMIFS(BKE!$F:$F,BKE!$C:$C,'nguyen vat lieu kho'!$A:$A,BKE!$B:$B,'nguyen vat lieu kho'!AK$3)</f>
        <v>0</v>
      </c>
      <c r="AL141" s="183">
        <f>SUMIFS(BKE!$F:$F,BKE!$C:$C,'nguyen vat lieu kho'!$A:$A,BKE!$B:$B,'nguyen vat lieu kho'!AL$3)</f>
        <v>0</v>
      </c>
      <c r="AM141" s="183">
        <f>SUMIFS(BKE!$F:$F,BKE!$C:$C,'nguyen vat lieu kho'!$A:$A,BKE!$B:$B,'nguyen vat lieu kho'!AM$3)</f>
        <v>0</v>
      </c>
      <c r="AN141" s="183">
        <f>SUMIFS(BKE!$F:$F,BKE!$C:$C,'nguyen vat lieu kho'!$A:$A,BKE!$B:$B,'nguyen vat lieu kho'!AN$3)</f>
        <v>0</v>
      </c>
      <c r="AO141" s="183">
        <f>SUMIFS(BKE!$F:$F,BKE!$C:$C,'nguyen vat lieu kho'!$A:$A,BKE!$B:$B,'nguyen vat lieu kho'!AO$3)</f>
        <v>0</v>
      </c>
      <c r="AP141" s="183">
        <f>SUMIFS(BKE!$F:$F,BKE!$C:$C,'nguyen vat lieu kho'!$A:$A,BKE!$B:$B,'nguyen vat lieu kho'!AP$3)</f>
        <v>0</v>
      </c>
      <c r="AQ141" s="183">
        <f>SUMIFS(BKE!$F:$F,BKE!$C:$C,'nguyen vat lieu kho'!$A:$A,BKE!$B:$B,'nguyen vat lieu kho'!AQ$3)</f>
        <v>0</v>
      </c>
    </row>
    <row r="142" spans="1:43" s="118" customFormat="1" ht="25.5" customHeight="1">
      <c r="A142" s="6">
        <v>40305019</v>
      </c>
      <c r="B142" s="129" t="s">
        <v>296</v>
      </c>
      <c r="C142" s="136" t="s">
        <v>27</v>
      </c>
      <c r="D142" s="123">
        <f>VLOOKUP(A142,BKE!C648:H1054,5,0)</f>
        <v>501</v>
      </c>
      <c r="E142" s="128">
        <v>180</v>
      </c>
      <c r="F142" s="124">
        <f t="shared" si="19"/>
        <v>90180</v>
      </c>
      <c r="G142" s="125">
        <f t="shared" si="16"/>
        <v>400</v>
      </c>
      <c r="H142" s="126">
        <f t="shared" ref="H142:H200" si="20">D142*G142</f>
        <v>200400</v>
      </c>
      <c r="I142" s="127">
        <f t="shared" si="17"/>
        <v>380</v>
      </c>
      <c r="J142" s="127">
        <f t="shared" si="17"/>
        <v>190380</v>
      </c>
      <c r="K142" s="128">
        <v>200</v>
      </c>
      <c r="L142" s="122">
        <f t="shared" si="18"/>
        <v>100200</v>
      </c>
      <c r="M142" s="183">
        <f>SUMIFS(BKE!$F:$F,BKE!$C:$C,'nguyen vat lieu kho'!$A:$A,BKE!$B:$B,'nguyen vat lieu kho'!M$3)</f>
        <v>200</v>
      </c>
      <c r="N142" s="183">
        <f>SUMIFS(BKE!$F:$F,BKE!$C:$C,'nguyen vat lieu kho'!$A:$A,BKE!$B:$B,'nguyen vat lieu kho'!N$3)</f>
        <v>0</v>
      </c>
      <c r="O142" s="183">
        <f>SUMIFS(BKE!$F:$F,BKE!$C:$C,'nguyen vat lieu kho'!$A:$A,BKE!$B:$B,'nguyen vat lieu kho'!O$3)</f>
        <v>0</v>
      </c>
      <c r="P142" s="183">
        <f>SUMIFS(BKE!$F:$F,BKE!$C:$C,'nguyen vat lieu kho'!$A:$A,BKE!$B:$B,'nguyen vat lieu kho'!P$3)</f>
        <v>0</v>
      </c>
      <c r="Q142" s="183">
        <f>SUMIFS(BKE!$F:$F,BKE!$C:$C,'nguyen vat lieu kho'!$A:$A,BKE!$B:$B,'nguyen vat lieu kho'!Q$3)</f>
        <v>0</v>
      </c>
      <c r="R142" s="183">
        <f>SUMIFS(BKE!$F:$F,BKE!$C:$C,'nguyen vat lieu kho'!$A:$A,BKE!$B:$B,'nguyen vat lieu kho'!R$3)</f>
        <v>0</v>
      </c>
      <c r="S142" s="183">
        <f>SUMIFS(BKE!$F:$F,BKE!$C:$C,'nguyen vat lieu kho'!$A:$A,BKE!$B:$B,'nguyen vat lieu kho'!S$3)</f>
        <v>0</v>
      </c>
      <c r="T142" s="183">
        <f>SUMIFS(BKE!$F:$F,BKE!$C:$C,'nguyen vat lieu kho'!$A:$A,BKE!$B:$B,'nguyen vat lieu kho'!T$3)</f>
        <v>0</v>
      </c>
      <c r="U142" s="183">
        <f>SUMIFS(BKE!$F:$F,BKE!$C:$C,'nguyen vat lieu kho'!$A:$A,BKE!$B:$B,'nguyen vat lieu kho'!U$3)</f>
        <v>0</v>
      </c>
      <c r="V142" s="183">
        <f>SUMIFS(BKE!$F:$F,BKE!$C:$C,'nguyen vat lieu kho'!$A:$A,BKE!$B:$B,'nguyen vat lieu kho'!V$3)</f>
        <v>0</v>
      </c>
      <c r="W142" s="183">
        <f>SUMIFS(BKE!$F:$F,BKE!$C:$C,'nguyen vat lieu kho'!$A:$A,BKE!$B:$B,'nguyen vat lieu kho'!W$3)</f>
        <v>0</v>
      </c>
      <c r="X142" s="183">
        <f>SUMIFS(BKE!$F:$F,BKE!$C:$C,'nguyen vat lieu kho'!$A:$A,BKE!$B:$B,'nguyen vat lieu kho'!X$3)</f>
        <v>0</v>
      </c>
      <c r="Y142" s="183">
        <f>SUMIFS(BKE!$F:$F,BKE!$C:$C,'nguyen vat lieu kho'!$A:$A,BKE!$B:$B,'nguyen vat lieu kho'!Y$3)</f>
        <v>0</v>
      </c>
      <c r="Z142" s="183">
        <f>SUMIFS(BKE!$F:$F,BKE!$C:$C,'nguyen vat lieu kho'!$A:$A,BKE!$B:$B,'nguyen vat lieu kho'!Z$3)</f>
        <v>0</v>
      </c>
      <c r="AA142" s="183">
        <f>SUMIFS(BKE!$F:$F,BKE!$C:$C,'nguyen vat lieu kho'!$A:$A,BKE!$B:$B,'nguyen vat lieu kho'!AA$3)</f>
        <v>200</v>
      </c>
      <c r="AB142" s="183">
        <f>SUMIFS(BKE!$F:$F,BKE!$C:$C,'nguyen vat lieu kho'!$A:$A,BKE!$B:$B,'nguyen vat lieu kho'!AB$3)</f>
        <v>0</v>
      </c>
      <c r="AC142" s="183">
        <f>SUMIFS(BKE!$F:$F,BKE!$C:$C,'nguyen vat lieu kho'!$A:$A,BKE!$B:$B,'nguyen vat lieu kho'!AC$3)</f>
        <v>0</v>
      </c>
      <c r="AD142" s="183">
        <f>SUMIFS(BKE!$F:$F,BKE!$C:$C,'nguyen vat lieu kho'!$A:$A,BKE!$B:$B,'nguyen vat lieu kho'!AD$3)</f>
        <v>0</v>
      </c>
      <c r="AE142" s="183">
        <f>SUMIFS(BKE!$F:$F,BKE!$C:$C,'nguyen vat lieu kho'!$A:$A,BKE!$B:$B,'nguyen vat lieu kho'!AE$3)</f>
        <v>0</v>
      </c>
      <c r="AF142" s="183">
        <f>SUMIFS(BKE!$F:$F,BKE!$C:$C,'nguyen vat lieu kho'!$A:$A,BKE!$B:$B,'nguyen vat lieu kho'!AF$3)</f>
        <v>0</v>
      </c>
      <c r="AG142" s="183">
        <f>SUMIFS(BKE!$F:$F,BKE!$C:$C,'nguyen vat lieu kho'!$A:$A,BKE!$B:$B,'nguyen vat lieu kho'!AG$3)</f>
        <v>0</v>
      </c>
      <c r="AH142" s="183">
        <f>SUMIFS(BKE!$F:$F,BKE!$C:$C,'nguyen vat lieu kho'!$A:$A,BKE!$B:$B,'nguyen vat lieu kho'!AH$3)</f>
        <v>0</v>
      </c>
      <c r="AI142" s="183">
        <f>SUMIFS(BKE!$F:$F,BKE!$C:$C,'nguyen vat lieu kho'!$A:$A,BKE!$B:$B,'nguyen vat lieu kho'!AI$3)</f>
        <v>0</v>
      </c>
      <c r="AJ142" s="183">
        <f>SUMIFS(BKE!$F:$F,BKE!$C:$C,'nguyen vat lieu kho'!$A:$A,BKE!$B:$B,'nguyen vat lieu kho'!AJ$3)</f>
        <v>0</v>
      </c>
      <c r="AK142" s="183">
        <f>SUMIFS(BKE!$F:$F,BKE!$C:$C,'nguyen vat lieu kho'!$A:$A,BKE!$B:$B,'nguyen vat lieu kho'!AK$3)</f>
        <v>0</v>
      </c>
      <c r="AL142" s="183">
        <f>SUMIFS(BKE!$F:$F,BKE!$C:$C,'nguyen vat lieu kho'!$A:$A,BKE!$B:$B,'nguyen vat lieu kho'!AL$3)</f>
        <v>0</v>
      </c>
      <c r="AM142" s="183">
        <f>SUMIFS(BKE!$F:$F,BKE!$C:$C,'nguyen vat lieu kho'!$A:$A,BKE!$B:$B,'nguyen vat lieu kho'!AM$3)</f>
        <v>0</v>
      </c>
      <c r="AN142" s="183">
        <f>SUMIFS(BKE!$F:$F,BKE!$C:$C,'nguyen vat lieu kho'!$A:$A,BKE!$B:$B,'nguyen vat lieu kho'!AN$3)</f>
        <v>0</v>
      </c>
      <c r="AO142" s="183">
        <f>SUMIFS(BKE!$F:$F,BKE!$C:$C,'nguyen vat lieu kho'!$A:$A,BKE!$B:$B,'nguyen vat lieu kho'!AO$3)</f>
        <v>0</v>
      </c>
      <c r="AP142" s="183">
        <f>SUMIFS(BKE!$F:$F,BKE!$C:$C,'nguyen vat lieu kho'!$A:$A,BKE!$B:$B,'nguyen vat lieu kho'!AP$3)</f>
        <v>0</v>
      </c>
      <c r="AQ142" s="183">
        <f>SUMIFS(BKE!$F:$F,BKE!$C:$C,'nguyen vat lieu kho'!$A:$A,BKE!$B:$B,'nguyen vat lieu kho'!AQ$3)</f>
        <v>0</v>
      </c>
    </row>
    <row r="143" spans="1:43" s="118" customFormat="1" ht="25.5" customHeight="1">
      <c r="A143" s="13">
        <v>40305010</v>
      </c>
      <c r="B143" s="129" t="s">
        <v>295</v>
      </c>
      <c r="C143" s="136" t="s">
        <v>27</v>
      </c>
      <c r="D143" s="123">
        <f>VLOOKUP(A143,BKE!C649:H1055,5,0)</f>
        <v>803</v>
      </c>
      <c r="E143" s="128">
        <v>240</v>
      </c>
      <c r="F143" s="124">
        <f t="shared" si="19"/>
        <v>192720</v>
      </c>
      <c r="G143" s="125">
        <f t="shared" si="16"/>
        <v>200</v>
      </c>
      <c r="H143" s="126">
        <f t="shared" si="20"/>
        <v>160600</v>
      </c>
      <c r="I143" s="127">
        <f t="shared" si="17"/>
        <v>170</v>
      </c>
      <c r="J143" s="127">
        <f t="shared" si="17"/>
        <v>136510</v>
      </c>
      <c r="K143" s="128">
        <v>270</v>
      </c>
      <c r="L143" s="122">
        <f t="shared" si="18"/>
        <v>216810</v>
      </c>
      <c r="M143" s="183">
        <f>SUMIFS(BKE!$F:$F,BKE!$C:$C,'nguyen vat lieu kho'!$A:$A,BKE!$B:$B,'nguyen vat lieu kho'!M$3)</f>
        <v>0</v>
      </c>
      <c r="N143" s="183">
        <f>SUMIFS(BKE!$F:$F,BKE!$C:$C,'nguyen vat lieu kho'!$A:$A,BKE!$B:$B,'nguyen vat lieu kho'!N$3)</f>
        <v>0</v>
      </c>
      <c r="O143" s="183">
        <f>SUMIFS(BKE!$F:$F,BKE!$C:$C,'nguyen vat lieu kho'!$A:$A,BKE!$B:$B,'nguyen vat lieu kho'!O$3)</f>
        <v>0</v>
      </c>
      <c r="P143" s="183">
        <f>SUMIFS(BKE!$F:$F,BKE!$C:$C,'nguyen vat lieu kho'!$A:$A,BKE!$B:$B,'nguyen vat lieu kho'!P$3)</f>
        <v>0</v>
      </c>
      <c r="Q143" s="183">
        <f>SUMIFS(BKE!$F:$F,BKE!$C:$C,'nguyen vat lieu kho'!$A:$A,BKE!$B:$B,'nguyen vat lieu kho'!Q$3)</f>
        <v>0</v>
      </c>
      <c r="R143" s="183">
        <f>SUMIFS(BKE!$F:$F,BKE!$C:$C,'nguyen vat lieu kho'!$A:$A,BKE!$B:$B,'nguyen vat lieu kho'!R$3)</f>
        <v>0</v>
      </c>
      <c r="S143" s="183">
        <f>SUMIFS(BKE!$F:$F,BKE!$C:$C,'nguyen vat lieu kho'!$A:$A,BKE!$B:$B,'nguyen vat lieu kho'!S$3)</f>
        <v>0</v>
      </c>
      <c r="T143" s="183">
        <f>SUMIFS(BKE!$F:$F,BKE!$C:$C,'nguyen vat lieu kho'!$A:$A,BKE!$B:$B,'nguyen vat lieu kho'!T$3)</f>
        <v>200</v>
      </c>
      <c r="U143" s="183">
        <f>SUMIFS(BKE!$F:$F,BKE!$C:$C,'nguyen vat lieu kho'!$A:$A,BKE!$B:$B,'nguyen vat lieu kho'!U$3)</f>
        <v>0</v>
      </c>
      <c r="V143" s="183">
        <f>SUMIFS(BKE!$F:$F,BKE!$C:$C,'nguyen vat lieu kho'!$A:$A,BKE!$B:$B,'nguyen vat lieu kho'!V$3)</f>
        <v>0</v>
      </c>
      <c r="W143" s="183">
        <f>SUMIFS(BKE!$F:$F,BKE!$C:$C,'nguyen vat lieu kho'!$A:$A,BKE!$B:$B,'nguyen vat lieu kho'!W$3)</f>
        <v>0</v>
      </c>
      <c r="X143" s="183">
        <f>SUMIFS(BKE!$F:$F,BKE!$C:$C,'nguyen vat lieu kho'!$A:$A,BKE!$B:$B,'nguyen vat lieu kho'!X$3)</f>
        <v>0</v>
      </c>
      <c r="Y143" s="183">
        <f>SUMIFS(BKE!$F:$F,BKE!$C:$C,'nguyen vat lieu kho'!$A:$A,BKE!$B:$B,'nguyen vat lieu kho'!Y$3)</f>
        <v>0</v>
      </c>
      <c r="Z143" s="183">
        <f>SUMIFS(BKE!$F:$F,BKE!$C:$C,'nguyen vat lieu kho'!$A:$A,BKE!$B:$B,'nguyen vat lieu kho'!Z$3)</f>
        <v>0</v>
      </c>
      <c r="AA143" s="183">
        <f>SUMIFS(BKE!$F:$F,BKE!$C:$C,'nguyen vat lieu kho'!$A:$A,BKE!$B:$B,'nguyen vat lieu kho'!AA$3)</f>
        <v>0</v>
      </c>
      <c r="AB143" s="183">
        <f>SUMIFS(BKE!$F:$F,BKE!$C:$C,'nguyen vat lieu kho'!$A:$A,BKE!$B:$B,'nguyen vat lieu kho'!AB$3)</f>
        <v>0</v>
      </c>
      <c r="AC143" s="183">
        <f>SUMIFS(BKE!$F:$F,BKE!$C:$C,'nguyen vat lieu kho'!$A:$A,BKE!$B:$B,'nguyen vat lieu kho'!AC$3)</f>
        <v>0</v>
      </c>
      <c r="AD143" s="183">
        <f>SUMIFS(BKE!$F:$F,BKE!$C:$C,'nguyen vat lieu kho'!$A:$A,BKE!$B:$B,'nguyen vat lieu kho'!AD$3)</f>
        <v>0</v>
      </c>
      <c r="AE143" s="183">
        <f>SUMIFS(BKE!$F:$F,BKE!$C:$C,'nguyen vat lieu kho'!$A:$A,BKE!$B:$B,'nguyen vat lieu kho'!AE$3)</f>
        <v>0</v>
      </c>
      <c r="AF143" s="183">
        <f>SUMIFS(BKE!$F:$F,BKE!$C:$C,'nguyen vat lieu kho'!$A:$A,BKE!$B:$B,'nguyen vat lieu kho'!AF$3)</f>
        <v>0</v>
      </c>
      <c r="AG143" s="183">
        <f>SUMIFS(BKE!$F:$F,BKE!$C:$C,'nguyen vat lieu kho'!$A:$A,BKE!$B:$B,'nguyen vat lieu kho'!AG$3)</f>
        <v>0</v>
      </c>
      <c r="AH143" s="183">
        <f>SUMIFS(BKE!$F:$F,BKE!$C:$C,'nguyen vat lieu kho'!$A:$A,BKE!$B:$B,'nguyen vat lieu kho'!AH$3)</f>
        <v>0</v>
      </c>
      <c r="AI143" s="183">
        <f>SUMIFS(BKE!$F:$F,BKE!$C:$C,'nguyen vat lieu kho'!$A:$A,BKE!$B:$B,'nguyen vat lieu kho'!AI$3)</f>
        <v>0</v>
      </c>
      <c r="AJ143" s="183">
        <f>SUMIFS(BKE!$F:$F,BKE!$C:$C,'nguyen vat lieu kho'!$A:$A,BKE!$B:$B,'nguyen vat lieu kho'!AJ$3)</f>
        <v>0</v>
      </c>
      <c r="AK143" s="183">
        <f>SUMIFS(BKE!$F:$F,BKE!$C:$C,'nguyen vat lieu kho'!$A:$A,BKE!$B:$B,'nguyen vat lieu kho'!AK$3)</f>
        <v>0</v>
      </c>
      <c r="AL143" s="183">
        <f>SUMIFS(BKE!$F:$F,BKE!$C:$C,'nguyen vat lieu kho'!$A:$A,BKE!$B:$B,'nguyen vat lieu kho'!AL$3)</f>
        <v>0</v>
      </c>
      <c r="AM143" s="183">
        <f>SUMIFS(BKE!$F:$F,BKE!$C:$C,'nguyen vat lieu kho'!$A:$A,BKE!$B:$B,'nguyen vat lieu kho'!AM$3)</f>
        <v>0</v>
      </c>
      <c r="AN143" s="183">
        <f>SUMIFS(BKE!$F:$F,BKE!$C:$C,'nguyen vat lieu kho'!$A:$A,BKE!$B:$B,'nguyen vat lieu kho'!AN$3)</f>
        <v>0</v>
      </c>
      <c r="AO143" s="183">
        <f>SUMIFS(BKE!$F:$F,BKE!$C:$C,'nguyen vat lieu kho'!$A:$A,BKE!$B:$B,'nguyen vat lieu kho'!AO$3)</f>
        <v>0</v>
      </c>
      <c r="AP143" s="183">
        <f>SUMIFS(BKE!$F:$F,BKE!$C:$C,'nguyen vat lieu kho'!$A:$A,BKE!$B:$B,'nguyen vat lieu kho'!AP$3)</f>
        <v>0</v>
      </c>
      <c r="AQ143" s="183">
        <f>SUMIFS(BKE!$F:$F,BKE!$C:$C,'nguyen vat lieu kho'!$A:$A,BKE!$B:$B,'nguyen vat lieu kho'!AQ$3)</f>
        <v>0</v>
      </c>
    </row>
    <row r="144" spans="1:43" s="118" customFormat="1" ht="25.5" customHeight="1">
      <c r="A144" s="13" t="s">
        <v>552</v>
      </c>
      <c r="B144" s="129" t="s">
        <v>553</v>
      </c>
      <c r="C144" s="136" t="s">
        <v>27</v>
      </c>
      <c r="D144" s="123"/>
      <c r="E144" s="128"/>
      <c r="F144" s="124">
        <f t="shared" si="19"/>
        <v>0</v>
      </c>
      <c r="G144" s="125">
        <f t="shared" si="16"/>
        <v>0</v>
      </c>
      <c r="H144" s="126">
        <f t="shared" si="20"/>
        <v>0</v>
      </c>
      <c r="I144" s="127">
        <f t="shared" si="17"/>
        <v>0</v>
      </c>
      <c r="J144" s="127">
        <f t="shared" si="17"/>
        <v>0</v>
      </c>
      <c r="K144" s="128"/>
      <c r="L144" s="122">
        <f t="shared" si="18"/>
        <v>0</v>
      </c>
      <c r="M144" s="183">
        <f>SUMIFS(BKE!$F:$F,BKE!$C:$C,'nguyen vat lieu kho'!$A:$A,BKE!$B:$B,'nguyen vat lieu kho'!M$3)</f>
        <v>0</v>
      </c>
      <c r="N144" s="183">
        <f>SUMIFS(BKE!$F:$F,BKE!$C:$C,'nguyen vat lieu kho'!$A:$A,BKE!$B:$B,'nguyen vat lieu kho'!N$3)</f>
        <v>0</v>
      </c>
      <c r="O144" s="183">
        <f>SUMIFS(BKE!$F:$F,BKE!$C:$C,'nguyen vat lieu kho'!$A:$A,BKE!$B:$B,'nguyen vat lieu kho'!O$3)</f>
        <v>0</v>
      </c>
      <c r="P144" s="183">
        <f>SUMIFS(BKE!$F:$F,BKE!$C:$C,'nguyen vat lieu kho'!$A:$A,BKE!$B:$B,'nguyen vat lieu kho'!P$3)</f>
        <v>0</v>
      </c>
      <c r="Q144" s="183">
        <f>SUMIFS(BKE!$F:$F,BKE!$C:$C,'nguyen vat lieu kho'!$A:$A,BKE!$B:$B,'nguyen vat lieu kho'!Q$3)</f>
        <v>0</v>
      </c>
      <c r="R144" s="183">
        <f>SUMIFS(BKE!$F:$F,BKE!$C:$C,'nguyen vat lieu kho'!$A:$A,BKE!$B:$B,'nguyen vat lieu kho'!R$3)</f>
        <v>0</v>
      </c>
      <c r="S144" s="183">
        <f>SUMIFS(BKE!$F:$F,BKE!$C:$C,'nguyen vat lieu kho'!$A:$A,BKE!$B:$B,'nguyen vat lieu kho'!S$3)</f>
        <v>0</v>
      </c>
      <c r="T144" s="183">
        <f>SUMIFS(BKE!$F:$F,BKE!$C:$C,'nguyen vat lieu kho'!$A:$A,BKE!$B:$B,'nguyen vat lieu kho'!T$3)</f>
        <v>0</v>
      </c>
      <c r="U144" s="183">
        <f>SUMIFS(BKE!$F:$F,BKE!$C:$C,'nguyen vat lieu kho'!$A:$A,BKE!$B:$B,'nguyen vat lieu kho'!U$3)</f>
        <v>0</v>
      </c>
      <c r="V144" s="183">
        <f>SUMIFS(BKE!$F:$F,BKE!$C:$C,'nguyen vat lieu kho'!$A:$A,BKE!$B:$B,'nguyen vat lieu kho'!V$3)</f>
        <v>0</v>
      </c>
      <c r="W144" s="183">
        <f>SUMIFS(BKE!$F:$F,BKE!$C:$C,'nguyen vat lieu kho'!$A:$A,BKE!$B:$B,'nguyen vat lieu kho'!W$3)</f>
        <v>0</v>
      </c>
      <c r="X144" s="183">
        <f>SUMIFS(BKE!$F:$F,BKE!$C:$C,'nguyen vat lieu kho'!$A:$A,BKE!$B:$B,'nguyen vat lieu kho'!X$3)</f>
        <v>0</v>
      </c>
      <c r="Y144" s="183">
        <f>SUMIFS(BKE!$F:$F,BKE!$C:$C,'nguyen vat lieu kho'!$A:$A,BKE!$B:$B,'nguyen vat lieu kho'!Y$3)</f>
        <v>0</v>
      </c>
      <c r="Z144" s="183">
        <f>SUMIFS(BKE!$F:$F,BKE!$C:$C,'nguyen vat lieu kho'!$A:$A,BKE!$B:$B,'nguyen vat lieu kho'!Z$3)</f>
        <v>0</v>
      </c>
      <c r="AA144" s="183">
        <f>SUMIFS(BKE!$F:$F,BKE!$C:$C,'nguyen vat lieu kho'!$A:$A,BKE!$B:$B,'nguyen vat lieu kho'!AA$3)</f>
        <v>0</v>
      </c>
      <c r="AB144" s="183">
        <f>SUMIFS(BKE!$F:$F,BKE!$C:$C,'nguyen vat lieu kho'!$A:$A,BKE!$B:$B,'nguyen vat lieu kho'!AB$3)</f>
        <v>0</v>
      </c>
      <c r="AC144" s="183">
        <f>SUMIFS(BKE!$F:$F,BKE!$C:$C,'nguyen vat lieu kho'!$A:$A,BKE!$B:$B,'nguyen vat lieu kho'!AC$3)</f>
        <v>0</v>
      </c>
      <c r="AD144" s="183">
        <f>SUMIFS(BKE!$F:$F,BKE!$C:$C,'nguyen vat lieu kho'!$A:$A,BKE!$B:$B,'nguyen vat lieu kho'!AD$3)</f>
        <v>0</v>
      </c>
      <c r="AE144" s="183">
        <f>SUMIFS(BKE!$F:$F,BKE!$C:$C,'nguyen vat lieu kho'!$A:$A,BKE!$B:$B,'nguyen vat lieu kho'!AE$3)</f>
        <v>0</v>
      </c>
      <c r="AF144" s="183">
        <f>SUMIFS(BKE!$F:$F,BKE!$C:$C,'nguyen vat lieu kho'!$A:$A,BKE!$B:$B,'nguyen vat lieu kho'!AF$3)</f>
        <v>0</v>
      </c>
      <c r="AG144" s="183">
        <f>SUMIFS(BKE!$F:$F,BKE!$C:$C,'nguyen vat lieu kho'!$A:$A,BKE!$B:$B,'nguyen vat lieu kho'!AG$3)</f>
        <v>0</v>
      </c>
      <c r="AH144" s="183">
        <f>SUMIFS(BKE!$F:$F,BKE!$C:$C,'nguyen vat lieu kho'!$A:$A,BKE!$B:$B,'nguyen vat lieu kho'!AH$3)</f>
        <v>0</v>
      </c>
      <c r="AI144" s="183">
        <f>SUMIFS(BKE!$F:$F,BKE!$C:$C,'nguyen vat lieu kho'!$A:$A,BKE!$B:$B,'nguyen vat lieu kho'!AI$3)</f>
        <v>0</v>
      </c>
      <c r="AJ144" s="183">
        <f>SUMIFS(BKE!$F:$F,BKE!$C:$C,'nguyen vat lieu kho'!$A:$A,BKE!$B:$B,'nguyen vat lieu kho'!AJ$3)</f>
        <v>0</v>
      </c>
      <c r="AK144" s="183">
        <f>SUMIFS(BKE!$F:$F,BKE!$C:$C,'nguyen vat lieu kho'!$A:$A,BKE!$B:$B,'nguyen vat lieu kho'!AK$3)</f>
        <v>0</v>
      </c>
      <c r="AL144" s="183">
        <f>SUMIFS(BKE!$F:$F,BKE!$C:$C,'nguyen vat lieu kho'!$A:$A,BKE!$B:$B,'nguyen vat lieu kho'!AL$3)</f>
        <v>0</v>
      </c>
      <c r="AM144" s="183">
        <f>SUMIFS(BKE!$F:$F,BKE!$C:$C,'nguyen vat lieu kho'!$A:$A,BKE!$B:$B,'nguyen vat lieu kho'!AM$3)</f>
        <v>0</v>
      </c>
      <c r="AN144" s="183">
        <f>SUMIFS(BKE!$F:$F,BKE!$C:$C,'nguyen vat lieu kho'!$A:$A,BKE!$B:$B,'nguyen vat lieu kho'!AN$3)</f>
        <v>0</v>
      </c>
      <c r="AO144" s="183">
        <f>SUMIFS(BKE!$F:$F,BKE!$C:$C,'nguyen vat lieu kho'!$A:$A,BKE!$B:$B,'nguyen vat lieu kho'!AO$3)</f>
        <v>0</v>
      </c>
      <c r="AP144" s="183">
        <f>SUMIFS(BKE!$F:$F,BKE!$C:$C,'nguyen vat lieu kho'!$A:$A,BKE!$B:$B,'nguyen vat lieu kho'!AP$3)</f>
        <v>0</v>
      </c>
      <c r="AQ144" s="183">
        <f>SUMIFS(BKE!$F:$F,BKE!$C:$C,'nguyen vat lieu kho'!$A:$A,BKE!$B:$B,'nguyen vat lieu kho'!AQ$3)</f>
        <v>0</v>
      </c>
    </row>
    <row r="145" spans="1:43" s="118" customFormat="1" ht="25.5" customHeight="1">
      <c r="A145" s="6" t="s">
        <v>207</v>
      </c>
      <c r="B145" s="134" t="s">
        <v>208</v>
      </c>
      <c r="C145" s="135" t="s">
        <v>4</v>
      </c>
      <c r="D145" s="123"/>
      <c r="E145" s="128"/>
      <c r="F145" s="124">
        <f t="shared" si="19"/>
        <v>0</v>
      </c>
      <c r="G145" s="125">
        <f t="shared" si="16"/>
        <v>0</v>
      </c>
      <c r="H145" s="126">
        <f t="shared" si="20"/>
        <v>0</v>
      </c>
      <c r="I145" s="127">
        <f t="shared" si="17"/>
        <v>0</v>
      </c>
      <c r="J145" s="127">
        <f t="shared" si="17"/>
        <v>0</v>
      </c>
      <c r="K145" s="128"/>
      <c r="L145" s="122">
        <f t="shared" si="18"/>
        <v>0</v>
      </c>
      <c r="M145" s="183">
        <f>SUMIFS(BKE!$F:$F,BKE!$C:$C,'nguyen vat lieu kho'!$A:$A,BKE!$B:$B,'nguyen vat lieu kho'!M$3)</f>
        <v>0</v>
      </c>
      <c r="N145" s="183">
        <f>SUMIFS(BKE!$F:$F,BKE!$C:$C,'nguyen vat lieu kho'!$A:$A,BKE!$B:$B,'nguyen vat lieu kho'!N$3)</f>
        <v>0</v>
      </c>
      <c r="O145" s="183">
        <f>SUMIFS(BKE!$F:$F,BKE!$C:$C,'nguyen vat lieu kho'!$A:$A,BKE!$B:$B,'nguyen vat lieu kho'!O$3)</f>
        <v>0</v>
      </c>
      <c r="P145" s="183">
        <f>SUMIFS(BKE!$F:$F,BKE!$C:$C,'nguyen vat lieu kho'!$A:$A,BKE!$B:$B,'nguyen vat lieu kho'!P$3)</f>
        <v>0</v>
      </c>
      <c r="Q145" s="183">
        <f>SUMIFS(BKE!$F:$F,BKE!$C:$C,'nguyen vat lieu kho'!$A:$A,BKE!$B:$B,'nguyen vat lieu kho'!Q$3)</f>
        <v>0</v>
      </c>
      <c r="R145" s="183">
        <f>SUMIFS(BKE!$F:$F,BKE!$C:$C,'nguyen vat lieu kho'!$A:$A,BKE!$B:$B,'nguyen vat lieu kho'!R$3)</f>
        <v>0</v>
      </c>
      <c r="S145" s="183">
        <f>SUMIFS(BKE!$F:$F,BKE!$C:$C,'nguyen vat lieu kho'!$A:$A,BKE!$B:$B,'nguyen vat lieu kho'!S$3)</f>
        <v>0</v>
      </c>
      <c r="T145" s="183">
        <f>SUMIFS(BKE!$F:$F,BKE!$C:$C,'nguyen vat lieu kho'!$A:$A,BKE!$B:$B,'nguyen vat lieu kho'!T$3)</f>
        <v>0</v>
      </c>
      <c r="U145" s="183">
        <f>SUMIFS(BKE!$F:$F,BKE!$C:$C,'nguyen vat lieu kho'!$A:$A,BKE!$B:$B,'nguyen vat lieu kho'!U$3)</f>
        <v>0</v>
      </c>
      <c r="V145" s="183">
        <f>SUMIFS(BKE!$F:$F,BKE!$C:$C,'nguyen vat lieu kho'!$A:$A,BKE!$B:$B,'nguyen vat lieu kho'!V$3)</f>
        <v>0</v>
      </c>
      <c r="W145" s="183">
        <f>SUMIFS(BKE!$F:$F,BKE!$C:$C,'nguyen vat lieu kho'!$A:$A,BKE!$B:$B,'nguyen vat lieu kho'!W$3)</f>
        <v>0</v>
      </c>
      <c r="X145" s="183">
        <f>SUMIFS(BKE!$F:$F,BKE!$C:$C,'nguyen vat lieu kho'!$A:$A,BKE!$B:$B,'nguyen vat lieu kho'!X$3)</f>
        <v>0</v>
      </c>
      <c r="Y145" s="183">
        <f>SUMIFS(BKE!$F:$F,BKE!$C:$C,'nguyen vat lieu kho'!$A:$A,BKE!$B:$B,'nguyen vat lieu kho'!Y$3)</f>
        <v>0</v>
      </c>
      <c r="Z145" s="183">
        <f>SUMIFS(BKE!$F:$F,BKE!$C:$C,'nguyen vat lieu kho'!$A:$A,BKE!$B:$B,'nguyen vat lieu kho'!Z$3)</f>
        <v>0</v>
      </c>
      <c r="AA145" s="183">
        <f>SUMIFS(BKE!$F:$F,BKE!$C:$C,'nguyen vat lieu kho'!$A:$A,BKE!$B:$B,'nguyen vat lieu kho'!AA$3)</f>
        <v>0</v>
      </c>
      <c r="AB145" s="183">
        <f>SUMIFS(BKE!$F:$F,BKE!$C:$C,'nguyen vat lieu kho'!$A:$A,BKE!$B:$B,'nguyen vat lieu kho'!AB$3)</f>
        <v>0</v>
      </c>
      <c r="AC145" s="183">
        <f>SUMIFS(BKE!$F:$F,BKE!$C:$C,'nguyen vat lieu kho'!$A:$A,BKE!$B:$B,'nguyen vat lieu kho'!AC$3)</f>
        <v>0</v>
      </c>
      <c r="AD145" s="183">
        <f>SUMIFS(BKE!$F:$F,BKE!$C:$C,'nguyen vat lieu kho'!$A:$A,BKE!$B:$B,'nguyen vat lieu kho'!AD$3)</f>
        <v>0</v>
      </c>
      <c r="AE145" s="183">
        <f>SUMIFS(BKE!$F:$F,BKE!$C:$C,'nguyen vat lieu kho'!$A:$A,BKE!$B:$B,'nguyen vat lieu kho'!AE$3)</f>
        <v>0</v>
      </c>
      <c r="AF145" s="183">
        <f>SUMIFS(BKE!$F:$F,BKE!$C:$C,'nguyen vat lieu kho'!$A:$A,BKE!$B:$B,'nguyen vat lieu kho'!AF$3)</f>
        <v>0</v>
      </c>
      <c r="AG145" s="183">
        <f>SUMIFS(BKE!$F:$F,BKE!$C:$C,'nguyen vat lieu kho'!$A:$A,BKE!$B:$B,'nguyen vat lieu kho'!AG$3)</f>
        <v>0</v>
      </c>
      <c r="AH145" s="183">
        <f>SUMIFS(BKE!$F:$F,BKE!$C:$C,'nguyen vat lieu kho'!$A:$A,BKE!$B:$B,'nguyen vat lieu kho'!AH$3)</f>
        <v>0</v>
      </c>
      <c r="AI145" s="183">
        <f>SUMIFS(BKE!$F:$F,BKE!$C:$C,'nguyen vat lieu kho'!$A:$A,BKE!$B:$B,'nguyen vat lieu kho'!AI$3)</f>
        <v>0</v>
      </c>
      <c r="AJ145" s="183">
        <f>SUMIFS(BKE!$F:$F,BKE!$C:$C,'nguyen vat lieu kho'!$A:$A,BKE!$B:$B,'nguyen vat lieu kho'!AJ$3)</f>
        <v>0</v>
      </c>
      <c r="AK145" s="183">
        <f>SUMIFS(BKE!$F:$F,BKE!$C:$C,'nguyen vat lieu kho'!$A:$A,BKE!$B:$B,'nguyen vat lieu kho'!AK$3)</f>
        <v>0</v>
      </c>
      <c r="AL145" s="183">
        <f>SUMIFS(BKE!$F:$F,BKE!$C:$C,'nguyen vat lieu kho'!$A:$A,BKE!$B:$B,'nguyen vat lieu kho'!AL$3)</f>
        <v>0</v>
      </c>
      <c r="AM145" s="183">
        <f>SUMIFS(BKE!$F:$F,BKE!$C:$C,'nguyen vat lieu kho'!$A:$A,BKE!$B:$B,'nguyen vat lieu kho'!AM$3)</f>
        <v>0</v>
      </c>
      <c r="AN145" s="183">
        <f>SUMIFS(BKE!$F:$F,BKE!$C:$C,'nguyen vat lieu kho'!$A:$A,BKE!$B:$B,'nguyen vat lieu kho'!AN$3)</f>
        <v>0</v>
      </c>
      <c r="AO145" s="183">
        <f>SUMIFS(BKE!$F:$F,BKE!$C:$C,'nguyen vat lieu kho'!$A:$A,BKE!$B:$B,'nguyen vat lieu kho'!AO$3)</f>
        <v>0</v>
      </c>
      <c r="AP145" s="183">
        <f>SUMIFS(BKE!$F:$F,BKE!$C:$C,'nguyen vat lieu kho'!$A:$A,BKE!$B:$B,'nguyen vat lieu kho'!AP$3)</f>
        <v>0</v>
      </c>
      <c r="AQ145" s="183">
        <f>SUMIFS(BKE!$F:$F,BKE!$C:$C,'nguyen vat lieu kho'!$A:$A,BKE!$B:$B,'nguyen vat lieu kho'!AQ$3)</f>
        <v>0</v>
      </c>
    </row>
    <row r="146" spans="1:43" s="118" customFormat="1" ht="25.5" customHeight="1">
      <c r="A146" s="6" t="s">
        <v>209</v>
      </c>
      <c r="B146" s="134" t="s">
        <v>210</v>
      </c>
      <c r="C146" s="135" t="s">
        <v>4</v>
      </c>
      <c r="D146" s="123">
        <f>VLOOKUP(A146,BKE!C652:H1058,5,0)</f>
        <v>49000</v>
      </c>
      <c r="E146" s="128">
        <v>4.0999999999999996</v>
      </c>
      <c r="F146" s="124">
        <f t="shared" si="19"/>
        <v>200899.99999999997</v>
      </c>
      <c r="G146" s="125">
        <f t="shared" si="16"/>
        <v>18</v>
      </c>
      <c r="H146" s="126">
        <f t="shared" si="20"/>
        <v>882000</v>
      </c>
      <c r="I146" s="127">
        <f t="shared" si="17"/>
        <v>22.1</v>
      </c>
      <c r="J146" s="127">
        <f t="shared" si="17"/>
        <v>1082900</v>
      </c>
      <c r="K146" s="128"/>
      <c r="L146" s="122">
        <f t="shared" si="18"/>
        <v>0</v>
      </c>
      <c r="M146" s="183">
        <f>SUMIFS(BKE!$F:$F,BKE!$C:$C,'nguyen vat lieu kho'!$A:$A,BKE!$B:$B,'nguyen vat lieu kho'!M$3)</f>
        <v>0</v>
      </c>
      <c r="N146" s="183">
        <f>SUMIFS(BKE!$F:$F,BKE!$C:$C,'nguyen vat lieu kho'!$A:$A,BKE!$B:$B,'nguyen vat lieu kho'!N$3)</f>
        <v>0</v>
      </c>
      <c r="O146" s="183">
        <f>SUMIFS(BKE!$F:$F,BKE!$C:$C,'nguyen vat lieu kho'!$A:$A,BKE!$B:$B,'nguyen vat lieu kho'!O$3)</f>
        <v>0</v>
      </c>
      <c r="P146" s="183">
        <f>SUMIFS(BKE!$F:$F,BKE!$C:$C,'nguyen vat lieu kho'!$A:$A,BKE!$B:$B,'nguyen vat lieu kho'!P$3)</f>
        <v>0</v>
      </c>
      <c r="Q146" s="183">
        <f>SUMIFS(BKE!$F:$F,BKE!$C:$C,'nguyen vat lieu kho'!$A:$A,BKE!$B:$B,'nguyen vat lieu kho'!Q$3)</f>
        <v>0</v>
      </c>
      <c r="R146" s="183">
        <f>SUMIFS(BKE!$F:$F,BKE!$C:$C,'nguyen vat lieu kho'!$A:$A,BKE!$B:$B,'nguyen vat lieu kho'!R$3)</f>
        <v>0</v>
      </c>
      <c r="S146" s="183">
        <f>SUMIFS(BKE!$F:$F,BKE!$C:$C,'nguyen vat lieu kho'!$A:$A,BKE!$B:$B,'nguyen vat lieu kho'!S$3)</f>
        <v>0</v>
      </c>
      <c r="T146" s="183">
        <f>SUMIFS(BKE!$F:$F,BKE!$C:$C,'nguyen vat lieu kho'!$A:$A,BKE!$B:$B,'nguyen vat lieu kho'!T$3)</f>
        <v>6</v>
      </c>
      <c r="U146" s="183">
        <f>SUMIFS(BKE!$F:$F,BKE!$C:$C,'nguyen vat lieu kho'!$A:$A,BKE!$B:$B,'nguyen vat lieu kho'!U$3)</f>
        <v>0</v>
      </c>
      <c r="V146" s="183">
        <f>SUMIFS(BKE!$F:$F,BKE!$C:$C,'nguyen vat lieu kho'!$A:$A,BKE!$B:$B,'nguyen vat lieu kho'!V$3)</f>
        <v>0</v>
      </c>
      <c r="W146" s="183">
        <f>SUMIFS(BKE!$F:$F,BKE!$C:$C,'nguyen vat lieu kho'!$A:$A,BKE!$B:$B,'nguyen vat lieu kho'!W$3)</f>
        <v>0</v>
      </c>
      <c r="X146" s="183">
        <f>SUMIFS(BKE!$F:$F,BKE!$C:$C,'nguyen vat lieu kho'!$A:$A,BKE!$B:$B,'nguyen vat lieu kho'!X$3)</f>
        <v>0</v>
      </c>
      <c r="Y146" s="183">
        <f>SUMIFS(BKE!$F:$F,BKE!$C:$C,'nguyen vat lieu kho'!$A:$A,BKE!$B:$B,'nguyen vat lieu kho'!Y$3)</f>
        <v>0</v>
      </c>
      <c r="Z146" s="183">
        <f>SUMIFS(BKE!$F:$F,BKE!$C:$C,'nguyen vat lieu kho'!$A:$A,BKE!$B:$B,'nguyen vat lieu kho'!Z$3)</f>
        <v>0</v>
      </c>
      <c r="AA146" s="183">
        <f>SUMIFS(BKE!$F:$F,BKE!$C:$C,'nguyen vat lieu kho'!$A:$A,BKE!$B:$B,'nguyen vat lieu kho'!AA$3)</f>
        <v>4</v>
      </c>
      <c r="AB146" s="183">
        <f>SUMIFS(BKE!$F:$F,BKE!$C:$C,'nguyen vat lieu kho'!$A:$A,BKE!$B:$B,'nguyen vat lieu kho'!AB$3)</f>
        <v>0</v>
      </c>
      <c r="AC146" s="183">
        <f>SUMIFS(BKE!$F:$F,BKE!$C:$C,'nguyen vat lieu kho'!$A:$A,BKE!$B:$B,'nguyen vat lieu kho'!AC$3)</f>
        <v>0</v>
      </c>
      <c r="AD146" s="183">
        <f>SUMIFS(BKE!$F:$F,BKE!$C:$C,'nguyen vat lieu kho'!$A:$A,BKE!$B:$B,'nguyen vat lieu kho'!AD$3)</f>
        <v>0</v>
      </c>
      <c r="AE146" s="183">
        <f>SUMIFS(BKE!$F:$F,BKE!$C:$C,'nguyen vat lieu kho'!$A:$A,BKE!$B:$B,'nguyen vat lieu kho'!AE$3)</f>
        <v>0</v>
      </c>
      <c r="AF146" s="183">
        <f>SUMIFS(BKE!$F:$F,BKE!$C:$C,'nguyen vat lieu kho'!$A:$A,BKE!$B:$B,'nguyen vat lieu kho'!AF$3)</f>
        <v>0</v>
      </c>
      <c r="AG146" s="183">
        <f>SUMIFS(BKE!$F:$F,BKE!$C:$C,'nguyen vat lieu kho'!$A:$A,BKE!$B:$B,'nguyen vat lieu kho'!AG$3)</f>
        <v>0</v>
      </c>
      <c r="AH146" s="183">
        <f>SUMIFS(BKE!$F:$F,BKE!$C:$C,'nguyen vat lieu kho'!$A:$A,BKE!$B:$B,'nguyen vat lieu kho'!AH$3)</f>
        <v>4</v>
      </c>
      <c r="AI146" s="183">
        <f>SUMIFS(BKE!$F:$F,BKE!$C:$C,'nguyen vat lieu kho'!$A:$A,BKE!$B:$B,'nguyen vat lieu kho'!AI$3)</f>
        <v>0</v>
      </c>
      <c r="AJ146" s="183">
        <f>SUMIFS(BKE!$F:$F,BKE!$C:$C,'nguyen vat lieu kho'!$A:$A,BKE!$B:$B,'nguyen vat lieu kho'!AJ$3)</f>
        <v>0</v>
      </c>
      <c r="AK146" s="183">
        <f>SUMIFS(BKE!$F:$F,BKE!$C:$C,'nguyen vat lieu kho'!$A:$A,BKE!$B:$B,'nguyen vat lieu kho'!AK$3)</f>
        <v>0</v>
      </c>
      <c r="AL146" s="183">
        <f>SUMIFS(BKE!$F:$F,BKE!$C:$C,'nguyen vat lieu kho'!$A:$A,BKE!$B:$B,'nguyen vat lieu kho'!AL$3)</f>
        <v>0</v>
      </c>
      <c r="AM146" s="183">
        <f>SUMIFS(BKE!$F:$F,BKE!$C:$C,'nguyen vat lieu kho'!$A:$A,BKE!$B:$B,'nguyen vat lieu kho'!AM$3)</f>
        <v>0</v>
      </c>
      <c r="AN146" s="183">
        <f>SUMIFS(BKE!$F:$F,BKE!$C:$C,'nguyen vat lieu kho'!$A:$A,BKE!$B:$B,'nguyen vat lieu kho'!AN$3)</f>
        <v>0</v>
      </c>
      <c r="AO146" s="183">
        <f>SUMIFS(BKE!$F:$F,BKE!$C:$C,'nguyen vat lieu kho'!$A:$A,BKE!$B:$B,'nguyen vat lieu kho'!AO$3)</f>
        <v>0</v>
      </c>
      <c r="AP146" s="183">
        <f>SUMIFS(BKE!$F:$F,BKE!$C:$C,'nguyen vat lieu kho'!$A:$A,BKE!$B:$B,'nguyen vat lieu kho'!AP$3)</f>
        <v>4</v>
      </c>
      <c r="AQ146" s="183">
        <f>SUMIFS(BKE!$F:$F,BKE!$C:$C,'nguyen vat lieu kho'!$A:$A,BKE!$B:$B,'nguyen vat lieu kho'!AQ$3)</f>
        <v>0</v>
      </c>
    </row>
    <row r="147" spans="1:43" s="118" customFormat="1" ht="25.5" customHeight="1">
      <c r="A147" s="6" t="s">
        <v>211</v>
      </c>
      <c r="B147" s="134" t="s">
        <v>212</v>
      </c>
      <c r="C147" s="135" t="s">
        <v>4</v>
      </c>
      <c r="D147" s="123">
        <f>VLOOKUP(A147,BKE!C653:H1059,5,0)</f>
        <v>48999.6</v>
      </c>
      <c r="E147" s="128">
        <v>6.8</v>
      </c>
      <c r="F147" s="124">
        <f t="shared" si="19"/>
        <v>333197.27999999997</v>
      </c>
      <c r="G147" s="125">
        <f t="shared" si="16"/>
        <v>15</v>
      </c>
      <c r="H147" s="126">
        <f t="shared" si="20"/>
        <v>734994</v>
      </c>
      <c r="I147" s="127">
        <f t="shared" si="17"/>
        <v>15.4</v>
      </c>
      <c r="J147" s="127">
        <f t="shared" si="17"/>
        <v>754593.84000000008</v>
      </c>
      <c r="K147" s="128">
        <v>6.4</v>
      </c>
      <c r="L147" s="122">
        <f t="shared" si="18"/>
        <v>313597.44</v>
      </c>
      <c r="M147" s="183">
        <f>SUMIFS(BKE!$F:$F,BKE!$C:$C,'nguyen vat lieu kho'!$A:$A,BKE!$B:$B,'nguyen vat lieu kho'!M$3)</f>
        <v>3</v>
      </c>
      <c r="N147" s="183">
        <f>SUMIFS(BKE!$F:$F,BKE!$C:$C,'nguyen vat lieu kho'!$A:$A,BKE!$B:$B,'nguyen vat lieu kho'!N$3)</f>
        <v>0</v>
      </c>
      <c r="O147" s="183">
        <f>SUMIFS(BKE!$F:$F,BKE!$C:$C,'nguyen vat lieu kho'!$A:$A,BKE!$B:$B,'nguyen vat lieu kho'!O$3)</f>
        <v>0</v>
      </c>
      <c r="P147" s="183">
        <f>SUMIFS(BKE!$F:$F,BKE!$C:$C,'nguyen vat lieu kho'!$A:$A,BKE!$B:$B,'nguyen vat lieu kho'!P$3)</f>
        <v>0</v>
      </c>
      <c r="Q147" s="183">
        <f>SUMIFS(BKE!$F:$F,BKE!$C:$C,'nguyen vat lieu kho'!$A:$A,BKE!$B:$B,'nguyen vat lieu kho'!Q$3)</f>
        <v>0</v>
      </c>
      <c r="R147" s="183">
        <f>SUMIFS(BKE!$F:$F,BKE!$C:$C,'nguyen vat lieu kho'!$A:$A,BKE!$B:$B,'nguyen vat lieu kho'!R$3)</f>
        <v>0</v>
      </c>
      <c r="S147" s="183">
        <f>SUMIFS(BKE!$F:$F,BKE!$C:$C,'nguyen vat lieu kho'!$A:$A,BKE!$B:$B,'nguyen vat lieu kho'!S$3)</f>
        <v>0</v>
      </c>
      <c r="T147" s="183">
        <f>SUMIFS(BKE!$F:$F,BKE!$C:$C,'nguyen vat lieu kho'!$A:$A,BKE!$B:$B,'nguyen vat lieu kho'!T$3)</f>
        <v>3</v>
      </c>
      <c r="U147" s="183">
        <f>SUMIFS(BKE!$F:$F,BKE!$C:$C,'nguyen vat lieu kho'!$A:$A,BKE!$B:$B,'nguyen vat lieu kho'!U$3)</f>
        <v>0</v>
      </c>
      <c r="V147" s="183">
        <f>SUMIFS(BKE!$F:$F,BKE!$C:$C,'nguyen vat lieu kho'!$A:$A,BKE!$B:$B,'nguyen vat lieu kho'!V$3)</f>
        <v>0</v>
      </c>
      <c r="W147" s="183">
        <f>SUMIFS(BKE!$F:$F,BKE!$C:$C,'nguyen vat lieu kho'!$A:$A,BKE!$B:$B,'nguyen vat lieu kho'!W$3)</f>
        <v>0</v>
      </c>
      <c r="X147" s="183">
        <f>SUMIFS(BKE!$F:$F,BKE!$C:$C,'nguyen vat lieu kho'!$A:$A,BKE!$B:$B,'nguyen vat lieu kho'!X$3)</f>
        <v>0</v>
      </c>
      <c r="Y147" s="183">
        <f>SUMIFS(BKE!$F:$F,BKE!$C:$C,'nguyen vat lieu kho'!$A:$A,BKE!$B:$B,'nguyen vat lieu kho'!Y$3)</f>
        <v>0</v>
      </c>
      <c r="Z147" s="183">
        <f>SUMIFS(BKE!$F:$F,BKE!$C:$C,'nguyen vat lieu kho'!$A:$A,BKE!$B:$B,'nguyen vat lieu kho'!Z$3)</f>
        <v>0</v>
      </c>
      <c r="AA147" s="183">
        <f>SUMIFS(BKE!$F:$F,BKE!$C:$C,'nguyen vat lieu kho'!$A:$A,BKE!$B:$B,'nguyen vat lieu kho'!AA$3)</f>
        <v>3</v>
      </c>
      <c r="AB147" s="183">
        <f>SUMIFS(BKE!$F:$F,BKE!$C:$C,'nguyen vat lieu kho'!$A:$A,BKE!$B:$B,'nguyen vat lieu kho'!AB$3)</f>
        <v>0</v>
      </c>
      <c r="AC147" s="183">
        <f>SUMIFS(BKE!$F:$F,BKE!$C:$C,'nguyen vat lieu kho'!$A:$A,BKE!$B:$B,'nguyen vat lieu kho'!AC$3)</f>
        <v>0</v>
      </c>
      <c r="AD147" s="183">
        <f>SUMIFS(BKE!$F:$F,BKE!$C:$C,'nguyen vat lieu kho'!$A:$A,BKE!$B:$B,'nguyen vat lieu kho'!AD$3)</f>
        <v>0</v>
      </c>
      <c r="AE147" s="183">
        <f>SUMIFS(BKE!$F:$F,BKE!$C:$C,'nguyen vat lieu kho'!$A:$A,BKE!$B:$B,'nguyen vat lieu kho'!AE$3)</f>
        <v>0</v>
      </c>
      <c r="AF147" s="183">
        <f>SUMIFS(BKE!$F:$F,BKE!$C:$C,'nguyen vat lieu kho'!$A:$A,BKE!$B:$B,'nguyen vat lieu kho'!AF$3)</f>
        <v>0</v>
      </c>
      <c r="AG147" s="183">
        <f>SUMIFS(BKE!$F:$F,BKE!$C:$C,'nguyen vat lieu kho'!$A:$A,BKE!$B:$B,'nguyen vat lieu kho'!AG$3)</f>
        <v>0</v>
      </c>
      <c r="AH147" s="183">
        <f>SUMIFS(BKE!$F:$F,BKE!$C:$C,'nguyen vat lieu kho'!$A:$A,BKE!$B:$B,'nguyen vat lieu kho'!AH$3)</f>
        <v>3</v>
      </c>
      <c r="AI147" s="183">
        <f>SUMIFS(BKE!$F:$F,BKE!$C:$C,'nguyen vat lieu kho'!$A:$A,BKE!$B:$B,'nguyen vat lieu kho'!AI$3)</f>
        <v>0</v>
      </c>
      <c r="AJ147" s="183">
        <f>SUMIFS(BKE!$F:$F,BKE!$C:$C,'nguyen vat lieu kho'!$A:$A,BKE!$B:$B,'nguyen vat lieu kho'!AJ$3)</f>
        <v>0</v>
      </c>
      <c r="AK147" s="183">
        <f>SUMIFS(BKE!$F:$F,BKE!$C:$C,'nguyen vat lieu kho'!$A:$A,BKE!$B:$B,'nguyen vat lieu kho'!AK$3)</f>
        <v>0</v>
      </c>
      <c r="AL147" s="183">
        <f>SUMIFS(BKE!$F:$F,BKE!$C:$C,'nguyen vat lieu kho'!$A:$A,BKE!$B:$B,'nguyen vat lieu kho'!AL$3)</f>
        <v>0</v>
      </c>
      <c r="AM147" s="183">
        <f>SUMIFS(BKE!$F:$F,BKE!$C:$C,'nguyen vat lieu kho'!$A:$A,BKE!$B:$B,'nguyen vat lieu kho'!AM$3)</f>
        <v>0</v>
      </c>
      <c r="AN147" s="183">
        <f>SUMIFS(BKE!$F:$F,BKE!$C:$C,'nguyen vat lieu kho'!$A:$A,BKE!$B:$B,'nguyen vat lieu kho'!AN$3)</f>
        <v>0</v>
      </c>
      <c r="AO147" s="183">
        <f>SUMIFS(BKE!$F:$F,BKE!$C:$C,'nguyen vat lieu kho'!$A:$A,BKE!$B:$B,'nguyen vat lieu kho'!AO$3)</f>
        <v>0</v>
      </c>
      <c r="AP147" s="183">
        <f>SUMIFS(BKE!$F:$F,BKE!$C:$C,'nguyen vat lieu kho'!$A:$A,BKE!$B:$B,'nguyen vat lieu kho'!AP$3)</f>
        <v>3</v>
      </c>
      <c r="AQ147" s="183">
        <f>SUMIFS(BKE!$F:$F,BKE!$C:$C,'nguyen vat lieu kho'!$A:$A,BKE!$B:$B,'nguyen vat lieu kho'!AQ$3)</f>
        <v>0</v>
      </c>
    </row>
    <row r="148" spans="1:43" s="118" customFormat="1" ht="25.5" customHeight="1">
      <c r="A148" s="6" t="s">
        <v>213</v>
      </c>
      <c r="B148" s="134" t="s">
        <v>214</v>
      </c>
      <c r="C148" s="135" t="s">
        <v>4</v>
      </c>
      <c r="D148" s="123">
        <v>51937.047500000001</v>
      </c>
      <c r="E148" s="128">
        <v>1</v>
      </c>
      <c r="F148" s="124">
        <f t="shared" si="19"/>
        <v>51937.047500000001</v>
      </c>
      <c r="G148" s="125">
        <f t="shared" si="16"/>
        <v>0</v>
      </c>
      <c r="H148" s="126">
        <f t="shared" si="20"/>
        <v>0</v>
      </c>
      <c r="I148" s="127">
        <f t="shared" si="17"/>
        <v>1</v>
      </c>
      <c r="J148" s="127">
        <f t="shared" si="17"/>
        <v>51937.047500000001</v>
      </c>
      <c r="K148" s="128"/>
      <c r="L148" s="122">
        <f t="shared" si="18"/>
        <v>0</v>
      </c>
      <c r="M148" s="183">
        <f>SUMIFS(BKE!$F:$F,BKE!$C:$C,'nguyen vat lieu kho'!$A:$A,BKE!$B:$B,'nguyen vat lieu kho'!M$3)</f>
        <v>0</v>
      </c>
      <c r="N148" s="183">
        <f>SUMIFS(BKE!$F:$F,BKE!$C:$C,'nguyen vat lieu kho'!$A:$A,BKE!$B:$B,'nguyen vat lieu kho'!N$3)</f>
        <v>0</v>
      </c>
      <c r="O148" s="183">
        <f>SUMIFS(BKE!$F:$F,BKE!$C:$C,'nguyen vat lieu kho'!$A:$A,BKE!$B:$B,'nguyen vat lieu kho'!O$3)</f>
        <v>0</v>
      </c>
      <c r="P148" s="183">
        <f>SUMIFS(BKE!$F:$F,BKE!$C:$C,'nguyen vat lieu kho'!$A:$A,BKE!$B:$B,'nguyen vat lieu kho'!P$3)</f>
        <v>0</v>
      </c>
      <c r="Q148" s="183">
        <f>SUMIFS(BKE!$F:$F,BKE!$C:$C,'nguyen vat lieu kho'!$A:$A,BKE!$B:$B,'nguyen vat lieu kho'!Q$3)</f>
        <v>0</v>
      </c>
      <c r="R148" s="183">
        <f>SUMIFS(BKE!$F:$F,BKE!$C:$C,'nguyen vat lieu kho'!$A:$A,BKE!$B:$B,'nguyen vat lieu kho'!R$3)</f>
        <v>0</v>
      </c>
      <c r="S148" s="183">
        <f>SUMIFS(BKE!$F:$F,BKE!$C:$C,'nguyen vat lieu kho'!$A:$A,BKE!$B:$B,'nguyen vat lieu kho'!S$3)</f>
        <v>0</v>
      </c>
      <c r="T148" s="183">
        <f>SUMIFS(BKE!$F:$F,BKE!$C:$C,'nguyen vat lieu kho'!$A:$A,BKE!$B:$B,'nguyen vat lieu kho'!T$3)</f>
        <v>0</v>
      </c>
      <c r="U148" s="183">
        <f>SUMIFS(BKE!$F:$F,BKE!$C:$C,'nguyen vat lieu kho'!$A:$A,BKE!$B:$B,'nguyen vat lieu kho'!U$3)</f>
        <v>0</v>
      </c>
      <c r="V148" s="183">
        <f>SUMIFS(BKE!$F:$F,BKE!$C:$C,'nguyen vat lieu kho'!$A:$A,BKE!$B:$B,'nguyen vat lieu kho'!V$3)</f>
        <v>0</v>
      </c>
      <c r="W148" s="183">
        <f>SUMIFS(BKE!$F:$F,BKE!$C:$C,'nguyen vat lieu kho'!$A:$A,BKE!$B:$B,'nguyen vat lieu kho'!W$3)</f>
        <v>0</v>
      </c>
      <c r="X148" s="183">
        <f>SUMIFS(BKE!$F:$F,BKE!$C:$C,'nguyen vat lieu kho'!$A:$A,BKE!$B:$B,'nguyen vat lieu kho'!X$3)</f>
        <v>0</v>
      </c>
      <c r="Y148" s="183">
        <f>SUMIFS(BKE!$F:$F,BKE!$C:$C,'nguyen vat lieu kho'!$A:$A,BKE!$B:$B,'nguyen vat lieu kho'!Y$3)</f>
        <v>0</v>
      </c>
      <c r="Z148" s="183">
        <f>SUMIFS(BKE!$F:$F,BKE!$C:$C,'nguyen vat lieu kho'!$A:$A,BKE!$B:$B,'nguyen vat lieu kho'!Z$3)</f>
        <v>0</v>
      </c>
      <c r="AA148" s="183">
        <f>SUMIFS(BKE!$F:$F,BKE!$C:$C,'nguyen vat lieu kho'!$A:$A,BKE!$B:$B,'nguyen vat lieu kho'!AA$3)</f>
        <v>0</v>
      </c>
      <c r="AB148" s="183">
        <f>SUMIFS(BKE!$F:$F,BKE!$C:$C,'nguyen vat lieu kho'!$A:$A,BKE!$B:$B,'nguyen vat lieu kho'!AB$3)</f>
        <v>0</v>
      </c>
      <c r="AC148" s="183">
        <f>SUMIFS(BKE!$F:$F,BKE!$C:$C,'nguyen vat lieu kho'!$A:$A,BKE!$B:$B,'nguyen vat lieu kho'!AC$3)</f>
        <v>0</v>
      </c>
      <c r="AD148" s="183">
        <f>SUMIFS(BKE!$F:$F,BKE!$C:$C,'nguyen vat lieu kho'!$A:$A,BKE!$B:$B,'nguyen vat lieu kho'!AD$3)</f>
        <v>0</v>
      </c>
      <c r="AE148" s="183">
        <f>SUMIFS(BKE!$F:$F,BKE!$C:$C,'nguyen vat lieu kho'!$A:$A,BKE!$B:$B,'nguyen vat lieu kho'!AE$3)</f>
        <v>0</v>
      </c>
      <c r="AF148" s="183">
        <f>SUMIFS(BKE!$F:$F,BKE!$C:$C,'nguyen vat lieu kho'!$A:$A,BKE!$B:$B,'nguyen vat lieu kho'!AF$3)</f>
        <v>0</v>
      </c>
      <c r="AG148" s="183">
        <f>SUMIFS(BKE!$F:$F,BKE!$C:$C,'nguyen vat lieu kho'!$A:$A,BKE!$B:$B,'nguyen vat lieu kho'!AG$3)</f>
        <v>0</v>
      </c>
      <c r="AH148" s="183">
        <f>SUMIFS(BKE!$F:$F,BKE!$C:$C,'nguyen vat lieu kho'!$A:$A,BKE!$B:$B,'nguyen vat lieu kho'!AH$3)</f>
        <v>0</v>
      </c>
      <c r="AI148" s="183">
        <f>SUMIFS(BKE!$F:$F,BKE!$C:$C,'nguyen vat lieu kho'!$A:$A,BKE!$B:$B,'nguyen vat lieu kho'!AI$3)</f>
        <v>0</v>
      </c>
      <c r="AJ148" s="183">
        <f>SUMIFS(BKE!$F:$F,BKE!$C:$C,'nguyen vat lieu kho'!$A:$A,BKE!$B:$B,'nguyen vat lieu kho'!AJ$3)</f>
        <v>0</v>
      </c>
      <c r="AK148" s="183">
        <f>SUMIFS(BKE!$F:$F,BKE!$C:$C,'nguyen vat lieu kho'!$A:$A,BKE!$B:$B,'nguyen vat lieu kho'!AK$3)</f>
        <v>0</v>
      </c>
      <c r="AL148" s="183">
        <f>SUMIFS(BKE!$F:$F,BKE!$C:$C,'nguyen vat lieu kho'!$A:$A,BKE!$B:$B,'nguyen vat lieu kho'!AL$3)</f>
        <v>0</v>
      </c>
      <c r="AM148" s="183">
        <f>SUMIFS(BKE!$F:$F,BKE!$C:$C,'nguyen vat lieu kho'!$A:$A,BKE!$B:$B,'nguyen vat lieu kho'!AM$3)</f>
        <v>0</v>
      </c>
      <c r="AN148" s="183">
        <f>SUMIFS(BKE!$F:$F,BKE!$C:$C,'nguyen vat lieu kho'!$A:$A,BKE!$B:$B,'nguyen vat lieu kho'!AN$3)</f>
        <v>0</v>
      </c>
      <c r="AO148" s="183">
        <f>SUMIFS(BKE!$F:$F,BKE!$C:$C,'nguyen vat lieu kho'!$A:$A,BKE!$B:$B,'nguyen vat lieu kho'!AO$3)</f>
        <v>0</v>
      </c>
      <c r="AP148" s="183">
        <f>SUMIFS(BKE!$F:$F,BKE!$C:$C,'nguyen vat lieu kho'!$A:$A,BKE!$B:$B,'nguyen vat lieu kho'!AP$3)</f>
        <v>0</v>
      </c>
      <c r="AQ148" s="183">
        <f>SUMIFS(BKE!$F:$F,BKE!$C:$C,'nguyen vat lieu kho'!$A:$A,BKE!$B:$B,'nguyen vat lieu kho'!AQ$3)</f>
        <v>0</v>
      </c>
    </row>
    <row r="149" spans="1:43" s="118" customFormat="1" ht="25.5" customHeight="1">
      <c r="A149" s="6" t="s">
        <v>215</v>
      </c>
      <c r="B149" s="134" t="s">
        <v>216</v>
      </c>
      <c r="C149" s="135" t="s">
        <v>4</v>
      </c>
      <c r="D149" s="123">
        <v>53866.490000000005</v>
      </c>
      <c r="E149" s="128">
        <v>1.6</v>
      </c>
      <c r="F149" s="124">
        <f t="shared" si="19"/>
        <v>86186.38400000002</v>
      </c>
      <c r="G149" s="125">
        <f t="shared" si="16"/>
        <v>0</v>
      </c>
      <c r="H149" s="126">
        <f t="shared" si="20"/>
        <v>0</v>
      </c>
      <c r="I149" s="249">
        <f t="shared" si="17"/>
        <v>0</v>
      </c>
      <c r="J149" s="127">
        <f t="shared" si="17"/>
        <v>0</v>
      </c>
      <c r="K149" s="128">
        <v>1.6</v>
      </c>
      <c r="L149" s="122">
        <f t="shared" si="18"/>
        <v>86186.38400000002</v>
      </c>
      <c r="M149" s="183">
        <f>SUMIFS(BKE!$F:$F,BKE!$C:$C,'nguyen vat lieu kho'!$A:$A,BKE!$B:$B,'nguyen vat lieu kho'!M$3)</f>
        <v>0</v>
      </c>
      <c r="N149" s="183">
        <f>SUMIFS(BKE!$F:$F,BKE!$C:$C,'nguyen vat lieu kho'!$A:$A,BKE!$B:$B,'nguyen vat lieu kho'!N$3)</f>
        <v>0</v>
      </c>
      <c r="O149" s="183">
        <f>SUMIFS(BKE!$F:$F,BKE!$C:$C,'nguyen vat lieu kho'!$A:$A,BKE!$B:$B,'nguyen vat lieu kho'!O$3)</f>
        <v>0</v>
      </c>
      <c r="P149" s="183">
        <f>SUMIFS(BKE!$F:$F,BKE!$C:$C,'nguyen vat lieu kho'!$A:$A,BKE!$B:$B,'nguyen vat lieu kho'!P$3)</f>
        <v>0</v>
      </c>
      <c r="Q149" s="183">
        <f>SUMIFS(BKE!$F:$F,BKE!$C:$C,'nguyen vat lieu kho'!$A:$A,BKE!$B:$B,'nguyen vat lieu kho'!Q$3)</f>
        <v>0</v>
      </c>
      <c r="R149" s="183">
        <f>SUMIFS(BKE!$F:$F,BKE!$C:$C,'nguyen vat lieu kho'!$A:$A,BKE!$B:$B,'nguyen vat lieu kho'!R$3)</f>
        <v>0</v>
      </c>
      <c r="S149" s="183">
        <f>SUMIFS(BKE!$F:$F,BKE!$C:$C,'nguyen vat lieu kho'!$A:$A,BKE!$B:$B,'nguyen vat lieu kho'!S$3)</f>
        <v>0</v>
      </c>
      <c r="T149" s="183">
        <f>SUMIFS(BKE!$F:$F,BKE!$C:$C,'nguyen vat lieu kho'!$A:$A,BKE!$B:$B,'nguyen vat lieu kho'!T$3)</f>
        <v>0</v>
      </c>
      <c r="U149" s="183">
        <f>SUMIFS(BKE!$F:$F,BKE!$C:$C,'nguyen vat lieu kho'!$A:$A,BKE!$B:$B,'nguyen vat lieu kho'!U$3)</f>
        <v>0</v>
      </c>
      <c r="V149" s="183">
        <f>SUMIFS(BKE!$F:$F,BKE!$C:$C,'nguyen vat lieu kho'!$A:$A,BKE!$B:$B,'nguyen vat lieu kho'!V$3)</f>
        <v>0</v>
      </c>
      <c r="W149" s="183">
        <f>SUMIFS(BKE!$F:$F,BKE!$C:$C,'nguyen vat lieu kho'!$A:$A,BKE!$B:$B,'nguyen vat lieu kho'!W$3)</f>
        <v>0</v>
      </c>
      <c r="X149" s="183">
        <f>SUMIFS(BKE!$F:$F,BKE!$C:$C,'nguyen vat lieu kho'!$A:$A,BKE!$B:$B,'nguyen vat lieu kho'!X$3)</f>
        <v>0</v>
      </c>
      <c r="Y149" s="183">
        <f>SUMIFS(BKE!$F:$F,BKE!$C:$C,'nguyen vat lieu kho'!$A:$A,BKE!$B:$B,'nguyen vat lieu kho'!Y$3)</f>
        <v>0</v>
      </c>
      <c r="Z149" s="183">
        <f>SUMIFS(BKE!$F:$F,BKE!$C:$C,'nguyen vat lieu kho'!$A:$A,BKE!$B:$B,'nguyen vat lieu kho'!Z$3)</f>
        <v>0</v>
      </c>
      <c r="AA149" s="183">
        <f>SUMIFS(BKE!$F:$F,BKE!$C:$C,'nguyen vat lieu kho'!$A:$A,BKE!$B:$B,'nguyen vat lieu kho'!AA$3)</f>
        <v>0</v>
      </c>
      <c r="AB149" s="183">
        <f>SUMIFS(BKE!$F:$F,BKE!$C:$C,'nguyen vat lieu kho'!$A:$A,BKE!$B:$B,'nguyen vat lieu kho'!AB$3)</f>
        <v>0</v>
      </c>
      <c r="AC149" s="183">
        <f>SUMIFS(BKE!$F:$F,BKE!$C:$C,'nguyen vat lieu kho'!$A:$A,BKE!$B:$B,'nguyen vat lieu kho'!AC$3)</f>
        <v>0</v>
      </c>
      <c r="AD149" s="183">
        <f>SUMIFS(BKE!$F:$F,BKE!$C:$C,'nguyen vat lieu kho'!$A:$A,BKE!$B:$B,'nguyen vat lieu kho'!AD$3)</f>
        <v>0</v>
      </c>
      <c r="AE149" s="183">
        <f>SUMIFS(BKE!$F:$F,BKE!$C:$C,'nguyen vat lieu kho'!$A:$A,BKE!$B:$B,'nguyen vat lieu kho'!AE$3)</f>
        <v>0</v>
      </c>
      <c r="AF149" s="183">
        <f>SUMIFS(BKE!$F:$F,BKE!$C:$C,'nguyen vat lieu kho'!$A:$A,BKE!$B:$B,'nguyen vat lieu kho'!AF$3)</f>
        <v>0</v>
      </c>
      <c r="AG149" s="183">
        <f>SUMIFS(BKE!$F:$F,BKE!$C:$C,'nguyen vat lieu kho'!$A:$A,BKE!$B:$B,'nguyen vat lieu kho'!AG$3)</f>
        <v>0</v>
      </c>
      <c r="AH149" s="183">
        <f>SUMIFS(BKE!$F:$F,BKE!$C:$C,'nguyen vat lieu kho'!$A:$A,BKE!$B:$B,'nguyen vat lieu kho'!AH$3)</f>
        <v>0</v>
      </c>
      <c r="AI149" s="183">
        <f>SUMIFS(BKE!$F:$F,BKE!$C:$C,'nguyen vat lieu kho'!$A:$A,BKE!$B:$B,'nguyen vat lieu kho'!AI$3)</f>
        <v>0</v>
      </c>
      <c r="AJ149" s="183">
        <f>SUMIFS(BKE!$F:$F,BKE!$C:$C,'nguyen vat lieu kho'!$A:$A,BKE!$B:$B,'nguyen vat lieu kho'!AJ$3)</f>
        <v>0</v>
      </c>
      <c r="AK149" s="183">
        <f>SUMIFS(BKE!$F:$F,BKE!$C:$C,'nguyen vat lieu kho'!$A:$A,BKE!$B:$B,'nguyen vat lieu kho'!AK$3)</f>
        <v>0</v>
      </c>
      <c r="AL149" s="183">
        <f>SUMIFS(BKE!$F:$F,BKE!$C:$C,'nguyen vat lieu kho'!$A:$A,BKE!$B:$B,'nguyen vat lieu kho'!AL$3)</f>
        <v>0</v>
      </c>
      <c r="AM149" s="183">
        <f>SUMIFS(BKE!$F:$F,BKE!$C:$C,'nguyen vat lieu kho'!$A:$A,BKE!$B:$B,'nguyen vat lieu kho'!AM$3)</f>
        <v>0</v>
      </c>
      <c r="AN149" s="183">
        <f>SUMIFS(BKE!$F:$F,BKE!$C:$C,'nguyen vat lieu kho'!$A:$A,BKE!$B:$B,'nguyen vat lieu kho'!AN$3)</f>
        <v>0</v>
      </c>
      <c r="AO149" s="183">
        <f>SUMIFS(BKE!$F:$F,BKE!$C:$C,'nguyen vat lieu kho'!$A:$A,BKE!$B:$B,'nguyen vat lieu kho'!AO$3)</f>
        <v>0</v>
      </c>
      <c r="AP149" s="183">
        <f>SUMIFS(BKE!$F:$F,BKE!$C:$C,'nguyen vat lieu kho'!$A:$A,BKE!$B:$B,'nguyen vat lieu kho'!AP$3)</f>
        <v>0</v>
      </c>
      <c r="AQ149" s="183">
        <f>SUMIFS(BKE!$F:$F,BKE!$C:$C,'nguyen vat lieu kho'!$A:$A,BKE!$B:$B,'nguyen vat lieu kho'!AQ$3)</f>
        <v>0</v>
      </c>
    </row>
    <row r="150" spans="1:43" s="118" customFormat="1" ht="25.5" customHeight="1">
      <c r="A150" s="6" t="s">
        <v>217</v>
      </c>
      <c r="B150" s="134" t="s">
        <v>218</v>
      </c>
      <c r="C150" s="135" t="s">
        <v>4</v>
      </c>
      <c r="D150" s="123">
        <f>VLOOKUP(A150,BKE!C652:H1058,5,0)</f>
        <v>49000</v>
      </c>
      <c r="E150" s="128">
        <v>4.4000000000000004</v>
      </c>
      <c r="F150" s="124">
        <f t="shared" si="19"/>
        <v>215600.00000000003</v>
      </c>
      <c r="G150" s="125">
        <f t="shared" ref="G150:G207" si="21">SUM(M150:AQ150)</f>
        <v>2</v>
      </c>
      <c r="H150" s="126">
        <f t="shared" si="20"/>
        <v>98000</v>
      </c>
      <c r="I150" s="127">
        <f t="shared" si="17"/>
        <v>3.8000000000000003</v>
      </c>
      <c r="J150" s="127">
        <f t="shared" si="17"/>
        <v>186200</v>
      </c>
      <c r="K150" s="128">
        <v>2.6</v>
      </c>
      <c r="L150" s="122">
        <f t="shared" si="18"/>
        <v>127400</v>
      </c>
      <c r="M150" s="183">
        <f>SUMIFS(BKE!$F:$F,BKE!$C:$C,'nguyen vat lieu kho'!$A:$A,BKE!$B:$B,'nguyen vat lieu kho'!M$3)</f>
        <v>0</v>
      </c>
      <c r="N150" s="183">
        <f>SUMIFS(BKE!$F:$F,BKE!$C:$C,'nguyen vat lieu kho'!$A:$A,BKE!$B:$B,'nguyen vat lieu kho'!N$3)</f>
        <v>0</v>
      </c>
      <c r="O150" s="183">
        <f>SUMIFS(BKE!$F:$F,BKE!$C:$C,'nguyen vat lieu kho'!$A:$A,BKE!$B:$B,'nguyen vat lieu kho'!O$3)</f>
        <v>0</v>
      </c>
      <c r="P150" s="183">
        <f>SUMIFS(BKE!$F:$F,BKE!$C:$C,'nguyen vat lieu kho'!$A:$A,BKE!$B:$B,'nguyen vat lieu kho'!P$3)</f>
        <v>0</v>
      </c>
      <c r="Q150" s="183">
        <f>SUMIFS(BKE!$F:$F,BKE!$C:$C,'nguyen vat lieu kho'!$A:$A,BKE!$B:$B,'nguyen vat lieu kho'!Q$3)</f>
        <v>0</v>
      </c>
      <c r="R150" s="183">
        <f>SUMIFS(BKE!$F:$F,BKE!$C:$C,'nguyen vat lieu kho'!$A:$A,BKE!$B:$B,'nguyen vat lieu kho'!R$3)</f>
        <v>0</v>
      </c>
      <c r="S150" s="183">
        <f>SUMIFS(BKE!$F:$F,BKE!$C:$C,'nguyen vat lieu kho'!$A:$A,BKE!$B:$B,'nguyen vat lieu kho'!S$3)</f>
        <v>0</v>
      </c>
      <c r="T150" s="183">
        <f>SUMIFS(BKE!$F:$F,BKE!$C:$C,'nguyen vat lieu kho'!$A:$A,BKE!$B:$B,'nguyen vat lieu kho'!T$3)</f>
        <v>0</v>
      </c>
      <c r="U150" s="183">
        <f>SUMIFS(BKE!$F:$F,BKE!$C:$C,'nguyen vat lieu kho'!$A:$A,BKE!$B:$B,'nguyen vat lieu kho'!U$3)</f>
        <v>0</v>
      </c>
      <c r="V150" s="183">
        <f>SUMIFS(BKE!$F:$F,BKE!$C:$C,'nguyen vat lieu kho'!$A:$A,BKE!$B:$B,'nguyen vat lieu kho'!V$3)</f>
        <v>0</v>
      </c>
      <c r="W150" s="183">
        <f>SUMIFS(BKE!$F:$F,BKE!$C:$C,'nguyen vat lieu kho'!$A:$A,BKE!$B:$B,'nguyen vat lieu kho'!W$3)</f>
        <v>0</v>
      </c>
      <c r="X150" s="183">
        <f>SUMIFS(BKE!$F:$F,BKE!$C:$C,'nguyen vat lieu kho'!$A:$A,BKE!$B:$B,'nguyen vat lieu kho'!X$3)</f>
        <v>0</v>
      </c>
      <c r="Y150" s="183">
        <f>SUMIFS(BKE!$F:$F,BKE!$C:$C,'nguyen vat lieu kho'!$A:$A,BKE!$B:$B,'nguyen vat lieu kho'!Y$3)</f>
        <v>0</v>
      </c>
      <c r="Z150" s="183">
        <f>SUMIFS(BKE!$F:$F,BKE!$C:$C,'nguyen vat lieu kho'!$A:$A,BKE!$B:$B,'nguyen vat lieu kho'!Z$3)</f>
        <v>0</v>
      </c>
      <c r="AA150" s="183">
        <f>SUMIFS(BKE!$F:$F,BKE!$C:$C,'nguyen vat lieu kho'!$A:$A,BKE!$B:$B,'nguyen vat lieu kho'!AA$3)</f>
        <v>1</v>
      </c>
      <c r="AB150" s="183">
        <f>SUMIFS(BKE!$F:$F,BKE!$C:$C,'nguyen vat lieu kho'!$A:$A,BKE!$B:$B,'nguyen vat lieu kho'!AB$3)</f>
        <v>0</v>
      </c>
      <c r="AC150" s="183">
        <f>SUMIFS(BKE!$F:$F,BKE!$C:$C,'nguyen vat lieu kho'!$A:$A,BKE!$B:$B,'nguyen vat lieu kho'!AC$3)</f>
        <v>0</v>
      </c>
      <c r="AD150" s="183">
        <f>SUMIFS(BKE!$F:$F,BKE!$C:$C,'nguyen vat lieu kho'!$A:$A,BKE!$B:$B,'nguyen vat lieu kho'!AD$3)</f>
        <v>0</v>
      </c>
      <c r="AE150" s="183">
        <f>SUMIFS(BKE!$F:$F,BKE!$C:$C,'nguyen vat lieu kho'!$A:$A,BKE!$B:$B,'nguyen vat lieu kho'!AE$3)</f>
        <v>0</v>
      </c>
      <c r="AF150" s="183">
        <f>SUMIFS(BKE!$F:$F,BKE!$C:$C,'nguyen vat lieu kho'!$A:$A,BKE!$B:$B,'nguyen vat lieu kho'!AF$3)</f>
        <v>0</v>
      </c>
      <c r="AG150" s="183">
        <f>SUMIFS(BKE!$F:$F,BKE!$C:$C,'nguyen vat lieu kho'!$A:$A,BKE!$B:$B,'nguyen vat lieu kho'!AG$3)</f>
        <v>0</v>
      </c>
      <c r="AH150" s="183">
        <f>SUMIFS(BKE!$F:$F,BKE!$C:$C,'nguyen vat lieu kho'!$A:$A,BKE!$B:$B,'nguyen vat lieu kho'!AH$3)</f>
        <v>1</v>
      </c>
      <c r="AI150" s="183">
        <f>SUMIFS(BKE!$F:$F,BKE!$C:$C,'nguyen vat lieu kho'!$A:$A,BKE!$B:$B,'nguyen vat lieu kho'!AI$3)</f>
        <v>0</v>
      </c>
      <c r="AJ150" s="183">
        <f>SUMIFS(BKE!$F:$F,BKE!$C:$C,'nguyen vat lieu kho'!$A:$A,BKE!$B:$B,'nguyen vat lieu kho'!AJ$3)</f>
        <v>0</v>
      </c>
      <c r="AK150" s="183">
        <f>SUMIFS(BKE!$F:$F,BKE!$C:$C,'nguyen vat lieu kho'!$A:$A,BKE!$B:$B,'nguyen vat lieu kho'!AK$3)</f>
        <v>0</v>
      </c>
      <c r="AL150" s="183">
        <f>SUMIFS(BKE!$F:$F,BKE!$C:$C,'nguyen vat lieu kho'!$A:$A,BKE!$B:$B,'nguyen vat lieu kho'!AL$3)</f>
        <v>0</v>
      </c>
      <c r="AM150" s="183">
        <f>SUMIFS(BKE!$F:$F,BKE!$C:$C,'nguyen vat lieu kho'!$A:$A,BKE!$B:$B,'nguyen vat lieu kho'!AM$3)</f>
        <v>0</v>
      </c>
      <c r="AN150" s="183">
        <f>SUMIFS(BKE!$F:$F,BKE!$C:$C,'nguyen vat lieu kho'!$A:$A,BKE!$B:$B,'nguyen vat lieu kho'!AN$3)</f>
        <v>0</v>
      </c>
      <c r="AO150" s="183">
        <f>SUMIFS(BKE!$F:$F,BKE!$C:$C,'nguyen vat lieu kho'!$A:$A,BKE!$B:$B,'nguyen vat lieu kho'!AO$3)</f>
        <v>0</v>
      </c>
      <c r="AP150" s="183">
        <f>SUMIFS(BKE!$F:$F,BKE!$C:$C,'nguyen vat lieu kho'!$A:$A,BKE!$B:$B,'nguyen vat lieu kho'!AP$3)</f>
        <v>0</v>
      </c>
      <c r="AQ150" s="183">
        <f>SUMIFS(BKE!$F:$F,BKE!$C:$C,'nguyen vat lieu kho'!$A:$A,BKE!$B:$B,'nguyen vat lieu kho'!AQ$3)</f>
        <v>0</v>
      </c>
    </row>
    <row r="151" spans="1:43" s="118" customFormat="1" ht="25.5" customHeight="1">
      <c r="A151" s="6" t="s">
        <v>219</v>
      </c>
      <c r="B151" s="134" t="s">
        <v>220</v>
      </c>
      <c r="C151" s="135" t="s">
        <v>4</v>
      </c>
      <c r="D151" s="123">
        <v>51707.49</v>
      </c>
      <c r="E151" s="290"/>
      <c r="F151" s="124">
        <f t="shared" si="19"/>
        <v>0</v>
      </c>
      <c r="G151" s="125">
        <f t="shared" si="21"/>
        <v>0</v>
      </c>
      <c r="H151" s="126">
        <f t="shared" si="20"/>
        <v>0</v>
      </c>
      <c r="I151" s="127">
        <f t="shared" si="17"/>
        <v>0</v>
      </c>
      <c r="J151" s="127">
        <f t="shared" si="17"/>
        <v>0</v>
      </c>
      <c r="K151" s="290"/>
      <c r="L151" s="122">
        <f t="shared" si="18"/>
        <v>0</v>
      </c>
      <c r="M151" s="183">
        <f>SUMIFS(BKE!$F:$F,BKE!$C:$C,'nguyen vat lieu kho'!$A:$A,BKE!$B:$B,'nguyen vat lieu kho'!M$3)</f>
        <v>0</v>
      </c>
      <c r="N151" s="183">
        <f>SUMIFS(BKE!$F:$F,BKE!$C:$C,'nguyen vat lieu kho'!$A:$A,BKE!$B:$B,'nguyen vat lieu kho'!N$3)</f>
        <v>0</v>
      </c>
      <c r="O151" s="183">
        <f>SUMIFS(BKE!$F:$F,BKE!$C:$C,'nguyen vat lieu kho'!$A:$A,BKE!$B:$B,'nguyen vat lieu kho'!O$3)</f>
        <v>0</v>
      </c>
      <c r="P151" s="183">
        <f>SUMIFS(BKE!$F:$F,BKE!$C:$C,'nguyen vat lieu kho'!$A:$A,BKE!$B:$B,'nguyen vat lieu kho'!P$3)</f>
        <v>0</v>
      </c>
      <c r="Q151" s="183">
        <f>SUMIFS(BKE!$F:$F,BKE!$C:$C,'nguyen vat lieu kho'!$A:$A,BKE!$B:$B,'nguyen vat lieu kho'!Q$3)</f>
        <v>0</v>
      </c>
      <c r="R151" s="183">
        <f>SUMIFS(BKE!$F:$F,BKE!$C:$C,'nguyen vat lieu kho'!$A:$A,BKE!$B:$B,'nguyen vat lieu kho'!R$3)</f>
        <v>0</v>
      </c>
      <c r="S151" s="183">
        <f>SUMIFS(BKE!$F:$F,BKE!$C:$C,'nguyen vat lieu kho'!$A:$A,BKE!$B:$B,'nguyen vat lieu kho'!S$3)</f>
        <v>0</v>
      </c>
      <c r="T151" s="183">
        <f>SUMIFS(BKE!$F:$F,BKE!$C:$C,'nguyen vat lieu kho'!$A:$A,BKE!$B:$B,'nguyen vat lieu kho'!T$3)</f>
        <v>0</v>
      </c>
      <c r="U151" s="183">
        <f>SUMIFS(BKE!$F:$F,BKE!$C:$C,'nguyen vat lieu kho'!$A:$A,BKE!$B:$B,'nguyen vat lieu kho'!U$3)</f>
        <v>0</v>
      </c>
      <c r="V151" s="183">
        <f>SUMIFS(BKE!$F:$F,BKE!$C:$C,'nguyen vat lieu kho'!$A:$A,BKE!$B:$B,'nguyen vat lieu kho'!V$3)</f>
        <v>0</v>
      </c>
      <c r="W151" s="183">
        <f>SUMIFS(BKE!$F:$F,BKE!$C:$C,'nguyen vat lieu kho'!$A:$A,BKE!$B:$B,'nguyen vat lieu kho'!W$3)</f>
        <v>0</v>
      </c>
      <c r="X151" s="183">
        <f>SUMIFS(BKE!$F:$F,BKE!$C:$C,'nguyen vat lieu kho'!$A:$A,BKE!$B:$B,'nguyen vat lieu kho'!X$3)</f>
        <v>0</v>
      </c>
      <c r="Y151" s="183">
        <f>SUMIFS(BKE!$F:$F,BKE!$C:$C,'nguyen vat lieu kho'!$A:$A,BKE!$B:$B,'nguyen vat lieu kho'!Y$3)</f>
        <v>0</v>
      </c>
      <c r="Z151" s="183">
        <f>SUMIFS(BKE!$F:$F,BKE!$C:$C,'nguyen vat lieu kho'!$A:$A,BKE!$B:$B,'nguyen vat lieu kho'!Z$3)</f>
        <v>0</v>
      </c>
      <c r="AA151" s="183">
        <f>SUMIFS(BKE!$F:$F,BKE!$C:$C,'nguyen vat lieu kho'!$A:$A,BKE!$B:$B,'nguyen vat lieu kho'!AA$3)</f>
        <v>0</v>
      </c>
      <c r="AB151" s="183">
        <f>SUMIFS(BKE!$F:$F,BKE!$C:$C,'nguyen vat lieu kho'!$A:$A,BKE!$B:$B,'nguyen vat lieu kho'!AB$3)</f>
        <v>0</v>
      </c>
      <c r="AC151" s="183">
        <f>SUMIFS(BKE!$F:$F,BKE!$C:$C,'nguyen vat lieu kho'!$A:$A,BKE!$B:$B,'nguyen vat lieu kho'!AC$3)</f>
        <v>0</v>
      </c>
      <c r="AD151" s="183">
        <f>SUMIFS(BKE!$F:$F,BKE!$C:$C,'nguyen vat lieu kho'!$A:$A,BKE!$B:$B,'nguyen vat lieu kho'!AD$3)</f>
        <v>0</v>
      </c>
      <c r="AE151" s="183">
        <f>SUMIFS(BKE!$F:$F,BKE!$C:$C,'nguyen vat lieu kho'!$A:$A,BKE!$B:$B,'nguyen vat lieu kho'!AE$3)</f>
        <v>0</v>
      </c>
      <c r="AF151" s="183">
        <f>SUMIFS(BKE!$F:$F,BKE!$C:$C,'nguyen vat lieu kho'!$A:$A,BKE!$B:$B,'nguyen vat lieu kho'!AF$3)</f>
        <v>0</v>
      </c>
      <c r="AG151" s="183">
        <f>SUMIFS(BKE!$F:$F,BKE!$C:$C,'nguyen vat lieu kho'!$A:$A,BKE!$B:$B,'nguyen vat lieu kho'!AG$3)</f>
        <v>0</v>
      </c>
      <c r="AH151" s="183">
        <f>SUMIFS(BKE!$F:$F,BKE!$C:$C,'nguyen vat lieu kho'!$A:$A,BKE!$B:$B,'nguyen vat lieu kho'!AH$3)</f>
        <v>0</v>
      </c>
      <c r="AI151" s="183">
        <f>SUMIFS(BKE!$F:$F,BKE!$C:$C,'nguyen vat lieu kho'!$A:$A,BKE!$B:$B,'nguyen vat lieu kho'!AI$3)</f>
        <v>0</v>
      </c>
      <c r="AJ151" s="183">
        <f>SUMIFS(BKE!$F:$F,BKE!$C:$C,'nguyen vat lieu kho'!$A:$A,BKE!$B:$B,'nguyen vat lieu kho'!AJ$3)</f>
        <v>0</v>
      </c>
      <c r="AK151" s="183">
        <f>SUMIFS(BKE!$F:$F,BKE!$C:$C,'nguyen vat lieu kho'!$A:$A,BKE!$B:$B,'nguyen vat lieu kho'!AK$3)</f>
        <v>0</v>
      </c>
      <c r="AL151" s="183">
        <f>SUMIFS(BKE!$F:$F,BKE!$C:$C,'nguyen vat lieu kho'!$A:$A,BKE!$B:$B,'nguyen vat lieu kho'!AL$3)</f>
        <v>0</v>
      </c>
      <c r="AM151" s="183">
        <f>SUMIFS(BKE!$F:$F,BKE!$C:$C,'nguyen vat lieu kho'!$A:$A,BKE!$B:$B,'nguyen vat lieu kho'!AM$3)</f>
        <v>0</v>
      </c>
      <c r="AN151" s="183">
        <f>SUMIFS(BKE!$F:$F,BKE!$C:$C,'nguyen vat lieu kho'!$A:$A,BKE!$B:$B,'nguyen vat lieu kho'!AN$3)</f>
        <v>0</v>
      </c>
      <c r="AO151" s="183">
        <f>SUMIFS(BKE!$F:$F,BKE!$C:$C,'nguyen vat lieu kho'!$A:$A,BKE!$B:$B,'nguyen vat lieu kho'!AO$3)</f>
        <v>0</v>
      </c>
      <c r="AP151" s="183">
        <f>SUMIFS(BKE!$F:$F,BKE!$C:$C,'nguyen vat lieu kho'!$A:$A,BKE!$B:$B,'nguyen vat lieu kho'!AP$3)</f>
        <v>0</v>
      </c>
      <c r="AQ151" s="183">
        <f>SUMIFS(BKE!$F:$F,BKE!$C:$C,'nguyen vat lieu kho'!$A:$A,BKE!$B:$B,'nguyen vat lieu kho'!AQ$3)</f>
        <v>0</v>
      </c>
    </row>
    <row r="152" spans="1:43" s="118" customFormat="1" ht="25.5" customHeight="1">
      <c r="A152" s="6" t="s">
        <v>221</v>
      </c>
      <c r="B152" s="134" t="s">
        <v>222</v>
      </c>
      <c r="C152" s="135" t="s">
        <v>4</v>
      </c>
      <c r="D152" s="123"/>
      <c r="E152" s="128"/>
      <c r="F152" s="124">
        <f t="shared" si="19"/>
        <v>0</v>
      </c>
      <c r="G152" s="125">
        <f t="shared" si="21"/>
        <v>0</v>
      </c>
      <c r="H152" s="126">
        <f t="shared" si="20"/>
        <v>0</v>
      </c>
      <c r="I152" s="127">
        <f t="shared" si="17"/>
        <v>0</v>
      </c>
      <c r="J152" s="127">
        <f t="shared" si="17"/>
        <v>0</v>
      </c>
      <c r="K152" s="128"/>
      <c r="L152" s="122">
        <f t="shared" si="18"/>
        <v>0</v>
      </c>
      <c r="M152" s="183">
        <f>SUMIFS(BKE!$F:$F,BKE!$C:$C,'nguyen vat lieu kho'!$A:$A,BKE!$B:$B,'nguyen vat lieu kho'!M$3)</f>
        <v>0</v>
      </c>
      <c r="N152" s="183">
        <f>SUMIFS(BKE!$F:$F,BKE!$C:$C,'nguyen vat lieu kho'!$A:$A,BKE!$B:$B,'nguyen vat lieu kho'!N$3)</f>
        <v>0</v>
      </c>
      <c r="O152" s="183">
        <f>SUMIFS(BKE!$F:$F,BKE!$C:$C,'nguyen vat lieu kho'!$A:$A,BKE!$B:$B,'nguyen vat lieu kho'!O$3)</f>
        <v>0</v>
      </c>
      <c r="P152" s="183">
        <f>SUMIFS(BKE!$F:$F,BKE!$C:$C,'nguyen vat lieu kho'!$A:$A,BKE!$B:$B,'nguyen vat lieu kho'!P$3)</f>
        <v>0</v>
      </c>
      <c r="Q152" s="183">
        <f>SUMIFS(BKE!$F:$F,BKE!$C:$C,'nguyen vat lieu kho'!$A:$A,BKE!$B:$B,'nguyen vat lieu kho'!Q$3)</f>
        <v>0</v>
      </c>
      <c r="R152" s="183">
        <f>SUMIFS(BKE!$F:$F,BKE!$C:$C,'nguyen vat lieu kho'!$A:$A,BKE!$B:$B,'nguyen vat lieu kho'!R$3)</f>
        <v>0</v>
      </c>
      <c r="S152" s="183">
        <f>SUMIFS(BKE!$F:$F,BKE!$C:$C,'nguyen vat lieu kho'!$A:$A,BKE!$B:$B,'nguyen vat lieu kho'!S$3)</f>
        <v>0</v>
      </c>
      <c r="T152" s="183">
        <f>SUMIFS(BKE!$F:$F,BKE!$C:$C,'nguyen vat lieu kho'!$A:$A,BKE!$B:$B,'nguyen vat lieu kho'!T$3)</f>
        <v>0</v>
      </c>
      <c r="U152" s="183">
        <f>SUMIFS(BKE!$F:$F,BKE!$C:$C,'nguyen vat lieu kho'!$A:$A,BKE!$B:$B,'nguyen vat lieu kho'!U$3)</f>
        <v>0</v>
      </c>
      <c r="V152" s="183">
        <f>SUMIFS(BKE!$F:$F,BKE!$C:$C,'nguyen vat lieu kho'!$A:$A,BKE!$B:$B,'nguyen vat lieu kho'!V$3)</f>
        <v>0</v>
      </c>
      <c r="W152" s="183">
        <f>SUMIFS(BKE!$F:$F,BKE!$C:$C,'nguyen vat lieu kho'!$A:$A,BKE!$B:$B,'nguyen vat lieu kho'!W$3)</f>
        <v>0</v>
      </c>
      <c r="X152" s="183">
        <f>SUMIFS(BKE!$F:$F,BKE!$C:$C,'nguyen vat lieu kho'!$A:$A,BKE!$B:$B,'nguyen vat lieu kho'!X$3)</f>
        <v>0</v>
      </c>
      <c r="Y152" s="183">
        <f>SUMIFS(BKE!$F:$F,BKE!$C:$C,'nguyen vat lieu kho'!$A:$A,BKE!$B:$B,'nguyen vat lieu kho'!Y$3)</f>
        <v>0</v>
      </c>
      <c r="Z152" s="183">
        <f>SUMIFS(BKE!$F:$F,BKE!$C:$C,'nguyen vat lieu kho'!$A:$A,BKE!$B:$B,'nguyen vat lieu kho'!Z$3)</f>
        <v>0</v>
      </c>
      <c r="AA152" s="183">
        <f>SUMIFS(BKE!$F:$F,BKE!$C:$C,'nguyen vat lieu kho'!$A:$A,BKE!$B:$B,'nguyen vat lieu kho'!AA$3)</f>
        <v>0</v>
      </c>
      <c r="AB152" s="183">
        <f>SUMIFS(BKE!$F:$F,BKE!$C:$C,'nguyen vat lieu kho'!$A:$A,BKE!$B:$B,'nguyen vat lieu kho'!AB$3)</f>
        <v>0</v>
      </c>
      <c r="AC152" s="183">
        <f>SUMIFS(BKE!$F:$F,BKE!$C:$C,'nguyen vat lieu kho'!$A:$A,BKE!$B:$B,'nguyen vat lieu kho'!AC$3)</f>
        <v>0</v>
      </c>
      <c r="AD152" s="183">
        <f>SUMIFS(BKE!$F:$F,BKE!$C:$C,'nguyen vat lieu kho'!$A:$A,BKE!$B:$B,'nguyen vat lieu kho'!AD$3)</f>
        <v>0</v>
      </c>
      <c r="AE152" s="183">
        <f>SUMIFS(BKE!$F:$F,BKE!$C:$C,'nguyen vat lieu kho'!$A:$A,BKE!$B:$B,'nguyen vat lieu kho'!AE$3)</f>
        <v>0</v>
      </c>
      <c r="AF152" s="183">
        <f>SUMIFS(BKE!$F:$F,BKE!$C:$C,'nguyen vat lieu kho'!$A:$A,BKE!$B:$B,'nguyen vat lieu kho'!AF$3)</f>
        <v>0</v>
      </c>
      <c r="AG152" s="183">
        <f>SUMIFS(BKE!$F:$F,BKE!$C:$C,'nguyen vat lieu kho'!$A:$A,BKE!$B:$B,'nguyen vat lieu kho'!AG$3)</f>
        <v>0</v>
      </c>
      <c r="AH152" s="183">
        <f>SUMIFS(BKE!$F:$F,BKE!$C:$C,'nguyen vat lieu kho'!$A:$A,BKE!$B:$B,'nguyen vat lieu kho'!AH$3)</f>
        <v>0</v>
      </c>
      <c r="AI152" s="183">
        <f>SUMIFS(BKE!$F:$F,BKE!$C:$C,'nguyen vat lieu kho'!$A:$A,BKE!$B:$B,'nguyen vat lieu kho'!AI$3)</f>
        <v>0</v>
      </c>
      <c r="AJ152" s="183">
        <f>SUMIFS(BKE!$F:$F,BKE!$C:$C,'nguyen vat lieu kho'!$A:$A,BKE!$B:$B,'nguyen vat lieu kho'!AJ$3)</f>
        <v>0</v>
      </c>
      <c r="AK152" s="183">
        <f>SUMIFS(BKE!$F:$F,BKE!$C:$C,'nguyen vat lieu kho'!$A:$A,BKE!$B:$B,'nguyen vat lieu kho'!AK$3)</f>
        <v>0</v>
      </c>
      <c r="AL152" s="183">
        <f>SUMIFS(BKE!$F:$F,BKE!$C:$C,'nguyen vat lieu kho'!$A:$A,BKE!$B:$B,'nguyen vat lieu kho'!AL$3)</f>
        <v>0</v>
      </c>
      <c r="AM152" s="183">
        <f>SUMIFS(BKE!$F:$F,BKE!$C:$C,'nguyen vat lieu kho'!$A:$A,BKE!$B:$B,'nguyen vat lieu kho'!AM$3)</f>
        <v>0</v>
      </c>
      <c r="AN152" s="183">
        <f>SUMIFS(BKE!$F:$F,BKE!$C:$C,'nguyen vat lieu kho'!$A:$A,BKE!$B:$B,'nguyen vat lieu kho'!AN$3)</f>
        <v>0</v>
      </c>
      <c r="AO152" s="183">
        <f>SUMIFS(BKE!$F:$F,BKE!$C:$C,'nguyen vat lieu kho'!$A:$A,BKE!$B:$B,'nguyen vat lieu kho'!AO$3)</f>
        <v>0</v>
      </c>
      <c r="AP152" s="183">
        <f>SUMIFS(BKE!$F:$F,BKE!$C:$C,'nguyen vat lieu kho'!$A:$A,BKE!$B:$B,'nguyen vat lieu kho'!AP$3)</f>
        <v>0</v>
      </c>
      <c r="AQ152" s="183">
        <f>SUMIFS(BKE!$F:$F,BKE!$C:$C,'nguyen vat lieu kho'!$A:$A,BKE!$B:$B,'nguyen vat lieu kho'!AQ$3)</f>
        <v>0</v>
      </c>
    </row>
    <row r="153" spans="1:43" s="118" customFormat="1" ht="25.5" customHeight="1">
      <c r="A153" s="6" t="s">
        <v>223</v>
      </c>
      <c r="B153" s="134" t="s">
        <v>224</v>
      </c>
      <c r="C153" s="135" t="s">
        <v>4</v>
      </c>
      <c r="D153" s="123">
        <f>VLOOKUP(A153,BKE!C659:H1065,5,0)</f>
        <v>48998.583333333336</v>
      </c>
      <c r="E153" s="128">
        <v>1.2</v>
      </c>
      <c r="F153" s="124">
        <f t="shared" si="19"/>
        <v>58798.3</v>
      </c>
      <c r="G153" s="125">
        <f t="shared" si="21"/>
        <v>12</v>
      </c>
      <c r="H153" s="126">
        <f t="shared" si="20"/>
        <v>587983</v>
      </c>
      <c r="I153" s="127">
        <f t="shared" si="17"/>
        <v>10.199999999999999</v>
      </c>
      <c r="J153" s="127">
        <f t="shared" si="17"/>
        <v>499785.55000000005</v>
      </c>
      <c r="K153" s="128">
        <v>3</v>
      </c>
      <c r="L153" s="122">
        <f t="shared" si="18"/>
        <v>146995.75</v>
      </c>
      <c r="M153" s="183">
        <f>SUMIFS(BKE!$F:$F,BKE!$C:$C,'nguyen vat lieu kho'!$A:$A,BKE!$B:$B,'nguyen vat lieu kho'!M$3)</f>
        <v>1</v>
      </c>
      <c r="N153" s="183">
        <f>SUMIFS(BKE!$F:$F,BKE!$C:$C,'nguyen vat lieu kho'!$A:$A,BKE!$B:$B,'nguyen vat lieu kho'!N$3)</f>
        <v>0</v>
      </c>
      <c r="O153" s="183">
        <f>SUMIFS(BKE!$F:$F,BKE!$C:$C,'nguyen vat lieu kho'!$A:$A,BKE!$B:$B,'nguyen vat lieu kho'!O$3)</f>
        <v>0</v>
      </c>
      <c r="P153" s="183">
        <f>SUMIFS(BKE!$F:$F,BKE!$C:$C,'nguyen vat lieu kho'!$A:$A,BKE!$B:$B,'nguyen vat lieu kho'!P$3)</f>
        <v>0</v>
      </c>
      <c r="Q153" s="183">
        <f>SUMIFS(BKE!$F:$F,BKE!$C:$C,'nguyen vat lieu kho'!$A:$A,BKE!$B:$B,'nguyen vat lieu kho'!Q$3)</f>
        <v>0</v>
      </c>
      <c r="R153" s="183">
        <f>SUMIFS(BKE!$F:$F,BKE!$C:$C,'nguyen vat lieu kho'!$A:$A,BKE!$B:$B,'nguyen vat lieu kho'!R$3)</f>
        <v>0</v>
      </c>
      <c r="S153" s="183">
        <f>SUMIFS(BKE!$F:$F,BKE!$C:$C,'nguyen vat lieu kho'!$A:$A,BKE!$B:$B,'nguyen vat lieu kho'!S$3)</f>
        <v>0</v>
      </c>
      <c r="T153" s="183">
        <f>SUMIFS(BKE!$F:$F,BKE!$C:$C,'nguyen vat lieu kho'!$A:$A,BKE!$B:$B,'nguyen vat lieu kho'!T$3)</f>
        <v>4</v>
      </c>
      <c r="U153" s="183">
        <f>SUMIFS(BKE!$F:$F,BKE!$C:$C,'nguyen vat lieu kho'!$A:$A,BKE!$B:$B,'nguyen vat lieu kho'!U$3)</f>
        <v>0</v>
      </c>
      <c r="V153" s="183">
        <f>SUMIFS(BKE!$F:$F,BKE!$C:$C,'nguyen vat lieu kho'!$A:$A,BKE!$B:$B,'nguyen vat lieu kho'!V$3)</f>
        <v>0</v>
      </c>
      <c r="W153" s="183">
        <f>SUMIFS(BKE!$F:$F,BKE!$C:$C,'nguyen vat lieu kho'!$A:$A,BKE!$B:$B,'nguyen vat lieu kho'!W$3)</f>
        <v>0</v>
      </c>
      <c r="X153" s="183">
        <f>SUMIFS(BKE!$F:$F,BKE!$C:$C,'nguyen vat lieu kho'!$A:$A,BKE!$B:$B,'nguyen vat lieu kho'!X$3)</f>
        <v>0</v>
      </c>
      <c r="Y153" s="183">
        <f>SUMIFS(BKE!$F:$F,BKE!$C:$C,'nguyen vat lieu kho'!$A:$A,BKE!$B:$B,'nguyen vat lieu kho'!Y$3)</f>
        <v>0</v>
      </c>
      <c r="Z153" s="183">
        <f>SUMIFS(BKE!$F:$F,BKE!$C:$C,'nguyen vat lieu kho'!$A:$A,BKE!$B:$B,'nguyen vat lieu kho'!Z$3)</f>
        <v>0</v>
      </c>
      <c r="AA153" s="183">
        <f>SUMIFS(BKE!$F:$F,BKE!$C:$C,'nguyen vat lieu kho'!$A:$A,BKE!$B:$B,'nguyen vat lieu kho'!AA$3)</f>
        <v>2</v>
      </c>
      <c r="AB153" s="183">
        <f>SUMIFS(BKE!$F:$F,BKE!$C:$C,'nguyen vat lieu kho'!$A:$A,BKE!$B:$B,'nguyen vat lieu kho'!AB$3)</f>
        <v>0</v>
      </c>
      <c r="AC153" s="183">
        <f>SUMIFS(BKE!$F:$F,BKE!$C:$C,'nguyen vat lieu kho'!$A:$A,BKE!$B:$B,'nguyen vat lieu kho'!AC$3)</f>
        <v>0</v>
      </c>
      <c r="AD153" s="183">
        <f>SUMIFS(BKE!$F:$F,BKE!$C:$C,'nguyen vat lieu kho'!$A:$A,BKE!$B:$B,'nguyen vat lieu kho'!AD$3)</f>
        <v>0</v>
      </c>
      <c r="AE153" s="183">
        <f>SUMIFS(BKE!$F:$F,BKE!$C:$C,'nguyen vat lieu kho'!$A:$A,BKE!$B:$B,'nguyen vat lieu kho'!AE$3)</f>
        <v>0</v>
      </c>
      <c r="AF153" s="183">
        <f>SUMIFS(BKE!$F:$F,BKE!$C:$C,'nguyen vat lieu kho'!$A:$A,BKE!$B:$B,'nguyen vat lieu kho'!AF$3)</f>
        <v>0</v>
      </c>
      <c r="AG153" s="183">
        <f>SUMIFS(BKE!$F:$F,BKE!$C:$C,'nguyen vat lieu kho'!$A:$A,BKE!$B:$B,'nguyen vat lieu kho'!AG$3)</f>
        <v>0</v>
      </c>
      <c r="AH153" s="183">
        <f>SUMIFS(BKE!$F:$F,BKE!$C:$C,'nguyen vat lieu kho'!$A:$A,BKE!$B:$B,'nguyen vat lieu kho'!AH$3)</f>
        <v>3</v>
      </c>
      <c r="AI153" s="183">
        <f>SUMIFS(BKE!$F:$F,BKE!$C:$C,'nguyen vat lieu kho'!$A:$A,BKE!$B:$B,'nguyen vat lieu kho'!AI$3)</f>
        <v>0</v>
      </c>
      <c r="AJ153" s="183">
        <f>SUMIFS(BKE!$F:$F,BKE!$C:$C,'nguyen vat lieu kho'!$A:$A,BKE!$B:$B,'nguyen vat lieu kho'!AJ$3)</f>
        <v>0</v>
      </c>
      <c r="AK153" s="183">
        <f>SUMIFS(BKE!$F:$F,BKE!$C:$C,'nguyen vat lieu kho'!$A:$A,BKE!$B:$B,'nguyen vat lieu kho'!AK$3)</f>
        <v>0</v>
      </c>
      <c r="AL153" s="183">
        <f>SUMIFS(BKE!$F:$F,BKE!$C:$C,'nguyen vat lieu kho'!$A:$A,BKE!$B:$B,'nguyen vat lieu kho'!AL$3)</f>
        <v>0</v>
      </c>
      <c r="AM153" s="183">
        <f>SUMIFS(BKE!$F:$F,BKE!$C:$C,'nguyen vat lieu kho'!$A:$A,BKE!$B:$B,'nguyen vat lieu kho'!AM$3)</f>
        <v>0</v>
      </c>
      <c r="AN153" s="183">
        <f>SUMIFS(BKE!$F:$F,BKE!$C:$C,'nguyen vat lieu kho'!$A:$A,BKE!$B:$B,'nguyen vat lieu kho'!AN$3)</f>
        <v>0</v>
      </c>
      <c r="AO153" s="183">
        <f>SUMIFS(BKE!$F:$F,BKE!$C:$C,'nguyen vat lieu kho'!$A:$A,BKE!$B:$B,'nguyen vat lieu kho'!AO$3)</f>
        <v>0</v>
      </c>
      <c r="AP153" s="183">
        <f>SUMIFS(BKE!$F:$F,BKE!$C:$C,'nguyen vat lieu kho'!$A:$A,BKE!$B:$B,'nguyen vat lieu kho'!AP$3)</f>
        <v>2</v>
      </c>
      <c r="AQ153" s="183">
        <f>SUMIFS(BKE!$F:$F,BKE!$C:$C,'nguyen vat lieu kho'!$A:$A,BKE!$B:$B,'nguyen vat lieu kho'!AQ$3)</f>
        <v>0</v>
      </c>
    </row>
    <row r="154" spans="1:43" s="118" customFormat="1" ht="25.5" customHeight="1">
      <c r="A154" s="6" t="s">
        <v>225</v>
      </c>
      <c r="B154" s="134" t="s">
        <v>226</v>
      </c>
      <c r="C154" s="135" t="s">
        <v>4</v>
      </c>
      <c r="D154" s="123" t="str">
        <f>VLOOKUP(A154,BKE!C660:H1066,5,0)</f>
        <v>0</v>
      </c>
      <c r="E154" s="128">
        <v>2.1</v>
      </c>
      <c r="F154" s="124">
        <f t="shared" si="19"/>
        <v>0</v>
      </c>
      <c r="G154" s="125">
        <f t="shared" si="21"/>
        <v>0</v>
      </c>
      <c r="H154" s="126">
        <f t="shared" si="20"/>
        <v>0</v>
      </c>
      <c r="I154" s="249">
        <f t="shared" si="17"/>
        <v>1.2000000000000002</v>
      </c>
      <c r="J154" s="127">
        <f t="shared" si="17"/>
        <v>0</v>
      </c>
      <c r="K154" s="128">
        <v>0.9</v>
      </c>
      <c r="L154" s="122">
        <f t="shared" si="18"/>
        <v>0</v>
      </c>
      <c r="M154" s="183">
        <f>SUMIFS(BKE!$F:$F,BKE!$C:$C,'nguyen vat lieu kho'!$A:$A,BKE!$B:$B,'nguyen vat lieu kho'!M$3)</f>
        <v>0</v>
      </c>
      <c r="N154" s="183">
        <f>SUMIFS(BKE!$F:$F,BKE!$C:$C,'nguyen vat lieu kho'!$A:$A,BKE!$B:$B,'nguyen vat lieu kho'!N$3)</f>
        <v>0</v>
      </c>
      <c r="O154" s="183">
        <f>SUMIFS(BKE!$F:$F,BKE!$C:$C,'nguyen vat lieu kho'!$A:$A,BKE!$B:$B,'nguyen vat lieu kho'!O$3)</f>
        <v>0</v>
      </c>
      <c r="P154" s="183">
        <f>SUMIFS(BKE!$F:$F,BKE!$C:$C,'nguyen vat lieu kho'!$A:$A,BKE!$B:$B,'nguyen vat lieu kho'!P$3)</f>
        <v>0</v>
      </c>
      <c r="Q154" s="183">
        <f>SUMIFS(BKE!$F:$F,BKE!$C:$C,'nguyen vat lieu kho'!$A:$A,BKE!$B:$B,'nguyen vat lieu kho'!Q$3)</f>
        <v>0</v>
      </c>
      <c r="R154" s="183">
        <f>SUMIFS(BKE!$F:$F,BKE!$C:$C,'nguyen vat lieu kho'!$A:$A,BKE!$B:$B,'nguyen vat lieu kho'!R$3)</f>
        <v>0</v>
      </c>
      <c r="S154" s="183">
        <f>SUMIFS(BKE!$F:$F,BKE!$C:$C,'nguyen vat lieu kho'!$A:$A,BKE!$B:$B,'nguyen vat lieu kho'!S$3)</f>
        <v>0</v>
      </c>
      <c r="T154" s="183">
        <f>SUMIFS(BKE!$F:$F,BKE!$C:$C,'nguyen vat lieu kho'!$A:$A,BKE!$B:$B,'nguyen vat lieu kho'!T$3)</f>
        <v>0</v>
      </c>
      <c r="U154" s="183">
        <f>SUMIFS(BKE!$F:$F,BKE!$C:$C,'nguyen vat lieu kho'!$A:$A,BKE!$B:$B,'nguyen vat lieu kho'!U$3)</f>
        <v>0</v>
      </c>
      <c r="V154" s="183">
        <f>SUMIFS(BKE!$F:$F,BKE!$C:$C,'nguyen vat lieu kho'!$A:$A,BKE!$B:$B,'nguyen vat lieu kho'!V$3)</f>
        <v>0</v>
      </c>
      <c r="W154" s="183">
        <f>SUMIFS(BKE!$F:$F,BKE!$C:$C,'nguyen vat lieu kho'!$A:$A,BKE!$B:$B,'nguyen vat lieu kho'!W$3)</f>
        <v>0</v>
      </c>
      <c r="X154" s="183">
        <f>SUMIFS(BKE!$F:$F,BKE!$C:$C,'nguyen vat lieu kho'!$A:$A,BKE!$B:$B,'nguyen vat lieu kho'!X$3)</f>
        <v>0</v>
      </c>
      <c r="Y154" s="183">
        <f>SUMIFS(BKE!$F:$F,BKE!$C:$C,'nguyen vat lieu kho'!$A:$A,BKE!$B:$B,'nguyen vat lieu kho'!Y$3)</f>
        <v>0</v>
      </c>
      <c r="Z154" s="183">
        <f>SUMIFS(BKE!$F:$F,BKE!$C:$C,'nguyen vat lieu kho'!$A:$A,BKE!$B:$B,'nguyen vat lieu kho'!Z$3)</f>
        <v>0</v>
      </c>
      <c r="AA154" s="183">
        <f>SUMIFS(BKE!$F:$F,BKE!$C:$C,'nguyen vat lieu kho'!$A:$A,BKE!$B:$B,'nguyen vat lieu kho'!AA$3)</f>
        <v>0</v>
      </c>
      <c r="AB154" s="183">
        <f>SUMIFS(BKE!$F:$F,BKE!$C:$C,'nguyen vat lieu kho'!$A:$A,BKE!$B:$B,'nguyen vat lieu kho'!AB$3)</f>
        <v>0</v>
      </c>
      <c r="AC154" s="183">
        <f>SUMIFS(BKE!$F:$F,BKE!$C:$C,'nguyen vat lieu kho'!$A:$A,BKE!$B:$B,'nguyen vat lieu kho'!AC$3)</f>
        <v>0</v>
      </c>
      <c r="AD154" s="183">
        <f>SUMIFS(BKE!$F:$F,BKE!$C:$C,'nguyen vat lieu kho'!$A:$A,BKE!$B:$B,'nguyen vat lieu kho'!AD$3)</f>
        <v>0</v>
      </c>
      <c r="AE154" s="183">
        <f>SUMIFS(BKE!$F:$F,BKE!$C:$C,'nguyen vat lieu kho'!$A:$A,BKE!$B:$B,'nguyen vat lieu kho'!AE$3)</f>
        <v>0</v>
      </c>
      <c r="AF154" s="183">
        <f>SUMIFS(BKE!$F:$F,BKE!$C:$C,'nguyen vat lieu kho'!$A:$A,BKE!$B:$B,'nguyen vat lieu kho'!AF$3)</f>
        <v>0</v>
      </c>
      <c r="AG154" s="183">
        <f>SUMIFS(BKE!$F:$F,BKE!$C:$C,'nguyen vat lieu kho'!$A:$A,BKE!$B:$B,'nguyen vat lieu kho'!AG$3)</f>
        <v>0</v>
      </c>
      <c r="AH154" s="183">
        <f>SUMIFS(BKE!$F:$F,BKE!$C:$C,'nguyen vat lieu kho'!$A:$A,BKE!$B:$B,'nguyen vat lieu kho'!AH$3)</f>
        <v>0</v>
      </c>
      <c r="AI154" s="183">
        <f>SUMIFS(BKE!$F:$F,BKE!$C:$C,'nguyen vat lieu kho'!$A:$A,BKE!$B:$B,'nguyen vat lieu kho'!AI$3)</f>
        <v>0</v>
      </c>
      <c r="AJ154" s="183">
        <f>SUMIFS(BKE!$F:$F,BKE!$C:$C,'nguyen vat lieu kho'!$A:$A,BKE!$B:$B,'nguyen vat lieu kho'!AJ$3)</f>
        <v>0</v>
      </c>
      <c r="AK154" s="183">
        <f>SUMIFS(BKE!$F:$F,BKE!$C:$C,'nguyen vat lieu kho'!$A:$A,BKE!$B:$B,'nguyen vat lieu kho'!AK$3)</f>
        <v>0</v>
      </c>
      <c r="AL154" s="183">
        <f>SUMIFS(BKE!$F:$F,BKE!$C:$C,'nguyen vat lieu kho'!$A:$A,BKE!$B:$B,'nguyen vat lieu kho'!AL$3)</f>
        <v>0</v>
      </c>
      <c r="AM154" s="183">
        <f>SUMIFS(BKE!$F:$F,BKE!$C:$C,'nguyen vat lieu kho'!$A:$A,BKE!$B:$B,'nguyen vat lieu kho'!AM$3)</f>
        <v>0</v>
      </c>
      <c r="AN154" s="183">
        <f>SUMIFS(BKE!$F:$F,BKE!$C:$C,'nguyen vat lieu kho'!$A:$A,BKE!$B:$B,'nguyen vat lieu kho'!AN$3)</f>
        <v>0</v>
      </c>
      <c r="AO154" s="183">
        <f>SUMIFS(BKE!$F:$F,BKE!$C:$C,'nguyen vat lieu kho'!$A:$A,BKE!$B:$B,'nguyen vat lieu kho'!AO$3)</f>
        <v>0</v>
      </c>
      <c r="AP154" s="183">
        <f>SUMIFS(BKE!$F:$F,BKE!$C:$C,'nguyen vat lieu kho'!$A:$A,BKE!$B:$B,'nguyen vat lieu kho'!AP$3)</f>
        <v>0</v>
      </c>
      <c r="AQ154" s="183">
        <f>SUMIFS(BKE!$F:$F,BKE!$C:$C,'nguyen vat lieu kho'!$A:$A,BKE!$B:$B,'nguyen vat lieu kho'!AQ$3)</f>
        <v>0</v>
      </c>
    </row>
    <row r="155" spans="1:43" s="118" customFormat="1" ht="25.5" customHeight="1">
      <c r="A155" s="6" t="s">
        <v>227</v>
      </c>
      <c r="B155" s="134" t="s">
        <v>228</v>
      </c>
      <c r="C155" s="135" t="s">
        <v>4</v>
      </c>
      <c r="D155" s="123">
        <f>VLOOKUP(A155,BKE!C661:H1067,5,0)</f>
        <v>87059.199999999997</v>
      </c>
      <c r="E155" s="128">
        <v>1.4</v>
      </c>
      <c r="F155" s="124">
        <f t="shared" si="19"/>
        <v>121882.87999999999</v>
      </c>
      <c r="G155" s="125">
        <f t="shared" si="21"/>
        <v>5</v>
      </c>
      <c r="H155" s="126">
        <f t="shared" si="20"/>
        <v>435296</v>
      </c>
      <c r="I155" s="127">
        <f t="shared" si="17"/>
        <v>4.2</v>
      </c>
      <c r="J155" s="127">
        <f t="shared" si="17"/>
        <v>365648.64000000001</v>
      </c>
      <c r="K155" s="128">
        <v>2.2000000000000002</v>
      </c>
      <c r="L155" s="122">
        <f t="shared" si="18"/>
        <v>191530.24000000002</v>
      </c>
      <c r="M155" s="183">
        <f>SUMIFS(BKE!$F:$F,BKE!$C:$C,'nguyen vat lieu kho'!$A:$A,BKE!$B:$B,'nguyen vat lieu kho'!M$3)</f>
        <v>0</v>
      </c>
      <c r="N155" s="183">
        <f>SUMIFS(BKE!$F:$F,BKE!$C:$C,'nguyen vat lieu kho'!$A:$A,BKE!$B:$B,'nguyen vat lieu kho'!N$3)</f>
        <v>0</v>
      </c>
      <c r="O155" s="183">
        <f>SUMIFS(BKE!$F:$F,BKE!$C:$C,'nguyen vat lieu kho'!$A:$A,BKE!$B:$B,'nguyen vat lieu kho'!O$3)</f>
        <v>0</v>
      </c>
      <c r="P155" s="183">
        <f>SUMIFS(BKE!$F:$F,BKE!$C:$C,'nguyen vat lieu kho'!$A:$A,BKE!$B:$B,'nguyen vat lieu kho'!P$3)</f>
        <v>0</v>
      </c>
      <c r="Q155" s="183">
        <f>SUMIFS(BKE!$F:$F,BKE!$C:$C,'nguyen vat lieu kho'!$A:$A,BKE!$B:$B,'nguyen vat lieu kho'!Q$3)</f>
        <v>0</v>
      </c>
      <c r="R155" s="183">
        <f>SUMIFS(BKE!$F:$F,BKE!$C:$C,'nguyen vat lieu kho'!$A:$A,BKE!$B:$B,'nguyen vat lieu kho'!R$3)</f>
        <v>0</v>
      </c>
      <c r="S155" s="183">
        <f>SUMIFS(BKE!$F:$F,BKE!$C:$C,'nguyen vat lieu kho'!$A:$A,BKE!$B:$B,'nguyen vat lieu kho'!S$3)</f>
        <v>0</v>
      </c>
      <c r="T155" s="183">
        <f>SUMIFS(BKE!$F:$F,BKE!$C:$C,'nguyen vat lieu kho'!$A:$A,BKE!$B:$B,'nguyen vat lieu kho'!T$3)</f>
        <v>3</v>
      </c>
      <c r="U155" s="183">
        <f>SUMIFS(BKE!$F:$F,BKE!$C:$C,'nguyen vat lieu kho'!$A:$A,BKE!$B:$B,'nguyen vat lieu kho'!U$3)</f>
        <v>0</v>
      </c>
      <c r="V155" s="183">
        <f>SUMIFS(BKE!$F:$F,BKE!$C:$C,'nguyen vat lieu kho'!$A:$A,BKE!$B:$B,'nguyen vat lieu kho'!V$3)</f>
        <v>0</v>
      </c>
      <c r="W155" s="183">
        <f>SUMIFS(BKE!$F:$F,BKE!$C:$C,'nguyen vat lieu kho'!$A:$A,BKE!$B:$B,'nguyen vat lieu kho'!W$3)</f>
        <v>0</v>
      </c>
      <c r="X155" s="183">
        <f>SUMIFS(BKE!$F:$F,BKE!$C:$C,'nguyen vat lieu kho'!$A:$A,BKE!$B:$B,'nguyen vat lieu kho'!X$3)</f>
        <v>0</v>
      </c>
      <c r="Y155" s="183">
        <f>SUMIFS(BKE!$F:$F,BKE!$C:$C,'nguyen vat lieu kho'!$A:$A,BKE!$B:$B,'nguyen vat lieu kho'!Y$3)</f>
        <v>0</v>
      </c>
      <c r="Z155" s="183">
        <f>SUMIFS(BKE!$F:$F,BKE!$C:$C,'nguyen vat lieu kho'!$A:$A,BKE!$B:$B,'nguyen vat lieu kho'!Z$3)</f>
        <v>0</v>
      </c>
      <c r="AA155" s="183">
        <f>SUMIFS(BKE!$F:$F,BKE!$C:$C,'nguyen vat lieu kho'!$A:$A,BKE!$B:$B,'nguyen vat lieu kho'!AA$3)</f>
        <v>0</v>
      </c>
      <c r="AB155" s="183">
        <f>SUMIFS(BKE!$F:$F,BKE!$C:$C,'nguyen vat lieu kho'!$A:$A,BKE!$B:$B,'nguyen vat lieu kho'!AB$3)</f>
        <v>0</v>
      </c>
      <c r="AC155" s="183">
        <f>SUMIFS(BKE!$F:$F,BKE!$C:$C,'nguyen vat lieu kho'!$A:$A,BKE!$B:$B,'nguyen vat lieu kho'!AC$3)</f>
        <v>0</v>
      </c>
      <c r="AD155" s="183">
        <f>SUMIFS(BKE!$F:$F,BKE!$C:$C,'nguyen vat lieu kho'!$A:$A,BKE!$B:$B,'nguyen vat lieu kho'!AD$3)</f>
        <v>0</v>
      </c>
      <c r="AE155" s="183">
        <f>SUMIFS(BKE!$F:$F,BKE!$C:$C,'nguyen vat lieu kho'!$A:$A,BKE!$B:$B,'nguyen vat lieu kho'!AE$3)</f>
        <v>0</v>
      </c>
      <c r="AF155" s="183">
        <f>SUMIFS(BKE!$F:$F,BKE!$C:$C,'nguyen vat lieu kho'!$A:$A,BKE!$B:$B,'nguyen vat lieu kho'!AF$3)</f>
        <v>0</v>
      </c>
      <c r="AG155" s="183">
        <f>SUMIFS(BKE!$F:$F,BKE!$C:$C,'nguyen vat lieu kho'!$A:$A,BKE!$B:$B,'nguyen vat lieu kho'!AG$3)</f>
        <v>0</v>
      </c>
      <c r="AH155" s="183">
        <f>SUMIFS(BKE!$F:$F,BKE!$C:$C,'nguyen vat lieu kho'!$A:$A,BKE!$B:$B,'nguyen vat lieu kho'!AH$3)</f>
        <v>1</v>
      </c>
      <c r="AI155" s="183">
        <f>SUMIFS(BKE!$F:$F,BKE!$C:$C,'nguyen vat lieu kho'!$A:$A,BKE!$B:$B,'nguyen vat lieu kho'!AI$3)</f>
        <v>0</v>
      </c>
      <c r="AJ155" s="183">
        <f>SUMIFS(BKE!$F:$F,BKE!$C:$C,'nguyen vat lieu kho'!$A:$A,BKE!$B:$B,'nguyen vat lieu kho'!AJ$3)</f>
        <v>0</v>
      </c>
      <c r="AK155" s="183">
        <f>SUMIFS(BKE!$F:$F,BKE!$C:$C,'nguyen vat lieu kho'!$A:$A,BKE!$B:$B,'nguyen vat lieu kho'!AK$3)</f>
        <v>0</v>
      </c>
      <c r="AL155" s="183">
        <f>SUMIFS(BKE!$F:$F,BKE!$C:$C,'nguyen vat lieu kho'!$A:$A,BKE!$B:$B,'nguyen vat lieu kho'!AL$3)</f>
        <v>0</v>
      </c>
      <c r="AM155" s="183">
        <f>SUMIFS(BKE!$F:$F,BKE!$C:$C,'nguyen vat lieu kho'!$A:$A,BKE!$B:$B,'nguyen vat lieu kho'!AM$3)</f>
        <v>0</v>
      </c>
      <c r="AN155" s="183">
        <f>SUMIFS(BKE!$F:$F,BKE!$C:$C,'nguyen vat lieu kho'!$A:$A,BKE!$B:$B,'nguyen vat lieu kho'!AN$3)</f>
        <v>0</v>
      </c>
      <c r="AO155" s="183">
        <f>SUMIFS(BKE!$F:$F,BKE!$C:$C,'nguyen vat lieu kho'!$A:$A,BKE!$B:$B,'nguyen vat lieu kho'!AO$3)</f>
        <v>0</v>
      </c>
      <c r="AP155" s="183">
        <f>SUMIFS(BKE!$F:$F,BKE!$C:$C,'nguyen vat lieu kho'!$A:$A,BKE!$B:$B,'nguyen vat lieu kho'!AP$3)</f>
        <v>1</v>
      </c>
      <c r="AQ155" s="183">
        <f>SUMIFS(BKE!$F:$F,BKE!$C:$C,'nguyen vat lieu kho'!$A:$A,BKE!$B:$B,'nguyen vat lieu kho'!AQ$3)</f>
        <v>0</v>
      </c>
    </row>
    <row r="156" spans="1:43" s="118" customFormat="1" ht="25.5" customHeight="1">
      <c r="A156" s="6" t="s">
        <v>229</v>
      </c>
      <c r="B156" s="134" t="s">
        <v>230</v>
      </c>
      <c r="C156" s="135" t="s">
        <v>4</v>
      </c>
      <c r="D156" s="123">
        <f>VLOOKUP(A156,BKE!C662:H1068,5,0)</f>
        <v>99971</v>
      </c>
      <c r="E156" s="128">
        <v>1.7</v>
      </c>
      <c r="F156" s="124">
        <f t="shared" si="19"/>
        <v>169950.69999999998</v>
      </c>
      <c r="G156" s="125">
        <f t="shared" si="21"/>
        <v>2</v>
      </c>
      <c r="H156" s="126">
        <f t="shared" si="20"/>
        <v>199942</v>
      </c>
      <c r="I156" s="249">
        <f t="shared" si="17"/>
        <v>1.3000000000000003</v>
      </c>
      <c r="J156" s="127">
        <f t="shared" si="17"/>
        <v>129962.29999999996</v>
      </c>
      <c r="K156" s="128">
        <v>2.4</v>
      </c>
      <c r="L156" s="122">
        <f t="shared" si="18"/>
        <v>239930.4</v>
      </c>
      <c r="M156" s="183">
        <f>SUMIFS(BKE!$F:$F,BKE!$C:$C,'nguyen vat lieu kho'!$A:$A,BKE!$B:$B,'nguyen vat lieu kho'!M$3)</f>
        <v>0</v>
      </c>
      <c r="N156" s="183">
        <f>SUMIFS(BKE!$F:$F,BKE!$C:$C,'nguyen vat lieu kho'!$A:$A,BKE!$B:$B,'nguyen vat lieu kho'!N$3)</f>
        <v>0</v>
      </c>
      <c r="O156" s="183">
        <f>SUMIFS(BKE!$F:$F,BKE!$C:$C,'nguyen vat lieu kho'!$A:$A,BKE!$B:$B,'nguyen vat lieu kho'!O$3)</f>
        <v>0</v>
      </c>
      <c r="P156" s="183">
        <f>SUMIFS(BKE!$F:$F,BKE!$C:$C,'nguyen vat lieu kho'!$A:$A,BKE!$B:$B,'nguyen vat lieu kho'!P$3)</f>
        <v>0</v>
      </c>
      <c r="Q156" s="183">
        <f>SUMIFS(BKE!$F:$F,BKE!$C:$C,'nguyen vat lieu kho'!$A:$A,BKE!$B:$B,'nguyen vat lieu kho'!Q$3)</f>
        <v>0</v>
      </c>
      <c r="R156" s="183">
        <f>SUMIFS(BKE!$F:$F,BKE!$C:$C,'nguyen vat lieu kho'!$A:$A,BKE!$B:$B,'nguyen vat lieu kho'!R$3)</f>
        <v>0</v>
      </c>
      <c r="S156" s="183">
        <f>SUMIFS(BKE!$F:$F,BKE!$C:$C,'nguyen vat lieu kho'!$A:$A,BKE!$B:$B,'nguyen vat lieu kho'!S$3)</f>
        <v>0</v>
      </c>
      <c r="T156" s="183">
        <f>SUMIFS(BKE!$F:$F,BKE!$C:$C,'nguyen vat lieu kho'!$A:$A,BKE!$B:$B,'nguyen vat lieu kho'!T$3)</f>
        <v>1</v>
      </c>
      <c r="U156" s="183">
        <f>SUMIFS(BKE!$F:$F,BKE!$C:$C,'nguyen vat lieu kho'!$A:$A,BKE!$B:$B,'nguyen vat lieu kho'!U$3)</f>
        <v>0</v>
      </c>
      <c r="V156" s="183">
        <f>SUMIFS(BKE!$F:$F,BKE!$C:$C,'nguyen vat lieu kho'!$A:$A,BKE!$B:$B,'nguyen vat lieu kho'!V$3)</f>
        <v>0</v>
      </c>
      <c r="W156" s="183">
        <f>SUMIFS(BKE!$F:$F,BKE!$C:$C,'nguyen vat lieu kho'!$A:$A,BKE!$B:$B,'nguyen vat lieu kho'!W$3)</f>
        <v>0</v>
      </c>
      <c r="X156" s="183">
        <f>SUMIFS(BKE!$F:$F,BKE!$C:$C,'nguyen vat lieu kho'!$A:$A,BKE!$B:$B,'nguyen vat lieu kho'!X$3)</f>
        <v>0</v>
      </c>
      <c r="Y156" s="183">
        <f>SUMIFS(BKE!$F:$F,BKE!$C:$C,'nguyen vat lieu kho'!$A:$A,BKE!$B:$B,'nguyen vat lieu kho'!Y$3)</f>
        <v>0</v>
      </c>
      <c r="Z156" s="183">
        <f>SUMIFS(BKE!$F:$F,BKE!$C:$C,'nguyen vat lieu kho'!$A:$A,BKE!$B:$B,'nguyen vat lieu kho'!Z$3)</f>
        <v>0</v>
      </c>
      <c r="AA156" s="183">
        <f>SUMIFS(BKE!$F:$F,BKE!$C:$C,'nguyen vat lieu kho'!$A:$A,BKE!$B:$B,'nguyen vat lieu kho'!AA$3)</f>
        <v>1</v>
      </c>
      <c r="AB156" s="183">
        <f>SUMIFS(BKE!$F:$F,BKE!$C:$C,'nguyen vat lieu kho'!$A:$A,BKE!$B:$B,'nguyen vat lieu kho'!AB$3)</f>
        <v>0</v>
      </c>
      <c r="AC156" s="183">
        <f>SUMIFS(BKE!$F:$F,BKE!$C:$C,'nguyen vat lieu kho'!$A:$A,BKE!$B:$B,'nguyen vat lieu kho'!AC$3)</f>
        <v>0</v>
      </c>
      <c r="AD156" s="183">
        <f>SUMIFS(BKE!$F:$F,BKE!$C:$C,'nguyen vat lieu kho'!$A:$A,BKE!$B:$B,'nguyen vat lieu kho'!AD$3)</f>
        <v>0</v>
      </c>
      <c r="AE156" s="183">
        <f>SUMIFS(BKE!$F:$F,BKE!$C:$C,'nguyen vat lieu kho'!$A:$A,BKE!$B:$B,'nguyen vat lieu kho'!AE$3)</f>
        <v>0</v>
      </c>
      <c r="AF156" s="183">
        <f>SUMIFS(BKE!$F:$F,BKE!$C:$C,'nguyen vat lieu kho'!$A:$A,BKE!$B:$B,'nguyen vat lieu kho'!AF$3)</f>
        <v>0</v>
      </c>
      <c r="AG156" s="183">
        <f>SUMIFS(BKE!$F:$F,BKE!$C:$C,'nguyen vat lieu kho'!$A:$A,BKE!$B:$B,'nguyen vat lieu kho'!AG$3)</f>
        <v>0</v>
      </c>
      <c r="AH156" s="183">
        <f>SUMIFS(BKE!$F:$F,BKE!$C:$C,'nguyen vat lieu kho'!$A:$A,BKE!$B:$B,'nguyen vat lieu kho'!AH$3)</f>
        <v>0</v>
      </c>
      <c r="AI156" s="183">
        <f>SUMIFS(BKE!$F:$F,BKE!$C:$C,'nguyen vat lieu kho'!$A:$A,BKE!$B:$B,'nguyen vat lieu kho'!AI$3)</f>
        <v>0</v>
      </c>
      <c r="AJ156" s="183">
        <f>SUMIFS(BKE!$F:$F,BKE!$C:$C,'nguyen vat lieu kho'!$A:$A,BKE!$B:$B,'nguyen vat lieu kho'!AJ$3)</f>
        <v>0</v>
      </c>
      <c r="AK156" s="183">
        <f>SUMIFS(BKE!$F:$F,BKE!$C:$C,'nguyen vat lieu kho'!$A:$A,BKE!$B:$B,'nguyen vat lieu kho'!AK$3)</f>
        <v>0</v>
      </c>
      <c r="AL156" s="183">
        <f>SUMIFS(BKE!$F:$F,BKE!$C:$C,'nguyen vat lieu kho'!$A:$A,BKE!$B:$B,'nguyen vat lieu kho'!AL$3)</f>
        <v>0</v>
      </c>
      <c r="AM156" s="183">
        <f>SUMIFS(BKE!$F:$F,BKE!$C:$C,'nguyen vat lieu kho'!$A:$A,BKE!$B:$B,'nguyen vat lieu kho'!AM$3)</f>
        <v>0</v>
      </c>
      <c r="AN156" s="183">
        <f>SUMIFS(BKE!$F:$F,BKE!$C:$C,'nguyen vat lieu kho'!$A:$A,BKE!$B:$B,'nguyen vat lieu kho'!AN$3)</f>
        <v>0</v>
      </c>
      <c r="AO156" s="183">
        <f>SUMIFS(BKE!$F:$F,BKE!$C:$C,'nguyen vat lieu kho'!$A:$A,BKE!$B:$B,'nguyen vat lieu kho'!AO$3)</f>
        <v>0</v>
      </c>
      <c r="AP156" s="183">
        <f>SUMIFS(BKE!$F:$F,BKE!$C:$C,'nguyen vat lieu kho'!$A:$A,BKE!$B:$B,'nguyen vat lieu kho'!AP$3)</f>
        <v>0</v>
      </c>
      <c r="AQ156" s="183">
        <f>SUMIFS(BKE!$F:$F,BKE!$C:$C,'nguyen vat lieu kho'!$A:$A,BKE!$B:$B,'nguyen vat lieu kho'!AQ$3)</f>
        <v>0</v>
      </c>
    </row>
    <row r="157" spans="1:43" s="118" customFormat="1" ht="25.5" customHeight="1">
      <c r="A157" s="6" t="s">
        <v>231</v>
      </c>
      <c r="B157" s="129" t="s">
        <v>232</v>
      </c>
      <c r="C157" s="136" t="s">
        <v>4</v>
      </c>
      <c r="D157" s="123">
        <f>VLOOKUP(A157,BKE!C663:H1069,5,0)</f>
        <v>70000</v>
      </c>
      <c r="E157" s="128">
        <v>1</v>
      </c>
      <c r="F157" s="124">
        <f t="shared" si="19"/>
        <v>70000</v>
      </c>
      <c r="G157" s="125">
        <f t="shared" si="21"/>
        <v>3</v>
      </c>
      <c r="H157" s="126">
        <f t="shared" si="20"/>
        <v>210000</v>
      </c>
      <c r="I157" s="249">
        <f t="shared" si="17"/>
        <v>3</v>
      </c>
      <c r="J157" s="127">
        <f t="shared" si="17"/>
        <v>210000</v>
      </c>
      <c r="K157" s="128">
        <v>1</v>
      </c>
      <c r="L157" s="122">
        <f t="shared" si="18"/>
        <v>70000</v>
      </c>
      <c r="M157" s="183">
        <f>SUMIFS(BKE!$F:$F,BKE!$C:$C,'nguyen vat lieu kho'!$A:$A,BKE!$B:$B,'nguyen vat lieu kho'!M$3)</f>
        <v>1</v>
      </c>
      <c r="N157" s="183">
        <f>SUMIFS(BKE!$F:$F,BKE!$C:$C,'nguyen vat lieu kho'!$A:$A,BKE!$B:$B,'nguyen vat lieu kho'!N$3)</f>
        <v>0</v>
      </c>
      <c r="O157" s="183">
        <f>SUMIFS(BKE!$F:$F,BKE!$C:$C,'nguyen vat lieu kho'!$A:$A,BKE!$B:$B,'nguyen vat lieu kho'!O$3)</f>
        <v>0</v>
      </c>
      <c r="P157" s="183">
        <f>SUMIFS(BKE!$F:$F,BKE!$C:$C,'nguyen vat lieu kho'!$A:$A,BKE!$B:$B,'nguyen vat lieu kho'!P$3)</f>
        <v>0</v>
      </c>
      <c r="Q157" s="183">
        <f>SUMIFS(BKE!$F:$F,BKE!$C:$C,'nguyen vat lieu kho'!$A:$A,BKE!$B:$B,'nguyen vat lieu kho'!Q$3)</f>
        <v>0</v>
      </c>
      <c r="R157" s="183">
        <f>SUMIFS(BKE!$F:$F,BKE!$C:$C,'nguyen vat lieu kho'!$A:$A,BKE!$B:$B,'nguyen vat lieu kho'!R$3)</f>
        <v>0</v>
      </c>
      <c r="S157" s="183">
        <f>SUMIFS(BKE!$F:$F,BKE!$C:$C,'nguyen vat lieu kho'!$A:$A,BKE!$B:$B,'nguyen vat lieu kho'!S$3)</f>
        <v>0</v>
      </c>
      <c r="T157" s="183">
        <f>SUMIFS(BKE!$F:$F,BKE!$C:$C,'nguyen vat lieu kho'!$A:$A,BKE!$B:$B,'nguyen vat lieu kho'!T$3)</f>
        <v>1</v>
      </c>
      <c r="U157" s="183">
        <f>SUMIFS(BKE!$F:$F,BKE!$C:$C,'nguyen vat lieu kho'!$A:$A,BKE!$B:$B,'nguyen vat lieu kho'!U$3)</f>
        <v>0</v>
      </c>
      <c r="V157" s="183">
        <f>SUMIFS(BKE!$F:$F,BKE!$C:$C,'nguyen vat lieu kho'!$A:$A,BKE!$B:$B,'nguyen vat lieu kho'!V$3)</f>
        <v>0</v>
      </c>
      <c r="W157" s="183">
        <f>SUMIFS(BKE!$F:$F,BKE!$C:$C,'nguyen vat lieu kho'!$A:$A,BKE!$B:$B,'nguyen vat lieu kho'!W$3)</f>
        <v>0</v>
      </c>
      <c r="X157" s="183">
        <f>SUMIFS(BKE!$F:$F,BKE!$C:$C,'nguyen vat lieu kho'!$A:$A,BKE!$B:$B,'nguyen vat lieu kho'!X$3)</f>
        <v>0</v>
      </c>
      <c r="Y157" s="183">
        <f>SUMIFS(BKE!$F:$F,BKE!$C:$C,'nguyen vat lieu kho'!$A:$A,BKE!$B:$B,'nguyen vat lieu kho'!Y$3)</f>
        <v>0</v>
      </c>
      <c r="Z157" s="183">
        <f>SUMIFS(BKE!$F:$F,BKE!$C:$C,'nguyen vat lieu kho'!$A:$A,BKE!$B:$B,'nguyen vat lieu kho'!Z$3)</f>
        <v>0</v>
      </c>
      <c r="AA157" s="183">
        <f>SUMIFS(BKE!$F:$F,BKE!$C:$C,'nguyen vat lieu kho'!$A:$A,BKE!$B:$B,'nguyen vat lieu kho'!AA$3)</f>
        <v>0</v>
      </c>
      <c r="AB157" s="183">
        <f>SUMIFS(BKE!$F:$F,BKE!$C:$C,'nguyen vat lieu kho'!$A:$A,BKE!$B:$B,'nguyen vat lieu kho'!AB$3)</f>
        <v>0</v>
      </c>
      <c r="AC157" s="183">
        <f>SUMIFS(BKE!$F:$F,BKE!$C:$C,'nguyen vat lieu kho'!$A:$A,BKE!$B:$B,'nguyen vat lieu kho'!AC$3)</f>
        <v>0</v>
      </c>
      <c r="AD157" s="183">
        <f>SUMIFS(BKE!$F:$F,BKE!$C:$C,'nguyen vat lieu kho'!$A:$A,BKE!$B:$B,'nguyen vat lieu kho'!AD$3)</f>
        <v>0</v>
      </c>
      <c r="AE157" s="183">
        <f>SUMIFS(BKE!$F:$F,BKE!$C:$C,'nguyen vat lieu kho'!$A:$A,BKE!$B:$B,'nguyen vat lieu kho'!AE$3)</f>
        <v>0</v>
      </c>
      <c r="AF157" s="183">
        <f>SUMIFS(BKE!$F:$F,BKE!$C:$C,'nguyen vat lieu kho'!$A:$A,BKE!$B:$B,'nguyen vat lieu kho'!AF$3)</f>
        <v>0</v>
      </c>
      <c r="AG157" s="183">
        <f>SUMIFS(BKE!$F:$F,BKE!$C:$C,'nguyen vat lieu kho'!$A:$A,BKE!$B:$B,'nguyen vat lieu kho'!AG$3)</f>
        <v>0</v>
      </c>
      <c r="AH157" s="183">
        <f>SUMIFS(BKE!$F:$F,BKE!$C:$C,'nguyen vat lieu kho'!$A:$A,BKE!$B:$B,'nguyen vat lieu kho'!AH$3)</f>
        <v>0</v>
      </c>
      <c r="AI157" s="183">
        <f>SUMIFS(BKE!$F:$F,BKE!$C:$C,'nguyen vat lieu kho'!$A:$A,BKE!$B:$B,'nguyen vat lieu kho'!AI$3)</f>
        <v>0</v>
      </c>
      <c r="AJ157" s="183">
        <f>SUMIFS(BKE!$F:$F,BKE!$C:$C,'nguyen vat lieu kho'!$A:$A,BKE!$B:$B,'nguyen vat lieu kho'!AJ$3)</f>
        <v>0</v>
      </c>
      <c r="AK157" s="183">
        <f>SUMIFS(BKE!$F:$F,BKE!$C:$C,'nguyen vat lieu kho'!$A:$A,BKE!$B:$B,'nguyen vat lieu kho'!AK$3)</f>
        <v>0</v>
      </c>
      <c r="AL157" s="183">
        <f>SUMIFS(BKE!$F:$F,BKE!$C:$C,'nguyen vat lieu kho'!$A:$A,BKE!$B:$B,'nguyen vat lieu kho'!AL$3)</f>
        <v>0</v>
      </c>
      <c r="AM157" s="183">
        <f>SUMIFS(BKE!$F:$F,BKE!$C:$C,'nguyen vat lieu kho'!$A:$A,BKE!$B:$B,'nguyen vat lieu kho'!AM$3)</f>
        <v>0</v>
      </c>
      <c r="AN157" s="183">
        <f>SUMIFS(BKE!$F:$F,BKE!$C:$C,'nguyen vat lieu kho'!$A:$A,BKE!$B:$B,'nguyen vat lieu kho'!AN$3)</f>
        <v>0</v>
      </c>
      <c r="AO157" s="183">
        <f>SUMIFS(BKE!$F:$F,BKE!$C:$C,'nguyen vat lieu kho'!$A:$A,BKE!$B:$B,'nguyen vat lieu kho'!AO$3)</f>
        <v>0</v>
      </c>
      <c r="AP157" s="183">
        <f>SUMIFS(BKE!$F:$F,BKE!$C:$C,'nguyen vat lieu kho'!$A:$A,BKE!$B:$B,'nguyen vat lieu kho'!AP$3)</f>
        <v>1</v>
      </c>
      <c r="AQ157" s="183">
        <f>SUMIFS(BKE!$F:$F,BKE!$C:$C,'nguyen vat lieu kho'!$A:$A,BKE!$B:$B,'nguyen vat lieu kho'!AQ$3)</f>
        <v>0</v>
      </c>
    </row>
    <row r="158" spans="1:43" s="118" customFormat="1" ht="25.5" customHeight="1">
      <c r="A158" s="6" t="s">
        <v>233</v>
      </c>
      <c r="B158" s="134" t="s">
        <v>234</v>
      </c>
      <c r="C158" s="135" t="s">
        <v>4</v>
      </c>
      <c r="D158" s="123">
        <f>VLOOKUP(A158,BKE!C664:H1070,5,0)</f>
        <v>50000</v>
      </c>
      <c r="E158" s="128">
        <v>0.6</v>
      </c>
      <c r="F158" s="124">
        <f t="shared" si="19"/>
        <v>30000</v>
      </c>
      <c r="G158" s="125">
        <f t="shared" si="21"/>
        <v>1</v>
      </c>
      <c r="H158" s="126">
        <f t="shared" si="20"/>
        <v>50000</v>
      </c>
      <c r="I158" s="249">
        <f t="shared" si="17"/>
        <v>1</v>
      </c>
      <c r="J158" s="127">
        <f t="shared" si="17"/>
        <v>50000</v>
      </c>
      <c r="K158" s="128">
        <v>0.6</v>
      </c>
      <c r="L158" s="122">
        <f t="shared" si="18"/>
        <v>30000</v>
      </c>
      <c r="M158" s="183">
        <f>SUMIFS(BKE!$F:$F,BKE!$C:$C,'nguyen vat lieu kho'!$A:$A,BKE!$B:$B,'nguyen vat lieu kho'!M$3)</f>
        <v>0</v>
      </c>
      <c r="N158" s="183">
        <f>SUMIFS(BKE!$F:$F,BKE!$C:$C,'nguyen vat lieu kho'!$A:$A,BKE!$B:$B,'nguyen vat lieu kho'!N$3)</f>
        <v>0</v>
      </c>
      <c r="O158" s="183">
        <f>SUMIFS(BKE!$F:$F,BKE!$C:$C,'nguyen vat lieu kho'!$A:$A,BKE!$B:$B,'nguyen vat lieu kho'!O$3)</f>
        <v>0</v>
      </c>
      <c r="P158" s="183">
        <f>SUMIFS(BKE!$F:$F,BKE!$C:$C,'nguyen vat lieu kho'!$A:$A,BKE!$B:$B,'nguyen vat lieu kho'!P$3)</f>
        <v>0</v>
      </c>
      <c r="Q158" s="183">
        <f>SUMIFS(BKE!$F:$F,BKE!$C:$C,'nguyen vat lieu kho'!$A:$A,BKE!$B:$B,'nguyen vat lieu kho'!Q$3)</f>
        <v>0</v>
      </c>
      <c r="R158" s="183">
        <f>SUMIFS(BKE!$F:$F,BKE!$C:$C,'nguyen vat lieu kho'!$A:$A,BKE!$B:$B,'nguyen vat lieu kho'!R$3)</f>
        <v>0</v>
      </c>
      <c r="S158" s="183">
        <f>SUMIFS(BKE!$F:$F,BKE!$C:$C,'nguyen vat lieu kho'!$A:$A,BKE!$B:$B,'nguyen vat lieu kho'!S$3)</f>
        <v>0</v>
      </c>
      <c r="T158" s="183">
        <f>SUMIFS(BKE!$F:$F,BKE!$C:$C,'nguyen vat lieu kho'!$A:$A,BKE!$B:$B,'nguyen vat lieu kho'!T$3)</f>
        <v>1</v>
      </c>
      <c r="U158" s="183">
        <f>SUMIFS(BKE!$F:$F,BKE!$C:$C,'nguyen vat lieu kho'!$A:$A,BKE!$B:$B,'nguyen vat lieu kho'!U$3)</f>
        <v>0</v>
      </c>
      <c r="V158" s="183">
        <f>SUMIFS(BKE!$F:$F,BKE!$C:$C,'nguyen vat lieu kho'!$A:$A,BKE!$B:$B,'nguyen vat lieu kho'!V$3)</f>
        <v>0</v>
      </c>
      <c r="W158" s="183">
        <f>SUMIFS(BKE!$F:$F,BKE!$C:$C,'nguyen vat lieu kho'!$A:$A,BKE!$B:$B,'nguyen vat lieu kho'!W$3)</f>
        <v>0</v>
      </c>
      <c r="X158" s="183">
        <f>SUMIFS(BKE!$F:$F,BKE!$C:$C,'nguyen vat lieu kho'!$A:$A,BKE!$B:$B,'nguyen vat lieu kho'!X$3)</f>
        <v>0</v>
      </c>
      <c r="Y158" s="183">
        <f>SUMIFS(BKE!$F:$F,BKE!$C:$C,'nguyen vat lieu kho'!$A:$A,BKE!$B:$B,'nguyen vat lieu kho'!Y$3)</f>
        <v>0</v>
      </c>
      <c r="Z158" s="183">
        <f>SUMIFS(BKE!$F:$F,BKE!$C:$C,'nguyen vat lieu kho'!$A:$A,BKE!$B:$B,'nguyen vat lieu kho'!Z$3)</f>
        <v>0</v>
      </c>
      <c r="AA158" s="183">
        <f>SUMIFS(BKE!$F:$F,BKE!$C:$C,'nguyen vat lieu kho'!$A:$A,BKE!$B:$B,'nguyen vat lieu kho'!AA$3)</f>
        <v>0</v>
      </c>
      <c r="AB158" s="183">
        <f>SUMIFS(BKE!$F:$F,BKE!$C:$C,'nguyen vat lieu kho'!$A:$A,BKE!$B:$B,'nguyen vat lieu kho'!AB$3)</f>
        <v>0</v>
      </c>
      <c r="AC158" s="183">
        <f>SUMIFS(BKE!$F:$F,BKE!$C:$C,'nguyen vat lieu kho'!$A:$A,BKE!$B:$B,'nguyen vat lieu kho'!AC$3)</f>
        <v>0</v>
      </c>
      <c r="AD158" s="183">
        <f>SUMIFS(BKE!$F:$F,BKE!$C:$C,'nguyen vat lieu kho'!$A:$A,BKE!$B:$B,'nguyen vat lieu kho'!AD$3)</f>
        <v>0</v>
      </c>
      <c r="AE158" s="183">
        <f>SUMIFS(BKE!$F:$F,BKE!$C:$C,'nguyen vat lieu kho'!$A:$A,BKE!$B:$B,'nguyen vat lieu kho'!AE$3)</f>
        <v>0</v>
      </c>
      <c r="AF158" s="183">
        <f>SUMIFS(BKE!$F:$F,BKE!$C:$C,'nguyen vat lieu kho'!$A:$A,BKE!$B:$B,'nguyen vat lieu kho'!AF$3)</f>
        <v>0</v>
      </c>
      <c r="AG158" s="183">
        <f>SUMIFS(BKE!$F:$F,BKE!$C:$C,'nguyen vat lieu kho'!$A:$A,BKE!$B:$B,'nguyen vat lieu kho'!AG$3)</f>
        <v>0</v>
      </c>
      <c r="AH158" s="183">
        <f>SUMIFS(BKE!$F:$F,BKE!$C:$C,'nguyen vat lieu kho'!$A:$A,BKE!$B:$B,'nguyen vat lieu kho'!AH$3)</f>
        <v>0</v>
      </c>
      <c r="AI158" s="183">
        <f>SUMIFS(BKE!$F:$F,BKE!$C:$C,'nguyen vat lieu kho'!$A:$A,BKE!$B:$B,'nguyen vat lieu kho'!AI$3)</f>
        <v>0</v>
      </c>
      <c r="AJ158" s="183">
        <f>SUMIFS(BKE!$F:$F,BKE!$C:$C,'nguyen vat lieu kho'!$A:$A,BKE!$B:$B,'nguyen vat lieu kho'!AJ$3)</f>
        <v>0</v>
      </c>
      <c r="AK158" s="183">
        <f>SUMIFS(BKE!$F:$F,BKE!$C:$C,'nguyen vat lieu kho'!$A:$A,BKE!$B:$B,'nguyen vat lieu kho'!AK$3)</f>
        <v>0</v>
      </c>
      <c r="AL158" s="183">
        <f>SUMIFS(BKE!$F:$F,BKE!$C:$C,'nguyen vat lieu kho'!$A:$A,BKE!$B:$B,'nguyen vat lieu kho'!AL$3)</f>
        <v>0</v>
      </c>
      <c r="AM158" s="183">
        <f>SUMIFS(BKE!$F:$F,BKE!$C:$C,'nguyen vat lieu kho'!$A:$A,BKE!$B:$B,'nguyen vat lieu kho'!AM$3)</f>
        <v>0</v>
      </c>
      <c r="AN158" s="183">
        <f>SUMIFS(BKE!$F:$F,BKE!$C:$C,'nguyen vat lieu kho'!$A:$A,BKE!$B:$B,'nguyen vat lieu kho'!AN$3)</f>
        <v>0</v>
      </c>
      <c r="AO158" s="183">
        <f>SUMIFS(BKE!$F:$F,BKE!$C:$C,'nguyen vat lieu kho'!$A:$A,BKE!$B:$B,'nguyen vat lieu kho'!AO$3)</f>
        <v>0</v>
      </c>
      <c r="AP158" s="183">
        <f>SUMIFS(BKE!$F:$F,BKE!$C:$C,'nguyen vat lieu kho'!$A:$A,BKE!$B:$B,'nguyen vat lieu kho'!AP$3)</f>
        <v>0</v>
      </c>
      <c r="AQ158" s="183">
        <f>SUMIFS(BKE!$F:$F,BKE!$C:$C,'nguyen vat lieu kho'!$A:$A,BKE!$B:$B,'nguyen vat lieu kho'!AQ$3)</f>
        <v>0</v>
      </c>
    </row>
    <row r="159" spans="1:43" s="118" customFormat="1" ht="25.5" customHeight="1">
      <c r="A159" s="9" t="s">
        <v>905</v>
      </c>
      <c r="B159" s="9" t="s">
        <v>335</v>
      </c>
      <c r="C159" s="9" t="s">
        <v>4</v>
      </c>
      <c r="D159" s="123">
        <f>VLOOKUP(A159,BKE!C665:H1071,5,0)</f>
        <v>70000</v>
      </c>
      <c r="E159" s="128">
        <v>0.8</v>
      </c>
      <c r="F159" s="124">
        <f t="shared" si="19"/>
        <v>56000</v>
      </c>
      <c r="G159" s="125">
        <f t="shared" si="21"/>
        <v>3</v>
      </c>
      <c r="H159" s="126">
        <f t="shared" si="20"/>
        <v>210000</v>
      </c>
      <c r="I159" s="127">
        <f t="shared" si="17"/>
        <v>1.5999999999999996</v>
      </c>
      <c r="J159" s="127">
        <f t="shared" si="17"/>
        <v>112000</v>
      </c>
      <c r="K159" s="128">
        <v>2.2000000000000002</v>
      </c>
      <c r="L159" s="122">
        <f t="shared" si="18"/>
        <v>154000</v>
      </c>
      <c r="M159" s="183">
        <f>SUMIFS(BKE!$F:$F,BKE!$C:$C,'nguyen vat lieu kho'!$A:$A,BKE!$B:$B,'nguyen vat lieu kho'!M$3)</f>
        <v>1</v>
      </c>
      <c r="N159" s="183">
        <f>SUMIFS(BKE!$F:$F,BKE!$C:$C,'nguyen vat lieu kho'!$A:$A,BKE!$B:$B,'nguyen vat lieu kho'!N$3)</f>
        <v>0</v>
      </c>
      <c r="O159" s="183">
        <f>SUMIFS(BKE!$F:$F,BKE!$C:$C,'nguyen vat lieu kho'!$A:$A,BKE!$B:$B,'nguyen vat lieu kho'!O$3)</f>
        <v>0</v>
      </c>
      <c r="P159" s="183">
        <f>SUMIFS(BKE!$F:$F,BKE!$C:$C,'nguyen vat lieu kho'!$A:$A,BKE!$B:$B,'nguyen vat lieu kho'!P$3)</f>
        <v>0</v>
      </c>
      <c r="Q159" s="183">
        <f>SUMIFS(BKE!$F:$F,BKE!$C:$C,'nguyen vat lieu kho'!$A:$A,BKE!$B:$B,'nguyen vat lieu kho'!Q$3)</f>
        <v>0</v>
      </c>
      <c r="R159" s="183">
        <f>SUMIFS(BKE!$F:$F,BKE!$C:$C,'nguyen vat lieu kho'!$A:$A,BKE!$B:$B,'nguyen vat lieu kho'!R$3)</f>
        <v>0</v>
      </c>
      <c r="S159" s="183">
        <f>SUMIFS(BKE!$F:$F,BKE!$C:$C,'nguyen vat lieu kho'!$A:$A,BKE!$B:$B,'nguyen vat lieu kho'!S$3)</f>
        <v>0</v>
      </c>
      <c r="T159" s="183">
        <f>SUMIFS(BKE!$F:$F,BKE!$C:$C,'nguyen vat lieu kho'!$A:$A,BKE!$B:$B,'nguyen vat lieu kho'!T$3)</f>
        <v>0</v>
      </c>
      <c r="U159" s="183">
        <f>SUMIFS(BKE!$F:$F,BKE!$C:$C,'nguyen vat lieu kho'!$A:$A,BKE!$B:$B,'nguyen vat lieu kho'!U$3)</f>
        <v>0</v>
      </c>
      <c r="V159" s="183">
        <f>SUMIFS(BKE!$F:$F,BKE!$C:$C,'nguyen vat lieu kho'!$A:$A,BKE!$B:$B,'nguyen vat lieu kho'!V$3)</f>
        <v>0</v>
      </c>
      <c r="W159" s="183">
        <f>SUMIFS(BKE!$F:$F,BKE!$C:$C,'nguyen vat lieu kho'!$A:$A,BKE!$B:$B,'nguyen vat lieu kho'!W$3)</f>
        <v>0</v>
      </c>
      <c r="X159" s="183">
        <f>SUMIFS(BKE!$F:$F,BKE!$C:$C,'nguyen vat lieu kho'!$A:$A,BKE!$B:$B,'nguyen vat lieu kho'!X$3)</f>
        <v>0</v>
      </c>
      <c r="Y159" s="183">
        <f>SUMIFS(BKE!$F:$F,BKE!$C:$C,'nguyen vat lieu kho'!$A:$A,BKE!$B:$B,'nguyen vat lieu kho'!Y$3)</f>
        <v>0</v>
      </c>
      <c r="Z159" s="183">
        <f>SUMIFS(BKE!$F:$F,BKE!$C:$C,'nguyen vat lieu kho'!$A:$A,BKE!$B:$B,'nguyen vat lieu kho'!Z$3)</f>
        <v>0</v>
      </c>
      <c r="AA159" s="183">
        <f>SUMIFS(BKE!$F:$F,BKE!$C:$C,'nguyen vat lieu kho'!$A:$A,BKE!$B:$B,'nguyen vat lieu kho'!AA$3)</f>
        <v>1</v>
      </c>
      <c r="AB159" s="183">
        <f>SUMIFS(BKE!$F:$F,BKE!$C:$C,'nguyen vat lieu kho'!$A:$A,BKE!$B:$B,'nguyen vat lieu kho'!AB$3)</f>
        <v>0</v>
      </c>
      <c r="AC159" s="183">
        <f>SUMIFS(BKE!$F:$F,BKE!$C:$C,'nguyen vat lieu kho'!$A:$A,BKE!$B:$B,'nguyen vat lieu kho'!AC$3)</f>
        <v>0</v>
      </c>
      <c r="AD159" s="183">
        <f>SUMIFS(BKE!$F:$F,BKE!$C:$C,'nguyen vat lieu kho'!$A:$A,BKE!$B:$B,'nguyen vat lieu kho'!AD$3)</f>
        <v>0</v>
      </c>
      <c r="AE159" s="183">
        <f>SUMIFS(BKE!$F:$F,BKE!$C:$C,'nguyen vat lieu kho'!$A:$A,BKE!$B:$B,'nguyen vat lieu kho'!AE$3)</f>
        <v>0</v>
      </c>
      <c r="AF159" s="183">
        <f>SUMIFS(BKE!$F:$F,BKE!$C:$C,'nguyen vat lieu kho'!$A:$A,BKE!$B:$B,'nguyen vat lieu kho'!AF$3)</f>
        <v>0</v>
      </c>
      <c r="AG159" s="183">
        <f>SUMIFS(BKE!$F:$F,BKE!$C:$C,'nguyen vat lieu kho'!$A:$A,BKE!$B:$B,'nguyen vat lieu kho'!AG$3)</f>
        <v>0</v>
      </c>
      <c r="AH159" s="183">
        <f>SUMIFS(BKE!$F:$F,BKE!$C:$C,'nguyen vat lieu kho'!$A:$A,BKE!$B:$B,'nguyen vat lieu kho'!AH$3)</f>
        <v>1</v>
      </c>
      <c r="AI159" s="183">
        <f>SUMIFS(BKE!$F:$F,BKE!$C:$C,'nguyen vat lieu kho'!$A:$A,BKE!$B:$B,'nguyen vat lieu kho'!AI$3)</f>
        <v>0</v>
      </c>
      <c r="AJ159" s="183">
        <f>SUMIFS(BKE!$F:$F,BKE!$C:$C,'nguyen vat lieu kho'!$A:$A,BKE!$B:$B,'nguyen vat lieu kho'!AJ$3)</f>
        <v>0</v>
      </c>
      <c r="AK159" s="183">
        <f>SUMIFS(BKE!$F:$F,BKE!$C:$C,'nguyen vat lieu kho'!$A:$A,BKE!$B:$B,'nguyen vat lieu kho'!AK$3)</f>
        <v>0</v>
      </c>
      <c r="AL159" s="183">
        <f>SUMIFS(BKE!$F:$F,BKE!$C:$C,'nguyen vat lieu kho'!$A:$A,BKE!$B:$B,'nguyen vat lieu kho'!AL$3)</f>
        <v>0</v>
      </c>
      <c r="AM159" s="183">
        <f>SUMIFS(BKE!$F:$F,BKE!$C:$C,'nguyen vat lieu kho'!$A:$A,BKE!$B:$B,'nguyen vat lieu kho'!AM$3)</f>
        <v>0</v>
      </c>
      <c r="AN159" s="183">
        <f>SUMIFS(BKE!$F:$F,BKE!$C:$C,'nguyen vat lieu kho'!$A:$A,BKE!$B:$B,'nguyen vat lieu kho'!AN$3)</f>
        <v>0</v>
      </c>
      <c r="AO159" s="183">
        <f>SUMIFS(BKE!$F:$F,BKE!$C:$C,'nguyen vat lieu kho'!$A:$A,BKE!$B:$B,'nguyen vat lieu kho'!AO$3)</f>
        <v>0</v>
      </c>
      <c r="AP159" s="183">
        <f>SUMIFS(BKE!$F:$F,BKE!$C:$C,'nguyen vat lieu kho'!$A:$A,BKE!$B:$B,'nguyen vat lieu kho'!AP$3)</f>
        <v>0</v>
      </c>
      <c r="AQ159" s="183">
        <f>SUMIFS(BKE!$F:$F,BKE!$C:$C,'nguyen vat lieu kho'!$A:$A,BKE!$B:$B,'nguyen vat lieu kho'!AQ$3)</f>
        <v>0</v>
      </c>
    </row>
    <row r="160" spans="1:43" s="118" customFormat="1" ht="25.5" customHeight="1">
      <c r="A160" s="9" t="s">
        <v>336</v>
      </c>
      <c r="B160" s="247" t="s">
        <v>337</v>
      </c>
      <c r="C160" s="9" t="s">
        <v>4</v>
      </c>
      <c r="D160" s="123"/>
      <c r="E160" s="128"/>
      <c r="F160" s="124">
        <f t="shared" si="19"/>
        <v>0</v>
      </c>
      <c r="G160" s="125">
        <f t="shared" si="21"/>
        <v>0</v>
      </c>
      <c r="H160" s="126">
        <f t="shared" si="20"/>
        <v>0</v>
      </c>
      <c r="I160" s="127">
        <f t="shared" si="17"/>
        <v>0</v>
      </c>
      <c r="J160" s="127">
        <f t="shared" si="17"/>
        <v>0</v>
      </c>
      <c r="K160" s="128"/>
      <c r="L160" s="122">
        <f t="shared" si="18"/>
        <v>0</v>
      </c>
      <c r="M160" s="183">
        <f>SUMIFS(BKE!$F:$F,BKE!$C:$C,'nguyen vat lieu kho'!$A:$A,BKE!$B:$B,'nguyen vat lieu kho'!M$3)</f>
        <v>0</v>
      </c>
      <c r="N160" s="183">
        <f>SUMIFS(BKE!$F:$F,BKE!$C:$C,'nguyen vat lieu kho'!$A:$A,BKE!$B:$B,'nguyen vat lieu kho'!N$3)</f>
        <v>0</v>
      </c>
      <c r="O160" s="183">
        <f>SUMIFS(BKE!$F:$F,BKE!$C:$C,'nguyen vat lieu kho'!$A:$A,BKE!$B:$B,'nguyen vat lieu kho'!O$3)</f>
        <v>0</v>
      </c>
      <c r="P160" s="183">
        <f>SUMIFS(BKE!$F:$F,BKE!$C:$C,'nguyen vat lieu kho'!$A:$A,BKE!$B:$B,'nguyen vat lieu kho'!P$3)</f>
        <v>0</v>
      </c>
      <c r="Q160" s="183">
        <f>SUMIFS(BKE!$F:$F,BKE!$C:$C,'nguyen vat lieu kho'!$A:$A,BKE!$B:$B,'nguyen vat lieu kho'!Q$3)</f>
        <v>0</v>
      </c>
      <c r="R160" s="183">
        <f>SUMIFS(BKE!$F:$F,BKE!$C:$C,'nguyen vat lieu kho'!$A:$A,BKE!$B:$B,'nguyen vat lieu kho'!R$3)</f>
        <v>0</v>
      </c>
      <c r="S160" s="183">
        <f>SUMIFS(BKE!$F:$F,BKE!$C:$C,'nguyen vat lieu kho'!$A:$A,BKE!$B:$B,'nguyen vat lieu kho'!S$3)</f>
        <v>0</v>
      </c>
      <c r="T160" s="183">
        <f>SUMIFS(BKE!$F:$F,BKE!$C:$C,'nguyen vat lieu kho'!$A:$A,BKE!$B:$B,'nguyen vat lieu kho'!T$3)</f>
        <v>0</v>
      </c>
      <c r="U160" s="183">
        <f>SUMIFS(BKE!$F:$F,BKE!$C:$C,'nguyen vat lieu kho'!$A:$A,BKE!$B:$B,'nguyen vat lieu kho'!U$3)</f>
        <v>0</v>
      </c>
      <c r="V160" s="183">
        <f>SUMIFS(BKE!$F:$F,BKE!$C:$C,'nguyen vat lieu kho'!$A:$A,BKE!$B:$B,'nguyen vat lieu kho'!V$3)</f>
        <v>0</v>
      </c>
      <c r="W160" s="183">
        <f>SUMIFS(BKE!$F:$F,BKE!$C:$C,'nguyen vat lieu kho'!$A:$A,BKE!$B:$B,'nguyen vat lieu kho'!W$3)</f>
        <v>0</v>
      </c>
      <c r="X160" s="183">
        <f>SUMIFS(BKE!$F:$F,BKE!$C:$C,'nguyen vat lieu kho'!$A:$A,BKE!$B:$B,'nguyen vat lieu kho'!X$3)</f>
        <v>0</v>
      </c>
      <c r="Y160" s="183">
        <f>SUMIFS(BKE!$F:$F,BKE!$C:$C,'nguyen vat lieu kho'!$A:$A,BKE!$B:$B,'nguyen vat lieu kho'!Y$3)</f>
        <v>0</v>
      </c>
      <c r="Z160" s="183">
        <f>SUMIFS(BKE!$F:$F,BKE!$C:$C,'nguyen vat lieu kho'!$A:$A,BKE!$B:$B,'nguyen vat lieu kho'!Z$3)</f>
        <v>0</v>
      </c>
      <c r="AA160" s="183">
        <f>SUMIFS(BKE!$F:$F,BKE!$C:$C,'nguyen vat lieu kho'!$A:$A,BKE!$B:$B,'nguyen vat lieu kho'!AA$3)</f>
        <v>0</v>
      </c>
      <c r="AB160" s="183">
        <f>SUMIFS(BKE!$F:$F,BKE!$C:$C,'nguyen vat lieu kho'!$A:$A,BKE!$B:$B,'nguyen vat lieu kho'!AB$3)</f>
        <v>0</v>
      </c>
      <c r="AC160" s="183">
        <f>SUMIFS(BKE!$F:$F,BKE!$C:$C,'nguyen vat lieu kho'!$A:$A,BKE!$B:$B,'nguyen vat lieu kho'!AC$3)</f>
        <v>0</v>
      </c>
      <c r="AD160" s="183">
        <f>SUMIFS(BKE!$F:$F,BKE!$C:$C,'nguyen vat lieu kho'!$A:$A,BKE!$B:$B,'nguyen vat lieu kho'!AD$3)</f>
        <v>0</v>
      </c>
      <c r="AE160" s="183">
        <f>SUMIFS(BKE!$F:$F,BKE!$C:$C,'nguyen vat lieu kho'!$A:$A,BKE!$B:$B,'nguyen vat lieu kho'!AE$3)</f>
        <v>0</v>
      </c>
      <c r="AF160" s="183">
        <f>SUMIFS(BKE!$F:$F,BKE!$C:$C,'nguyen vat lieu kho'!$A:$A,BKE!$B:$B,'nguyen vat lieu kho'!AF$3)</f>
        <v>0</v>
      </c>
      <c r="AG160" s="183">
        <f>SUMIFS(BKE!$F:$F,BKE!$C:$C,'nguyen vat lieu kho'!$A:$A,BKE!$B:$B,'nguyen vat lieu kho'!AG$3)</f>
        <v>0</v>
      </c>
      <c r="AH160" s="183">
        <f>SUMIFS(BKE!$F:$F,BKE!$C:$C,'nguyen vat lieu kho'!$A:$A,BKE!$B:$B,'nguyen vat lieu kho'!AH$3)</f>
        <v>0</v>
      </c>
      <c r="AI160" s="183">
        <f>SUMIFS(BKE!$F:$F,BKE!$C:$C,'nguyen vat lieu kho'!$A:$A,BKE!$B:$B,'nguyen vat lieu kho'!AI$3)</f>
        <v>0</v>
      </c>
      <c r="AJ160" s="183">
        <f>SUMIFS(BKE!$F:$F,BKE!$C:$C,'nguyen vat lieu kho'!$A:$A,BKE!$B:$B,'nguyen vat lieu kho'!AJ$3)</f>
        <v>0</v>
      </c>
      <c r="AK160" s="183">
        <f>SUMIFS(BKE!$F:$F,BKE!$C:$C,'nguyen vat lieu kho'!$A:$A,BKE!$B:$B,'nguyen vat lieu kho'!AK$3)</f>
        <v>0</v>
      </c>
      <c r="AL160" s="183">
        <f>SUMIFS(BKE!$F:$F,BKE!$C:$C,'nguyen vat lieu kho'!$A:$A,BKE!$B:$B,'nguyen vat lieu kho'!AL$3)</f>
        <v>0</v>
      </c>
      <c r="AM160" s="183">
        <f>SUMIFS(BKE!$F:$F,BKE!$C:$C,'nguyen vat lieu kho'!$A:$A,BKE!$B:$B,'nguyen vat lieu kho'!AM$3)</f>
        <v>0</v>
      </c>
      <c r="AN160" s="183">
        <f>SUMIFS(BKE!$F:$F,BKE!$C:$C,'nguyen vat lieu kho'!$A:$A,BKE!$B:$B,'nguyen vat lieu kho'!AN$3)</f>
        <v>0</v>
      </c>
      <c r="AO160" s="183">
        <f>SUMIFS(BKE!$F:$F,BKE!$C:$C,'nguyen vat lieu kho'!$A:$A,BKE!$B:$B,'nguyen vat lieu kho'!AO$3)</f>
        <v>0</v>
      </c>
      <c r="AP160" s="183">
        <f>SUMIFS(BKE!$F:$F,BKE!$C:$C,'nguyen vat lieu kho'!$A:$A,BKE!$B:$B,'nguyen vat lieu kho'!AP$3)</f>
        <v>0</v>
      </c>
      <c r="AQ160" s="183">
        <f>SUMIFS(BKE!$F:$F,BKE!$C:$C,'nguyen vat lieu kho'!$A:$A,BKE!$B:$B,'nguyen vat lieu kho'!AQ$3)</f>
        <v>0</v>
      </c>
    </row>
    <row r="161" spans="1:43" s="118" customFormat="1" ht="25.5" customHeight="1">
      <c r="A161" s="6" t="s">
        <v>235</v>
      </c>
      <c r="B161" s="134" t="s">
        <v>236</v>
      </c>
      <c r="C161" s="135" t="s">
        <v>414</v>
      </c>
      <c r="D161" s="123">
        <f>VLOOKUP(A161,BKE!C667:H1073,5,0)</f>
        <v>144229</v>
      </c>
      <c r="E161" s="128">
        <v>1</v>
      </c>
      <c r="F161" s="124">
        <f t="shared" si="19"/>
        <v>144229</v>
      </c>
      <c r="G161" s="125">
        <f t="shared" si="21"/>
        <v>4</v>
      </c>
      <c r="H161" s="126">
        <f t="shared" si="20"/>
        <v>576916</v>
      </c>
      <c r="I161" s="127">
        <f t="shared" si="17"/>
        <v>3.6</v>
      </c>
      <c r="J161" s="127">
        <f t="shared" si="17"/>
        <v>519224.4</v>
      </c>
      <c r="K161" s="128">
        <v>1.4</v>
      </c>
      <c r="L161" s="122">
        <f t="shared" si="18"/>
        <v>201920.59999999998</v>
      </c>
      <c r="M161" s="183">
        <f>SUMIFS(BKE!$F:$F,BKE!$C:$C,'nguyen vat lieu kho'!$A:$A,BKE!$B:$B,'nguyen vat lieu kho'!M$3)</f>
        <v>1</v>
      </c>
      <c r="N161" s="183">
        <f>SUMIFS(BKE!$F:$F,BKE!$C:$C,'nguyen vat lieu kho'!$A:$A,BKE!$B:$B,'nguyen vat lieu kho'!N$3)</f>
        <v>0</v>
      </c>
      <c r="O161" s="183">
        <f>SUMIFS(BKE!$F:$F,BKE!$C:$C,'nguyen vat lieu kho'!$A:$A,BKE!$B:$B,'nguyen vat lieu kho'!O$3)</f>
        <v>0</v>
      </c>
      <c r="P161" s="183">
        <f>SUMIFS(BKE!$F:$F,BKE!$C:$C,'nguyen vat lieu kho'!$A:$A,BKE!$B:$B,'nguyen vat lieu kho'!P$3)</f>
        <v>0</v>
      </c>
      <c r="Q161" s="183">
        <f>SUMIFS(BKE!$F:$F,BKE!$C:$C,'nguyen vat lieu kho'!$A:$A,BKE!$B:$B,'nguyen vat lieu kho'!Q$3)</f>
        <v>0</v>
      </c>
      <c r="R161" s="183">
        <f>SUMIFS(BKE!$F:$F,BKE!$C:$C,'nguyen vat lieu kho'!$A:$A,BKE!$B:$B,'nguyen vat lieu kho'!R$3)</f>
        <v>0</v>
      </c>
      <c r="S161" s="183">
        <f>SUMIFS(BKE!$F:$F,BKE!$C:$C,'nguyen vat lieu kho'!$A:$A,BKE!$B:$B,'nguyen vat lieu kho'!S$3)</f>
        <v>0</v>
      </c>
      <c r="T161" s="183">
        <f>SUMIFS(BKE!$F:$F,BKE!$C:$C,'nguyen vat lieu kho'!$A:$A,BKE!$B:$B,'nguyen vat lieu kho'!T$3)</f>
        <v>1</v>
      </c>
      <c r="U161" s="183">
        <f>SUMIFS(BKE!$F:$F,BKE!$C:$C,'nguyen vat lieu kho'!$A:$A,BKE!$B:$B,'nguyen vat lieu kho'!U$3)</f>
        <v>0</v>
      </c>
      <c r="V161" s="183">
        <f>SUMIFS(BKE!$F:$F,BKE!$C:$C,'nguyen vat lieu kho'!$A:$A,BKE!$B:$B,'nguyen vat lieu kho'!V$3)</f>
        <v>0</v>
      </c>
      <c r="W161" s="183">
        <f>SUMIFS(BKE!$F:$F,BKE!$C:$C,'nguyen vat lieu kho'!$A:$A,BKE!$B:$B,'nguyen vat lieu kho'!W$3)</f>
        <v>0</v>
      </c>
      <c r="X161" s="183">
        <f>SUMIFS(BKE!$F:$F,BKE!$C:$C,'nguyen vat lieu kho'!$A:$A,BKE!$B:$B,'nguyen vat lieu kho'!X$3)</f>
        <v>0</v>
      </c>
      <c r="Y161" s="183">
        <f>SUMIFS(BKE!$F:$F,BKE!$C:$C,'nguyen vat lieu kho'!$A:$A,BKE!$B:$B,'nguyen vat lieu kho'!Y$3)</f>
        <v>0</v>
      </c>
      <c r="Z161" s="183">
        <f>SUMIFS(BKE!$F:$F,BKE!$C:$C,'nguyen vat lieu kho'!$A:$A,BKE!$B:$B,'nguyen vat lieu kho'!Z$3)</f>
        <v>0</v>
      </c>
      <c r="AA161" s="183">
        <f>SUMIFS(BKE!$F:$F,BKE!$C:$C,'nguyen vat lieu kho'!$A:$A,BKE!$B:$B,'nguyen vat lieu kho'!AA$3)</f>
        <v>1</v>
      </c>
      <c r="AB161" s="183">
        <f>SUMIFS(BKE!$F:$F,BKE!$C:$C,'nguyen vat lieu kho'!$A:$A,BKE!$B:$B,'nguyen vat lieu kho'!AB$3)</f>
        <v>0</v>
      </c>
      <c r="AC161" s="183">
        <f>SUMIFS(BKE!$F:$F,BKE!$C:$C,'nguyen vat lieu kho'!$A:$A,BKE!$B:$B,'nguyen vat lieu kho'!AC$3)</f>
        <v>0</v>
      </c>
      <c r="AD161" s="183">
        <f>SUMIFS(BKE!$F:$F,BKE!$C:$C,'nguyen vat lieu kho'!$A:$A,BKE!$B:$B,'nguyen vat lieu kho'!AD$3)</f>
        <v>0</v>
      </c>
      <c r="AE161" s="183">
        <f>SUMIFS(BKE!$F:$F,BKE!$C:$C,'nguyen vat lieu kho'!$A:$A,BKE!$B:$B,'nguyen vat lieu kho'!AE$3)</f>
        <v>0</v>
      </c>
      <c r="AF161" s="183">
        <f>SUMIFS(BKE!$F:$F,BKE!$C:$C,'nguyen vat lieu kho'!$A:$A,BKE!$B:$B,'nguyen vat lieu kho'!AF$3)</f>
        <v>0</v>
      </c>
      <c r="AG161" s="183">
        <f>SUMIFS(BKE!$F:$F,BKE!$C:$C,'nguyen vat lieu kho'!$A:$A,BKE!$B:$B,'nguyen vat lieu kho'!AG$3)</f>
        <v>0</v>
      </c>
      <c r="AH161" s="183">
        <f>SUMIFS(BKE!$F:$F,BKE!$C:$C,'nguyen vat lieu kho'!$A:$A,BKE!$B:$B,'nguyen vat lieu kho'!AH$3)</f>
        <v>0</v>
      </c>
      <c r="AI161" s="183">
        <f>SUMIFS(BKE!$F:$F,BKE!$C:$C,'nguyen vat lieu kho'!$A:$A,BKE!$B:$B,'nguyen vat lieu kho'!AI$3)</f>
        <v>0</v>
      </c>
      <c r="AJ161" s="183">
        <f>SUMIFS(BKE!$F:$F,BKE!$C:$C,'nguyen vat lieu kho'!$A:$A,BKE!$B:$B,'nguyen vat lieu kho'!AJ$3)</f>
        <v>0</v>
      </c>
      <c r="AK161" s="183">
        <f>SUMIFS(BKE!$F:$F,BKE!$C:$C,'nguyen vat lieu kho'!$A:$A,BKE!$B:$B,'nguyen vat lieu kho'!AK$3)</f>
        <v>0</v>
      </c>
      <c r="AL161" s="183">
        <f>SUMIFS(BKE!$F:$F,BKE!$C:$C,'nguyen vat lieu kho'!$A:$A,BKE!$B:$B,'nguyen vat lieu kho'!AL$3)</f>
        <v>0</v>
      </c>
      <c r="AM161" s="183">
        <f>SUMIFS(BKE!$F:$F,BKE!$C:$C,'nguyen vat lieu kho'!$A:$A,BKE!$B:$B,'nguyen vat lieu kho'!AM$3)</f>
        <v>0</v>
      </c>
      <c r="AN161" s="183">
        <f>SUMIFS(BKE!$F:$F,BKE!$C:$C,'nguyen vat lieu kho'!$A:$A,BKE!$B:$B,'nguyen vat lieu kho'!AN$3)</f>
        <v>0</v>
      </c>
      <c r="AO161" s="183">
        <f>SUMIFS(BKE!$F:$F,BKE!$C:$C,'nguyen vat lieu kho'!$A:$A,BKE!$B:$B,'nguyen vat lieu kho'!AO$3)</f>
        <v>0</v>
      </c>
      <c r="AP161" s="183">
        <f>SUMIFS(BKE!$F:$F,BKE!$C:$C,'nguyen vat lieu kho'!$A:$A,BKE!$B:$B,'nguyen vat lieu kho'!AP$3)</f>
        <v>1</v>
      </c>
      <c r="AQ161" s="183">
        <f>SUMIFS(BKE!$F:$F,BKE!$C:$C,'nguyen vat lieu kho'!$A:$A,BKE!$B:$B,'nguyen vat lieu kho'!AQ$3)</f>
        <v>0</v>
      </c>
    </row>
    <row r="162" spans="1:43" s="118" customFormat="1" ht="25.5" customHeight="1">
      <c r="A162" s="9" t="s">
        <v>338</v>
      </c>
      <c r="B162" s="9" t="s">
        <v>339</v>
      </c>
      <c r="C162" s="9" t="s">
        <v>237</v>
      </c>
      <c r="D162" s="123"/>
      <c r="E162" s="128">
        <v>8.3000000000000007</v>
      </c>
      <c r="F162" s="124">
        <f t="shared" si="19"/>
        <v>0</v>
      </c>
      <c r="G162" s="125">
        <f t="shared" si="21"/>
        <v>0</v>
      </c>
      <c r="H162" s="126">
        <f t="shared" si="20"/>
        <v>0</v>
      </c>
      <c r="I162" s="127">
        <f t="shared" si="17"/>
        <v>0.60000000000000053</v>
      </c>
      <c r="J162" s="127">
        <f t="shared" si="17"/>
        <v>0</v>
      </c>
      <c r="K162" s="128">
        <v>7.7</v>
      </c>
      <c r="L162" s="122">
        <f t="shared" si="18"/>
        <v>0</v>
      </c>
      <c r="M162" s="183">
        <f>SUMIFS(BKE!$F:$F,BKE!$C:$C,'nguyen vat lieu kho'!$A:$A,BKE!$B:$B,'nguyen vat lieu kho'!M$3)</f>
        <v>0</v>
      </c>
      <c r="N162" s="183">
        <f>SUMIFS(BKE!$F:$F,BKE!$C:$C,'nguyen vat lieu kho'!$A:$A,BKE!$B:$B,'nguyen vat lieu kho'!N$3)</f>
        <v>0</v>
      </c>
      <c r="O162" s="183">
        <f>SUMIFS(BKE!$F:$F,BKE!$C:$C,'nguyen vat lieu kho'!$A:$A,BKE!$B:$B,'nguyen vat lieu kho'!O$3)</f>
        <v>0</v>
      </c>
      <c r="P162" s="183">
        <f>SUMIFS(BKE!$F:$F,BKE!$C:$C,'nguyen vat lieu kho'!$A:$A,BKE!$B:$B,'nguyen vat lieu kho'!P$3)</f>
        <v>0</v>
      </c>
      <c r="Q162" s="183">
        <f>SUMIFS(BKE!$F:$F,BKE!$C:$C,'nguyen vat lieu kho'!$A:$A,BKE!$B:$B,'nguyen vat lieu kho'!Q$3)</f>
        <v>0</v>
      </c>
      <c r="R162" s="183">
        <f>SUMIFS(BKE!$F:$F,BKE!$C:$C,'nguyen vat lieu kho'!$A:$A,BKE!$B:$B,'nguyen vat lieu kho'!R$3)</f>
        <v>0</v>
      </c>
      <c r="S162" s="183">
        <f>SUMIFS(BKE!$F:$F,BKE!$C:$C,'nguyen vat lieu kho'!$A:$A,BKE!$B:$B,'nguyen vat lieu kho'!S$3)</f>
        <v>0</v>
      </c>
      <c r="T162" s="183">
        <f>SUMIFS(BKE!$F:$F,BKE!$C:$C,'nguyen vat lieu kho'!$A:$A,BKE!$B:$B,'nguyen vat lieu kho'!T$3)</f>
        <v>0</v>
      </c>
      <c r="U162" s="183">
        <f>SUMIFS(BKE!$F:$F,BKE!$C:$C,'nguyen vat lieu kho'!$A:$A,BKE!$B:$B,'nguyen vat lieu kho'!U$3)</f>
        <v>0</v>
      </c>
      <c r="V162" s="183">
        <f>SUMIFS(BKE!$F:$F,BKE!$C:$C,'nguyen vat lieu kho'!$A:$A,BKE!$B:$B,'nguyen vat lieu kho'!V$3)</f>
        <v>0</v>
      </c>
      <c r="W162" s="183">
        <f>SUMIFS(BKE!$F:$F,BKE!$C:$C,'nguyen vat lieu kho'!$A:$A,BKE!$B:$B,'nguyen vat lieu kho'!W$3)</f>
        <v>0</v>
      </c>
      <c r="X162" s="183">
        <f>SUMIFS(BKE!$F:$F,BKE!$C:$C,'nguyen vat lieu kho'!$A:$A,BKE!$B:$B,'nguyen vat lieu kho'!X$3)</f>
        <v>0</v>
      </c>
      <c r="Y162" s="183">
        <f>SUMIFS(BKE!$F:$F,BKE!$C:$C,'nguyen vat lieu kho'!$A:$A,BKE!$B:$B,'nguyen vat lieu kho'!Y$3)</f>
        <v>0</v>
      </c>
      <c r="Z162" s="183">
        <f>SUMIFS(BKE!$F:$F,BKE!$C:$C,'nguyen vat lieu kho'!$A:$A,BKE!$B:$B,'nguyen vat lieu kho'!Z$3)</f>
        <v>0</v>
      </c>
      <c r="AA162" s="183">
        <f>SUMIFS(BKE!$F:$F,BKE!$C:$C,'nguyen vat lieu kho'!$A:$A,BKE!$B:$B,'nguyen vat lieu kho'!AA$3)</f>
        <v>0</v>
      </c>
      <c r="AB162" s="183">
        <f>SUMIFS(BKE!$F:$F,BKE!$C:$C,'nguyen vat lieu kho'!$A:$A,BKE!$B:$B,'nguyen vat lieu kho'!AB$3)</f>
        <v>0</v>
      </c>
      <c r="AC162" s="183">
        <f>SUMIFS(BKE!$F:$F,BKE!$C:$C,'nguyen vat lieu kho'!$A:$A,BKE!$B:$B,'nguyen vat lieu kho'!AC$3)</f>
        <v>0</v>
      </c>
      <c r="AD162" s="183">
        <f>SUMIFS(BKE!$F:$F,BKE!$C:$C,'nguyen vat lieu kho'!$A:$A,BKE!$B:$B,'nguyen vat lieu kho'!AD$3)</f>
        <v>0</v>
      </c>
      <c r="AE162" s="183">
        <f>SUMIFS(BKE!$F:$F,BKE!$C:$C,'nguyen vat lieu kho'!$A:$A,BKE!$B:$B,'nguyen vat lieu kho'!AE$3)</f>
        <v>0</v>
      </c>
      <c r="AF162" s="183">
        <f>SUMIFS(BKE!$F:$F,BKE!$C:$C,'nguyen vat lieu kho'!$A:$A,BKE!$B:$B,'nguyen vat lieu kho'!AF$3)</f>
        <v>0</v>
      </c>
      <c r="AG162" s="183">
        <f>SUMIFS(BKE!$F:$F,BKE!$C:$C,'nguyen vat lieu kho'!$A:$A,BKE!$B:$B,'nguyen vat lieu kho'!AG$3)</f>
        <v>0</v>
      </c>
      <c r="AH162" s="183">
        <f>SUMIFS(BKE!$F:$F,BKE!$C:$C,'nguyen vat lieu kho'!$A:$A,BKE!$B:$B,'nguyen vat lieu kho'!AH$3)</f>
        <v>0</v>
      </c>
      <c r="AI162" s="183">
        <f>SUMIFS(BKE!$F:$F,BKE!$C:$C,'nguyen vat lieu kho'!$A:$A,BKE!$B:$B,'nguyen vat lieu kho'!AI$3)</f>
        <v>0</v>
      </c>
      <c r="AJ162" s="183">
        <f>SUMIFS(BKE!$F:$F,BKE!$C:$C,'nguyen vat lieu kho'!$A:$A,BKE!$B:$B,'nguyen vat lieu kho'!AJ$3)</f>
        <v>0</v>
      </c>
      <c r="AK162" s="183">
        <f>SUMIFS(BKE!$F:$F,BKE!$C:$C,'nguyen vat lieu kho'!$A:$A,BKE!$B:$B,'nguyen vat lieu kho'!AK$3)</f>
        <v>0</v>
      </c>
      <c r="AL162" s="183">
        <f>SUMIFS(BKE!$F:$F,BKE!$C:$C,'nguyen vat lieu kho'!$A:$A,BKE!$B:$B,'nguyen vat lieu kho'!AL$3)</f>
        <v>0</v>
      </c>
      <c r="AM162" s="183">
        <f>SUMIFS(BKE!$F:$F,BKE!$C:$C,'nguyen vat lieu kho'!$A:$A,BKE!$B:$B,'nguyen vat lieu kho'!AM$3)</f>
        <v>0</v>
      </c>
      <c r="AN162" s="183">
        <f>SUMIFS(BKE!$F:$F,BKE!$C:$C,'nguyen vat lieu kho'!$A:$A,BKE!$B:$B,'nguyen vat lieu kho'!AN$3)</f>
        <v>0</v>
      </c>
      <c r="AO162" s="183">
        <f>SUMIFS(BKE!$F:$F,BKE!$C:$C,'nguyen vat lieu kho'!$A:$A,BKE!$B:$B,'nguyen vat lieu kho'!AO$3)</f>
        <v>0</v>
      </c>
      <c r="AP162" s="183">
        <f>SUMIFS(BKE!$F:$F,BKE!$C:$C,'nguyen vat lieu kho'!$A:$A,BKE!$B:$B,'nguyen vat lieu kho'!AP$3)</f>
        <v>0</v>
      </c>
      <c r="AQ162" s="183">
        <f>SUMIFS(BKE!$F:$F,BKE!$C:$C,'nguyen vat lieu kho'!$A:$A,BKE!$B:$B,'nguyen vat lieu kho'!AQ$3)</f>
        <v>0</v>
      </c>
    </row>
    <row r="163" spans="1:43" s="118" customFormat="1" ht="25.5" customHeight="1">
      <c r="A163" s="9" t="s">
        <v>921</v>
      </c>
      <c r="B163" s="9" t="s">
        <v>314</v>
      </c>
      <c r="C163" s="9" t="s">
        <v>237</v>
      </c>
      <c r="D163" s="123">
        <f>VLOOKUP(A163,BKE!C669:H1075,5,0)</f>
        <v>830000</v>
      </c>
      <c r="E163" s="128">
        <v>0.5</v>
      </c>
      <c r="F163" s="124">
        <f>E163*D163</f>
        <v>415000</v>
      </c>
      <c r="G163" s="125">
        <f t="shared" si="21"/>
        <v>0.5</v>
      </c>
      <c r="H163" s="126">
        <f>D163*G163</f>
        <v>415000</v>
      </c>
      <c r="I163" s="127">
        <f t="shared" si="17"/>
        <v>-1.7000000000000002</v>
      </c>
      <c r="J163" s="127">
        <f t="shared" si="17"/>
        <v>-1411000</v>
      </c>
      <c r="K163" s="128">
        <v>2.7</v>
      </c>
      <c r="L163" s="122">
        <f t="shared" si="18"/>
        <v>2241000</v>
      </c>
      <c r="M163" s="183">
        <f>SUMIFS(BKE!$F:$F,BKE!$C:$C,'nguyen vat lieu kho'!$A:$A,BKE!$B:$B,'nguyen vat lieu kho'!M$3)</f>
        <v>0</v>
      </c>
      <c r="N163" s="183">
        <f>SUMIFS(BKE!$F:$F,BKE!$C:$C,'nguyen vat lieu kho'!$A:$A,BKE!$B:$B,'nguyen vat lieu kho'!N$3)</f>
        <v>0</v>
      </c>
      <c r="O163" s="183">
        <f>SUMIFS(BKE!$F:$F,BKE!$C:$C,'nguyen vat lieu kho'!$A:$A,BKE!$B:$B,'nguyen vat lieu kho'!O$3)</f>
        <v>0</v>
      </c>
      <c r="P163" s="183">
        <f>SUMIFS(BKE!$F:$F,BKE!$C:$C,'nguyen vat lieu kho'!$A:$A,BKE!$B:$B,'nguyen vat lieu kho'!P$3)</f>
        <v>0</v>
      </c>
      <c r="Q163" s="183">
        <f>SUMIFS(BKE!$F:$F,BKE!$C:$C,'nguyen vat lieu kho'!$A:$A,BKE!$B:$B,'nguyen vat lieu kho'!Q$3)</f>
        <v>0</v>
      </c>
      <c r="R163" s="183">
        <f>SUMIFS(BKE!$F:$F,BKE!$C:$C,'nguyen vat lieu kho'!$A:$A,BKE!$B:$B,'nguyen vat lieu kho'!R$3)</f>
        <v>0</v>
      </c>
      <c r="S163" s="183">
        <f>SUMIFS(BKE!$F:$F,BKE!$C:$C,'nguyen vat lieu kho'!$A:$A,BKE!$B:$B,'nguyen vat lieu kho'!S$3)</f>
        <v>0</v>
      </c>
      <c r="T163" s="183">
        <f>SUMIFS(BKE!$F:$F,BKE!$C:$C,'nguyen vat lieu kho'!$A:$A,BKE!$B:$B,'nguyen vat lieu kho'!T$3)</f>
        <v>0.5</v>
      </c>
      <c r="U163" s="183">
        <f>SUMIFS(BKE!$F:$F,BKE!$C:$C,'nguyen vat lieu kho'!$A:$A,BKE!$B:$B,'nguyen vat lieu kho'!U$3)</f>
        <v>0</v>
      </c>
      <c r="V163" s="183">
        <f>SUMIFS(BKE!$F:$F,BKE!$C:$C,'nguyen vat lieu kho'!$A:$A,BKE!$B:$B,'nguyen vat lieu kho'!V$3)</f>
        <v>0</v>
      </c>
      <c r="W163" s="183">
        <f>SUMIFS(BKE!$F:$F,BKE!$C:$C,'nguyen vat lieu kho'!$A:$A,BKE!$B:$B,'nguyen vat lieu kho'!W$3)</f>
        <v>0</v>
      </c>
      <c r="X163" s="183">
        <f>SUMIFS(BKE!$F:$F,BKE!$C:$C,'nguyen vat lieu kho'!$A:$A,BKE!$B:$B,'nguyen vat lieu kho'!X$3)</f>
        <v>0</v>
      </c>
      <c r="Y163" s="183">
        <f>SUMIFS(BKE!$F:$F,BKE!$C:$C,'nguyen vat lieu kho'!$A:$A,BKE!$B:$B,'nguyen vat lieu kho'!Y$3)</f>
        <v>0</v>
      </c>
      <c r="Z163" s="183">
        <f>SUMIFS(BKE!$F:$F,BKE!$C:$C,'nguyen vat lieu kho'!$A:$A,BKE!$B:$B,'nguyen vat lieu kho'!Z$3)</f>
        <v>0</v>
      </c>
      <c r="AA163" s="183">
        <f>SUMIFS(BKE!$F:$F,BKE!$C:$C,'nguyen vat lieu kho'!$A:$A,BKE!$B:$B,'nguyen vat lieu kho'!AA$3)</f>
        <v>0</v>
      </c>
      <c r="AB163" s="183">
        <f>SUMIFS(BKE!$F:$F,BKE!$C:$C,'nguyen vat lieu kho'!$A:$A,BKE!$B:$B,'nguyen vat lieu kho'!AB$3)</f>
        <v>0</v>
      </c>
      <c r="AC163" s="183">
        <f>SUMIFS(BKE!$F:$F,BKE!$C:$C,'nguyen vat lieu kho'!$A:$A,BKE!$B:$B,'nguyen vat lieu kho'!AC$3)</f>
        <v>0</v>
      </c>
      <c r="AD163" s="183">
        <f>SUMIFS(BKE!$F:$F,BKE!$C:$C,'nguyen vat lieu kho'!$A:$A,BKE!$B:$B,'nguyen vat lieu kho'!AD$3)</f>
        <v>0</v>
      </c>
      <c r="AE163" s="183">
        <f>SUMIFS(BKE!$F:$F,BKE!$C:$C,'nguyen vat lieu kho'!$A:$A,BKE!$B:$B,'nguyen vat lieu kho'!AE$3)</f>
        <v>0</v>
      </c>
      <c r="AF163" s="183">
        <f>SUMIFS(BKE!$F:$F,BKE!$C:$C,'nguyen vat lieu kho'!$A:$A,BKE!$B:$B,'nguyen vat lieu kho'!AF$3)</f>
        <v>0</v>
      </c>
      <c r="AG163" s="183">
        <f>SUMIFS(BKE!$F:$F,BKE!$C:$C,'nguyen vat lieu kho'!$A:$A,BKE!$B:$B,'nguyen vat lieu kho'!AG$3)</f>
        <v>0</v>
      </c>
      <c r="AH163" s="183">
        <f>SUMIFS(BKE!$F:$F,BKE!$C:$C,'nguyen vat lieu kho'!$A:$A,BKE!$B:$B,'nguyen vat lieu kho'!AH$3)</f>
        <v>0</v>
      </c>
      <c r="AI163" s="183">
        <f>SUMIFS(BKE!$F:$F,BKE!$C:$C,'nguyen vat lieu kho'!$A:$A,BKE!$B:$B,'nguyen vat lieu kho'!AI$3)</f>
        <v>0</v>
      </c>
      <c r="AJ163" s="183">
        <f>SUMIFS(BKE!$F:$F,BKE!$C:$C,'nguyen vat lieu kho'!$A:$A,BKE!$B:$B,'nguyen vat lieu kho'!AJ$3)</f>
        <v>0</v>
      </c>
      <c r="AK163" s="183">
        <f>SUMIFS(BKE!$F:$F,BKE!$C:$C,'nguyen vat lieu kho'!$A:$A,BKE!$B:$B,'nguyen vat lieu kho'!AK$3)</f>
        <v>0</v>
      </c>
      <c r="AL163" s="183">
        <f>SUMIFS(BKE!$F:$F,BKE!$C:$C,'nguyen vat lieu kho'!$A:$A,BKE!$B:$B,'nguyen vat lieu kho'!AL$3)</f>
        <v>0</v>
      </c>
      <c r="AM163" s="183">
        <f>SUMIFS(BKE!$F:$F,BKE!$C:$C,'nguyen vat lieu kho'!$A:$A,BKE!$B:$B,'nguyen vat lieu kho'!AM$3)</f>
        <v>0</v>
      </c>
      <c r="AN163" s="183">
        <f>SUMIFS(BKE!$F:$F,BKE!$C:$C,'nguyen vat lieu kho'!$A:$A,BKE!$B:$B,'nguyen vat lieu kho'!AN$3)</f>
        <v>0</v>
      </c>
      <c r="AO163" s="183">
        <f>SUMIFS(BKE!$F:$F,BKE!$C:$C,'nguyen vat lieu kho'!$A:$A,BKE!$B:$B,'nguyen vat lieu kho'!AO$3)</f>
        <v>0</v>
      </c>
      <c r="AP163" s="183">
        <f>SUMIFS(BKE!$F:$F,BKE!$C:$C,'nguyen vat lieu kho'!$A:$A,BKE!$B:$B,'nguyen vat lieu kho'!AP$3)</f>
        <v>0</v>
      </c>
      <c r="AQ163" s="183">
        <f>SUMIFS(BKE!$F:$F,BKE!$C:$C,'nguyen vat lieu kho'!$A:$A,BKE!$B:$B,'nguyen vat lieu kho'!AQ$3)</f>
        <v>0</v>
      </c>
    </row>
    <row r="164" spans="1:43" s="118" customFormat="1" ht="25.5" customHeight="1">
      <c r="A164" s="6" t="s">
        <v>891</v>
      </c>
      <c r="B164" s="263" t="s">
        <v>892</v>
      </c>
      <c r="C164" s="135" t="s">
        <v>897</v>
      </c>
      <c r="D164" s="123" t="str">
        <f>VLOOKUP(A164,BKE!C670:H1076,5,0)</f>
        <v>0</v>
      </c>
      <c r="E164" s="128">
        <v>1</v>
      </c>
      <c r="F164" s="124">
        <f t="shared" si="19"/>
        <v>0</v>
      </c>
      <c r="G164" s="125">
        <f t="shared" si="21"/>
        <v>0</v>
      </c>
      <c r="H164" s="126">
        <f t="shared" si="20"/>
        <v>0</v>
      </c>
      <c r="I164" s="127">
        <f t="shared" si="17"/>
        <v>0</v>
      </c>
      <c r="J164" s="127">
        <f t="shared" si="17"/>
        <v>0</v>
      </c>
      <c r="K164" s="128">
        <v>1</v>
      </c>
      <c r="L164" s="122">
        <f t="shared" si="18"/>
        <v>0</v>
      </c>
      <c r="M164" s="183">
        <f>SUMIFS(BKE!$F:$F,BKE!$C:$C,'nguyen vat lieu kho'!$A:$A,BKE!$B:$B,'nguyen vat lieu kho'!M$3)</f>
        <v>0</v>
      </c>
      <c r="N164" s="183">
        <f>SUMIFS(BKE!$F:$F,BKE!$C:$C,'nguyen vat lieu kho'!$A:$A,BKE!$B:$B,'nguyen vat lieu kho'!N$3)</f>
        <v>0</v>
      </c>
      <c r="O164" s="183">
        <f>SUMIFS(BKE!$F:$F,BKE!$C:$C,'nguyen vat lieu kho'!$A:$A,BKE!$B:$B,'nguyen vat lieu kho'!O$3)</f>
        <v>0</v>
      </c>
      <c r="P164" s="183">
        <f>SUMIFS(BKE!$F:$F,BKE!$C:$C,'nguyen vat lieu kho'!$A:$A,BKE!$B:$B,'nguyen vat lieu kho'!P$3)</f>
        <v>0</v>
      </c>
      <c r="Q164" s="183">
        <f>SUMIFS(BKE!$F:$F,BKE!$C:$C,'nguyen vat lieu kho'!$A:$A,BKE!$B:$B,'nguyen vat lieu kho'!Q$3)</f>
        <v>0</v>
      </c>
      <c r="R164" s="183">
        <f>SUMIFS(BKE!$F:$F,BKE!$C:$C,'nguyen vat lieu kho'!$A:$A,BKE!$B:$B,'nguyen vat lieu kho'!R$3)</f>
        <v>0</v>
      </c>
      <c r="S164" s="183">
        <f>SUMIFS(BKE!$F:$F,BKE!$C:$C,'nguyen vat lieu kho'!$A:$A,BKE!$B:$B,'nguyen vat lieu kho'!S$3)</f>
        <v>0</v>
      </c>
      <c r="T164" s="183">
        <f>SUMIFS(BKE!$F:$F,BKE!$C:$C,'nguyen vat lieu kho'!$A:$A,BKE!$B:$B,'nguyen vat lieu kho'!T$3)</f>
        <v>0</v>
      </c>
      <c r="U164" s="183">
        <f>SUMIFS(BKE!$F:$F,BKE!$C:$C,'nguyen vat lieu kho'!$A:$A,BKE!$B:$B,'nguyen vat lieu kho'!U$3)</f>
        <v>0</v>
      </c>
      <c r="V164" s="183">
        <f>SUMIFS(BKE!$F:$F,BKE!$C:$C,'nguyen vat lieu kho'!$A:$A,BKE!$B:$B,'nguyen vat lieu kho'!V$3)</f>
        <v>0</v>
      </c>
      <c r="W164" s="183">
        <f>SUMIFS(BKE!$F:$F,BKE!$C:$C,'nguyen vat lieu kho'!$A:$A,BKE!$B:$B,'nguyen vat lieu kho'!W$3)</f>
        <v>0</v>
      </c>
      <c r="X164" s="183">
        <f>SUMIFS(BKE!$F:$F,BKE!$C:$C,'nguyen vat lieu kho'!$A:$A,BKE!$B:$B,'nguyen vat lieu kho'!X$3)</f>
        <v>0</v>
      </c>
      <c r="Y164" s="183">
        <f>SUMIFS(BKE!$F:$F,BKE!$C:$C,'nguyen vat lieu kho'!$A:$A,BKE!$B:$B,'nguyen vat lieu kho'!Y$3)</f>
        <v>0</v>
      </c>
      <c r="Z164" s="183">
        <f>SUMIFS(BKE!$F:$F,BKE!$C:$C,'nguyen vat lieu kho'!$A:$A,BKE!$B:$B,'nguyen vat lieu kho'!Z$3)</f>
        <v>0</v>
      </c>
      <c r="AA164" s="183">
        <f>SUMIFS(BKE!$F:$F,BKE!$C:$C,'nguyen vat lieu kho'!$A:$A,BKE!$B:$B,'nguyen vat lieu kho'!AA$3)</f>
        <v>0</v>
      </c>
      <c r="AB164" s="183">
        <f>SUMIFS(BKE!$F:$F,BKE!$C:$C,'nguyen vat lieu kho'!$A:$A,BKE!$B:$B,'nguyen vat lieu kho'!AB$3)</f>
        <v>0</v>
      </c>
      <c r="AC164" s="183">
        <f>SUMIFS(BKE!$F:$F,BKE!$C:$C,'nguyen vat lieu kho'!$A:$A,BKE!$B:$B,'nguyen vat lieu kho'!AC$3)</f>
        <v>0</v>
      </c>
      <c r="AD164" s="183">
        <f>SUMIFS(BKE!$F:$F,BKE!$C:$C,'nguyen vat lieu kho'!$A:$A,BKE!$B:$B,'nguyen vat lieu kho'!AD$3)</f>
        <v>0</v>
      </c>
      <c r="AE164" s="183">
        <f>SUMIFS(BKE!$F:$F,BKE!$C:$C,'nguyen vat lieu kho'!$A:$A,BKE!$B:$B,'nguyen vat lieu kho'!AE$3)</f>
        <v>0</v>
      </c>
      <c r="AF164" s="183">
        <f>SUMIFS(BKE!$F:$F,BKE!$C:$C,'nguyen vat lieu kho'!$A:$A,BKE!$B:$B,'nguyen vat lieu kho'!AF$3)</f>
        <v>0</v>
      </c>
      <c r="AG164" s="183">
        <f>SUMIFS(BKE!$F:$F,BKE!$C:$C,'nguyen vat lieu kho'!$A:$A,BKE!$B:$B,'nguyen vat lieu kho'!AG$3)</f>
        <v>0</v>
      </c>
      <c r="AH164" s="183">
        <f>SUMIFS(BKE!$F:$F,BKE!$C:$C,'nguyen vat lieu kho'!$A:$A,BKE!$B:$B,'nguyen vat lieu kho'!AH$3)</f>
        <v>0</v>
      </c>
      <c r="AI164" s="183">
        <f>SUMIFS(BKE!$F:$F,BKE!$C:$C,'nguyen vat lieu kho'!$A:$A,BKE!$B:$B,'nguyen vat lieu kho'!AI$3)</f>
        <v>0</v>
      </c>
      <c r="AJ164" s="183">
        <f>SUMIFS(BKE!$F:$F,BKE!$C:$C,'nguyen vat lieu kho'!$A:$A,BKE!$B:$B,'nguyen vat lieu kho'!AJ$3)</f>
        <v>0</v>
      </c>
      <c r="AK164" s="183">
        <f>SUMIFS(BKE!$F:$F,BKE!$C:$C,'nguyen vat lieu kho'!$A:$A,BKE!$B:$B,'nguyen vat lieu kho'!AK$3)</f>
        <v>0</v>
      </c>
      <c r="AL164" s="183">
        <f>SUMIFS(BKE!$F:$F,BKE!$C:$C,'nguyen vat lieu kho'!$A:$A,BKE!$B:$B,'nguyen vat lieu kho'!AL$3)</f>
        <v>0</v>
      </c>
      <c r="AM164" s="183">
        <f>SUMIFS(BKE!$F:$F,BKE!$C:$C,'nguyen vat lieu kho'!$A:$A,BKE!$B:$B,'nguyen vat lieu kho'!AM$3)</f>
        <v>0</v>
      </c>
      <c r="AN164" s="183">
        <f>SUMIFS(BKE!$F:$F,BKE!$C:$C,'nguyen vat lieu kho'!$A:$A,BKE!$B:$B,'nguyen vat lieu kho'!AN$3)</f>
        <v>0</v>
      </c>
      <c r="AO164" s="183">
        <f>SUMIFS(BKE!$F:$F,BKE!$C:$C,'nguyen vat lieu kho'!$A:$A,BKE!$B:$B,'nguyen vat lieu kho'!AO$3)</f>
        <v>0</v>
      </c>
      <c r="AP164" s="183">
        <f>SUMIFS(BKE!$F:$F,BKE!$C:$C,'nguyen vat lieu kho'!$A:$A,BKE!$B:$B,'nguyen vat lieu kho'!AP$3)</f>
        <v>0</v>
      </c>
      <c r="AQ164" s="183">
        <f>SUMIFS(BKE!$F:$F,BKE!$C:$C,'nguyen vat lieu kho'!$A:$A,BKE!$B:$B,'nguyen vat lieu kho'!AQ$3)</f>
        <v>0</v>
      </c>
    </row>
    <row r="165" spans="1:43" s="118" customFormat="1" ht="25.5" customHeight="1">
      <c r="A165" s="9" t="s">
        <v>805</v>
      </c>
      <c r="B165" s="9" t="s">
        <v>332</v>
      </c>
      <c r="C165" s="9" t="s">
        <v>31</v>
      </c>
      <c r="D165" s="123">
        <f>VLOOKUP(A165,BKE!C671:H1077,5,0)</f>
        <v>250000</v>
      </c>
      <c r="E165" s="128">
        <v>1</v>
      </c>
      <c r="F165" s="124">
        <f t="shared" si="19"/>
        <v>250000</v>
      </c>
      <c r="G165" s="125">
        <f t="shared" si="21"/>
        <v>2</v>
      </c>
      <c r="H165" s="126">
        <f t="shared" si="20"/>
        <v>500000</v>
      </c>
      <c r="I165" s="127">
        <f t="shared" si="17"/>
        <v>3</v>
      </c>
      <c r="J165" s="127">
        <f t="shared" si="17"/>
        <v>750000</v>
      </c>
      <c r="K165" s="128"/>
      <c r="L165" s="122">
        <f t="shared" si="18"/>
        <v>0</v>
      </c>
      <c r="M165" s="183">
        <f>SUMIFS(BKE!$F:$F,BKE!$C:$C,'nguyen vat lieu kho'!$A:$A,BKE!$B:$B,'nguyen vat lieu kho'!M$3)</f>
        <v>0</v>
      </c>
      <c r="N165" s="183">
        <f>SUMIFS(BKE!$F:$F,BKE!$C:$C,'nguyen vat lieu kho'!$A:$A,BKE!$B:$B,'nguyen vat lieu kho'!N$3)</f>
        <v>0</v>
      </c>
      <c r="O165" s="183">
        <f>SUMIFS(BKE!$F:$F,BKE!$C:$C,'nguyen vat lieu kho'!$A:$A,BKE!$B:$B,'nguyen vat lieu kho'!O$3)</f>
        <v>0</v>
      </c>
      <c r="P165" s="183">
        <f>SUMIFS(BKE!$F:$F,BKE!$C:$C,'nguyen vat lieu kho'!$A:$A,BKE!$B:$B,'nguyen vat lieu kho'!P$3)</f>
        <v>0</v>
      </c>
      <c r="Q165" s="183">
        <f>SUMIFS(BKE!$F:$F,BKE!$C:$C,'nguyen vat lieu kho'!$A:$A,BKE!$B:$B,'nguyen vat lieu kho'!Q$3)</f>
        <v>0</v>
      </c>
      <c r="R165" s="183">
        <f>SUMIFS(BKE!$F:$F,BKE!$C:$C,'nguyen vat lieu kho'!$A:$A,BKE!$B:$B,'nguyen vat lieu kho'!R$3)</f>
        <v>0</v>
      </c>
      <c r="S165" s="183">
        <f>SUMIFS(BKE!$F:$F,BKE!$C:$C,'nguyen vat lieu kho'!$A:$A,BKE!$B:$B,'nguyen vat lieu kho'!S$3)</f>
        <v>0</v>
      </c>
      <c r="T165" s="183">
        <f>SUMIFS(BKE!$F:$F,BKE!$C:$C,'nguyen vat lieu kho'!$A:$A,BKE!$B:$B,'nguyen vat lieu kho'!T$3)</f>
        <v>1</v>
      </c>
      <c r="U165" s="183">
        <f>SUMIFS(BKE!$F:$F,BKE!$C:$C,'nguyen vat lieu kho'!$A:$A,BKE!$B:$B,'nguyen vat lieu kho'!U$3)</f>
        <v>0</v>
      </c>
      <c r="V165" s="183">
        <f>SUMIFS(BKE!$F:$F,BKE!$C:$C,'nguyen vat lieu kho'!$A:$A,BKE!$B:$B,'nguyen vat lieu kho'!V$3)</f>
        <v>0</v>
      </c>
      <c r="W165" s="183">
        <f>SUMIFS(BKE!$F:$F,BKE!$C:$C,'nguyen vat lieu kho'!$A:$A,BKE!$B:$B,'nguyen vat lieu kho'!W$3)</f>
        <v>0</v>
      </c>
      <c r="X165" s="183">
        <f>SUMIFS(BKE!$F:$F,BKE!$C:$C,'nguyen vat lieu kho'!$A:$A,BKE!$B:$B,'nguyen vat lieu kho'!X$3)</f>
        <v>0</v>
      </c>
      <c r="Y165" s="183">
        <f>SUMIFS(BKE!$F:$F,BKE!$C:$C,'nguyen vat lieu kho'!$A:$A,BKE!$B:$B,'nguyen vat lieu kho'!Y$3)</f>
        <v>0</v>
      </c>
      <c r="Z165" s="183">
        <f>SUMIFS(BKE!$F:$F,BKE!$C:$C,'nguyen vat lieu kho'!$A:$A,BKE!$B:$B,'nguyen vat lieu kho'!Z$3)</f>
        <v>0</v>
      </c>
      <c r="AA165" s="183">
        <f>SUMIFS(BKE!$F:$F,BKE!$C:$C,'nguyen vat lieu kho'!$A:$A,BKE!$B:$B,'nguyen vat lieu kho'!AA$3)</f>
        <v>0</v>
      </c>
      <c r="AB165" s="183">
        <f>SUMIFS(BKE!$F:$F,BKE!$C:$C,'nguyen vat lieu kho'!$A:$A,BKE!$B:$B,'nguyen vat lieu kho'!AB$3)</f>
        <v>0</v>
      </c>
      <c r="AC165" s="183">
        <f>SUMIFS(BKE!$F:$F,BKE!$C:$C,'nguyen vat lieu kho'!$A:$A,BKE!$B:$B,'nguyen vat lieu kho'!AC$3)</f>
        <v>0</v>
      </c>
      <c r="AD165" s="183">
        <f>SUMIFS(BKE!$F:$F,BKE!$C:$C,'nguyen vat lieu kho'!$A:$A,BKE!$B:$B,'nguyen vat lieu kho'!AD$3)</f>
        <v>0</v>
      </c>
      <c r="AE165" s="183">
        <f>SUMIFS(BKE!$F:$F,BKE!$C:$C,'nguyen vat lieu kho'!$A:$A,BKE!$B:$B,'nguyen vat lieu kho'!AE$3)</f>
        <v>0</v>
      </c>
      <c r="AF165" s="183">
        <f>SUMIFS(BKE!$F:$F,BKE!$C:$C,'nguyen vat lieu kho'!$A:$A,BKE!$B:$B,'nguyen vat lieu kho'!AF$3)</f>
        <v>0</v>
      </c>
      <c r="AG165" s="183">
        <f>SUMIFS(BKE!$F:$F,BKE!$C:$C,'nguyen vat lieu kho'!$A:$A,BKE!$B:$B,'nguyen vat lieu kho'!AG$3)</f>
        <v>0</v>
      </c>
      <c r="AH165" s="183">
        <f>SUMIFS(BKE!$F:$F,BKE!$C:$C,'nguyen vat lieu kho'!$A:$A,BKE!$B:$B,'nguyen vat lieu kho'!AH$3)</f>
        <v>0</v>
      </c>
      <c r="AI165" s="183">
        <f>SUMIFS(BKE!$F:$F,BKE!$C:$C,'nguyen vat lieu kho'!$A:$A,BKE!$B:$B,'nguyen vat lieu kho'!AI$3)</f>
        <v>0</v>
      </c>
      <c r="AJ165" s="183">
        <f>SUMIFS(BKE!$F:$F,BKE!$C:$C,'nguyen vat lieu kho'!$A:$A,BKE!$B:$B,'nguyen vat lieu kho'!AJ$3)</f>
        <v>0</v>
      </c>
      <c r="AK165" s="183">
        <f>SUMIFS(BKE!$F:$F,BKE!$C:$C,'nguyen vat lieu kho'!$A:$A,BKE!$B:$B,'nguyen vat lieu kho'!AK$3)</f>
        <v>0</v>
      </c>
      <c r="AL165" s="183">
        <f>SUMIFS(BKE!$F:$F,BKE!$C:$C,'nguyen vat lieu kho'!$A:$A,BKE!$B:$B,'nguyen vat lieu kho'!AL$3)</f>
        <v>0</v>
      </c>
      <c r="AM165" s="183">
        <f>SUMIFS(BKE!$F:$F,BKE!$C:$C,'nguyen vat lieu kho'!$A:$A,BKE!$B:$B,'nguyen vat lieu kho'!AM$3)</f>
        <v>0</v>
      </c>
      <c r="AN165" s="183">
        <f>SUMIFS(BKE!$F:$F,BKE!$C:$C,'nguyen vat lieu kho'!$A:$A,BKE!$B:$B,'nguyen vat lieu kho'!AN$3)</f>
        <v>0</v>
      </c>
      <c r="AO165" s="183">
        <f>SUMIFS(BKE!$F:$F,BKE!$C:$C,'nguyen vat lieu kho'!$A:$A,BKE!$B:$B,'nguyen vat lieu kho'!AO$3)</f>
        <v>0</v>
      </c>
      <c r="AP165" s="183">
        <f>SUMIFS(BKE!$F:$F,BKE!$C:$C,'nguyen vat lieu kho'!$A:$A,BKE!$B:$B,'nguyen vat lieu kho'!AP$3)</f>
        <v>1</v>
      </c>
      <c r="AQ165" s="183">
        <f>SUMIFS(BKE!$F:$F,BKE!$C:$C,'nguyen vat lieu kho'!$A:$A,BKE!$B:$B,'nguyen vat lieu kho'!AQ$3)</f>
        <v>0</v>
      </c>
    </row>
    <row r="166" spans="1:43" s="118" customFormat="1" ht="25.5" customHeight="1">
      <c r="A166" s="9" t="s">
        <v>811</v>
      </c>
      <c r="B166" s="9" t="s">
        <v>313</v>
      </c>
      <c r="C166" s="9" t="s">
        <v>31</v>
      </c>
      <c r="D166" s="123" t="str">
        <f>VLOOKUP(A166,BKE!C672:H1078,5,0)</f>
        <v>0</v>
      </c>
      <c r="E166" s="128">
        <v>1</v>
      </c>
      <c r="F166" s="124">
        <f t="shared" si="19"/>
        <v>0</v>
      </c>
      <c r="G166" s="125">
        <f t="shared" si="21"/>
        <v>0</v>
      </c>
      <c r="H166" s="126">
        <f t="shared" si="20"/>
        <v>0</v>
      </c>
      <c r="I166" s="127">
        <f t="shared" si="17"/>
        <v>0</v>
      </c>
      <c r="J166" s="127">
        <f t="shared" si="17"/>
        <v>0</v>
      </c>
      <c r="K166" s="128">
        <v>1</v>
      </c>
      <c r="L166" s="122">
        <f t="shared" si="18"/>
        <v>0</v>
      </c>
      <c r="M166" s="183">
        <f>SUMIFS(BKE!$F:$F,BKE!$C:$C,'nguyen vat lieu kho'!$A:$A,BKE!$B:$B,'nguyen vat lieu kho'!M$3)</f>
        <v>0</v>
      </c>
      <c r="N166" s="183">
        <f>SUMIFS(BKE!$F:$F,BKE!$C:$C,'nguyen vat lieu kho'!$A:$A,BKE!$B:$B,'nguyen vat lieu kho'!N$3)</f>
        <v>0</v>
      </c>
      <c r="O166" s="183">
        <f>SUMIFS(BKE!$F:$F,BKE!$C:$C,'nguyen vat lieu kho'!$A:$A,BKE!$B:$B,'nguyen vat lieu kho'!O$3)</f>
        <v>0</v>
      </c>
      <c r="P166" s="183">
        <f>SUMIFS(BKE!$F:$F,BKE!$C:$C,'nguyen vat lieu kho'!$A:$A,BKE!$B:$B,'nguyen vat lieu kho'!P$3)</f>
        <v>0</v>
      </c>
      <c r="Q166" s="183">
        <f>SUMIFS(BKE!$F:$F,BKE!$C:$C,'nguyen vat lieu kho'!$A:$A,BKE!$B:$B,'nguyen vat lieu kho'!Q$3)</f>
        <v>0</v>
      </c>
      <c r="R166" s="183">
        <f>SUMIFS(BKE!$F:$F,BKE!$C:$C,'nguyen vat lieu kho'!$A:$A,BKE!$B:$B,'nguyen vat lieu kho'!R$3)</f>
        <v>0</v>
      </c>
      <c r="S166" s="183">
        <f>SUMIFS(BKE!$F:$F,BKE!$C:$C,'nguyen vat lieu kho'!$A:$A,BKE!$B:$B,'nguyen vat lieu kho'!S$3)</f>
        <v>0</v>
      </c>
      <c r="T166" s="183">
        <f>SUMIFS(BKE!$F:$F,BKE!$C:$C,'nguyen vat lieu kho'!$A:$A,BKE!$B:$B,'nguyen vat lieu kho'!T$3)</f>
        <v>0</v>
      </c>
      <c r="U166" s="183">
        <f>SUMIFS(BKE!$F:$F,BKE!$C:$C,'nguyen vat lieu kho'!$A:$A,BKE!$B:$B,'nguyen vat lieu kho'!U$3)</f>
        <v>0</v>
      </c>
      <c r="V166" s="183">
        <f>SUMIFS(BKE!$F:$F,BKE!$C:$C,'nguyen vat lieu kho'!$A:$A,BKE!$B:$B,'nguyen vat lieu kho'!V$3)</f>
        <v>0</v>
      </c>
      <c r="W166" s="183">
        <f>SUMIFS(BKE!$F:$F,BKE!$C:$C,'nguyen vat lieu kho'!$A:$A,BKE!$B:$B,'nguyen vat lieu kho'!W$3)</f>
        <v>0</v>
      </c>
      <c r="X166" s="183">
        <f>SUMIFS(BKE!$F:$F,BKE!$C:$C,'nguyen vat lieu kho'!$A:$A,BKE!$B:$B,'nguyen vat lieu kho'!X$3)</f>
        <v>0</v>
      </c>
      <c r="Y166" s="183">
        <f>SUMIFS(BKE!$F:$F,BKE!$C:$C,'nguyen vat lieu kho'!$A:$A,BKE!$B:$B,'nguyen vat lieu kho'!Y$3)</f>
        <v>0</v>
      </c>
      <c r="Z166" s="183">
        <f>SUMIFS(BKE!$F:$F,BKE!$C:$C,'nguyen vat lieu kho'!$A:$A,BKE!$B:$B,'nguyen vat lieu kho'!Z$3)</f>
        <v>0</v>
      </c>
      <c r="AA166" s="183">
        <f>SUMIFS(BKE!$F:$F,BKE!$C:$C,'nguyen vat lieu kho'!$A:$A,BKE!$B:$B,'nguyen vat lieu kho'!AA$3)</f>
        <v>0</v>
      </c>
      <c r="AB166" s="183">
        <f>SUMIFS(BKE!$F:$F,BKE!$C:$C,'nguyen vat lieu kho'!$A:$A,BKE!$B:$B,'nguyen vat lieu kho'!AB$3)</f>
        <v>0</v>
      </c>
      <c r="AC166" s="183">
        <f>SUMIFS(BKE!$F:$F,BKE!$C:$C,'nguyen vat lieu kho'!$A:$A,BKE!$B:$B,'nguyen vat lieu kho'!AC$3)</f>
        <v>0</v>
      </c>
      <c r="AD166" s="183">
        <f>SUMIFS(BKE!$F:$F,BKE!$C:$C,'nguyen vat lieu kho'!$A:$A,BKE!$B:$B,'nguyen vat lieu kho'!AD$3)</f>
        <v>0</v>
      </c>
      <c r="AE166" s="183">
        <f>SUMIFS(BKE!$F:$F,BKE!$C:$C,'nguyen vat lieu kho'!$A:$A,BKE!$B:$B,'nguyen vat lieu kho'!AE$3)</f>
        <v>0</v>
      </c>
      <c r="AF166" s="183">
        <f>SUMIFS(BKE!$F:$F,BKE!$C:$C,'nguyen vat lieu kho'!$A:$A,BKE!$B:$B,'nguyen vat lieu kho'!AF$3)</f>
        <v>0</v>
      </c>
      <c r="AG166" s="183">
        <f>SUMIFS(BKE!$F:$F,BKE!$C:$C,'nguyen vat lieu kho'!$A:$A,BKE!$B:$B,'nguyen vat lieu kho'!AG$3)</f>
        <v>0</v>
      </c>
      <c r="AH166" s="183">
        <f>SUMIFS(BKE!$F:$F,BKE!$C:$C,'nguyen vat lieu kho'!$A:$A,BKE!$B:$B,'nguyen vat lieu kho'!AH$3)</f>
        <v>0</v>
      </c>
      <c r="AI166" s="183">
        <f>SUMIFS(BKE!$F:$F,BKE!$C:$C,'nguyen vat lieu kho'!$A:$A,BKE!$B:$B,'nguyen vat lieu kho'!AI$3)</f>
        <v>0</v>
      </c>
      <c r="AJ166" s="183">
        <f>SUMIFS(BKE!$F:$F,BKE!$C:$C,'nguyen vat lieu kho'!$A:$A,BKE!$B:$B,'nguyen vat lieu kho'!AJ$3)</f>
        <v>0</v>
      </c>
      <c r="AK166" s="183">
        <f>SUMIFS(BKE!$F:$F,BKE!$C:$C,'nguyen vat lieu kho'!$A:$A,BKE!$B:$B,'nguyen vat lieu kho'!AK$3)</f>
        <v>0</v>
      </c>
      <c r="AL166" s="183">
        <f>SUMIFS(BKE!$F:$F,BKE!$C:$C,'nguyen vat lieu kho'!$A:$A,BKE!$B:$B,'nguyen vat lieu kho'!AL$3)</f>
        <v>0</v>
      </c>
      <c r="AM166" s="183">
        <f>SUMIFS(BKE!$F:$F,BKE!$C:$C,'nguyen vat lieu kho'!$A:$A,BKE!$B:$B,'nguyen vat lieu kho'!AM$3)</f>
        <v>0</v>
      </c>
      <c r="AN166" s="183">
        <f>SUMIFS(BKE!$F:$F,BKE!$C:$C,'nguyen vat lieu kho'!$A:$A,BKE!$B:$B,'nguyen vat lieu kho'!AN$3)</f>
        <v>0</v>
      </c>
      <c r="AO166" s="183">
        <f>SUMIFS(BKE!$F:$F,BKE!$C:$C,'nguyen vat lieu kho'!$A:$A,BKE!$B:$B,'nguyen vat lieu kho'!AO$3)</f>
        <v>0</v>
      </c>
      <c r="AP166" s="183">
        <f>SUMIFS(BKE!$F:$F,BKE!$C:$C,'nguyen vat lieu kho'!$A:$A,BKE!$B:$B,'nguyen vat lieu kho'!AP$3)</f>
        <v>0</v>
      </c>
      <c r="AQ166" s="183">
        <f>SUMIFS(BKE!$F:$F,BKE!$C:$C,'nguyen vat lieu kho'!$A:$A,BKE!$B:$B,'nguyen vat lieu kho'!AQ$3)</f>
        <v>0</v>
      </c>
    </row>
    <row r="167" spans="1:43" s="118" customFormat="1" ht="25.5" customHeight="1">
      <c r="A167" s="6" t="s">
        <v>238</v>
      </c>
      <c r="B167" s="134" t="s">
        <v>239</v>
      </c>
      <c r="C167" s="135" t="s">
        <v>27</v>
      </c>
      <c r="D167" s="123" t="str">
        <f>VLOOKUP(A167,BKE!C673:H1079,5,0)</f>
        <v>0</v>
      </c>
      <c r="E167" s="128"/>
      <c r="F167" s="124">
        <f t="shared" si="19"/>
        <v>0</v>
      </c>
      <c r="G167" s="125">
        <f t="shared" si="21"/>
        <v>0</v>
      </c>
      <c r="H167" s="126">
        <f t="shared" si="20"/>
        <v>0</v>
      </c>
      <c r="I167" s="127">
        <f t="shared" si="17"/>
        <v>0</v>
      </c>
      <c r="J167" s="127">
        <f t="shared" si="17"/>
        <v>0</v>
      </c>
      <c r="K167" s="128"/>
      <c r="L167" s="122">
        <f t="shared" si="18"/>
        <v>0</v>
      </c>
      <c r="M167" s="183">
        <f>SUMIFS(BKE!$F:$F,BKE!$C:$C,'nguyen vat lieu kho'!$A:$A,BKE!$B:$B,'nguyen vat lieu kho'!M$3)</f>
        <v>0</v>
      </c>
      <c r="N167" s="183">
        <f>SUMIFS(BKE!$F:$F,BKE!$C:$C,'nguyen vat lieu kho'!$A:$A,BKE!$B:$B,'nguyen vat lieu kho'!N$3)</f>
        <v>0</v>
      </c>
      <c r="O167" s="183">
        <f>SUMIFS(BKE!$F:$F,BKE!$C:$C,'nguyen vat lieu kho'!$A:$A,BKE!$B:$B,'nguyen vat lieu kho'!O$3)</f>
        <v>0</v>
      </c>
      <c r="P167" s="183">
        <f>SUMIFS(BKE!$F:$F,BKE!$C:$C,'nguyen vat lieu kho'!$A:$A,BKE!$B:$B,'nguyen vat lieu kho'!P$3)</f>
        <v>0</v>
      </c>
      <c r="Q167" s="183">
        <f>SUMIFS(BKE!$F:$F,BKE!$C:$C,'nguyen vat lieu kho'!$A:$A,BKE!$B:$B,'nguyen vat lieu kho'!Q$3)</f>
        <v>0</v>
      </c>
      <c r="R167" s="183">
        <f>SUMIFS(BKE!$F:$F,BKE!$C:$C,'nguyen vat lieu kho'!$A:$A,BKE!$B:$B,'nguyen vat lieu kho'!R$3)</f>
        <v>0</v>
      </c>
      <c r="S167" s="183">
        <f>SUMIFS(BKE!$F:$F,BKE!$C:$C,'nguyen vat lieu kho'!$A:$A,BKE!$B:$B,'nguyen vat lieu kho'!S$3)</f>
        <v>0</v>
      </c>
      <c r="T167" s="183">
        <f>SUMIFS(BKE!$F:$F,BKE!$C:$C,'nguyen vat lieu kho'!$A:$A,BKE!$B:$B,'nguyen vat lieu kho'!T$3)</f>
        <v>0</v>
      </c>
      <c r="U167" s="183">
        <f>SUMIFS(BKE!$F:$F,BKE!$C:$C,'nguyen vat lieu kho'!$A:$A,BKE!$B:$B,'nguyen vat lieu kho'!U$3)</f>
        <v>0</v>
      </c>
      <c r="V167" s="183">
        <f>SUMIFS(BKE!$F:$F,BKE!$C:$C,'nguyen vat lieu kho'!$A:$A,BKE!$B:$B,'nguyen vat lieu kho'!V$3)</f>
        <v>0</v>
      </c>
      <c r="W167" s="183">
        <f>SUMIFS(BKE!$F:$F,BKE!$C:$C,'nguyen vat lieu kho'!$A:$A,BKE!$B:$B,'nguyen vat lieu kho'!W$3)</f>
        <v>0</v>
      </c>
      <c r="X167" s="183">
        <f>SUMIFS(BKE!$F:$F,BKE!$C:$C,'nguyen vat lieu kho'!$A:$A,BKE!$B:$B,'nguyen vat lieu kho'!X$3)</f>
        <v>0</v>
      </c>
      <c r="Y167" s="183">
        <f>SUMIFS(BKE!$F:$F,BKE!$C:$C,'nguyen vat lieu kho'!$A:$A,BKE!$B:$B,'nguyen vat lieu kho'!Y$3)</f>
        <v>0</v>
      </c>
      <c r="Z167" s="183">
        <f>SUMIFS(BKE!$F:$F,BKE!$C:$C,'nguyen vat lieu kho'!$A:$A,BKE!$B:$B,'nguyen vat lieu kho'!Z$3)</f>
        <v>0</v>
      </c>
      <c r="AA167" s="183">
        <f>SUMIFS(BKE!$F:$F,BKE!$C:$C,'nguyen vat lieu kho'!$A:$A,BKE!$B:$B,'nguyen vat lieu kho'!AA$3)</f>
        <v>0</v>
      </c>
      <c r="AB167" s="183">
        <f>SUMIFS(BKE!$F:$F,BKE!$C:$C,'nguyen vat lieu kho'!$A:$A,BKE!$B:$B,'nguyen vat lieu kho'!AB$3)</f>
        <v>0</v>
      </c>
      <c r="AC167" s="183">
        <f>SUMIFS(BKE!$F:$F,BKE!$C:$C,'nguyen vat lieu kho'!$A:$A,BKE!$B:$B,'nguyen vat lieu kho'!AC$3)</f>
        <v>0</v>
      </c>
      <c r="AD167" s="183">
        <f>SUMIFS(BKE!$F:$F,BKE!$C:$C,'nguyen vat lieu kho'!$A:$A,BKE!$B:$B,'nguyen vat lieu kho'!AD$3)</f>
        <v>0</v>
      </c>
      <c r="AE167" s="183">
        <f>SUMIFS(BKE!$F:$F,BKE!$C:$C,'nguyen vat lieu kho'!$A:$A,BKE!$B:$B,'nguyen vat lieu kho'!AE$3)</f>
        <v>0</v>
      </c>
      <c r="AF167" s="183">
        <f>SUMIFS(BKE!$F:$F,BKE!$C:$C,'nguyen vat lieu kho'!$A:$A,BKE!$B:$B,'nguyen vat lieu kho'!AF$3)</f>
        <v>0</v>
      </c>
      <c r="AG167" s="183">
        <f>SUMIFS(BKE!$F:$F,BKE!$C:$C,'nguyen vat lieu kho'!$A:$A,BKE!$B:$B,'nguyen vat lieu kho'!AG$3)</f>
        <v>0</v>
      </c>
      <c r="AH167" s="183">
        <f>SUMIFS(BKE!$F:$F,BKE!$C:$C,'nguyen vat lieu kho'!$A:$A,BKE!$B:$B,'nguyen vat lieu kho'!AH$3)</f>
        <v>0</v>
      </c>
      <c r="AI167" s="183">
        <f>SUMIFS(BKE!$F:$F,BKE!$C:$C,'nguyen vat lieu kho'!$A:$A,BKE!$B:$B,'nguyen vat lieu kho'!AI$3)</f>
        <v>0</v>
      </c>
      <c r="AJ167" s="183">
        <f>SUMIFS(BKE!$F:$F,BKE!$C:$C,'nguyen vat lieu kho'!$A:$A,BKE!$B:$B,'nguyen vat lieu kho'!AJ$3)</f>
        <v>0</v>
      </c>
      <c r="AK167" s="183">
        <f>SUMIFS(BKE!$F:$F,BKE!$C:$C,'nguyen vat lieu kho'!$A:$A,BKE!$B:$B,'nguyen vat lieu kho'!AK$3)</f>
        <v>0</v>
      </c>
      <c r="AL167" s="183">
        <f>SUMIFS(BKE!$F:$F,BKE!$C:$C,'nguyen vat lieu kho'!$A:$A,BKE!$B:$B,'nguyen vat lieu kho'!AL$3)</f>
        <v>0</v>
      </c>
      <c r="AM167" s="183">
        <f>SUMIFS(BKE!$F:$F,BKE!$C:$C,'nguyen vat lieu kho'!$A:$A,BKE!$B:$B,'nguyen vat lieu kho'!AM$3)</f>
        <v>0</v>
      </c>
      <c r="AN167" s="183">
        <f>SUMIFS(BKE!$F:$F,BKE!$C:$C,'nguyen vat lieu kho'!$A:$A,BKE!$B:$B,'nguyen vat lieu kho'!AN$3)</f>
        <v>0</v>
      </c>
      <c r="AO167" s="183">
        <f>SUMIFS(BKE!$F:$F,BKE!$C:$C,'nguyen vat lieu kho'!$A:$A,BKE!$B:$B,'nguyen vat lieu kho'!AO$3)</f>
        <v>0</v>
      </c>
      <c r="AP167" s="183">
        <f>SUMIFS(BKE!$F:$F,BKE!$C:$C,'nguyen vat lieu kho'!$A:$A,BKE!$B:$B,'nguyen vat lieu kho'!AP$3)</f>
        <v>0</v>
      </c>
      <c r="AQ167" s="183">
        <f>SUMIFS(BKE!$F:$F,BKE!$C:$C,'nguyen vat lieu kho'!$A:$A,BKE!$B:$B,'nguyen vat lieu kho'!AQ$3)</f>
        <v>0</v>
      </c>
    </row>
    <row r="168" spans="1:43" s="118" customFormat="1" ht="25.5" customHeight="1">
      <c r="A168" s="6" t="s">
        <v>240</v>
      </c>
      <c r="B168" s="134" t="s">
        <v>241</v>
      </c>
      <c r="C168" s="135" t="s">
        <v>27</v>
      </c>
      <c r="D168" s="123" t="str">
        <f>VLOOKUP(A168,BKE!C674:H1080,5,0)</f>
        <v>0</v>
      </c>
      <c r="E168" s="128"/>
      <c r="F168" s="124">
        <f t="shared" si="19"/>
        <v>0</v>
      </c>
      <c r="G168" s="125">
        <f t="shared" si="21"/>
        <v>0</v>
      </c>
      <c r="H168" s="126">
        <f t="shared" si="20"/>
        <v>0</v>
      </c>
      <c r="I168" s="127">
        <f t="shared" si="17"/>
        <v>0</v>
      </c>
      <c r="J168" s="127">
        <f t="shared" si="17"/>
        <v>0</v>
      </c>
      <c r="K168" s="128"/>
      <c r="L168" s="122">
        <f t="shared" si="18"/>
        <v>0</v>
      </c>
      <c r="M168" s="183">
        <f>SUMIFS(BKE!$F:$F,BKE!$C:$C,'nguyen vat lieu kho'!$A:$A,BKE!$B:$B,'nguyen vat lieu kho'!M$3)</f>
        <v>0</v>
      </c>
      <c r="N168" s="183">
        <f>SUMIFS(BKE!$F:$F,BKE!$C:$C,'nguyen vat lieu kho'!$A:$A,BKE!$B:$B,'nguyen vat lieu kho'!N$3)</f>
        <v>0</v>
      </c>
      <c r="O168" s="183">
        <f>SUMIFS(BKE!$F:$F,BKE!$C:$C,'nguyen vat lieu kho'!$A:$A,BKE!$B:$B,'nguyen vat lieu kho'!O$3)</f>
        <v>0</v>
      </c>
      <c r="P168" s="183">
        <f>SUMIFS(BKE!$F:$F,BKE!$C:$C,'nguyen vat lieu kho'!$A:$A,BKE!$B:$B,'nguyen vat lieu kho'!P$3)</f>
        <v>0</v>
      </c>
      <c r="Q168" s="183">
        <f>SUMIFS(BKE!$F:$F,BKE!$C:$C,'nguyen vat lieu kho'!$A:$A,BKE!$B:$B,'nguyen vat lieu kho'!Q$3)</f>
        <v>0</v>
      </c>
      <c r="R168" s="183">
        <f>SUMIFS(BKE!$F:$F,BKE!$C:$C,'nguyen vat lieu kho'!$A:$A,BKE!$B:$B,'nguyen vat lieu kho'!R$3)</f>
        <v>0</v>
      </c>
      <c r="S168" s="183">
        <f>SUMIFS(BKE!$F:$F,BKE!$C:$C,'nguyen vat lieu kho'!$A:$A,BKE!$B:$B,'nguyen vat lieu kho'!S$3)</f>
        <v>0</v>
      </c>
      <c r="T168" s="183">
        <f>SUMIFS(BKE!$F:$F,BKE!$C:$C,'nguyen vat lieu kho'!$A:$A,BKE!$B:$B,'nguyen vat lieu kho'!T$3)</f>
        <v>0</v>
      </c>
      <c r="U168" s="183">
        <f>SUMIFS(BKE!$F:$F,BKE!$C:$C,'nguyen vat lieu kho'!$A:$A,BKE!$B:$B,'nguyen vat lieu kho'!U$3)</f>
        <v>0</v>
      </c>
      <c r="V168" s="183">
        <f>SUMIFS(BKE!$F:$F,BKE!$C:$C,'nguyen vat lieu kho'!$A:$A,BKE!$B:$B,'nguyen vat lieu kho'!V$3)</f>
        <v>0</v>
      </c>
      <c r="W168" s="183">
        <f>SUMIFS(BKE!$F:$F,BKE!$C:$C,'nguyen vat lieu kho'!$A:$A,BKE!$B:$B,'nguyen vat lieu kho'!W$3)</f>
        <v>0</v>
      </c>
      <c r="X168" s="183">
        <f>SUMIFS(BKE!$F:$F,BKE!$C:$C,'nguyen vat lieu kho'!$A:$A,BKE!$B:$B,'nguyen vat lieu kho'!X$3)</f>
        <v>0</v>
      </c>
      <c r="Y168" s="183">
        <f>SUMIFS(BKE!$F:$F,BKE!$C:$C,'nguyen vat lieu kho'!$A:$A,BKE!$B:$B,'nguyen vat lieu kho'!Y$3)</f>
        <v>0</v>
      </c>
      <c r="Z168" s="183">
        <f>SUMIFS(BKE!$F:$F,BKE!$C:$C,'nguyen vat lieu kho'!$A:$A,BKE!$B:$B,'nguyen vat lieu kho'!Z$3)</f>
        <v>0</v>
      </c>
      <c r="AA168" s="183">
        <f>SUMIFS(BKE!$F:$F,BKE!$C:$C,'nguyen vat lieu kho'!$A:$A,BKE!$B:$B,'nguyen vat lieu kho'!AA$3)</f>
        <v>0</v>
      </c>
      <c r="AB168" s="183">
        <f>SUMIFS(BKE!$F:$F,BKE!$C:$C,'nguyen vat lieu kho'!$A:$A,BKE!$B:$B,'nguyen vat lieu kho'!AB$3)</f>
        <v>0</v>
      </c>
      <c r="AC168" s="183">
        <f>SUMIFS(BKE!$F:$F,BKE!$C:$C,'nguyen vat lieu kho'!$A:$A,BKE!$B:$B,'nguyen vat lieu kho'!AC$3)</f>
        <v>0</v>
      </c>
      <c r="AD168" s="183">
        <f>SUMIFS(BKE!$F:$F,BKE!$C:$C,'nguyen vat lieu kho'!$A:$A,BKE!$B:$B,'nguyen vat lieu kho'!AD$3)</f>
        <v>0</v>
      </c>
      <c r="AE168" s="183">
        <f>SUMIFS(BKE!$F:$F,BKE!$C:$C,'nguyen vat lieu kho'!$A:$A,BKE!$B:$B,'nguyen vat lieu kho'!AE$3)</f>
        <v>0</v>
      </c>
      <c r="AF168" s="183">
        <f>SUMIFS(BKE!$F:$F,BKE!$C:$C,'nguyen vat lieu kho'!$A:$A,BKE!$B:$B,'nguyen vat lieu kho'!AF$3)</f>
        <v>0</v>
      </c>
      <c r="AG168" s="183">
        <f>SUMIFS(BKE!$F:$F,BKE!$C:$C,'nguyen vat lieu kho'!$A:$A,BKE!$B:$B,'nguyen vat lieu kho'!AG$3)</f>
        <v>0</v>
      </c>
      <c r="AH168" s="183">
        <f>SUMIFS(BKE!$F:$F,BKE!$C:$C,'nguyen vat lieu kho'!$A:$A,BKE!$B:$B,'nguyen vat lieu kho'!AH$3)</f>
        <v>0</v>
      </c>
      <c r="AI168" s="183">
        <f>SUMIFS(BKE!$F:$F,BKE!$C:$C,'nguyen vat lieu kho'!$A:$A,BKE!$B:$B,'nguyen vat lieu kho'!AI$3)</f>
        <v>0</v>
      </c>
      <c r="AJ168" s="183">
        <f>SUMIFS(BKE!$F:$F,BKE!$C:$C,'nguyen vat lieu kho'!$A:$A,BKE!$B:$B,'nguyen vat lieu kho'!AJ$3)</f>
        <v>0</v>
      </c>
      <c r="AK168" s="183">
        <f>SUMIFS(BKE!$F:$F,BKE!$C:$C,'nguyen vat lieu kho'!$A:$A,BKE!$B:$B,'nguyen vat lieu kho'!AK$3)</f>
        <v>0</v>
      </c>
      <c r="AL168" s="183">
        <f>SUMIFS(BKE!$F:$F,BKE!$C:$C,'nguyen vat lieu kho'!$A:$A,BKE!$B:$B,'nguyen vat lieu kho'!AL$3)</f>
        <v>0</v>
      </c>
      <c r="AM168" s="183">
        <f>SUMIFS(BKE!$F:$F,BKE!$C:$C,'nguyen vat lieu kho'!$A:$A,BKE!$B:$B,'nguyen vat lieu kho'!AM$3)</f>
        <v>0</v>
      </c>
      <c r="AN168" s="183">
        <f>SUMIFS(BKE!$F:$F,BKE!$C:$C,'nguyen vat lieu kho'!$A:$A,BKE!$B:$B,'nguyen vat lieu kho'!AN$3)</f>
        <v>0</v>
      </c>
      <c r="AO168" s="183">
        <f>SUMIFS(BKE!$F:$F,BKE!$C:$C,'nguyen vat lieu kho'!$A:$A,BKE!$B:$B,'nguyen vat lieu kho'!AO$3)</f>
        <v>0</v>
      </c>
      <c r="AP168" s="183">
        <f>SUMIFS(BKE!$F:$F,BKE!$C:$C,'nguyen vat lieu kho'!$A:$A,BKE!$B:$B,'nguyen vat lieu kho'!AP$3)</f>
        <v>0</v>
      </c>
      <c r="AQ168" s="183">
        <f>SUMIFS(BKE!$F:$F,BKE!$C:$C,'nguyen vat lieu kho'!$A:$A,BKE!$B:$B,'nguyen vat lieu kho'!AQ$3)</f>
        <v>0</v>
      </c>
    </row>
    <row r="169" spans="1:43" s="118" customFormat="1" ht="25.5" customHeight="1">
      <c r="A169" s="9" t="s">
        <v>365</v>
      </c>
      <c r="B169" s="9" t="s">
        <v>366</v>
      </c>
      <c r="C169" s="9" t="s">
        <v>27</v>
      </c>
      <c r="D169" s="123" t="str">
        <f>VLOOKUP(A169,BKE!C675:H1081,5,0)</f>
        <v>0</v>
      </c>
      <c r="E169" s="128"/>
      <c r="F169" s="124">
        <f t="shared" si="19"/>
        <v>0</v>
      </c>
      <c r="G169" s="125">
        <f t="shared" si="21"/>
        <v>0</v>
      </c>
      <c r="H169" s="126">
        <f t="shared" si="20"/>
        <v>0</v>
      </c>
      <c r="I169" s="127">
        <f t="shared" si="17"/>
        <v>0</v>
      </c>
      <c r="J169" s="127">
        <f t="shared" si="17"/>
        <v>0</v>
      </c>
      <c r="K169" s="128"/>
      <c r="L169" s="122">
        <f t="shared" si="18"/>
        <v>0</v>
      </c>
      <c r="M169" s="183">
        <f>SUMIFS(BKE!$F:$F,BKE!$C:$C,'nguyen vat lieu kho'!$A:$A,BKE!$B:$B,'nguyen vat lieu kho'!M$3)</f>
        <v>0</v>
      </c>
      <c r="N169" s="183">
        <f>SUMIFS(BKE!$F:$F,BKE!$C:$C,'nguyen vat lieu kho'!$A:$A,BKE!$B:$B,'nguyen vat lieu kho'!N$3)</f>
        <v>0</v>
      </c>
      <c r="O169" s="183">
        <f>SUMIFS(BKE!$F:$F,BKE!$C:$C,'nguyen vat lieu kho'!$A:$A,BKE!$B:$B,'nguyen vat lieu kho'!O$3)</f>
        <v>0</v>
      </c>
      <c r="P169" s="183">
        <f>SUMIFS(BKE!$F:$F,BKE!$C:$C,'nguyen vat lieu kho'!$A:$A,BKE!$B:$B,'nguyen vat lieu kho'!P$3)</f>
        <v>0</v>
      </c>
      <c r="Q169" s="183">
        <f>SUMIFS(BKE!$F:$F,BKE!$C:$C,'nguyen vat lieu kho'!$A:$A,BKE!$B:$B,'nguyen vat lieu kho'!Q$3)</f>
        <v>0</v>
      </c>
      <c r="R169" s="183">
        <f>SUMIFS(BKE!$F:$F,BKE!$C:$C,'nguyen vat lieu kho'!$A:$A,BKE!$B:$B,'nguyen vat lieu kho'!R$3)</f>
        <v>0</v>
      </c>
      <c r="S169" s="183">
        <f>SUMIFS(BKE!$F:$F,BKE!$C:$C,'nguyen vat lieu kho'!$A:$A,BKE!$B:$B,'nguyen vat lieu kho'!S$3)</f>
        <v>0</v>
      </c>
      <c r="T169" s="183">
        <f>SUMIFS(BKE!$F:$F,BKE!$C:$C,'nguyen vat lieu kho'!$A:$A,BKE!$B:$B,'nguyen vat lieu kho'!T$3)</f>
        <v>0</v>
      </c>
      <c r="U169" s="183">
        <f>SUMIFS(BKE!$F:$F,BKE!$C:$C,'nguyen vat lieu kho'!$A:$A,BKE!$B:$B,'nguyen vat lieu kho'!U$3)</f>
        <v>0</v>
      </c>
      <c r="V169" s="183">
        <f>SUMIFS(BKE!$F:$F,BKE!$C:$C,'nguyen vat lieu kho'!$A:$A,BKE!$B:$B,'nguyen vat lieu kho'!V$3)</f>
        <v>0</v>
      </c>
      <c r="W169" s="183">
        <f>SUMIFS(BKE!$F:$F,BKE!$C:$C,'nguyen vat lieu kho'!$A:$A,BKE!$B:$B,'nguyen vat lieu kho'!W$3)</f>
        <v>0</v>
      </c>
      <c r="X169" s="183">
        <f>SUMIFS(BKE!$F:$F,BKE!$C:$C,'nguyen vat lieu kho'!$A:$A,BKE!$B:$B,'nguyen vat lieu kho'!X$3)</f>
        <v>0</v>
      </c>
      <c r="Y169" s="183">
        <f>SUMIFS(BKE!$F:$F,BKE!$C:$C,'nguyen vat lieu kho'!$A:$A,BKE!$B:$B,'nguyen vat lieu kho'!Y$3)</f>
        <v>0</v>
      </c>
      <c r="Z169" s="183">
        <f>SUMIFS(BKE!$F:$F,BKE!$C:$C,'nguyen vat lieu kho'!$A:$A,BKE!$B:$B,'nguyen vat lieu kho'!Z$3)</f>
        <v>0</v>
      </c>
      <c r="AA169" s="183">
        <f>SUMIFS(BKE!$F:$F,BKE!$C:$C,'nguyen vat lieu kho'!$A:$A,BKE!$B:$B,'nguyen vat lieu kho'!AA$3)</f>
        <v>0</v>
      </c>
      <c r="AB169" s="183">
        <f>SUMIFS(BKE!$F:$F,BKE!$C:$C,'nguyen vat lieu kho'!$A:$A,BKE!$B:$B,'nguyen vat lieu kho'!AB$3)</f>
        <v>0</v>
      </c>
      <c r="AC169" s="183">
        <f>SUMIFS(BKE!$F:$F,BKE!$C:$C,'nguyen vat lieu kho'!$A:$A,BKE!$B:$B,'nguyen vat lieu kho'!AC$3)</f>
        <v>0</v>
      </c>
      <c r="AD169" s="183">
        <f>SUMIFS(BKE!$F:$F,BKE!$C:$C,'nguyen vat lieu kho'!$A:$A,BKE!$B:$B,'nguyen vat lieu kho'!AD$3)</f>
        <v>0</v>
      </c>
      <c r="AE169" s="183">
        <f>SUMIFS(BKE!$F:$F,BKE!$C:$C,'nguyen vat lieu kho'!$A:$A,BKE!$B:$B,'nguyen vat lieu kho'!AE$3)</f>
        <v>0</v>
      </c>
      <c r="AF169" s="183">
        <f>SUMIFS(BKE!$F:$F,BKE!$C:$C,'nguyen vat lieu kho'!$A:$A,BKE!$B:$B,'nguyen vat lieu kho'!AF$3)</f>
        <v>0</v>
      </c>
      <c r="AG169" s="183">
        <f>SUMIFS(BKE!$F:$F,BKE!$C:$C,'nguyen vat lieu kho'!$A:$A,BKE!$B:$B,'nguyen vat lieu kho'!AG$3)</f>
        <v>0</v>
      </c>
      <c r="AH169" s="183">
        <f>SUMIFS(BKE!$F:$F,BKE!$C:$C,'nguyen vat lieu kho'!$A:$A,BKE!$B:$B,'nguyen vat lieu kho'!AH$3)</f>
        <v>0</v>
      </c>
      <c r="AI169" s="183">
        <f>SUMIFS(BKE!$F:$F,BKE!$C:$C,'nguyen vat lieu kho'!$A:$A,BKE!$B:$B,'nguyen vat lieu kho'!AI$3)</f>
        <v>0</v>
      </c>
      <c r="AJ169" s="183">
        <f>SUMIFS(BKE!$F:$F,BKE!$C:$C,'nguyen vat lieu kho'!$A:$A,BKE!$B:$B,'nguyen vat lieu kho'!AJ$3)</f>
        <v>0</v>
      </c>
      <c r="AK169" s="183">
        <f>SUMIFS(BKE!$F:$F,BKE!$C:$C,'nguyen vat lieu kho'!$A:$A,BKE!$B:$B,'nguyen vat lieu kho'!AK$3)</f>
        <v>0</v>
      </c>
      <c r="AL169" s="183">
        <f>SUMIFS(BKE!$F:$F,BKE!$C:$C,'nguyen vat lieu kho'!$A:$A,BKE!$B:$B,'nguyen vat lieu kho'!AL$3)</f>
        <v>0</v>
      </c>
      <c r="AM169" s="183">
        <f>SUMIFS(BKE!$F:$F,BKE!$C:$C,'nguyen vat lieu kho'!$A:$A,BKE!$B:$B,'nguyen vat lieu kho'!AM$3)</f>
        <v>0</v>
      </c>
      <c r="AN169" s="183">
        <f>SUMIFS(BKE!$F:$F,BKE!$C:$C,'nguyen vat lieu kho'!$A:$A,BKE!$B:$B,'nguyen vat lieu kho'!AN$3)</f>
        <v>0</v>
      </c>
      <c r="AO169" s="183">
        <f>SUMIFS(BKE!$F:$F,BKE!$C:$C,'nguyen vat lieu kho'!$A:$A,BKE!$B:$B,'nguyen vat lieu kho'!AO$3)</f>
        <v>0</v>
      </c>
      <c r="AP169" s="183">
        <f>SUMIFS(BKE!$F:$F,BKE!$C:$C,'nguyen vat lieu kho'!$A:$A,BKE!$B:$B,'nguyen vat lieu kho'!AP$3)</f>
        <v>0</v>
      </c>
      <c r="AQ169" s="183">
        <f>SUMIFS(BKE!$F:$F,BKE!$C:$C,'nguyen vat lieu kho'!$A:$A,BKE!$B:$B,'nguyen vat lieu kho'!AQ$3)</f>
        <v>0</v>
      </c>
    </row>
    <row r="170" spans="1:43" s="118" customFormat="1" ht="25.5" customHeight="1">
      <c r="A170" s="6" t="s">
        <v>242</v>
      </c>
      <c r="B170" s="134" t="s">
        <v>243</v>
      </c>
      <c r="C170" s="135" t="s">
        <v>27</v>
      </c>
      <c r="D170" s="123" t="str">
        <f>VLOOKUP(A170,BKE!C676:H1082,5,0)</f>
        <v>0</v>
      </c>
      <c r="E170" s="128"/>
      <c r="F170" s="124">
        <f t="shared" si="19"/>
        <v>0</v>
      </c>
      <c r="G170" s="125">
        <f t="shared" si="21"/>
        <v>0</v>
      </c>
      <c r="H170" s="126">
        <f t="shared" si="20"/>
        <v>0</v>
      </c>
      <c r="I170" s="127">
        <f t="shared" si="17"/>
        <v>0</v>
      </c>
      <c r="J170" s="127">
        <f t="shared" si="17"/>
        <v>0</v>
      </c>
      <c r="K170" s="128"/>
      <c r="L170" s="122">
        <f t="shared" si="18"/>
        <v>0</v>
      </c>
      <c r="M170" s="183">
        <f>SUMIFS(BKE!$F:$F,BKE!$C:$C,'nguyen vat lieu kho'!$A:$A,BKE!$B:$B,'nguyen vat lieu kho'!M$3)</f>
        <v>0</v>
      </c>
      <c r="N170" s="183">
        <f>SUMIFS(BKE!$F:$F,BKE!$C:$C,'nguyen vat lieu kho'!$A:$A,BKE!$B:$B,'nguyen vat lieu kho'!N$3)</f>
        <v>0</v>
      </c>
      <c r="O170" s="183">
        <f>SUMIFS(BKE!$F:$F,BKE!$C:$C,'nguyen vat lieu kho'!$A:$A,BKE!$B:$B,'nguyen vat lieu kho'!O$3)</f>
        <v>0</v>
      </c>
      <c r="P170" s="183">
        <f>SUMIFS(BKE!$F:$F,BKE!$C:$C,'nguyen vat lieu kho'!$A:$A,BKE!$B:$B,'nguyen vat lieu kho'!P$3)</f>
        <v>0</v>
      </c>
      <c r="Q170" s="183">
        <f>SUMIFS(BKE!$F:$F,BKE!$C:$C,'nguyen vat lieu kho'!$A:$A,BKE!$B:$B,'nguyen vat lieu kho'!Q$3)</f>
        <v>0</v>
      </c>
      <c r="R170" s="183">
        <f>SUMIFS(BKE!$F:$F,BKE!$C:$C,'nguyen vat lieu kho'!$A:$A,BKE!$B:$B,'nguyen vat lieu kho'!R$3)</f>
        <v>0</v>
      </c>
      <c r="S170" s="183">
        <f>SUMIFS(BKE!$F:$F,BKE!$C:$C,'nguyen vat lieu kho'!$A:$A,BKE!$B:$B,'nguyen vat lieu kho'!S$3)</f>
        <v>0</v>
      </c>
      <c r="T170" s="183">
        <f>SUMIFS(BKE!$F:$F,BKE!$C:$C,'nguyen vat lieu kho'!$A:$A,BKE!$B:$B,'nguyen vat lieu kho'!T$3)</f>
        <v>0</v>
      </c>
      <c r="U170" s="183">
        <f>SUMIFS(BKE!$F:$F,BKE!$C:$C,'nguyen vat lieu kho'!$A:$A,BKE!$B:$B,'nguyen vat lieu kho'!U$3)</f>
        <v>0</v>
      </c>
      <c r="V170" s="183">
        <f>SUMIFS(BKE!$F:$F,BKE!$C:$C,'nguyen vat lieu kho'!$A:$A,BKE!$B:$B,'nguyen vat lieu kho'!V$3)</f>
        <v>0</v>
      </c>
      <c r="W170" s="183">
        <f>SUMIFS(BKE!$F:$F,BKE!$C:$C,'nguyen vat lieu kho'!$A:$A,BKE!$B:$B,'nguyen vat lieu kho'!W$3)</f>
        <v>0</v>
      </c>
      <c r="X170" s="183">
        <f>SUMIFS(BKE!$F:$F,BKE!$C:$C,'nguyen vat lieu kho'!$A:$A,BKE!$B:$B,'nguyen vat lieu kho'!X$3)</f>
        <v>0</v>
      </c>
      <c r="Y170" s="183">
        <f>SUMIFS(BKE!$F:$F,BKE!$C:$C,'nguyen vat lieu kho'!$A:$A,BKE!$B:$B,'nguyen vat lieu kho'!Y$3)</f>
        <v>0</v>
      </c>
      <c r="Z170" s="183">
        <f>SUMIFS(BKE!$F:$F,BKE!$C:$C,'nguyen vat lieu kho'!$A:$A,BKE!$B:$B,'nguyen vat lieu kho'!Z$3)</f>
        <v>0</v>
      </c>
      <c r="AA170" s="183">
        <f>SUMIFS(BKE!$F:$F,BKE!$C:$C,'nguyen vat lieu kho'!$A:$A,BKE!$B:$B,'nguyen vat lieu kho'!AA$3)</f>
        <v>0</v>
      </c>
      <c r="AB170" s="183">
        <f>SUMIFS(BKE!$F:$F,BKE!$C:$C,'nguyen vat lieu kho'!$A:$A,BKE!$B:$B,'nguyen vat lieu kho'!AB$3)</f>
        <v>0</v>
      </c>
      <c r="AC170" s="183">
        <f>SUMIFS(BKE!$F:$F,BKE!$C:$C,'nguyen vat lieu kho'!$A:$A,BKE!$B:$B,'nguyen vat lieu kho'!AC$3)</f>
        <v>0</v>
      </c>
      <c r="AD170" s="183">
        <f>SUMIFS(BKE!$F:$F,BKE!$C:$C,'nguyen vat lieu kho'!$A:$A,BKE!$B:$B,'nguyen vat lieu kho'!AD$3)</f>
        <v>0</v>
      </c>
      <c r="AE170" s="183">
        <f>SUMIFS(BKE!$F:$F,BKE!$C:$C,'nguyen vat lieu kho'!$A:$A,BKE!$B:$B,'nguyen vat lieu kho'!AE$3)</f>
        <v>0</v>
      </c>
      <c r="AF170" s="183">
        <f>SUMIFS(BKE!$F:$F,BKE!$C:$C,'nguyen vat lieu kho'!$A:$A,BKE!$B:$B,'nguyen vat lieu kho'!AF$3)</f>
        <v>0</v>
      </c>
      <c r="AG170" s="183">
        <f>SUMIFS(BKE!$F:$F,BKE!$C:$C,'nguyen vat lieu kho'!$A:$A,BKE!$B:$B,'nguyen vat lieu kho'!AG$3)</f>
        <v>0</v>
      </c>
      <c r="AH170" s="183">
        <f>SUMIFS(BKE!$F:$F,BKE!$C:$C,'nguyen vat lieu kho'!$A:$A,BKE!$B:$B,'nguyen vat lieu kho'!AH$3)</f>
        <v>0</v>
      </c>
      <c r="AI170" s="183">
        <f>SUMIFS(BKE!$F:$F,BKE!$C:$C,'nguyen vat lieu kho'!$A:$A,BKE!$B:$B,'nguyen vat lieu kho'!AI$3)</f>
        <v>0</v>
      </c>
      <c r="AJ170" s="183">
        <f>SUMIFS(BKE!$F:$F,BKE!$C:$C,'nguyen vat lieu kho'!$A:$A,BKE!$B:$B,'nguyen vat lieu kho'!AJ$3)</f>
        <v>0</v>
      </c>
      <c r="AK170" s="183">
        <f>SUMIFS(BKE!$F:$F,BKE!$C:$C,'nguyen vat lieu kho'!$A:$A,BKE!$B:$B,'nguyen vat lieu kho'!AK$3)</f>
        <v>0</v>
      </c>
      <c r="AL170" s="183">
        <f>SUMIFS(BKE!$F:$F,BKE!$C:$C,'nguyen vat lieu kho'!$A:$A,BKE!$B:$B,'nguyen vat lieu kho'!AL$3)</f>
        <v>0</v>
      </c>
      <c r="AM170" s="183">
        <f>SUMIFS(BKE!$F:$F,BKE!$C:$C,'nguyen vat lieu kho'!$A:$A,BKE!$B:$B,'nguyen vat lieu kho'!AM$3)</f>
        <v>0</v>
      </c>
      <c r="AN170" s="183">
        <f>SUMIFS(BKE!$F:$F,BKE!$C:$C,'nguyen vat lieu kho'!$A:$A,BKE!$B:$B,'nguyen vat lieu kho'!AN$3)</f>
        <v>0</v>
      </c>
      <c r="AO170" s="183">
        <f>SUMIFS(BKE!$F:$F,BKE!$C:$C,'nguyen vat lieu kho'!$A:$A,BKE!$B:$B,'nguyen vat lieu kho'!AO$3)</f>
        <v>0</v>
      </c>
      <c r="AP170" s="183">
        <f>SUMIFS(BKE!$F:$F,BKE!$C:$C,'nguyen vat lieu kho'!$A:$A,BKE!$B:$B,'nguyen vat lieu kho'!AP$3)</f>
        <v>0</v>
      </c>
      <c r="AQ170" s="183">
        <f>SUMIFS(BKE!$F:$F,BKE!$C:$C,'nguyen vat lieu kho'!$A:$A,BKE!$B:$B,'nguyen vat lieu kho'!AQ$3)</f>
        <v>0</v>
      </c>
    </row>
    <row r="171" spans="1:43" s="118" customFormat="1" ht="25.5" customHeight="1">
      <c r="A171" s="6" t="s">
        <v>244</v>
      </c>
      <c r="B171" s="134" t="s">
        <v>245</v>
      </c>
      <c r="C171" s="135" t="s">
        <v>27</v>
      </c>
      <c r="D171" s="123" t="str">
        <f>VLOOKUP(A171,BKE!C677:H1083,5,0)</f>
        <v>0</v>
      </c>
      <c r="E171" s="128"/>
      <c r="F171" s="124">
        <f t="shared" si="19"/>
        <v>0</v>
      </c>
      <c r="G171" s="125">
        <f t="shared" si="21"/>
        <v>0</v>
      </c>
      <c r="H171" s="126">
        <f t="shared" si="20"/>
        <v>0</v>
      </c>
      <c r="I171" s="127">
        <f t="shared" ref="I171:J203" si="22">E171+G171-K171</f>
        <v>0</v>
      </c>
      <c r="J171" s="127">
        <f t="shared" si="22"/>
        <v>0</v>
      </c>
      <c r="K171" s="128"/>
      <c r="L171" s="122">
        <f t="shared" ref="L171:L203" si="23">K171*D171</f>
        <v>0</v>
      </c>
      <c r="M171" s="183">
        <f>SUMIFS(BKE!$F:$F,BKE!$C:$C,'nguyen vat lieu kho'!$A:$A,BKE!$B:$B,'nguyen vat lieu kho'!M$3)</f>
        <v>0</v>
      </c>
      <c r="N171" s="183">
        <f>SUMIFS(BKE!$F:$F,BKE!$C:$C,'nguyen vat lieu kho'!$A:$A,BKE!$B:$B,'nguyen vat lieu kho'!N$3)</f>
        <v>0</v>
      </c>
      <c r="O171" s="183">
        <f>SUMIFS(BKE!$F:$F,BKE!$C:$C,'nguyen vat lieu kho'!$A:$A,BKE!$B:$B,'nguyen vat lieu kho'!O$3)</f>
        <v>0</v>
      </c>
      <c r="P171" s="183">
        <f>SUMIFS(BKE!$F:$F,BKE!$C:$C,'nguyen vat lieu kho'!$A:$A,BKE!$B:$B,'nguyen vat lieu kho'!P$3)</f>
        <v>0</v>
      </c>
      <c r="Q171" s="183">
        <f>SUMIFS(BKE!$F:$F,BKE!$C:$C,'nguyen vat lieu kho'!$A:$A,BKE!$B:$B,'nguyen vat lieu kho'!Q$3)</f>
        <v>0</v>
      </c>
      <c r="R171" s="183">
        <f>SUMIFS(BKE!$F:$F,BKE!$C:$C,'nguyen vat lieu kho'!$A:$A,BKE!$B:$B,'nguyen vat lieu kho'!R$3)</f>
        <v>0</v>
      </c>
      <c r="S171" s="183">
        <f>SUMIFS(BKE!$F:$F,BKE!$C:$C,'nguyen vat lieu kho'!$A:$A,BKE!$B:$B,'nguyen vat lieu kho'!S$3)</f>
        <v>0</v>
      </c>
      <c r="T171" s="183">
        <f>SUMIFS(BKE!$F:$F,BKE!$C:$C,'nguyen vat lieu kho'!$A:$A,BKE!$B:$B,'nguyen vat lieu kho'!T$3)</f>
        <v>0</v>
      </c>
      <c r="U171" s="183">
        <f>SUMIFS(BKE!$F:$F,BKE!$C:$C,'nguyen vat lieu kho'!$A:$A,BKE!$B:$B,'nguyen vat lieu kho'!U$3)</f>
        <v>0</v>
      </c>
      <c r="V171" s="183">
        <f>SUMIFS(BKE!$F:$F,BKE!$C:$C,'nguyen vat lieu kho'!$A:$A,BKE!$B:$B,'nguyen vat lieu kho'!V$3)</f>
        <v>0</v>
      </c>
      <c r="W171" s="183">
        <f>SUMIFS(BKE!$F:$F,BKE!$C:$C,'nguyen vat lieu kho'!$A:$A,BKE!$B:$B,'nguyen vat lieu kho'!W$3)</f>
        <v>0</v>
      </c>
      <c r="X171" s="183">
        <f>SUMIFS(BKE!$F:$F,BKE!$C:$C,'nguyen vat lieu kho'!$A:$A,BKE!$B:$B,'nguyen vat lieu kho'!X$3)</f>
        <v>0</v>
      </c>
      <c r="Y171" s="183">
        <f>SUMIFS(BKE!$F:$F,BKE!$C:$C,'nguyen vat lieu kho'!$A:$A,BKE!$B:$B,'nguyen vat lieu kho'!Y$3)</f>
        <v>0</v>
      </c>
      <c r="Z171" s="183">
        <f>SUMIFS(BKE!$F:$F,BKE!$C:$C,'nguyen vat lieu kho'!$A:$A,BKE!$B:$B,'nguyen vat lieu kho'!Z$3)</f>
        <v>0</v>
      </c>
      <c r="AA171" s="183">
        <f>SUMIFS(BKE!$F:$F,BKE!$C:$C,'nguyen vat lieu kho'!$A:$A,BKE!$B:$B,'nguyen vat lieu kho'!AA$3)</f>
        <v>0</v>
      </c>
      <c r="AB171" s="183">
        <f>SUMIFS(BKE!$F:$F,BKE!$C:$C,'nguyen vat lieu kho'!$A:$A,BKE!$B:$B,'nguyen vat lieu kho'!AB$3)</f>
        <v>0</v>
      </c>
      <c r="AC171" s="183">
        <f>SUMIFS(BKE!$F:$F,BKE!$C:$C,'nguyen vat lieu kho'!$A:$A,BKE!$B:$B,'nguyen vat lieu kho'!AC$3)</f>
        <v>0</v>
      </c>
      <c r="AD171" s="183">
        <f>SUMIFS(BKE!$F:$F,BKE!$C:$C,'nguyen vat lieu kho'!$A:$A,BKE!$B:$B,'nguyen vat lieu kho'!AD$3)</f>
        <v>0</v>
      </c>
      <c r="AE171" s="183">
        <f>SUMIFS(BKE!$F:$F,BKE!$C:$C,'nguyen vat lieu kho'!$A:$A,BKE!$B:$B,'nguyen vat lieu kho'!AE$3)</f>
        <v>0</v>
      </c>
      <c r="AF171" s="183">
        <f>SUMIFS(BKE!$F:$F,BKE!$C:$C,'nguyen vat lieu kho'!$A:$A,BKE!$B:$B,'nguyen vat lieu kho'!AF$3)</f>
        <v>0</v>
      </c>
      <c r="AG171" s="183">
        <f>SUMIFS(BKE!$F:$F,BKE!$C:$C,'nguyen vat lieu kho'!$A:$A,BKE!$B:$B,'nguyen vat lieu kho'!AG$3)</f>
        <v>0</v>
      </c>
      <c r="AH171" s="183">
        <f>SUMIFS(BKE!$F:$F,BKE!$C:$C,'nguyen vat lieu kho'!$A:$A,BKE!$B:$B,'nguyen vat lieu kho'!AH$3)</f>
        <v>0</v>
      </c>
      <c r="AI171" s="183">
        <f>SUMIFS(BKE!$F:$F,BKE!$C:$C,'nguyen vat lieu kho'!$A:$A,BKE!$B:$B,'nguyen vat lieu kho'!AI$3)</f>
        <v>0</v>
      </c>
      <c r="AJ171" s="183">
        <f>SUMIFS(BKE!$F:$F,BKE!$C:$C,'nguyen vat lieu kho'!$A:$A,BKE!$B:$B,'nguyen vat lieu kho'!AJ$3)</f>
        <v>0</v>
      </c>
      <c r="AK171" s="183">
        <f>SUMIFS(BKE!$F:$F,BKE!$C:$C,'nguyen vat lieu kho'!$A:$A,BKE!$B:$B,'nguyen vat lieu kho'!AK$3)</f>
        <v>0</v>
      </c>
      <c r="AL171" s="183">
        <f>SUMIFS(BKE!$F:$F,BKE!$C:$C,'nguyen vat lieu kho'!$A:$A,BKE!$B:$B,'nguyen vat lieu kho'!AL$3)</f>
        <v>0</v>
      </c>
      <c r="AM171" s="183">
        <f>SUMIFS(BKE!$F:$F,BKE!$C:$C,'nguyen vat lieu kho'!$A:$A,BKE!$B:$B,'nguyen vat lieu kho'!AM$3)</f>
        <v>0</v>
      </c>
      <c r="AN171" s="183">
        <f>SUMIFS(BKE!$F:$F,BKE!$C:$C,'nguyen vat lieu kho'!$A:$A,BKE!$B:$B,'nguyen vat lieu kho'!AN$3)</f>
        <v>0</v>
      </c>
      <c r="AO171" s="183">
        <f>SUMIFS(BKE!$F:$F,BKE!$C:$C,'nguyen vat lieu kho'!$A:$A,BKE!$B:$B,'nguyen vat lieu kho'!AO$3)</f>
        <v>0</v>
      </c>
      <c r="AP171" s="183">
        <f>SUMIFS(BKE!$F:$F,BKE!$C:$C,'nguyen vat lieu kho'!$A:$A,BKE!$B:$B,'nguyen vat lieu kho'!AP$3)</f>
        <v>0</v>
      </c>
      <c r="AQ171" s="183">
        <f>SUMIFS(BKE!$F:$F,BKE!$C:$C,'nguyen vat lieu kho'!$A:$A,BKE!$B:$B,'nguyen vat lieu kho'!AQ$3)</f>
        <v>0</v>
      </c>
    </row>
    <row r="172" spans="1:43" s="118" customFormat="1" ht="25.5" customHeight="1">
      <c r="A172" s="6" t="s">
        <v>246</v>
      </c>
      <c r="B172" s="134" t="s">
        <v>247</v>
      </c>
      <c r="C172" s="135" t="s">
        <v>27</v>
      </c>
      <c r="D172" s="123" t="str">
        <f>VLOOKUP(A172,BKE!C678:H1084,5,0)</f>
        <v>0</v>
      </c>
      <c r="E172" s="128"/>
      <c r="F172" s="124">
        <f t="shared" si="19"/>
        <v>0</v>
      </c>
      <c r="G172" s="125">
        <f t="shared" si="21"/>
        <v>0</v>
      </c>
      <c r="H172" s="126">
        <f t="shared" si="20"/>
        <v>0</v>
      </c>
      <c r="I172" s="127">
        <f t="shared" si="22"/>
        <v>0</v>
      </c>
      <c r="J172" s="127">
        <f t="shared" si="22"/>
        <v>0</v>
      </c>
      <c r="K172" s="128"/>
      <c r="L172" s="122">
        <f t="shared" si="23"/>
        <v>0</v>
      </c>
      <c r="M172" s="183">
        <f>SUMIFS(BKE!$F:$F,BKE!$C:$C,'nguyen vat lieu kho'!$A:$A,BKE!$B:$B,'nguyen vat lieu kho'!M$3)</f>
        <v>0</v>
      </c>
      <c r="N172" s="183">
        <f>SUMIFS(BKE!$F:$F,BKE!$C:$C,'nguyen vat lieu kho'!$A:$A,BKE!$B:$B,'nguyen vat lieu kho'!N$3)</f>
        <v>0</v>
      </c>
      <c r="O172" s="183">
        <f>SUMIFS(BKE!$F:$F,BKE!$C:$C,'nguyen vat lieu kho'!$A:$A,BKE!$B:$B,'nguyen vat lieu kho'!O$3)</f>
        <v>0</v>
      </c>
      <c r="P172" s="183">
        <f>SUMIFS(BKE!$F:$F,BKE!$C:$C,'nguyen vat lieu kho'!$A:$A,BKE!$B:$B,'nguyen vat lieu kho'!P$3)</f>
        <v>0</v>
      </c>
      <c r="Q172" s="183">
        <f>SUMIFS(BKE!$F:$F,BKE!$C:$C,'nguyen vat lieu kho'!$A:$A,BKE!$B:$B,'nguyen vat lieu kho'!Q$3)</f>
        <v>0</v>
      </c>
      <c r="R172" s="183">
        <f>SUMIFS(BKE!$F:$F,BKE!$C:$C,'nguyen vat lieu kho'!$A:$A,BKE!$B:$B,'nguyen vat lieu kho'!R$3)</f>
        <v>0</v>
      </c>
      <c r="S172" s="183">
        <f>SUMIFS(BKE!$F:$F,BKE!$C:$C,'nguyen vat lieu kho'!$A:$A,BKE!$B:$B,'nguyen vat lieu kho'!S$3)</f>
        <v>0</v>
      </c>
      <c r="T172" s="183">
        <f>SUMIFS(BKE!$F:$F,BKE!$C:$C,'nguyen vat lieu kho'!$A:$A,BKE!$B:$B,'nguyen vat lieu kho'!T$3)</f>
        <v>0</v>
      </c>
      <c r="U172" s="183">
        <f>SUMIFS(BKE!$F:$F,BKE!$C:$C,'nguyen vat lieu kho'!$A:$A,BKE!$B:$B,'nguyen vat lieu kho'!U$3)</f>
        <v>0</v>
      </c>
      <c r="V172" s="183">
        <f>SUMIFS(BKE!$F:$F,BKE!$C:$C,'nguyen vat lieu kho'!$A:$A,BKE!$B:$B,'nguyen vat lieu kho'!V$3)</f>
        <v>0</v>
      </c>
      <c r="W172" s="183">
        <f>SUMIFS(BKE!$F:$F,BKE!$C:$C,'nguyen vat lieu kho'!$A:$A,BKE!$B:$B,'nguyen vat lieu kho'!W$3)</f>
        <v>0</v>
      </c>
      <c r="X172" s="183">
        <f>SUMIFS(BKE!$F:$F,BKE!$C:$C,'nguyen vat lieu kho'!$A:$A,BKE!$B:$B,'nguyen vat lieu kho'!X$3)</f>
        <v>0</v>
      </c>
      <c r="Y172" s="183">
        <f>SUMIFS(BKE!$F:$F,BKE!$C:$C,'nguyen vat lieu kho'!$A:$A,BKE!$B:$B,'nguyen vat lieu kho'!Y$3)</f>
        <v>0</v>
      </c>
      <c r="Z172" s="183">
        <f>SUMIFS(BKE!$F:$F,BKE!$C:$C,'nguyen vat lieu kho'!$A:$A,BKE!$B:$B,'nguyen vat lieu kho'!Z$3)</f>
        <v>0</v>
      </c>
      <c r="AA172" s="183">
        <f>SUMIFS(BKE!$F:$F,BKE!$C:$C,'nguyen vat lieu kho'!$A:$A,BKE!$B:$B,'nguyen vat lieu kho'!AA$3)</f>
        <v>0</v>
      </c>
      <c r="AB172" s="183">
        <f>SUMIFS(BKE!$F:$F,BKE!$C:$C,'nguyen vat lieu kho'!$A:$A,BKE!$B:$B,'nguyen vat lieu kho'!AB$3)</f>
        <v>0</v>
      </c>
      <c r="AC172" s="183">
        <f>SUMIFS(BKE!$F:$F,BKE!$C:$C,'nguyen vat lieu kho'!$A:$A,BKE!$B:$B,'nguyen vat lieu kho'!AC$3)</f>
        <v>0</v>
      </c>
      <c r="AD172" s="183">
        <f>SUMIFS(BKE!$F:$F,BKE!$C:$C,'nguyen vat lieu kho'!$A:$A,BKE!$B:$B,'nguyen vat lieu kho'!AD$3)</f>
        <v>0</v>
      </c>
      <c r="AE172" s="183">
        <f>SUMIFS(BKE!$F:$F,BKE!$C:$C,'nguyen vat lieu kho'!$A:$A,BKE!$B:$B,'nguyen vat lieu kho'!AE$3)</f>
        <v>0</v>
      </c>
      <c r="AF172" s="183">
        <f>SUMIFS(BKE!$F:$F,BKE!$C:$C,'nguyen vat lieu kho'!$A:$A,BKE!$B:$B,'nguyen vat lieu kho'!AF$3)</f>
        <v>0</v>
      </c>
      <c r="AG172" s="183">
        <f>SUMIFS(BKE!$F:$F,BKE!$C:$C,'nguyen vat lieu kho'!$A:$A,BKE!$B:$B,'nguyen vat lieu kho'!AG$3)</f>
        <v>0</v>
      </c>
      <c r="AH172" s="183">
        <f>SUMIFS(BKE!$F:$F,BKE!$C:$C,'nguyen vat lieu kho'!$A:$A,BKE!$B:$B,'nguyen vat lieu kho'!AH$3)</f>
        <v>0</v>
      </c>
      <c r="AI172" s="183">
        <f>SUMIFS(BKE!$F:$F,BKE!$C:$C,'nguyen vat lieu kho'!$A:$A,BKE!$B:$B,'nguyen vat lieu kho'!AI$3)</f>
        <v>0</v>
      </c>
      <c r="AJ172" s="183">
        <f>SUMIFS(BKE!$F:$F,BKE!$C:$C,'nguyen vat lieu kho'!$A:$A,BKE!$B:$B,'nguyen vat lieu kho'!AJ$3)</f>
        <v>0</v>
      </c>
      <c r="AK172" s="183">
        <f>SUMIFS(BKE!$F:$F,BKE!$C:$C,'nguyen vat lieu kho'!$A:$A,BKE!$B:$B,'nguyen vat lieu kho'!AK$3)</f>
        <v>0</v>
      </c>
      <c r="AL172" s="183">
        <f>SUMIFS(BKE!$F:$F,BKE!$C:$C,'nguyen vat lieu kho'!$A:$A,BKE!$B:$B,'nguyen vat lieu kho'!AL$3)</f>
        <v>0</v>
      </c>
      <c r="AM172" s="183">
        <f>SUMIFS(BKE!$F:$F,BKE!$C:$C,'nguyen vat lieu kho'!$A:$A,BKE!$B:$B,'nguyen vat lieu kho'!AM$3)</f>
        <v>0</v>
      </c>
      <c r="AN172" s="183">
        <f>SUMIFS(BKE!$F:$F,BKE!$C:$C,'nguyen vat lieu kho'!$A:$A,BKE!$B:$B,'nguyen vat lieu kho'!AN$3)</f>
        <v>0</v>
      </c>
      <c r="AO172" s="183">
        <f>SUMIFS(BKE!$F:$F,BKE!$C:$C,'nguyen vat lieu kho'!$A:$A,BKE!$B:$B,'nguyen vat lieu kho'!AO$3)</f>
        <v>0</v>
      </c>
      <c r="AP172" s="183">
        <f>SUMIFS(BKE!$F:$F,BKE!$C:$C,'nguyen vat lieu kho'!$A:$A,BKE!$B:$B,'nguyen vat lieu kho'!AP$3)</f>
        <v>0</v>
      </c>
      <c r="AQ172" s="183">
        <f>SUMIFS(BKE!$F:$F,BKE!$C:$C,'nguyen vat lieu kho'!$A:$A,BKE!$B:$B,'nguyen vat lieu kho'!AQ$3)</f>
        <v>0</v>
      </c>
    </row>
    <row r="173" spans="1:43" s="118" customFormat="1" ht="25.5" customHeight="1">
      <c r="A173" s="9" t="s">
        <v>367</v>
      </c>
      <c r="B173" s="9" t="s">
        <v>368</v>
      </c>
      <c r="C173" s="9" t="s">
        <v>27</v>
      </c>
      <c r="D173" s="123"/>
      <c r="E173" s="128"/>
      <c r="F173" s="124">
        <f t="shared" si="19"/>
        <v>0</v>
      </c>
      <c r="G173" s="125">
        <f t="shared" si="21"/>
        <v>0</v>
      </c>
      <c r="H173" s="126">
        <f t="shared" si="20"/>
        <v>0</v>
      </c>
      <c r="I173" s="127">
        <f t="shared" si="22"/>
        <v>0</v>
      </c>
      <c r="J173" s="127">
        <f t="shared" si="22"/>
        <v>0</v>
      </c>
      <c r="K173" s="128"/>
      <c r="L173" s="122">
        <f t="shared" si="23"/>
        <v>0</v>
      </c>
      <c r="M173" s="183">
        <f>SUMIFS(BKE!$F:$F,BKE!$C:$C,'nguyen vat lieu kho'!$A:$A,BKE!$B:$B,'nguyen vat lieu kho'!M$3)</f>
        <v>0</v>
      </c>
      <c r="N173" s="183">
        <f>SUMIFS(BKE!$F:$F,BKE!$C:$C,'nguyen vat lieu kho'!$A:$A,BKE!$B:$B,'nguyen vat lieu kho'!N$3)</f>
        <v>0</v>
      </c>
      <c r="O173" s="183">
        <f>SUMIFS(BKE!$F:$F,BKE!$C:$C,'nguyen vat lieu kho'!$A:$A,BKE!$B:$B,'nguyen vat lieu kho'!O$3)</f>
        <v>0</v>
      </c>
      <c r="P173" s="183">
        <f>SUMIFS(BKE!$F:$F,BKE!$C:$C,'nguyen vat lieu kho'!$A:$A,BKE!$B:$B,'nguyen vat lieu kho'!P$3)</f>
        <v>0</v>
      </c>
      <c r="Q173" s="183">
        <f>SUMIFS(BKE!$F:$F,BKE!$C:$C,'nguyen vat lieu kho'!$A:$A,BKE!$B:$B,'nguyen vat lieu kho'!Q$3)</f>
        <v>0</v>
      </c>
      <c r="R173" s="183">
        <f>SUMIFS(BKE!$F:$F,BKE!$C:$C,'nguyen vat lieu kho'!$A:$A,BKE!$B:$B,'nguyen vat lieu kho'!R$3)</f>
        <v>0</v>
      </c>
      <c r="S173" s="183">
        <f>SUMIFS(BKE!$F:$F,BKE!$C:$C,'nguyen vat lieu kho'!$A:$A,BKE!$B:$B,'nguyen vat lieu kho'!S$3)</f>
        <v>0</v>
      </c>
      <c r="T173" s="183">
        <f>SUMIFS(BKE!$F:$F,BKE!$C:$C,'nguyen vat lieu kho'!$A:$A,BKE!$B:$B,'nguyen vat lieu kho'!T$3)</f>
        <v>0</v>
      </c>
      <c r="U173" s="183">
        <f>SUMIFS(BKE!$F:$F,BKE!$C:$C,'nguyen vat lieu kho'!$A:$A,BKE!$B:$B,'nguyen vat lieu kho'!U$3)</f>
        <v>0</v>
      </c>
      <c r="V173" s="183">
        <f>SUMIFS(BKE!$F:$F,BKE!$C:$C,'nguyen vat lieu kho'!$A:$A,BKE!$B:$B,'nguyen vat lieu kho'!V$3)</f>
        <v>0</v>
      </c>
      <c r="W173" s="183">
        <f>SUMIFS(BKE!$F:$F,BKE!$C:$C,'nguyen vat lieu kho'!$A:$A,BKE!$B:$B,'nguyen vat lieu kho'!W$3)</f>
        <v>0</v>
      </c>
      <c r="X173" s="183">
        <f>SUMIFS(BKE!$F:$F,BKE!$C:$C,'nguyen vat lieu kho'!$A:$A,BKE!$B:$B,'nguyen vat lieu kho'!X$3)</f>
        <v>0</v>
      </c>
      <c r="Y173" s="183">
        <f>SUMIFS(BKE!$F:$F,BKE!$C:$C,'nguyen vat lieu kho'!$A:$A,BKE!$B:$B,'nguyen vat lieu kho'!Y$3)</f>
        <v>0</v>
      </c>
      <c r="Z173" s="183">
        <f>SUMIFS(BKE!$F:$F,BKE!$C:$C,'nguyen vat lieu kho'!$A:$A,BKE!$B:$B,'nguyen vat lieu kho'!Z$3)</f>
        <v>0</v>
      </c>
      <c r="AA173" s="183">
        <f>SUMIFS(BKE!$F:$F,BKE!$C:$C,'nguyen vat lieu kho'!$A:$A,BKE!$B:$B,'nguyen vat lieu kho'!AA$3)</f>
        <v>0</v>
      </c>
      <c r="AB173" s="183">
        <f>SUMIFS(BKE!$F:$F,BKE!$C:$C,'nguyen vat lieu kho'!$A:$A,BKE!$B:$B,'nguyen vat lieu kho'!AB$3)</f>
        <v>0</v>
      </c>
      <c r="AC173" s="183">
        <f>SUMIFS(BKE!$F:$F,BKE!$C:$C,'nguyen vat lieu kho'!$A:$A,BKE!$B:$B,'nguyen vat lieu kho'!AC$3)</f>
        <v>0</v>
      </c>
      <c r="AD173" s="183">
        <f>SUMIFS(BKE!$F:$F,BKE!$C:$C,'nguyen vat lieu kho'!$A:$A,BKE!$B:$B,'nguyen vat lieu kho'!AD$3)</f>
        <v>0</v>
      </c>
      <c r="AE173" s="183">
        <f>SUMIFS(BKE!$F:$F,BKE!$C:$C,'nguyen vat lieu kho'!$A:$A,BKE!$B:$B,'nguyen vat lieu kho'!AE$3)</f>
        <v>0</v>
      </c>
      <c r="AF173" s="183">
        <f>SUMIFS(BKE!$F:$F,BKE!$C:$C,'nguyen vat lieu kho'!$A:$A,BKE!$B:$B,'nguyen vat lieu kho'!AF$3)</f>
        <v>0</v>
      </c>
      <c r="AG173" s="183">
        <f>SUMIFS(BKE!$F:$F,BKE!$C:$C,'nguyen vat lieu kho'!$A:$A,BKE!$B:$B,'nguyen vat lieu kho'!AG$3)</f>
        <v>0</v>
      </c>
      <c r="AH173" s="183">
        <f>SUMIFS(BKE!$F:$F,BKE!$C:$C,'nguyen vat lieu kho'!$A:$A,BKE!$B:$B,'nguyen vat lieu kho'!AH$3)</f>
        <v>0</v>
      </c>
      <c r="AI173" s="183">
        <f>SUMIFS(BKE!$F:$F,BKE!$C:$C,'nguyen vat lieu kho'!$A:$A,BKE!$B:$B,'nguyen vat lieu kho'!AI$3)</f>
        <v>0</v>
      </c>
      <c r="AJ173" s="183">
        <f>SUMIFS(BKE!$F:$F,BKE!$C:$C,'nguyen vat lieu kho'!$A:$A,BKE!$B:$B,'nguyen vat lieu kho'!AJ$3)</f>
        <v>0</v>
      </c>
      <c r="AK173" s="183">
        <f>SUMIFS(BKE!$F:$F,BKE!$C:$C,'nguyen vat lieu kho'!$A:$A,BKE!$B:$B,'nguyen vat lieu kho'!AK$3)</f>
        <v>0</v>
      </c>
      <c r="AL173" s="183">
        <f>SUMIFS(BKE!$F:$F,BKE!$C:$C,'nguyen vat lieu kho'!$A:$A,BKE!$B:$B,'nguyen vat lieu kho'!AL$3)</f>
        <v>0</v>
      </c>
      <c r="AM173" s="183">
        <f>SUMIFS(BKE!$F:$F,BKE!$C:$C,'nguyen vat lieu kho'!$A:$A,BKE!$B:$B,'nguyen vat lieu kho'!AM$3)</f>
        <v>0</v>
      </c>
      <c r="AN173" s="183">
        <f>SUMIFS(BKE!$F:$F,BKE!$C:$C,'nguyen vat lieu kho'!$A:$A,BKE!$B:$B,'nguyen vat lieu kho'!AN$3)</f>
        <v>0</v>
      </c>
      <c r="AO173" s="183">
        <f>SUMIFS(BKE!$F:$F,BKE!$C:$C,'nguyen vat lieu kho'!$A:$A,BKE!$B:$B,'nguyen vat lieu kho'!AO$3)</f>
        <v>0</v>
      </c>
      <c r="AP173" s="183">
        <f>SUMIFS(BKE!$F:$F,BKE!$C:$C,'nguyen vat lieu kho'!$A:$A,BKE!$B:$B,'nguyen vat lieu kho'!AP$3)</f>
        <v>0</v>
      </c>
      <c r="AQ173" s="183">
        <f>SUMIFS(BKE!$F:$F,BKE!$C:$C,'nguyen vat lieu kho'!$A:$A,BKE!$B:$B,'nguyen vat lieu kho'!AQ$3)</f>
        <v>0</v>
      </c>
    </row>
    <row r="174" spans="1:43" s="118" customFormat="1" ht="25.5" customHeight="1">
      <c r="A174" s="9" t="s">
        <v>847</v>
      </c>
      <c r="B174" s="9" t="s">
        <v>369</v>
      </c>
      <c r="C174" s="9" t="s">
        <v>27</v>
      </c>
      <c r="D174" s="123"/>
      <c r="E174" s="128"/>
      <c r="F174" s="124">
        <f t="shared" si="19"/>
        <v>0</v>
      </c>
      <c r="G174" s="125">
        <f t="shared" si="21"/>
        <v>0</v>
      </c>
      <c r="H174" s="126">
        <f t="shared" si="20"/>
        <v>0</v>
      </c>
      <c r="I174" s="249">
        <f t="shared" si="22"/>
        <v>0</v>
      </c>
      <c r="J174" s="127">
        <f t="shared" si="22"/>
        <v>0</v>
      </c>
      <c r="K174" s="128"/>
      <c r="L174" s="122">
        <f t="shared" si="23"/>
        <v>0</v>
      </c>
      <c r="M174" s="183">
        <f>SUMIFS(BKE!$F:$F,BKE!$C:$C,'nguyen vat lieu kho'!$A:$A,BKE!$B:$B,'nguyen vat lieu kho'!M$3)</f>
        <v>0</v>
      </c>
      <c r="N174" s="183">
        <f>SUMIFS(BKE!$F:$F,BKE!$C:$C,'nguyen vat lieu kho'!$A:$A,BKE!$B:$B,'nguyen vat lieu kho'!N$3)</f>
        <v>0</v>
      </c>
      <c r="O174" s="183">
        <f>SUMIFS(BKE!$F:$F,BKE!$C:$C,'nguyen vat lieu kho'!$A:$A,BKE!$B:$B,'nguyen vat lieu kho'!O$3)</f>
        <v>0</v>
      </c>
      <c r="P174" s="183">
        <f>SUMIFS(BKE!$F:$F,BKE!$C:$C,'nguyen vat lieu kho'!$A:$A,BKE!$B:$B,'nguyen vat lieu kho'!P$3)</f>
        <v>0</v>
      </c>
      <c r="Q174" s="183">
        <f>SUMIFS(BKE!$F:$F,BKE!$C:$C,'nguyen vat lieu kho'!$A:$A,BKE!$B:$B,'nguyen vat lieu kho'!Q$3)</f>
        <v>0</v>
      </c>
      <c r="R174" s="183">
        <f>SUMIFS(BKE!$F:$F,BKE!$C:$C,'nguyen vat lieu kho'!$A:$A,BKE!$B:$B,'nguyen vat lieu kho'!R$3)</f>
        <v>0</v>
      </c>
      <c r="S174" s="183">
        <f>SUMIFS(BKE!$F:$F,BKE!$C:$C,'nguyen vat lieu kho'!$A:$A,BKE!$B:$B,'nguyen vat lieu kho'!S$3)</f>
        <v>0</v>
      </c>
      <c r="T174" s="183">
        <f>SUMIFS(BKE!$F:$F,BKE!$C:$C,'nguyen vat lieu kho'!$A:$A,BKE!$B:$B,'nguyen vat lieu kho'!T$3)</f>
        <v>0</v>
      </c>
      <c r="U174" s="183">
        <f>SUMIFS(BKE!$F:$F,BKE!$C:$C,'nguyen vat lieu kho'!$A:$A,BKE!$B:$B,'nguyen vat lieu kho'!U$3)</f>
        <v>0</v>
      </c>
      <c r="V174" s="183">
        <f>SUMIFS(BKE!$F:$F,BKE!$C:$C,'nguyen vat lieu kho'!$A:$A,BKE!$B:$B,'nguyen vat lieu kho'!V$3)</f>
        <v>0</v>
      </c>
      <c r="W174" s="183">
        <f>SUMIFS(BKE!$F:$F,BKE!$C:$C,'nguyen vat lieu kho'!$A:$A,BKE!$B:$B,'nguyen vat lieu kho'!W$3)</f>
        <v>0</v>
      </c>
      <c r="X174" s="183">
        <f>SUMIFS(BKE!$F:$F,BKE!$C:$C,'nguyen vat lieu kho'!$A:$A,BKE!$B:$B,'nguyen vat lieu kho'!X$3)</f>
        <v>0</v>
      </c>
      <c r="Y174" s="183">
        <f>SUMIFS(BKE!$F:$F,BKE!$C:$C,'nguyen vat lieu kho'!$A:$A,BKE!$B:$B,'nguyen vat lieu kho'!Y$3)</f>
        <v>0</v>
      </c>
      <c r="Z174" s="183">
        <f>SUMIFS(BKE!$F:$F,BKE!$C:$C,'nguyen vat lieu kho'!$A:$A,BKE!$B:$B,'nguyen vat lieu kho'!Z$3)</f>
        <v>0</v>
      </c>
      <c r="AA174" s="183">
        <f>SUMIFS(BKE!$F:$F,BKE!$C:$C,'nguyen vat lieu kho'!$A:$A,BKE!$B:$B,'nguyen vat lieu kho'!AA$3)</f>
        <v>0</v>
      </c>
      <c r="AB174" s="183">
        <f>SUMIFS(BKE!$F:$F,BKE!$C:$C,'nguyen vat lieu kho'!$A:$A,BKE!$B:$B,'nguyen vat lieu kho'!AB$3)</f>
        <v>0</v>
      </c>
      <c r="AC174" s="183">
        <f>SUMIFS(BKE!$F:$F,BKE!$C:$C,'nguyen vat lieu kho'!$A:$A,BKE!$B:$B,'nguyen vat lieu kho'!AC$3)</f>
        <v>0</v>
      </c>
      <c r="AD174" s="183">
        <f>SUMIFS(BKE!$F:$F,BKE!$C:$C,'nguyen vat lieu kho'!$A:$A,BKE!$B:$B,'nguyen vat lieu kho'!AD$3)</f>
        <v>0</v>
      </c>
      <c r="AE174" s="183">
        <f>SUMIFS(BKE!$F:$F,BKE!$C:$C,'nguyen vat lieu kho'!$A:$A,BKE!$B:$B,'nguyen vat lieu kho'!AE$3)</f>
        <v>0</v>
      </c>
      <c r="AF174" s="183">
        <f>SUMIFS(BKE!$F:$F,BKE!$C:$C,'nguyen vat lieu kho'!$A:$A,BKE!$B:$B,'nguyen vat lieu kho'!AF$3)</f>
        <v>0</v>
      </c>
      <c r="AG174" s="183">
        <f>SUMIFS(BKE!$F:$F,BKE!$C:$C,'nguyen vat lieu kho'!$A:$A,BKE!$B:$B,'nguyen vat lieu kho'!AG$3)</f>
        <v>0</v>
      </c>
      <c r="AH174" s="183">
        <f>SUMIFS(BKE!$F:$F,BKE!$C:$C,'nguyen vat lieu kho'!$A:$A,BKE!$B:$B,'nguyen vat lieu kho'!AH$3)</f>
        <v>0</v>
      </c>
      <c r="AI174" s="183">
        <f>SUMIFS(BKE!$F:$F,BKE!$C:$C,'nguyen vat lieu kho'!$A:$A,BKE!$B:$B,'nguyen vat lieu kho'!AI$3)</f>
        <v>0</v>
      </c>
      <c r="AJ174" s="183">
        <f>SUMIFS(BKE!$F:$F,BKE!$C:$C,'nguyen vat lieu kho'!$A:$A,BKE!$B:$B,'nguyen vat lieu kho'!AJ$3)</f>
        <v>0</v>
      </c>
      <c r="AK174" s="183">
        <f>SUMIFS(BKE!$F:$F,BKE!$C:$C,'nguyen vat lieu kho'!$A:$A,BKE!$B:$B,'nguyen vat lieu kho'!AK$3)</f>
        <v>0</v>
      </c>
      <c r="AL174" s="183">
        <f>SUMIFS(BKE!$F:$F,BKE!$C:$C,'nguyen vat lieu kho'!$A:$A,BKE!$B:$B,'nguyen vat lieu kho'!AL$3)</f>
        <v>0</v>
      </c>
      <c r="AM174" s="183">
        <f>SUMIFS(BKE!$F:$F,BKE!$C:$C,'nguyen vat lieu kho'!$A:$A,BKE!$B:$B,'nguyen vat lieu kho'!AM$3)</f>
        <v>0</v>
      </c>
      <c r="AN174" s="183">
        <f>SUMIFS(BKE!$F:$F,BKE!$C:$C,'nguyen vat lieu kho'!$A:$A,BKE!$B:$B,'nguyen vat lieu kho'!AN$3)</f>
        <v>0</v>
      </c>
      <c r="AO174" s="183">
        <f>SUMIFS(BKE!$F:$F,BKE!$C:$C,'nguyen vat lieu kho'!$A:$A,BKE!$B:$B,'nguyen vat lieu kho'!AO$3)</f>
        <v>0</v>
      </c>
      <c r="AP174" s="183">
        <f>SUMIFS(BKE!$F:$F,BKE!$C:$C,'nguyen vat lieu kho'!$A:$A,BKE!$B:$B,'nguyen vat lieu kho'!AP$3)</f>
        <v>0</v>
      </c>
      <c r="AQ174" s="183">
        <f>SUMIFS(BKE!$F:$F,BKE!$C:$C,'nguyen vat lieu kho'!$A:$A,BKE!$B:$B,'nguyen vat lieu kho'!AQ$3)</f>
        <v>0</v>
      </c>
    </row>
    <row r="175" spans="1:43" s="118" customFormat="1" ht="25.5" customHeight="1">
      <c r="A175" s="9" t="s">
        <v>370</v>
      </c>
      <c r="B175" s="9" t="s">
        <v>371</v>
      </c>
      <c r="C175" s="9" t="s">
        <v>27</v>
      </c>
      <c r="D175" s="123"/>
      <c r="E175" s="128"/>
      <c r="F175" s="124">
        <f t="shared" si="19"/>
        <v>0</v>
      </c>
      <c r="G175" s="125">
        <f t="shared" si="21"/>
        <v>0</v>
      </c>
      <c r="H175" s="126">
        <f t="shared" si="20"/>
        <v>0</v>
      </c>
      <c r="I175" s="127">
        <f t="shared" si="22"/>
        <v>0</v>
      </c>
      <c r="J175" s="127">
        <f t="shared" si="22"/>
        <v>0</v>
      </c>
      <c r="K175" s="128"/>
      <c r="L175" s="122">
        <f t="shared" si="23"/>
        <v>0</v>
      </c>
      <c r="M175" s="183">
        <f>SUMIFS(BKE!$F:$F,BKE!$C:$C,'nguyen vat lieu kho'!$A:$A,BKE!$B:$B,'nguyen vat lieu kho'!M$3)</f>
        <v>0</v>
      </c>
      <c r="N175" s="183">
        <f>SUMIFS(BKE!$F:$F,BKE!$C:$C,'nguyen vat lieu kho'!$A:$A,BKE!$B:$B,'nguyen vat lieu kho'!N$3)</f>
        <v>0</v>
      </c>
      <c r="O175" s="183">
        <f>SUMIFS(BKE!$F:$F,BKE!$C:$C,'nguyen vat lieu kho'!$A:$A,BKE!$B:$B,'nguyen vat lieu kho'!O$3)</f>
        <v>0</v>
      </c>
      <c r="P175" s="183">
        <f>SUMIFS(BKE!$F:$F,BKE!$C:$C,'nguyen vat lieu kho'!$A:$A,BKE!$B:$B,'nguyen vat lieu kho'!P$3)</f>
        <v>0</v>
      </c>
      <c r="Q175" s="183">
        <f>SUMIFS(BKE!$F:$F,BKE!$C:$C,'nguyen vat lieu kho'!$A:$A,BKE!$B:$B,'nguyen vat lieu kho'!Q$3)</f>
        <v>0</v>
      </c>
      <c r="R175" s="183">
        <f>SUMIFS(BKE!$F:$F,BKE!$C:$C,'nguyen vat lieu kho'!$A:$A,BKE!$B:$B,'nguyen vat lieu kho'!R$3)</f>
        <v>0</v>
      </c>
      <c r="S175" s="183">
        <f>SUMIFS(BKE!$F:$F,BKE!$C:$C,'nguyen vat lieu kho'!$A:$A,BKE!$B:$B,'nguyen vat lieu kho'!S$3)</f>
        <v>0</v>
      </c>
      <c r="T175" s="183">
        <f>SUMIFS(BKE!$F:$F,BKE!$C:$C,'nguyen vat lieu kho'!$A:$A,BKE!$B:$B,'nguyen vat lieu kho'!T$3)</f>
        <v>0</v>
      </c>
      <c r="U175" s="183">
        <f>SUMIFS(BKE!$F:$F,BKE!$C:$C,'nguyen vat lieu kho'!$A:$A,BKE!$B:$B,'nguyen vat lieu kho'!U$3)</f>
        <v>0</v>
      </c>
      <c r="V175" s="183">
        <f>SUMIFS(BKE!$F:$F,BKE!$C:$C,'nguyen vat lieu kho'!$A:$A,BKE!$B:$B,'nguyen vat lieu kho'!V$3)</f>
        <v>0</v>
      </c>
      <c r="W175" s="183">
        <f>SUMIFS(BKE!$F:$F,BKE!$C:$C,'nguyen vat lieu kho'!$A:$A,BKE!$B:$B,'nguyen vat lieu kho'!W$3)</f>
        <v>0</v>
      </c>
      <c r="X175" s="183">
        <f>SUMIFS(BKE!$F:$F,BKE!$C:$C,'nguyen vat lieu kho'!$A:$A,BKE!$B:$B,'nguyen vat lieu kho'!X$3)</f>
        <v>0</v>
      </c>
      <c r="Y175" s="183">
        <f>SUMIFS(BKE!$F:$F,BKE!$C:$C,'nguyen vat lieu kho'!$A:$A,BKE!$B:$B,'nguyen vat lieu kho'!Y$3)</f>
        <v>0</v>
      </c>
      <c r="Z175" s="183">
        <f>SUMIFS(BKE!$F:$F,BKE!$C:$C,'nguyen vat lieu kho'!$A:$A,BKE!$B:$B,'nguyen vat lieu kho'!Z$3)</f>
        <v>0</v>
      </c>
      <c r="AA175" s="183">
        <f>SUMIFS(BKE!$F:$F,BKE!$C:$C,'nguyen vat lieu kho'!$A:$A,BKE!$B:$B,'nguyen vat lieu kho'!AA$3)</f>
        <v>0</v>
      </c>
      <c r="AB175" s="183">
        <f>SUMIFS(BKE!$F:$F,BKE!$C:$C,'nguyen vat lieu kho'!$A:$A,BKE!$B:$B,'nguyen vat lieu kho'!AB$3)</f>
        <v>0</v>
      </c>
      <c r="AC175" s="183">
        <f>SUMIFS(BKE!$F:$F,BKE!$C:$C,'nguyen vat lieu kho'!$A:$A,BKE!$B:$B,'nguyen vat lieu kho'!AC$3)</f>
        <v>0</v>
      </c>
      <c r="AD175" s="183">
        <f>SUMIFS(BKE!$F:$F,BKE!$C:$C,'nguyen vat lieu kho'!$A:$A,BKE!$B:$B,'nguyen vat lieu kho'!AD$3)</f>
        <v>0</v>
      </c>
      <c r="AE175" s="183">
        <f>SUMIFS(BKE!$F:$F,BKE!$C:$C,'nguyen vat lieu kho'!$A:$A,BKE!$B:$B,'nguyen vat lieu kho'!AE$3)</f>
        <v>0</v>
      </c>
      <c r="AF175" s="183">
        <f>SUMIFS(BKE!$F:$F,BKE!$C:$C,'nguyen vat lieu kho'!$A:$A,BKE!$B:$B,'nguyen vat lieu kho'!AF$3)</f>
        <v>0</v>
      </c>
      <c r="AG175" s="183">
        <f>SUMIFS(BKE!$F:$F,BKE!$C:$C,'nguyen vat lieu kho'!$A:$A,BKE!$B:$B,'nguyen vat lieu kho'!AG$3)</f>
        <v>0</v>
      </c>
      <c r="AH175" s="183">
        <f>SUMIFS(BKE!$F:$F,BKE!$C:$C,'nguyen vat lieu kho'!$A:$A,BKE!$B:$B,'nguyen vat lieu kho'!AH$3)</f>
        <v>0</v>
      </c>
      <c r="AI175" s="183">
        <f>SUMIFS(BKE!$F:$F,BKE!$C:$C,'nguyen vat lieu kho'!$A:$A,BKE!$B:$B,'nguyen vat lieu kho'!AI$3)</f>
        <v>0</v>
      </c>
      <c r="AJ175" s="183">
        <f>SUMIFS(BKE!$F:$F,BKE!$C:$C,'nguyen vat lieu kho'!$A:$A,BKE!$B:$B,'nguyen vat lieu kho'!AJ$3)</f>
        <v>0</v>
      </c>
      <c r="AK175" s="183">
        <f>SUMIFS(BKE!$F:$F,BKE!$C:$C,'nguyen vat lieu kho'!$A:$A,BKE!$B:$B,'nguyen vat lieu kho'!AK$3)</f>
        <v>0</v>
      </c>
      <c r="AL175" s="183">
        <f>SUMIFS(BKE!$F:$F,BKE!$C:$C,'nguyen vat lieu kho'!$A:$A,BKE!$B:$B,'nguyen vat lieu kho'!AL$3)</f>
        <v>0</v>
      </c>
      <c r="AM175" s="183">
        <f>SUMIFS(BKE!$F:$F,BKE!$C:$C,'nguyen vat lieu kho'!$A:$A,BKE!$B:$B,'nguyen vat lieu kho'!AM$3)</f>
        <v>0</v>
      </c>
      <c r="AN175" s="183">
        <f>SUMIFS(BKE!$F:$F,BKE!$C:$C,'nguyen vat lieu kho'!$A:$A,BKE!$B:$B,'nguyen vat lieu kho'!AN$3)</f>
        <v>0</v>
      </c>
      <c r="AO175" s="183">
        <f>SUMIFS(BKE!$F:$F,BKE!$C:$C,'nguyen vat lieu kho'!$A:$A,BKE!$B:$B,'nguyen vat lieu kho'!AO$3)</f>
        <v>0</v>
      </c>
      <c r="AP175" s="183">
        <f>SUMIFS(BKE!$F:$F,BKE!$C:$C,'nguyen vat lieu kho'!$A:$A,BKE!$B:$B,'nguyen vat lieu kho'!AP$3)</f>
        <v>0</v>
      </c>
      <c r="AQ175" s="183">
        <f>SUMIFS(BKE!$F:$F,BKE!$C:$C,'nguyen vat lieu kho'!$A:$A,BKE!$B:$B,'nguyen vat lieu kho'!AQ$3)</f>
        <v>0</v>
      </c>
    </row>
    <row r="176" spans="1:43" s="118" customFormat="1" ht="25.5" customHeight="1">
      <c r="A176" s="9" t="s">
        <v>372</v>
      </c>
      <c r="B176" s="9" t="s">
        <v>373</v>
      </c>
      <c r="C176" s="9" t="s">
        <v>27</v>
      </c>
      <c r="D176" s="123"/>
      <c r="E176" s="128"/>
      <c r="F176" s="124">
        <f t="shared" si="19"/>
        <v>0</v>
      </c>
      <c r="G176" s="125">
        <f t="shared" si="21"/>
        <v>0</v>
      </c>
      <c r="H176" s="126">
        <f t="shared" si="20"/>
        <v>0</v>
      </c>
      <c r="I176" s="127">
        <f t="shared" si="22"/>
        <v>0</v>
      </c>
      <c r="J176" s="127">
        <f t="shared" si="22"/>
        <v>0</v>
      </c>
      <c r="K176" s="128"/>
      <c r="L176" s="122">
        <f t="shared" si="23"/>
        <v>0</v>
      </c>
      <c r="M176" s="183">
        <f>SUMIFS(BKE!$F:$F,BKE!$C:$C,'nguyen vat lieu kho'!$A:$A,BKE!$B:$B,'nguyen vat lieu kho'!M$3)</f>
        <v>0</v>
      </c>
      <c r="N176" s="183">
        <f>SUMIFS(BKE!$F:$F,BKE!$C:$C,'nguyen vat lieu kho'!$A:$A,BKE!$B:$B,'nguyen vat lieu kho'!N$3)</f>
        <v>0</v>
      </c>
      <c r="O176" s="183">
        <f>SUMIFS(BKE!$F:$F,BKE!$C:$C,'nguyen vat lieu kho'!$A:$A,BKE!$B:$B,'nguyen vat lieu kho'!O$3)</f>
        <v>0</v>
      </c>
      <c r="P176" s="183">
        <f>SUMIFS(BKE!$F:$F,BKE!$C:$C,'nguyen vat lieu kho'!$A:$A,BKE!$B:$B,'nguyen vat lieu kho'!P$3)</f>
        <v>0</v>
      </c>
      <c r="Q176" s="183">
        <f>SUMIFS(BKE!$F:$F,BKE!$C:$C,'nguyen vat lieu kho'!$A:$A,BKE!$B:$B,'nguyen vat lieu kho'!Q$3)</f>
        <v>0</v>
      </c>
      <c r="R176" s="183">
        <f>SUMIFS(BKE!$F:$F,BKE!$C:$C,'nguyen vat lieu kho'!$A:$A,BKE!$B:$B,'nguyen vat lieu kho'!R$3)</f>
        <v>0</v>
      </c>
      <c r="S176" s="183">
        <f>SUMIFS(BKE!$F:$F,BKE!$C:$C,'nguyen vat lieu kho'!$A:$A,BKE!$B:$B,'nguyen vat lieu kho'!S$3)</f>
        <v>0</v>
      </c>
      <c r="T176" s="183">
        <f>SUMIFS(BKE!$F:$F,BKE!$C:$C,'nguyen vat lieu kho'!$A:$A,BKE!$B:$B,'nguyen vat lieu kho'!T$3)</f>
        <v>0</v>
      </c>
      <c r="U176" s="183">
        <f>SUMIFS(BKE!$F:$F,BKE!$C:$C,'nguyen vat lieu kho'!$A:$A,BKE!$B:$B,'nguyen vat lieu kho'!U$3)</f>
        <v>0</v>
      </c>
      <c r="V176" s="183">
        <f>SUMIFS(BKE!$F:$F,BKE!$C:$C,'nguyen vat lieu kho'!$A:$A,BKE!$B:$B,'nguyen vat lieu kho'!V$3)</f>
        <v>0</v>
      </c>
      <c r="W176" s="183">
        <f>SUMIFS(BKE!$F:$F,BKE!$C:$C,'nguyen vat lieu kho'!$A:$A,BKE!$B:$B,'nguyen vat lieu kho'!W$3)</f>
        <v>0</v>
      </c>
      <c r="X176" s="183">
        <f>SUMIFS(BKE!$F:$F,BKE!$C:$C,'nguyen vat lieu kho'!$A:$A,BKE!$B:$B,'nguyen vat lieu kho'!X$3)</f>
        <v>0</v>
      </c>
      <c r="Y176" s="183">
        <f>SUMIFS(BKE!$F:$F,BKE!$C:$C,'nguyen vat lieu kho'!$A:$A,BKE!$B:$B,'nguyen vat lieu kho'!Y$3)</f>
        <v>0</v>
      </c>
      <c r="Z176" s="183">
        <f>SUMIFS(BKE!$F:$F,BKE!$C:$C,'nguyen vat lieu kho'!$A:$A,BKE!$B:$B,'nguyen vat lieu kho'!Z$3)</f>
        <v>0</v>
      </c>
      <c r="AA176" s="183">
        <f>SUMIFS(BKE!$F:$F,BKE!$C:$C,'nguyen vat lieu kho'!$A:$A,BKE!$B:$B,'nguyen vat lieu kho'!AA$3)</f>
        <v>0</v>
      </c>
      <c r="AB176" s="183">
        <f>SUMIFS(BKE!$F:$F,BKE!$C:$C,'nguyen vat lieu kho'!$A:$A,BKE!$B:$B,'nguyen vat lieu kho'!AB$3)</f>
        <v>0</v>
      </c>
      <c r="AC176" s="183">
        <f>SUMIFS(BKE!$F:$F,BKE!$C:$C,'nguyen vat lieu kho'!$A:$A,BKE!$B:$B,'nguyen vat lieu kho'!AC$3)</f>
        <v>0</v>
      </c>
      <c r="AD176" s="183">
        <f>SUMIFS(BKE!$F:$F,BKE!$C:$C,'nguyen vat lieu kho'!$A:$A,BKE!$B:$B,'nguyen vat lieu kho'!AD$3)</f>
        <v>0</v>
      </c>
      <c r="AE176" s="183">
        <f>SUMIFS(BKE!$F:$F,BKE!$C:$C,'nguyen vat lieu kho'!$A:$A,BKE!$B:$B,'nguyen vat lieu kho'!AE$3)</f>
        <v>0</v>
      </c>
      <c r="AF176" s="183">
        <f>SUMIFS(BKE!$F:$F,BKE!$C:$C,'nguyen vat lieu kho'!$A:$A,BKE!$B:$B,'nguyen vat lieu kho'!AF$3)</f>
        <v>0</v>
      </c>
      <c r="AG176" s="183">
        <f>SUMIFS(BKE!$F:$F,BKE!$C:$C,'nguyen vat lieu kho'!$A:$A,BKE!$B:$B,'nguyen vat lieu kho'!AG$3)</f>
        <v>0</v>
      </c>
      <c r="AH176" s="183">
        <f>SUMIFS(BKE!$F:$F,BKE!$C:$C,'nguyen vat lieu kho'!$A:$A,BKE!$B:$B,'nguyen vat lieu kho'!AH$3)</f>
        <v>0</v>
      </c>
      <c r="AI176" s="183">
        <f>SUMIFS(BKE!$F:$F,BKE!$C:$C,'nguyen vat lieu kho'!$A:$A,BKE!$B:$B,'nguyen vat lieu kho'!AI$3)</f>
        <v>0</v>
      </c>
      <c r="AJ176" s="183">
        <f>SUMIFS(BKE!$F:$F,BKE!$C:$C,'nguyen vat lieu kho'!$A:$A,BKE!$B:$B,'nguyen vat lieu kho'!AJ$3)</f>
        <v>0</v>
      </c>
      <c r="AK176" s="183">
        <f>SUMIFS(BKE!$F:$F,BKE!$C:$C,'nguyen vat lieu kho'!$A:$A,BKE!$B:$B,'nguyen vat lieu kho'!AK$3)</f>
        <v>0</v>
      </c>
      <c r="AL176" s="183">
        <f>SUMIFS(BKE!$F:$F,BKE!$C:$C,'nguyen vat lieu kho'!$A:$A,BKE!$B:$B,'nguyen vat lieu kho'!AL$3)</f>
        <v>0</v>
      </c>
      <c r="AM176" s="183">
        <f>SUMIFS(BKE!$F:$F,BKE!$C:$C,'nguyen vat lieu kho'!$A:$A,BKE!$B:$B,'nguyen vat lieu kho'!AM$3)</f>
        <v>0</v>
      </c>
      <c r="AN176" s="183">
        <f>SUMIFS(BKE!$F:$F,BKE!$C:$C,'nguyen vat lieu kho'!$A:$A,BKE!$B:$B,'nguyen vat lieu kho'!AN$3)</f>
        <v>0</v>
      </c>
      <c r="AO176" s="183">
        <f>SUMIFS(BKE!$F:$F,BKE!$C:$C,'nguyen vat lieu kho'!$A:$A,BKE!$B:$B,'nguyen vat lieu kho'!AO$3)</f>
        <v>0</v>
      </c>
      <c r="AP176" s="183">
        <f>SUMIFS(BKE!$F:$F,BKE!$C:$C,'nguyen vat lieu kho'!$A:$A,BKE!$B:$B,'nguyen vat lieu kho'!AP$3)</f>
        <v>0</v>
      </c>
      <c r="AQ176" s="183">
        <f>SUMIFS(BKE!$F:$F,BKE!$C:$C,'nguyen vat lieu kho'!$A:$A,BKE!$B:$B,'nguyen vat lieu kho'!AQ$3)</f>
        <v>0</v>
      </c>
    </row>
    <row r="177" spans="1:43" s="118" customFormat="1" ht="25.5" customHeight="1">
      <c r="A177" s="9" t="s">
        <v>813</v>
      </c>
      <c r="B177" s="9" t="s">
        <v>340</v>
      </c>
      <c r="C177" s="9" t="s">
        <v>27</v>
      </c>
      <c r="D177" s="123">
        <f>VLOOKUP(A177,BKE!C683:H1089,5,0)</f>
        <v>6726</v>
      </c>
      <c r="E177" s="128">
        <v>100</v>
      </c>
      <c r="F177" s="124">
        <f t="shared" si="19"/>
        <v>672600</v>
      </c>
      <c r="G177" s="125">
        <f t="shared" si="21"/>
        <v>300</v>
      </c>
      <c r="H177" s="126">
        <f t="shared" si="20"/>
        <v>2017800</v>
      </c>
      <c r="I177" s="249">
        <f t="shared" si="22"/>
        <v>300</v>
      </c>
      <c r="J177" s="127">
        <f t="shared" si="22"/>
        <v>2017800</v>
      </c>
      <c r="K177" s="128">
        <v>100</v>
      </c>
      <c r="L177" s="122">
        <f t="shared" si="23"/>
        <v>672600</v>
      </c>
      <c r="M177" s="183">
        <f>SUMIFS(BKE!$F:$F,BKE!$C:$C,'nguyen vat lieu kho'!$A:$A,BKE!$B:$B,'nguyen vat lieu kho'!M$3)</f>
        <v>50</v>
      </c>
      <c r="N177" s="183">
        <f>SUMIFS(BKE!$F:$F,BKE!$C:$C,'nguyen vat lieu kho'!$A:$A,BKE!$B:$B,'nguyen vat lieu kho'!N$3)</f>
        <v>0</v>
      </c>
      <c r="O177" s="183">
        <f>SUMIFS(BKE!$F:$F,BKE!$C:$C,'nguyen vat lieu kho'!$A:$A,BKE!$B:$B,'nguyen vat lieu kho'!O$3)</f>
        <v>0</v>
      </c>
      <c r="P177" s="183">
        <f>SUMIFS(BKE!$F:$F,BKE!$C:$C,'nguyen vat lieu kho'!$A:$A,BKE!$B:$B,'nguyen vat lieu kho'!P$3)</f>
        <v>0</v>
      </c>
      <c r="Q177" s="183">
        <f>SUMIFS(BKE!$F:$F,BKE!$C:$C,'nguyen vat lieu kho'!$A:$A,BKE!$B:$B,'nguyen vat lieu kho'!Q$3)</f>
        <v>0</v>
      </c>
      <c r="R177" s="183">
        <f>SUMIFS(BKE!$F:$F,BKE!$C:$C,'nguyen vat lieu kho'!$A:$A,BKE!$B:$B,'nguyen vat lieu kho'!R$3)</f>
        <v>0</v>
      </c>
      <c r="S177" s="183">
        <f>SUMIFS(BKE!$F:$F,BKE!$C:$C,'nguyen vat lieu kho'!$A:$A,BKE!$B:$B,'nguyen vat lieu kho'!S$3)</f>
        <v>0</v>
      </c>
      <c r="T177" s="183">
        <f>SUMIFS(BKE!$F:$F,BKE!$C:$C,'nguyen vat lieu kho'!$A:$A,BKE!$B:$B,'nguyen vat lieu kho'!T$3)</f>
        <v>100</v>
      </c>
      <c r="U177" s="183">
        <f>SUMIFS(BKE!$F:$F,BKE!$C:$C,'nguyen vat lieu kho'!$A:$A,BKE!$B:$B,'nguyen vat lieu kho'!U$3)</f>
        <v>0</v>
      </c>
      <c r="V177" s="183">
        <f>SUMIFS(BKE!$F:$F,BKE!$C:$C,'nguyen vat lieu kho'!$A:$A,BKE!$B:$B,'nguyen vat lieu kho'!V$3)</f>
        <v>0</v>
      </c>
      <c r="W177" s="183">
        <f>SUMIFS(BKE!$F:$F,BKE!$C:$C,'nguyen vat lieu kho'!$A:$A,BKE!$B:$B,'nguyen vat lieu kho'!W$3)</f>
        <v>0</v>
      </c>
      <c r="X177" s="183">
        <f>SUMIFS(BKE!$F:$F,BKE!$C:$C,'nguyen vat lieu kho'!$A:$A,BKE!$B:$B,'nguyen vat lieu kho'!X$3)</f>
        <v>0</v>
      </c>
      <c r="Y177" s="183">
        <f>SUMIFS(BKE!$F:$F,BKE!$C:$C,'nguyen vat lieu kho'!$A:$A,BKE!$B:$B,'nguyen vat lieu kho'!Y$3)</f>
        <v>0</v>
      </c>
      <c r="Z177" s="183">
        <f>SUMIFS(BKE!$F:$F,BKE!$C:$C,'nguyen vat lieu kho'!$A:$A,BKE!$B:$B,'nguyen vat lieu kho'!Z$3)</f>
        <v>0</v>
      </c>
      <c r="AA177" s="183">
        <f>SUMIFS(BKE!$F:$F,BKE!$C:$C,'nguyen vat lieu kho'!$A:$A,BKE!$B:$B,'nguyen vat lieu kho'!AA$3)</f>
        <v>0</v>
      </c>
      <c r="AB177" s="183">
        <f>SUMIFS(BKE!$F:$F,BKE!$C:$C,'nguyen vat lieu kho'!$A:$A,BKE!$B:$B,'nguyen vat lieu kho'!AB$3)</f>
        <v>0</v>
      </c>
      <c r="AC177" s="183">
        <f>SUMIFS(BKE!$F:$F,BKE!$C:$C,'nguyen vat lieu kho'!$A:$A,BKE!$B:$B,'nguyen vat lieu kho'!AC$3)</f>
        <v>0</v>
      </c>
      <c r="AD177" s="183">
        <f>SUMIFS(BKE!$F:$F,BKE!$C:$C,'nguyen vat lieu kho'!$A:$A,BKE!$B:$B,'nguyen vat lieu kho'!AD$3)</f>
        <v>0</v>
      </c>
      <c r="AE177" s="183">
        <f>SUMIFS(BKE!$F:$F,BKE!$C:$C,'nguyen vat lieu kho'!$A:$A,BKE!$B:$B,'nguyen vat lieu kho'!AE$3)</f>
        <v>0</v>
      </c>
      <c r="AF177" s="183">
        <f>SUMIFS(BKE!$F:$F,BKE!$C:$C,'nguyen vat lieu kho'!$A:$A,BKE!$B:$B,'nguyen vat lieu kho'!AF$3)</f>
        <v>0</v>
      </c>
      <c r="AG177" s="183">
        <f>SUMIFS(BKE!$F:$F,BKE!$C:$C,'nguyen vat lieu kho'!$A:$A,BKE!$B:$B,'nguyen vat lieu kho'!AG$3)</f>
        <v>0</v>
      </c>
      <c r="AH177" s="183">
        <f>SUMIFS(BKE!$F:$F,BKE!$C:$C,'nguyen vat lieu kho'!$A:$A,BKE!$B:$B,'nguyen vat lieu kho'!AH$3)</f>
        <v>100</v>
      </c>
      <c r="AI177" s="183">
        <f>SUMIFS(BKE!$F:$F,BKE!$C:$C,'nguyen vat lieu kho'!$A:$A,BKE!$B:$B,'nguyen vat lieu kho'!AI$3)</f>
        <v>0</v>
      </c>
      <c r="AJ177" s="183">
        <f>SUMIFS(BKE!$F:$F,BKE!$C:$C,'nguyen vat lieu kho'!$A:$A,BKE!$B:$B,'nguyen vat lieu kho'!AJ$3)</f>
        <v>0</v>
      </c>
      <c r="AK177" s="183">
        <f>SUMIFS(BKE!$F:$F,BKE!$C:$C,'nguyen vat lieu kho'!$A:$A,BKE!$B:$B,'nguyen vat lieu kho'!AK$3)</f>
        <v>0</v>
      </c>
      <c r="AL177" s="183">
        <f>SUMIFS(BKE!$F:$F,BKE!$C:$C,'nguyen vat lieu kho'!$A:$A,BKE!$B:$B,'nguyen vat lieu kho'!AL$3)</f>
        <v>0</v>
      </c>
      <c r="AM177" s="183">
        <f>SUMIFS(BKE!$F:$F,BKE!$C:$C,'nguyen vat lieu kho'!$A:$A,BKE!$B:$B,'nguyen vat lieu kho'!AM$3)</f>
        <v>0</v>
      </c>
      <c r="AN177" s="183">
        <f>SUMIFS(BKE!$F:$F,BKE!$C:$C,'nguyen vat lieu kho'!$A:$A,BKE!$B:$B,'nguyen vat lieu kho'!AN$3)</f>
        <v>0</v>
      </c>
      <c r="AO177" s="183">
        <f>SUMIFS(BKE!$F:$F,BKE!$C:$C,'nguyen vat lieu kho'!$A:$A,BKE!$B:$B,'nguyen vat lieu kho'!AO$3)</f>
        <v>0</v>
      </c>
      <c r="AP177" s="183">
        <f>SUMIFS(BKE!$F:$F,BKE!$C:$C,'nguyen vat lieu kho'!$A:$A,BKE!$B:$B,'nguyen vat lieu kho'!AP$3)</f>
        <v>50</v>
      </c>
      <c r="AQ177" s="183">
        <f>SUMIFS(BKE!$F:$F,BKE!$C:$C,'nguyen vat lieu kho'!$A:$A,BKE!$B:$B,'nguyen vat lieu kho'!AQ$3)</f>
        <v>0</v>
      </c>
    </row>
    <row r="178" spans="1:43" s="118" customFormat="1" ht="25.5" customHeight="1">
      <c r="A178" s="6" t="s">
        <v>248</v>
      </c>
      <c r="B178" s="134" t="s">
        <v>249</v>
      </c>
      <c r="C178" s="135" t="s">
        <v>27</v>
      </c>
      <c r="D178" s="123">
        <f>VLOOKUP(A178,BKE!C684:H1090,5,0)</f>
        <v>1990</v>
      </c>
      <c r="E178" s="128">
        <v>150</v>
      </c>
      <c r="F178" s="124">
        <f t="shared" si="19"/>
        <v>298500</v>
      </c>
      <c r="G178" s="125">
        <f t="shared" si="21"/>
        <v>500</v>
      </c>
      <c r="H178" s="126">
        <f t="shared" si="20"/>
        <v>995000</v>
      </c>
      <c r="I178" s="127">
        <f t="shared" si="22"/>
        <v>650</v>
      </c>
      <c r="J178" s="127">
        <f t="shared" si="22"/>
        <v>1293500</v>
      </c>
      <c r="K178" s="128"/>
      <c r="L178" s="122">
        <f t="shared" si="23"/>
        <v>0</v>
      </c>
      <c r="M178" s="183">
        <f>SUMIFS(BKE!$F:$F,BKE!$C:$C,'nguyen vat lieu kho'!$A:$A,BKE!$B:$B,'nguyen vat lieu kho'!M$3)</f>
        <v>100</v>
      </c>
      <c r="N178" s="183">
        <f>SUMIFS(BKE!$F:$F,BKE!$C:$C,'nguyen vat lieu kho'!$A:$A,BKE!$B:$B,'nguyen vat lieu kho'!N$3)</f>
        <v>0</v>
      </c>
      <c r="O178" s="183">
        <f>SUMIFS(BKE!$F:$F,BKE!$C:$C,'nguyen vat lieu kho'!$A:$A,BKE!$B:$B,'nguyen vat lieu kho'!O$3)</f>
        <v>0</v>
      </c>
      <c r="P178" s="183">
        <f>SUMIFS(BKE!$F:$F,BKE!$C:$C,'nguyen vat lieu kho'!$A:$A,BKE!$B:$B,'nguyen vat lieu kho'!P$3)</f>
        <v>0</v>
      </c>
      <c r="Q178" s="183">
        <f>SUMIFS(BKE!$F:$F,BKE!$C:$C,'nguyen vat lieu kho'!$A:$A,BKE!$B:$B,'nguyen vat lieu kho'!Q$3)</f>
        <v>0</v>
      </c>
      <c r="R178" s="183">
        <f>SUMIFS(BKE!$F:$F,BKE!$C:$C,'nguyen vat lieu kho'!$A:$A,BKE!$B:$B,'nguyen vat lieu kho'!R$3)</f>
        <v>0</v>
      </c>
      <c r="S178" s="183">
        <f>SUMIFS(BKE!$F:$F,BKE!$C:$C,'nguyen vat lieu kho'!$A:$A,BKE!$B:$B,'nguyen vat lieu kho'!S$3)</f>
        <v>0</v>
      </c>
      <c r="T178" s="183">
        <f>SUMIFS(BKE!$F:$F,BKE!$C:$C,'nguyen vat lieu kho'!$A:$A,BKE!$B:$B,'nguyen vat lieu kho'!T$3)</f>
        <v>100</v>
      </c>
      <c r="U178" s="183">
        <f>SUMIFS(BKE!$F:$F,BKE!$C:$C,'nguyen vat lieu kho'!$A:$A,BKE!$B:$B,'nguyen vat lieu kho'!U$3)</f>
        <v>0</v>
      </c>
      <c r="V178" s="183">
        <f>SUMIFS(BKE!$F:$F,BKE!$C:$C,'nguyen vat lieu kho'!$A:$A,BKE!$B:$B,'nguyen vat lieu kho'!V$3)</f>
        <v>0</v>
      </c>
      <c r="W178" s="183">
        <f>SUMIFS(BKE!$F:$F,BKE!$C:$C,'nguyen vat lieu kho'!$A:$A,BKE!$B:$B,'nguyen vat lieu kho'!W$3)</f>
        <v>0</v>
      </c>
      <c r="X178" s="183">
        <f>SUMIFS(BKE!$F:$F,BKE!$C:$C,'nguyen vat lieu kho'!$A:$A,BKE!$B:$B,'nguyen vat lieu kho'!X$3)</f>
        <v>0</v>
      </c>
      <c r="Y178" s="183">
        <f>SUMIFS(BKE!$F:$F,BKE!$C:$C,'nguyen vat lieu kho'!$A:$A,BKE!$B:$B,'nguyen vat lieu kho'!Y$3)</f>
        <v>0</v>
      </c>
      <c r="Z178" s="183">
        <f>SUMIFS(BKE!$F:$F,BKE!$C:$C,'nguyen vat lieu kho'!$A:$A,BKE!$B:$B,'nguyen vat lieu kho'!Z$3)</f>
        <v>0</v>
      </c>
      <c r="AA178" s="183">
        <f>SUMIFS(BKE!$F:$F,BKE!$C:$C,'nguyen vat lieu kho'!$A:$A,BKE!$B:$B,'nguyen vat lieu kho'!AA$3)</f>
        <v>100</v>
      </c>
      <c r="AB178" s="183">
        <f>SUMIFS(BKE!$F:$F,BKE!$C:$C,'nguyen vat lieu kho'!$A:$A,BKE!$B:$B,'nguyen vat lieu kho'!AB$3)</f>
        <v>0</v>
      </c>
      <c r="AC178" s="183">
        <f>SUMIFS(BKE!$F:$F,BKE!$C:$C,'nguyen vat lieu kho'!$A:$A,BKE!$B:$B,'nguyen vat lieu kho'!AC$3)</f>
        <v>0</v>
      </c>
      <c r="AD178" s="183">
        <f>SUMIFS(BKE!$F:$F,BKE!$C:$C,'nguyen vat lieu kho'!$A:$A,BKE!$B:$B,'nguyen vat lieu kho'!AD$3)</f>
        <v>0</v>
      </c>
      <c r="AE178" s="183">
        <f>SUMIFS(BKE!$F:$F,BKE!$C:$C,'nguyen vat lieu kho'!$A:$A,BKE!$B:$B,'nguyen vat lieu kho'!AE$3)</f>
        <v>0</v>
      </c>
      <c r="AF178" s="183">
        <f>SUMIFS(BKE!$F:$F,BKE!$C:$C,'nguyen vat lieu kho'!$A:$A,BKE!$B:$B,'nguyen vat lieu kho'!AF$3)</f>
        <v>0</v>
      </c>
      <c r="AG178" s="183">
        <f>SUMIFS(BKE!$F:$F,BKE!$C:$C,'nguyen vat lieu kho'!$A:$A,BKE!$B:$B,'nguyen vat lieu kho'!AG$3)</f>
        <v>0</v>
      </c>
      <c r="AH178" s="183">
        <f>SUMIFS(BKE!$F:$F,BKE!$C:$C,'nguyen vat lieu kho'!$A:$A,BKE!$B:$B,'nguyen vat lieu kho'!AH$3)</f>
        <v>50</v>
      </c>
      <c r="AI178" s="183">
        <f>SUMIFS(BKE!$F:$F,BKE!$C:$C,'nguyen vat lieu kho'!$A:$A,BKE!$B:$B,'nguyen vat lieu kho'!AI$3)</f>
        <v>0</v>
      </c>
      <c r="AJ178" s="183">
        <f>SUMIFS(BKE!$F:$F,BKE!$C:$C,'nguyen vat lieu kho'!$A:$A,BKE!$B:$B,'nguyen vat lieu kho'!AJ$3)</f>
        <v>0</v>
      </c>
      <c r="AK178" s="183">
        <f>SUMIFS(BKE!$F:$F,BKE!$C:$C,'nguyen vat lieu kho'!$A:$A,BKE!$B:$B,'nguyen vat lieu kho'!AK$3)</f>
        <v>0</v>
      </c>
      <c r="AL178" s="183">
        <f>SUMIFS(BKE!$F:$F,BKE!$C:$C,'nguyen vat lieu kho'!$A:$A,BKE!$B:$B,'nguyen vat lieu kho'!AL$3)</f>
        <v>0</v>
      </c>
      <c r="AM178" s="183">
        <f>SUMIFS(BKE!$F:$F,BKE!$C:$C,'nguyen vat lieu kho'!$A:$A,BKE!$B:$B,'nguyen vat lieu kho'!AM$3)</f>
        <v>0</v>
      </c>
      <c r="AN178" s="183">
        <f>SUMIFS(BKE!$F:$F,BKE!$C:$C,'nguyen vat lieu kho'!$A:$A,BKE!$B:$B,'nguyen vat lieu kho'!AN$3)</f>
        <v>0</v>
      </c>
      <c r="AO178" s="183">
        <f>SUMIFS(BKE!$F:$F,BKE!$C:$C,'nguyen vat lieu kho'!$A:$A,BKE!$B:$B,'nguyen vat lieu kho'!AO$3)</f>
        <v>0</v>
      </c>
      <c r="AP178" s="183">
        <f>SUMIFS(BKE!$F:$F,BKE!$C:$C,'nguyen vat lieu kho'!$A:$A,BKE!$B:$B,'nguyen vat lieu kho'!AP$3)</f>
        <v>150</v>
      </c>
      <c r="AQ178" s="183">
        <f>SUMIFS(BKE!$F:$F,BKE!$C:$C,'nguyen vat lieu kho'!$A:$A,BKE!$B:$B,'nguyen vat lieu kho'!AQ$3)</f>
        <v>0</v>
      </c>
    </row>
    <row r="179" spans="1:43" s="118" customFormat="1" ht="25.5" customHeight="1">
      <c r="A179" s="6" t="s">
        <v>250</v>
      </c>
      <c r="B179" s="134" t="s">
        <v>251</v>
      </c>
      <c r="C179" s="135" t="s">
        <v>27</v>
      </c>
      <c r="D179" s="123">
        <f>VLOOKUP(A179,BKE!C685:H1091,5,0)</f>
        <v>1023.578947368421</v>
      </c>
      <c r="E179" s="128">
        <v>250</v>
      </c>
      <c r="F179" s="124">
        <f t="shared" si="19"/>
        <v>255894.73684210525</v>
      </c>
      <c r="G179" s="125">
        <f t="shared" si="21"/>
        <v>950</v>
      </c>
      <c r="H179" s="126">
        <f t="shared" si="20"/>
        <v>972400</v>
      </c>
      <c r="I179" s="249">
        <f t="shared" si="22"/>
        <v>1050</v>
      </c>
      <c r="J179" s="127">
        <f t="shared" si="22"/>
        <v>1074757.894736842</v>
      </c>
      <c r="K179" s="128">
        <v>150</v>
      </c>
      <c r="L179" s="122">
        <f t="shared" si="23"/>
        <v>153536.84210526315</v>
      </c>
      <c r="M179" s="183">
        <f>SUMIFS(BKE!$F:$F,BKE!$C:$C,'nguyen vat lieu kho'!$A:$A,BKE!$B:$B,'nguyen vat lieu kho'!M$3)</f>
        <v>200</v>
      </c>
      <c r="N179" s="183">
        <f>SUMIFS(BKE!$F:$F,BKE!$C:$C,'nguyen vat lieu kho'!$A:$A,BKE!$B:$B,'nguyen vat lieu kho'!N$3)</f>
        <v>0</v>
      </c>
      <c r="O179" s="183">
        <f>SUMIFS(BKE!$F:$F,BKE!$C:$C,'nguyen vat lieu kho'!$A:$A,BKE!$B:$B,'nguyen vat lieu kho'!O$3)</f>
        <v>0</v>
      </c>
      <c r="P179" s="183">
        <f>SUMIFS(BKE!$F:$F,BKE!$C:$C,'nguyen vat lieu kho'!$A:$A,BKE!$B:$B,'nguyen vat lieu kho'!P$3)</f>
        <v>0</v>
      </c>
      <c r="Q179" s="183">
        <f>SUMIFS(BKE!$F:$F,BKE!$C:$C,'nguyen vat lieu kho'!$A:$A,BKE!$B:$B,'nguyen vat lieu kho'!Q$3)</f>
        <v>0</v>
      </c>
      <c r="R179" s="183">
        <f>SUMIFS(BKE!$F:$F,BKE!$C:$C,'nguyen vat lieu kho'!$A:$A,BKE!$B:$B,'nguyen vat lieu kho'!R$3)</f>
        <v>0</v>
      </c>
      <c r="S179" s="183">
        <f>SUMIFS(BKE!$F:$F,BKE!$C:$C,'nguyen vat lieu kho'!$A:$A,BKE!$B:$B,'nguyen vat lieu kho'!S$3)</f>
        <v>0</v>
      </c>
      <c r="T179" s="183">
        <f>SUMIFS(BKE!$F:$F,BKE!$C:$C,'nguyen vat lieu kho'!$A:$A,BKE!$B:$B,'nguyen vat lieu kho'!T$3)</f>
        <v>200</v>
      </c>
      <c r="U179" s="183">
        <f>SUMIFS(BKE!$F:$F,BKE!$C:$C,'nguyen vat lieu kho'!$A:$A,BKE!$B:$B,'nguyen vat lieu kho'!U$3)</f>
        <v>0</v>
      </c>
      <c r="V179" s="183">
        <f>SUMIFS(BKE!$F:$F,BKE!$C:$C,'nguyen vat lieu kho'!$A:$A,BKE!$B:$B,'nguyen vat lieu kho'!V$3)</f>
        <v>0</v>
      </c>
      <c r="W179" s="183">
        <f>SUMIFS(BKE!$F:$F,BKE!$C:$C,'nguyen vat lieu kho'!$A:$A,BKE!$B:$B,'nguyen vat lieu kho'!W$3)</f>
        <v>0</v>
      </c>
      <c r="X179" s="183">
        <f>SUMIFS(BKE!$F:$F,BKE!$C:$C,'nguyen vat lieu kho'!$A:$A,BKE!$B:$B,'nguyen vat lieu kho'!X$3)</f>
        <v>0</v>
      </c>
      <c r="Y179" s="183">
        <f>SUMIFS(BKE!$F:$F,BKE!$C:$C,'nguyen vat lieu kho'!$A:$A,BKE!$B:$B,'nguyen vat lieu kho'!Y$3)</f>
        <v>0</v>
      </c>
      <c r="Z179" s="183">
        <f>SUMIFS(BKE!$F:$F,BKE!$C:$C,'nguyen vat lieu kho'!$A:$A,BKE!$B:$B,'nguyen vat lieu kho'!Z$3)</f>
        <v>0</v>
      </c>
      <c r="AA179" s="183">
        <f>SUMIFS(BKE!$F:$F,BKE!$C:$C,'nguyen vat lieu kho'!$A:$A,BKE!$B:$B,'nguyen vat lieu kho'!AA$3)</f>
        <v>200</v>
      </c>
      <c r="AB179" s="183">
        <f>SUMIFS(BKE!$F:$F,BKE!$C:$C,'nguyen vat lieu kho'!$A:$A,BKE!$B:$B,'nguyen vat lieu kho'!AB$3)</f>
        <v>0</v>
      </c>
      <c r="AC179" s="183">
        <f>SUMIFS(BKE!$F:$F,BKE!$C:$C,'nguyen vat lieu kho'!$A:$A,BKE!$B:$B,'nguyen vat lieu kho'!AC$3)</f>
        <v>0</v>
      </c>
      <c r="AD179" s="183">
        <f>SUMIFS(BKE!$F:$F,BKE!$C:$C,'nguyen vat lieu kho'!$A:$A,BKE!$B:$B,'nguyen vat lieu kho'!AD$3)</f>
        <v>0</v>
      </c>
      <c r="AE179" s="183">
        <f>SUMIFS(BKE!$F:$F,BKE!$C:$C,'nguyen vat lieu kho'!$A:$A,BKE!$B:$B,'nguyen vat lieu kho'!AE$3)</f>
        <v>0</v>
      </c>
      <c r="AF179" s="183">
        <f>SUMIFS(BKE!$F:$F,BKE!$C:$C,'nguyen vat lieu kho'!$A:$A,BKE!$B:$B,'nguyen vat lieu kho'!AF$3)</f>
        <v>0</v>
      </c>
      <c r="AG179" s="183">
        <f>SUMIFS(BKE!$F:$F,BKE!$C:$C,'nguyen vat lieu kho'!$A:$A,BKE!$B:$B,'nguyen vat lieu kho'!AG$3)</f>
        <v>0</v>
      </c>
      <c r="AH179" s="183">
        <f>SUMIFS(BKE!$F:$F,BKE!$C:$C,'nguyen vat lieu kho'!$A:$A,BKE!$B:$B,'nguyen vat lieu kho'!AH$3)</f>
        <v>100</v>
      </c>
      <c r="AI179" s="183">
        <f>SUMIFS(BKE!$F:$F,BKE!$C:$C,'nguyen vat lieu kho'!$A:$A,BKE!$B:$B,'nguyen vat lieu kho'!AI$3)</f>
        <v>0</v>
      </c>
      <c r="AJ179" s="183">
        <f>SUMIFS(BKE!$F:$F,BKE!$C:$C,'nguyen vat lieu kho'!$A:$A,BKE!$B:$B,'nguyen vat lieu kho'!AJ$3)</f>
        <v>0</v>
      </c>
      <c r="AK179" s="183">
        <f>SUMIFS(BKE!$F:$F,BKE!$C:$C,'nguyen vat lieu kho'!$A:$A,BKE!$B:$B,'nguyen vat lieu kho'!AK$3)</f>
        <v>0</v>
      </c>
      <c r="AL179" s="183">
        <f>SUMIFS(BKE!$F:$F,BKE!$C:$C,'nguyen vat lieu kho'!$A:$A,BKE!$B:$B,'nguyen vat lieu kho'!AL$3)</f>
        <v>0</v>
      </c>
      <c r="AM179" s="183">
        <f>SUMIFS(BKE!$F:$F,BKE!$C:$C,'nguyen vat lieu kho'!$A:$A,BKE!$B:$B,'nguyen vat lieu kho'!AM$3)</f>
        <v>0</v>
      </c>
      <c r="AN179" s="183">
        <f>SUMIFS(BKE!$F:$F,BKE!$C:$C,'nguyen vat lieu kho'!$A:$A,BKE!$B:$B,'nguyen vat lieu kho'!AN$3)</f>
        <v>0</v>
      </c>
      <c r="AO179" s="183">
        <f>SUMIFS(BKE!$F:$F,BKE!$C:$C,'nguyen vat lieu kho'!$A:$A,BKE!$B:$B,'nguyen vat lieu kho'!AO$3)</f>
        <v>0</v>
      </c>
      <c r="AP179" s="183">
        <f>SUMIFS(BKE!$F:$F,BKE!$C:$C,'nguyen vat lieu kho'!$A:$A,BKE!$B:$B,'nguyen vat lieu kho'!AP$3)</f>
        <v>250</v>
      </c>
      <c r="AQ179" s="183">
        <f>SUMIFS(BKE!$F:$F,BKE!$C:$C,'nguyen vat lieu kho'!$A:$A,BKE!$B:$B,'nguyen vat lieu kho'!AQ$3)</f>
        <v>0</v>
      </c>
    </row>
    <row r="180" spans="1:43" s="118" customFormat="1" ht="25.5" customHeight="1">
      <c r="A180" s="6" t="s">
        <v>252</v>
      </c>
      <c r="B180" s="134" t="s">
        <v>253</v>
      </c>
      <c r="C180" s="135" t="s">
        <v>27</v>
      </c>
      <c r="D180" s="123">
        <f>VLOOKUP(A180,BKE!C686:H1092,5,0)</f>
        <v>1119.2666666666667</v>
      </c>
      <c r="E180" s="128">
        <v>250</v>
      </c>
      <c r="F180" s="124">
        <f t="shared" si="19"/>
        <v>279816.66666666669</v>
      </c>
      <c r="G180" s="125">
        <f t="shared" si="21"/>
        <v>750</v>
      </c>
      <c r="H180" s="126">
        <f t="shared" si="20"/>
        <v>839450</v>
      </c>
      <c r="I180" s="249">
        <f t="shared" si="22"/>
        <v>750</v>
      </c>
      <c r="J180" s="127">
        <f t="shared" si="22"/>
        <v>839450</v>
      </c>
      <c r="K180" s="128">
        <v>250</v>
      </c>
      <c r="L180" s="122">
        <f t="shared" si="23"/>
        <v>279816.66666666669</v>
      </c>
      <c r="M180" s="183">
        <f>SUMIFS(BKE!$F:$F,BKE!$C:$C,'nguyen vat lieu kho'!$A:$A,BKE!$B:$B,'nguyen vat lieu kho'!M$3)</f>
        <v>250</v>
      </c>
      <c r="N180" s="183">
        <f>SUMIFS(BKE!$F:$F,BKE!$C:$C,'nguyen vat lieu kho'!$A:$A,BKE!$B:$B,'nguyen vat lieu kho'!N$3)</f>
        <v>0</v>
      </c>
      <c r="O180" s="183">
        <f>SUMIFS(BKE!$F:$F,BKE!$C:$C,'nguyen vat lieu kho'!$A:$A,BKE!$B:$B,'nguyen vat lieu kho'!O$3)</f>
        <v>0</v>
      </c>
      <c r="P180" s="183">
        <f>SUMIFS(BKE!$F:$F,BKE!$C:$C,'nguyen vat lieu kho'!$A:$A,BKE!$B:$B,'nguyen vat lieu kho'!P$3)</f>
        <v>0</v>
      </c>
      <c r="Q180" s="183">
        <f>SUMIFS(BKE!$F:$F,BKE!$C:$C,'nguyen vat lieu kho'!$A:$A,BKE!$B:$B,'nguyen vat lieu kho'!Q$3)</f>
        <v>0</v>
      </c>
      <c r="R180" s="183">
        <f>SUMIFS(BKE!$F:$F,BKE!$C:$C,'nguyen vat lieu kho'!$A:$A,BKE!$B:$B,'nguyen vat lieu kho'!R$3)</f>
        <v>0</v>
      </c>
      <c r="S180" s="183">
        <f>SUMIFS(BKE!$F:$F,BKE!$C:$C,'nguyen vat lieu kho'!$A:$A,BKE!$B:$B,'nguyen vat lieu kho'!S$3)</f>
        <v>0</v>
      </c>
      <c r="T180" s="183">
        <f>SUMIFS(BKE!$F:$F,BKE!$C:$C,'nguyen vat lieu kho'!$A:$A,BKE!$B:$B,'nguyen vat lieu kho'!T$3)</f>
        <v>200</v>
      </c>
      <c r="U180" s="183">
        <f>SUMIFS(BKE!$F:$F,BKE!$C:$C,'nguyen vat lieu kho'!$A:$A,BKE!$B:$B,'nguyen vat lieu kho'!U$3)</f>
        <v>0</v>
      </c>
      <c r="V180" s="183">
        <f>SUMIFS(BKE!$F:$F,BKE!$C:$C,'nguyen vat lieu kho'!$A:$A,BKE!$B:$B,'nguyen vat lieu kho'!V$3)</f>
        <v>0</v>
      </c>
      <c r="W180" s="183">
        <f>SUMIFS(BKE!$F:$F,BKE!$C:$C,'nguyen vat lieu kho'!$A:$A,BKE!$B:$B,'nguyen vat lieu kho'!W$3)</f>
        <v>0</v>
      </c>
      <c r="X180" s="183">
        <f>SUMIFS(BKE!$F:$F,BKE!$C:$C,'nguyen vat lieu kho'!$A:$A,BKE!$B:$B,'nguyen vat lieu kho'!X$3)</f>
        <v>0</v>
      </c>
      <c r="Y180" s="183">
        <f>SUMIFS(BKE!$F:$F,BKE!$C:$C,'nguyen vat lieu kho'!$A:$A,BKE!$B:$B,'nguyen vat lieu kho'!Y$3)</f>
        <v>0</v>
      </c>
      <c r="Z180" s="183">
        <f>SUMIFS(BKE!$F:$F,BKE!$C:$C,'nguyen vat lieu kho'!$A:$A,BKE!$B:$B,'nguyen vat lieu kho'!Z$3)</f>
        <v>0</v>
      </c>
      <c r="AA180" s="183">
        <f>SUMIFS(BKE!$F:$F,BKE!$C:$C,'nguyen vat lieu kho'!$A:$A,BKE!$B:$B,'nguyen vat lieu kho'!AA$3)</f>
        <v>200</v>
      </c>
      <c r="AB180" s="183">
        <f>SUMIFS(BKE!$F:$F,BKE!$C:$C,'nguyen vat lieu kho'!$A:$A,BKE!$B:$B,'nguyen vat lieu kho'!AB$3)</f>
        <v>0</v>
      </c>
      <c r="AC180" s="183">
        <f>SUMIFS(BKE!$F:$F,BKE!$C:$C,'nguyen vat lieu kho'!$A:$A,BKE!$B:$B,'nguyen vat lieu kho'!AC$3)</f>
        <v>0</v>
      </c>
      <c r="AD180" s="183">
        <f>SUMIFS(BKE!$F:$F,BKE!$C:$C,'nguyen vat lieu kho'!$A:$A,BKE!$B:$B,'nguyen vat lieu kho'!AD$3)</f>
        <v>0</v>
      </c>
      <c r="AE180" s="183">
        <f>SUMIFS(BKE!$F:$F,BKE!$C:$C,'nguyen vat lieu kho'!$A:$A,BKE!$B:$B,'nguyen vat lieu kho'!AE$3)</f>
        <v>0</v>
      </c>
      <c r="AF180" s="183">
        <f>SUMIFS(BKE!$F:$F,BKE!$C:$C,'nguyen vat lieu kho'!$A:$A,BKE!$B:$B,'nguyen vat lieu kho'!AF$3)</f>
        <v>0</v>
      </c>
      <c r="AG180" s="183">
        <f>SUMIFS(BKE!$F:$F,BKE!$C:$C,'nguyen vat lieu kho'!$A:$A,BKE!$B:$B,'nguyen vat lieu kho'!AG$3)</f>
        <v>0</v>
      </c>
      <c r="AH180" s="183">
        <f>SUMIFS(BKE!$F:$F,BKE!$C:$C,'nguyen vat lieu kho'!$A:$A,BKE!$B:$B,'nguyen vat lieu kho'!AH$3)</f>
        <v>100</v>
      </c>
      <c r="AI180" s="183">
        <f>SUMIFS(BKE!$F:$F,BKE!$C:$C,'nguyen vat lieu kho'!$A:$A,BKE!$B:$B,'nguyen vat lieu kho'!AI$3)</f>
        <v>0</v>
      </c>
      <c r="AJ180" s="183">
        <f>SUMIFS(BKE!$F:$F,BKE!$C:$C,'nguyen vat lieu kho'!$A:$A,BKE!$B:$B,'nguyen vat lieu kho'!AJ$3)</f>
        <v>0</v>
      </c>
      <c r="AK180" s="183">
        <f>SUMIFS(BKE!$F:$F,BKE!$C:$C,'nguyen vat lieu kho'!$A:$A,BKE!$B:$B,'nguyen vat lieu kho'!AK$3)</f>
        <v>0</v>
      </c>
      <c r="AL180" s="183">
        <f>SUMIFS(BKE!$F:$F,BKE!$C:$C,'nguyen vat lieu kho'!$A:$A,BKE!$B:$B,'nguyen vat lieu kho'!AL$3)</f>
        <v>0</v>
      </c>
      <c r="AM180" s="183">
        <f>SUMIFS(BKE!$F:$F,BKE!$C:$C,'nguyen vat lieu kho'!$A:$A,BKE!$B:$B,'nguyen vat lieu kho'!AM$3)</f>
        <v>0</v>
      </c>
      <c r="AN180" s="183">
        <f>SUMIFS(BKE!$F:$F,BKE!$C:$C,'nguyen vat lieu kho'!$A:$A,BKE!$B:$B,'nguyen vat lieu kho'!AN$3)</f>
        <v>0</v>
      </c>
      <c r="AO180" s="183">
        <f>SUMIFS(BKE!$F:$F,BKE!$C:$C,'nguyen vat lieu kho'!$A:$A,BKE!$B:$B,'nguyen vat lieu kho'!AO$3)</f>
        <v>0</v>
      </c>
      <c r="AP180" s="183">
        <f>SUMIFS(BKE!$F:$F,BKE!$C:$C,'nguyen vat lieu kho'!$A:$A,BKE!$B:$B,'nguyen vat lieu kho'!AP$3)</f>
        <v>0</v>
      </c>
      <c r="AQ180" s="183">
        <f>SUMIFS(BKE!$F:$F,BKE!$C:$C,'nguyen vat lieu kho'!$A:$A,BKE!$B:$B,'nguyen vat lieu kho'!AQ$3)</f>
        <v>0</v>
      </c>
    </row>
    <row r="181" spans="1:43" s="118" customFormat="1" ht="25.5" customHeight="1">
      <c r="A181" s="9" t="s">
        <v>812</v>
      </c>
      <c r="B181" s="9" t="s">
        <v>341</v>
      </c>
      <c r="C181" s="9" t="s">
        <v>27</v>
      </c>
      <c r="D181" s="123" t="str">
        <f>VLOOKUP(A181,BKE!C687:H1093,5,0)</f>
        <v>0</v>
      </c>
      <c r="E181" s="128"/>
      <c r="F181" s="124">
        <f t="shared" si="19"/>
        <v>0</v>
      </c>
      <c r="G181" s="125">
        <f t="shared" si="21"/>
        <v>0</v>
      </c>
      <c r="H181" s="126">
        <f t="shared" si="20"/>
        <v>0</v>
      </c>
      <c r="I181" s="127">
        <f t="shared" si="22"/>
        <v>0</v>
      </c>
      <c r="J181" s="127">
        <f t="shared" si="22"/>
        <v>0</v>
      </c>
      <c r="K181" s="128"/>
      <c r="L181" s="122">
        <f t="shared" si="23"/>
        <v>0</v>
      </c>
      <c r="M181" s="183">
        <f>SUMIFS(BKE!$F:$F,BKE!$C:$C,'nguyen vat lieu kho'!$A:$A,BKE!$B:$B,'nguyen vat lieu kho'!M$3)</f>
        <v>0</v>
      </c>
      <c r="N181" s="183">
        <f>SUMIFS(BKE!$F:$F,BKE!$C:$C,'nguyen vat lieu kho'!$A:$A,BKE!$B:$B,'nguyen vat lieu kho'!N$3)</f>
        <v>0</v>
      </c>
      <c r="O181" s="183">
        <f>SUMIFS(BKE!$F:$F,BKE!$C:$C,'nguyen vat lieu kho'!$A:$A,BKE!$B:$B,'nguyen vat lieu kho'!O$3)</f>
        <v>0</v>
      </c>
      <c r="P181" s="183">
        <f>SUMIFS(BKE!$F:$F,BKE!$C:$C,'nguyen vat lieu kho'!$A:$A,BKE!$B:$B,'nguyen vat lieu kho'!P$3)</f>
        <v>0</v>
      </c>
      <c r="Q181" s="183">
        <f>SUMIFS(BKE!$F:$F,BKE!$C:$C,'nguyen vat lieu kho'!$A:$A,BKE!$B:$B,'nguyen vat lieu kho'!Q$3)</f>
        <v>0</v>
      </c>
      <c r="R181" s="183">
        <f>SUMIFS(BKE!$F:$F,BKE!$C:$C,'nguyen vat lieu kho'!$A:$A,BKE!$B:$B,'nguyen vat lieu kho'!R$3)</f>
        <v>0</v>
      </c>
      <c r="S181" s="183">
        <f>SUMIFS(BKE!$F:$F,BKE!$C:$C,'nguyen vat lieu kho'!$A:$A,BKE!$B:$B,'nguyen vat lieu kho'!S$3)</f>
        <v>0</v>
      </c>
      <c r="T181" s="183">
        <f>SUMIFS(BKE!$F:$F,BKE!$C:$C,'nguyen vat lieu kho'!$A:$A,BKE!$B:$B,'nguyen vat lieu kho'!T$3)</f>
        <v>0</v>
      </c>
      <c r="U181" s="183">
        <f>SUMIFS(BKE!$F:$F,BKE!$C:$C,'nguyen vat lieu kho'!$A:$A,BKE!$B:$B,'nguyen vat lieu kho'!U$3)</f>
        <v>0</v>
      </c>
      <c r="V181" s="183">
        <f>SUMIFS(BKE!$F:$F,BKE!$C:$C,'nguyen vat lieu kho'!$A:$A,BKE!$B:$B,'nguyen vat lieu kho'!V$3)</f>
        <v>0</v>
      </c>
      <c r="W181" s="183">
        <f>SUMIFS(BKE!$F:$F,BKE!$C:$C,'nguyen vat lieu kho'!$A:$A,BKE!$B:$B,'nguyen vat lieu kho'!W$3)</f>
        <v>0</v>
      </c>
      <c r="X181" s="183">
        <f>SUMIFS(BKE!$F:$F,BKE!$C:$C,'nguyen vat lieu kho'!$A:$A,BKE!$B:$B,'nguyen vat lieu kho'!X$3)</f>
        <v>0</v>
      </c>
      <c r="Y181" s="183">
        <f>SUMIFS(BKE!$F:$F,BKE!$C:$C,'nguyen vat lieu kho'!$A:$A,BKE!$B:$B,'nguyen vat lieu kho'!Y$3)</f>
        <v>0</v>
      </c>
      <c r="Z181" s="183">
        <f>SUMIFS(BKE!$F:$F,BKE!$C:$C,'nguyen vat lieu kho'!$A:$A,BKE!$B:$B,'nguyen vat lieu kho'!Z$3)</f>
        <v>0</v>
      </c>
      <c r="AA181" s="183">
        <f>SUMIFS(BKE!$F:$F,BKE!$C:$C,'nguyen vat lieu kho'!$A:$A,BKE!$B:$B,'nguyen vat lieu kho'!AA$3)</f>
        <v>0</v>
      </c>
      <c r="AB181" s="183">
        <f>SUMIFS(BKE!$F:$F,BKE!$C:$C,'nguyen vat lieu kho'!$A:$A,BKE!$B:$B,'nguyen vat lieu kho'!AB$3)</f>
        <v>0</v>
      </c>
      <c r="AC181" s="183">
        <f>SUMIFS(BKE!$F:$F,BKE!$C:$C,'nguyen vat lieu kho'!$A:$A,BKE!$B:$B,'nguyen vat lieu kho'!AC$3)</f>
        <v>0</v>
      </c>
      <c r="AD181" s="183">
        <f>SUMIFS(BKE!$F:$F,BKE!$C:$C,'nguyen vat lieu kho'!$A:$A,BKE!$B:$B,'nguyen vat lieu kho'!AD$3)</f>
        <v>0</v>
      </c>
      <c r="AE181" s="183">
        <f>SUMIFS(BKE!$F:$F,BKE!$C:$C,'nguyen vat lieu kho'!$A:$A,BKE!$B:$B,'nguyen vat lieu kho'!AE$3)</f>
        <v>0</v>
      </c>
      <c r="AF181" s="183">
        <f>SUMIFS(BKE!$F:$F,BKE!$C:$C,'nguyen vat lieu kho'!$A:$A,BKE!$B:$B,'nguyen vat lieu kho'!AF$3)</f>
        <v>0</v>
      </c>
      <c r="AG181" s="183">
        <f>SUMIFS(BKE!$F:$F,BKE!$C:$C,'nguyen vat lieu kho'!$A:$A,BKE!$B:$B,'nguyen vat lieu kho'!AG$3)</f>
        <v>0</v>
      </c>
      <c r="AH181" s="183">
        <f>SUMIFS(BKE!$F:$F,BKE!$C:$C,'nguyen vat lieu kho'!$A:$A,BKE!$B:$B,'nguyen vat lieu kho'!AH$3)</f>
        <v>0</v>
      </c>
      <c r="AI181" s="183">
        <f>SUMIFS(BKE!$F:$F,BKE!$C:$C,'nguyen vat lieu kho'!$A:$A,BKE!$B:$B,'nguyen vat lieu kho'!AI$3)</f>
        <v>0</v>
      </c>
      <c r="AJ181" s="183">
        <f>SUMIFS(BKE!$F:$F,BKE!$C:$C,'nguyen vat lieu kho'!$A:$A,BKE!$B:$B,'nguyen vat lieu kho'!AJ$3)</f>
        <v>0</v>
      </c>
      <c r="AK181" s="183">
        <f>SUMIFS(BKE!$F:$F,BKE!$C:$C,'nguyen vat lieu kho'!$A:$A,BKE!$B:$B,'nguyen vat lieu kho'!AK$3)</f>
        <v>0</v>
      </c>
      <c r="AL181" s="183">
        <f>SUMIFS(BKE!$F:$F,BKE!$C:$C,'nguyen vat lieu kho'!$A:$A,BKE!$B:$B,'nguyen vat lieu kho'!AL$3)</f>
        <v>0</v>
      </c>
      <c r="AM181" s="183">
        <f>SUMIFS(BKE!$F:$F,BKE!$C:$C,'nguyen vat lieu kho'!$A:$A,BKE!$B:$B,'nguyen vat lieu kho'!AM$3)</f>
        <v>0</v>
      </c>
      <c r="AN181" s="183">
        <f>SUMIFS(BKE!$F:$F,BKE!$C:$C,'nguyen vat lieu kho'!$A:$A,BKE!$B:$B,'nguyen vat lieu kho'!AN$3)</f>
        <v>0</v>
      </c>
      <c r="AO181" s="183">
        <f>SUMIFS(BKE!$F:$F,BKE!$C:$C,'nguyen vat lieu kho'!$A:$A,BKE!$B:$B,'nguyen vat lieu kho'!AO$3)</f>
        <v>0</v>
      </c>
      <c r="AP181" s="183">
        <f>SUMIFS(BKE!$F:$F,BKE!$C:$C,'nguyen vat lieu kho'!$A:$A,BKE!$B:$B,'nguyen vat lieu kho'!AP$3)</f>
        <v>0</v>
      </c>
      <c r="AQ181" s="183">
        <f>SUMIFS(BKE!$F:$F,BKE!$C:$C,'nguyen vat lieu kho'!$A:$A,BKE!$B:$B,'nguyen vat lieu kho'!AQ$3)</f>
        <v>0</v>
      </c>
    </row>
    <row r="182" spans="1:43" s="118" customFormat="1" ht="25.5" customHeight="1">
      <c r="A182" s="6" t="s">
        <v>291</v>
      </c>
      <c r="B182" s="129" t="s">
        <v>292</v>
      </c>
      <c r="C182" s="136" t="s">
        <v>27</v>
      </c>
      <c r="D182" s="123"/>
      <c r="E182" s="128"/>
      <c r="F182" s="124">
        <f t="shared" si="19"/>
        <v>0</v>
      </c>
      <c r="G182" s="125">
        <f t="shared" si="21"/>
        <v>0</v>
      </c>
      <c r="H182" s="126">
        <f t="shared" si="20"/>
        <v>0</v>
      </c>
      <c r="I182" s="127">
        <f t="shared" si="22"/>
        <v>0</v>
      </c>
      <c r="J182" s="127">
        <f t="shared" si="22"/>
        <v>0</v>
      </c>
      <c r="K182" s="128"/>
      <c r="L182" s="122">
        <f t="shared" si="23"/>
        <v>0</v>
      </c>
      <c r="M182" s="183">
        <f>SUMIFS(BKE!$F:$F,BKE!$C:$C,'nguyen vat lieu kho'!$A:$A,BKE!$B:$B,'nguyen vat lieu kho'!M$3)</f>
        <v>0</v>
      </c>
      <c r="N182" s="183">
        <f>SUMIFS(BKE!$F:$F,BKE!$C:$C,'nguyen vat lieu kho'!$A:$A,BKE!$B:$B,'nguyen vat lieu kho'!N$3)</f>
        <v>0</v>
      </c>
      <c r="O182" s="183">
        <f>SUMIFS(BKE!$F:$F,BKE!$C:$C,'nguyen vat lieu kho'!$A:$A,BKE!$B:$B,'nguyen vat lieu kho'!O$3)</f>
        <v>0</v>
      </c>
      <c r="P182" s="183">
        <f>SUMIFS(BKE!$F:$F,BKE!$C:$C,'nguyen vat lieu kho'!$A:$A,BKE!$B:$B,'nguyen vat lieu kho'!P$3)</f>
        <v>0</v>
      </c>
      <c r="Q182" s="183">
        <f>SUMIFS(BKE!$F:$F,BKE!$C:$C,'nguyen vat lieu kho'!$A:$A,BKE!$B:$B,'nguyen vat lieu kho'!Q$3)</f>
        <v>0</v>
      </c>
      <c r="R182" s="183">
        <f>SUMIFS(BKE!$F:$F,BKE!$C:$C,'nguyen vat lieu kho'!$A:$A,BKE!$B:$B,'nguyen vat lieu kho'!R$3)</f>
        <v>0</v>
      </c>
      <c r="S182" s="183">
        <f>SUMIFS(BKE!$F:$F,BKE!$C:$C,'nguyen vat lieu kho'!$A:$A,BKE!$B:$B,'nguyen vat lieu kho'!S$3)</f>
        <v>0</v>
      </c>
      <c r="T182" s="183">
        <f>SUMIFS(BKE!$F:$F,BKE!$C:$C,'nguyen vat lieu kho'!$A:$A,BKE!$B:$B,'nguyen vat lieu kho'!T$3)</f>
        <v>0</v>
      </c>
      <c r="U182" s="183">
        <f>SUMIFS(BKE!$F:$F,BKE!$C:$C,'nguyen vat lieu kho'!$A:$A,BKE!$B:$B,'nguyen vat lieu kho'!U$3)</f>
        <v>0</v>
      </c>
      <c r="V182" s="183">
        <f>SUMIFS(BKE!$F:$F,BKE!$C:$C,'nguyen vat lieu kho'!$A:$A,BKE!$B:$B,'nguyen vat lieu kho'!V$3)</f>
        <v>0</v>
      </c>
      <c r="W182" s="183">
        <f>SUMIFS(BKE!$F:$F,BKE!$C:$C,'nguyen vat lieu kho'!$A:$A,BKE!$B:$B,'nguyen vat lieu kho'!W$3)</f>
        <v>0</v>
      </c>
      <c r="X182" s="183">
        <f>SUMIFS(BKE!$F:$F,BKE!$C:$C,'nguyen vat lieu kho'!$A:$A,BKE!$B:$B,'nguyen vat lieu kho'!X$3)</f>
        <v>0</v>
      </c>
      <c r="Y182" s="183">
        <f>SUMIFS(BKE!$F:$F,BKE!$C:$C,'nguyen vat lieu kho'!$A:$A,BKE!$B:$B,'nguyen vat lieu kho'!Y$3)</f>
        <v>0</v>
      </c>
      <c r="Z182" s="183">
        <f>SUMIFS(BKE!$F:$F,BKE!$C:$C,'nguyen vat lieu kho'!$A:$A,BKE!$B:$B,'nguyen vat lieu kho'!Z$3)</f>
        <v>0</v>
      </c>
      <c r="AA182" s="183">
        <f>SUMIFS(BKE!$F:$F,BKE!$C:$C,'nguyen vat lieu kho'!$A:$A,BKE!$B:$B,'nguyen vat lieu kho'!AA$3)</f>
        <v>0</v>
      </c>
      <c r="AB182" s="183">
        <f>SUMIFS(BKE!$F:$F,BKE!$C:$C,'nguyen vat lieu kho'!$A:$A,BKE!$B:$B,'nguyen vat lieu kho'!AB$3)</f>
        <v>0</v>
      </c>
      <c r="AC182" s="183">
        <f>SUMIFS(BKE!$F:$F,BKE!$C:$C,'nguyen vat lieu kho'!$A:$A,BKE!$B:$B,'nguyen vat lieu kho'!AC$3)</f>
        <v>0</v>
      </c>
      <c r="AD182" s="183">
        <f>SUMIFS(BKE!$F:$F,BKE!$C:$C,'nguyen vat lieu kho'!$A:$A,BKE!$B:$B,'nguyen vat lieu kho'!AD$3)</f>
        <v>0</v>
      </c>
      <c r="AE182" s="183">
        <f>SUMIFS(BKE!$F:$F,BKE!$C:$C,'nguyen vat lieu kho'!$A:$A,BKE!$B:$B,'nguyen vat lieu kho'!AE$3)</f>
        <v>0</v>
      </c>
      <c r="AF182" s="183">
        <f>SUMIFS(BKE!$F:$F,BKE!$C:$C,'nguyen vat lieu kho'!$A:$A,BKE!$B:$B,'nguyen vat lieu kho'!AF$3)</f>
        <v>0</v>
      </c>
      <c r="AG182" s="183">
        <f>SUMIFS(BKE!$F:$F,BKE!$C:$C,'nguyen vat lieu kho'!$A:$A,BKE!$B:$B,'nguyen vat lieu kho'!AG$3)</f>
        <v>0</v>
      </c>
      <c r="AH182" s="183">
        <f>SUMIFS(BKE!$F:$F,BKE!$C:$C,'nguyen vat lieu kho'!$A:$A,BKE!$B:$B,'nguyen vat lieu kho'!AH$3)</f>
        <v>0</v>
      </c>
      <c r="AI182" s="183">
        <f>SUMIFS(BKE!$F:$F,BKE!$C:$C,'nguyen vat lieu kho'!$A:$A,BKE!$B:$B,'nguyen vat lieu kho'!AI$3)</f>
        <v>0</v>
      </c>
      <c r="AJ182" s="183">
        <f>SUMIFS(BKE!$F:$F,BKE!$C:$C,'nguyen vat lieu kho'!$A:$A,BKE!$B:$B,'nguyen vat lieu kho'!AJ$3)</f>
        <v>0</v>
      </c>
      <c r="AK182" s="183">
        <f>SUMIFS(BKE!$F:$F,BKE!$C:$C,'nguyen vat lieu kho'!$A:$A,BKE!$B:$B,'nguyen vat lieu kho'!AK$3)</f>
        <v>0</v>
      </c>
      <c r="AL182" s="183">
        <f>SUMIFS(BKE!$F:$F,BKE!$C:$C,'nguyen vat lieu kho'!$A:$A,BKE!$B:$B,'nguyen vat lieu kho'!AL$3)</f>
        <v>0</v>
      </c>
      <c r="AM182" s="183">
        <f>SUMIFS(BKE!$F:$F,BKE!$C:$C,'nguyen vat lieu kho'!$A:$A,BKE!$B:$B,'nguyen vat lieu kho'!AM$3)</f>
        <v>0</v>
      </c>
      <c r="AN182" s="183">
        <f>SUMIFS(BKE!$F:$F,BKE!$C:$C,'nguyen vat lieu kho'!$A:$A,BKE!$B:$B,'nguyen vat lieu kho'!AN$3)</f>
        <v>0</v>
      </c>
      <c r="AO182" s="183">
        <f>SUMIFS(BKE!$F:$F,BKE!$C:$C,'nguyen vat lieu kho'!$A:$A,BKE!$B:$B,'nguyen vat lieu kho'!AO$3)</f>
        <v>0</v>
      </c>
      <c r="AP182" s="183">
        <f>SUMIFS(BKE!$F:$F,BKE!$C:$C,'nguyen vat lieu kho'!$A:$A,BKE!$B:$B,'nguyen vat lieu kho'!AP$3)</f>
        <v>0</v>
      </c>
      <c r="AQ182" s="183">
        <f>SUMIFS(BKE!$F:$F,BKE!$C:$C,'nguyen vat lieu kho'!$A:$A,BKE!$B:$B,'nguyen vat lieu kho'!AQ$3)</f>
        <v>0</v>
      </c>
    </row>
    <row r="183" spans="1:43" s="118" customFormat="1" ht="25.5" customHeight="1">
      <c r="A183" s="6" t="s">
        <v>554</v>
      </c>
      <c r="B183" s="129" t="s">
        <v>555</v>
      </c>
      <c r="C183" s="136" t="s">
        <v>27</v>
      </c>
      <c r="D183" s="123"/>
      <c r="E183" s="128"/>
      <c r="F183" s="124">
        <f t="shared" si="19"/>
        <v>0</v>
      </c>
      <c r="G183" s="125">
        <f t="shared" si="21"/>
        <v>0</v>
      </c>
      <c r="H183" s="126">
        <f t="shared" si="20"/>
        <v>0</v>
      </c>
      <c r="I183" s="127">
        <f t="shared" si="22"/>
        <v>0</v>
      </c>
      <c r="J183" s="127">
        <f t="shared" si="22"/>
        <v>0</v>
      </c>
      <c r="K183" s="128"/>
      <c r="L183" s="122">
        <f t="shared" si="23"/>
        <v>0</v>
      </c>
      <c r="M183" s="183">
        <f>SUMIFS(BKE!$F:$F,BKE!$C:$C,'nguyen vat lieu kho'!$A:$A,BKE!$B:$B,'nguyen vat lieu kho'!M$3)</f>
        <v>0</v>
      </c>
      <c r="N183" s="183">
        <f>SUMIFS(BKE!$F:$F,BKE!$C:$C,'nguyen vat lieu kho'!$A:$A,BKE!$B:$B,'nguyen vat lieu kho'!N$3)</f>
        <v>0</v>
      </c>
      <c r="O183" s="183">
        <f>SUMIFS(BKE!$F:$F,BKE!$C:$C,'nguyen vat lieu kho'!$A:$A,BKE!$B:$B,'nguyen vat lieu kho'!O$3)</f>
        <v>0</v>
      </c>
      <c r="P183" s="183">
        <f>SUMIFS(BKE!$F:$F,BKE!$C:$C,'nguyen vat lieu kho'!$A:$A,BKE!$B:$B,'nguyen vat lieu kho'!P$3)</f>
        <v>0</v>
      </c>
      <c r="Q183" s="183">
        <f>SUMIFS(BKE!$F:$F,BKE!$C:$C,'nguyen vat lieu kho'!$A:$A,BKE!$B:$B,'nguyen vat lieu kho'!Q$3)</f>
        <v>0</v>
      </c>
      <c r="R183" s="183">
        <f>SUMIFS(BKE!$F:$F,BKE!$C:$C,'nguyen vat lieu kho'!$A:$A,BKE!$B:$B,'nguyen vat lieu kho'!R$3)</f>
        <v>0</v>
      </c>
      <c r="S183" s="183">
        <f>SUMIFS(BKE!$F:$F,BKE!$C:$C,'nguyen vat lieu kho'!$A:$A,BKE!$B:$B,'nguyen vat lieu kho'!S$3)</f>
        <v>0</v>
      </c>
      <c r="T183" s="183">
        <f>SUMIFS(BKE!$F:$F,BKE!$C:$C,'nguyen vat lieu kho'!$A:$A,BKE!$B:$B,'nguyen vat lieu kho'!T$3)</f>
        <v>0</v>
      </c>
      <c r="U183" s="183">
        <f>SUMIFS(BKE!$F:$F,BKE!$C:$C,'nguyen vat lieu kho'!$A:$A,BKE!$B:$B,'nguyen vat lieu kho'!U$3)</f>
        <v>0</v>
      </c>
      <c r="V183" s="183">
        <f>SUMIFS(BKE!$F:$F,BKE!$C:$C,'nguyen vat lieu kho'!$A:$A,BKE!$B:$B,'nguyen vat lieu kho'!V$3)</f>
        <v>0</v>
      </c>
      <c r="W183" s="183">
        <f>SUMIFS(BKE!$F:$F,BKE!$C:$C,'nguyen vat lieu kho'!$A:$A,BKE!$B:$B,'nguyen vat lieu kho'!W$3)</f>
        <v>0</v>
      </c>
      <c r="X183" s="183">
        <f>SUMIFS(BKE!$F:$F,BKE!$C:$C,'nguyen vat lieu kho'!$A:$A,BKE!$B:$B,'nguyen vat lieu kho'!X$3)</f>
        <v>0</v>
      </c>
      <c r="Y183" s="183">
        <f>SUMIFS(BKE!$F:$F,BKE!$C:$C,'nguyen vat lieu kho'!$A:$A,BKE!$B:$B,'nguyen vat lieu kho'!Y$3)</f>
        <v>0</v>
      </c>
      <c r="Z183" s="183">
        <f>SUMIFS(BKE!$F:$F,BKE!$C:$C,'nguyen vat lieu kho'!$A:$A,BKE!$B:$B,'nguyen vat lieu kho'!Z$3)</f>
        <v>0</v>
      </c>
      <c r="AA183" s="183">
        <f>SUMIFS(BKE!$F:$F,BKE!$C:$C,'nguyen vat lieu kho'!$A:$A,BKE!$B:$B,'nguyen vat lieu kho'!AA$3)</f>
        <v>0</v>
      </c>
      <c r="AB183" s="183">
        <f>SUMIFS(BKE!$F:$F,BKE!$C:$C,'nguyen vat lieu kho'!$A:$A,BKE!$B:$B,'nguyen vat lieu kho'!AB$3)</f>
        <v>0</v>
      </c>
      <c r="AC183" s="183">
        <f>SUMIFS(BKE!$F:$F,BKE!$C:$C,'nguyen vat lieu kho'!$A:$A,BKE!$B:$B,'nguyen vat lieu kho'!AC$3)</f>
        <v>0</v>
      </c>
      <c r="AD183" s="183">
        <f>SUMIFS(BKE!$F:$F,BKE!$C:$C,'nguyen vat lieu kho'!$A:$A,BKE!$B:$B,'nguyen vat lieu kho'!AD$3)</f>
        <v>0</v>
      </c>
      <c r="AE183" s="183">
        <f>SUMIFS(BKE!$F:$F,BKE!$C:$C,'nguyen vat lieu kho'!$A:$A,BKE!$B:$B,'nguyen vat lieu kho'!AE$3)</f>
        <v>0</v>
      </c>
      <c r="AF183" s="183">
        <f>SUMIFS(BKE!$F:$F,BKE!$C:$C,'nguyen vat lieu kho'!$A:$A,BKE!$B:$B,'nguyen vat lieu kho'!AF$3)</f>
        <v>0</v>
      </c>
      <c r="AG183" s="183">
        <f>SUMIFS(BKE!$F:$F,BKE!$C:$C,'nguyen vat lieu kho'!$A:$A,BKE!$B:$B,'nguyen vat lieu kho'!AG$3)</f>
        <v>0</v>
      </c>
      <c r="AH183" s="183">
        <f>SUMIFS(BKE!$F:$F,BKE!$C:$C,'nguyen vat lieu kho'!$A:$A,BKE!$B:$B,'nguyen vat lieu kho'!AH$3)</f>
        <v>0</v>
      </c>
      <c r="AI183" s="183">
        <f>SUMIFS(BKE!$F:$F,BKE!$C:$C,'nguyen vat lieu kho'!$A:$A,BKE!$B:$B,'nguyen vat lieu kho'!AI$3)</f>
        <v>0</v>
      </c>
      <c r="AJ183" s="183">
        <f>SUMIFS(BKE!$F:$F,BKE!$C:$C,'nguyen vat lieu kho'!$A:$A,BKE!$B:$B,'nguyen vat lieu kho'!AJ$3)</f>
        <v>0</v>
      </c>
      <c r="AK183" s="183">
        <f>SUMIFS(BKE!$F:$F,BKE!$C:$C,'nguyen vat lieu kho'!$A:$A,BKE!$B:$B,'nguyen vat lieu kho'!AK$3)</f>
        <v>0</v>
      </c>
      <c r="AL183" s="183">
        <f>SUMIFS(BKE!$F:$F,BKE!$C:$C,'nguyen vat lieu kho'!$A:$A,BKE!$B:$B,'nguyen vat lieu kho'!AL$3)</f>
        <v>0</v>
      </c>
      <c r="AM183" s="183">
        <f>SUMIFS(BKE!$F:$F,BKE!$C:$C,'nguyen vat lieu kho'!$A:$A,BKE!$B:$B,'nguyen vat lieu kho'!AM$3)</f>
        <v>0</v>
      </c>
      <c r="AN183" s="183">
        <f>SUMIFS(BKE!$F:$F,BKE!$C:$C,'nguyen vat lieu kho'!$A:$A,BKE!$B:$B,'nguyen vat lieu kho'!AN$3)</f>
        <v>0</v>
      </c>
      <c r="AO183" s="183">
        <f>SUMIFS(BKE!$F:$F,BKE!$C:$C,'nguyen vat lieu kho'!$A:$A,BKE!$B:$B,'nguyen vat lieu kho'!AO$3)</f>
        <v>0</v>
      </c>
      <c r="AP183" s="183">
        <f>SUMIFS(BKE!$F:$F,BKE!$C:$C,'nguyen vat lieu kho'!$A:$A,BKE!$B:$B,'nguyen vat lieu kho'!AP$3)</f>
        <v>0</v>
      </c>
      <c r="AQ183" s="183">
        <f>SUMIFS(BKE!$F:$F,BKE!$C:$C,'nguyen vat lieu kho'!$A:$A,BKE!$B:$B,'nguyen vat lieu kho'!AQ$3)</f>
        <v>0</v>
      </c>
    </row>
    <row r="184" spans="1:43" s="118" customFormat="1" ht="25.5" customHeight="1">
      <c r="A184" s="6" t="s">
        <v>260</v>
      </c>
      <c r="B184" s="134" t="s">
        <v>261</v>
      </c>
      <c r="C184" s="135" t="s">
        <v>27</v>
      </c>
      <c r="D184" s="123">
        <f>VLOOKUP(A184,BKE!C690:H1096,5,0)</f>
        <v>2100</v>
      </c>
      <c r="E184" s="128">
        <v>550</v>
      </c>
      <c r="F184" s="124">
        <f t="shared" si="19"/>
        <v>1155000</v>
      </c>
      <c r="G184" s="125">
        <f t="shared" si="21"/>
        <v>2500</v>
      </c>
      <c r="H184" s="126">
        <f t="shared" si="20"/>
        <v>5250000</v>
      </c>
      <c r="I184" s="127">
        <f t="shared" si="22"/>
        <v>2150</v>
      </c>
      <c r="J184" s="127">
        <f t="shared" si="22"/>
        <v>4515000</v>
      </c>
      <c r="K184" s="128">
        <v>900</v>
      </c>
      <c r="L184" s="122">
        <f t="shared" si="23"/>
        <v>1890000</v>
      </c>
      <c r="M184" s="183">
        <f>SUMIFS(BKE!$F:$F,BKE!$C:$C,'nguyen vat lieu kho'!$A:$A,BKE!$B:$B,'nguyen vat lieu kho'!M$3)</f>
        <v>1000</v>
      </c>
      <c r="N184" s="183">
        <f>SUMIFS(BKE!$F:$F,BKE!$C:$C,'nguyen vat lieu kho'!$A:$A,BKE!$B:$B,'nguyen vat lieu kho'!N$3)</f>
        <v>0</v>
      </c>
      <c r="O184" s="183">
        <f>SUMIFS(BKE!$F:$F,BKE!$C:$C,'nguyen vat lieu kho'!$A:$A,BKE!$B:$B,'nguyen vat lieu kho'!O$3)</f>
        <v>0</v>
      </c>
      <c r="P184" s="183">
        <f>SUMIFS(BKE!$F:$F,BKE!$C:$C,'nguyen vat lieu kho'!$A:$A,BKE!$B:$B,'nguyen vat lieu kho'!P$3)</f>
        <v>0</v>
      </c>
      <c r="Q184" s="183">
        <f>SUMIFS(BKE!$F:$F,BKE!$C:$C,'nguyen vat lieu kho'!$A:$A,BKE!$B:$B,'nguyen vat lieu kho'!Q$3)</f>
        <v>0</v>
      </c>
      <c r="R184" s="183">
        <f>SUMIFS(BKE!$F:$F,BKE!$C:$C,'nguyen vat lieu kho'!$A:$A,BKE!$B:$B,'nguyen vat lieu kho'!R$3)</f>
        <v>0</v>
      </c>
      <c r="S184" s="183">
        <f>SUMIFS(BKE!$F:$F,BKE!$C:$C,'nguyen vat lieu kho'!$A:$A,BKE!$B:$B,'nguyen vat lieu kho'!S$3)</f>
        <v>0</v>
      </c>
      <c r="T184" s="183">
        <f>SUMIFS(BKE!$F:$F,BKE!$C:$C,'nguyen vat lieu kho'!$A:$A,BKE!$B:$B,'nguyen vat lieu kho'!T$3)</f>
        <v>500</v>
      </c>
      <c r="U184" s="183">
        <f>SUMIFS(BKE!$F:$F,BKE!$C:$C,'nguyen vat lieu kho'!$A:$A,BKE!$B:$B,'nguyen vat lieu kho'!U$3)</f>
        <v>0</v>
      </c>
      <c r="V184" s="183">
        <f>SUMIFS(BKE!$F:$F,BKE!$C:$C,'nguyen vat lieu kho'!$A:$A,BKE!$B:$B,'nguyen vat lieu kho'!V$3)</f>
        <v>0</v>
      </c>
      <c r="W184" s="183">
        <f>SUMIFS(BKE!$F:$F,BKE!$C:$C,'nguyen vat lieu kho'!$A:$A,BKE!$B:$B,'nguyen vat lieu kho'!W$3)</f>
        <v>0</v>
      </c>
      <c r="X184" s="183">
        <f>SUMIFS(BKE!$F:$F,BKE!$C:$C,'nguyen vat lieu kho'!$A:$A,BKE!$B:$B,'nguyen vat lieu kho'!X$3)</f>
        <v>0</v>
      </c>
      <c r="Y184" s="183">
        <f>SUMIFS(BKE!$F:$F,BKE!$C:$C,'nguyen vat lieu kho'!$A:$A,BKE!$B:$B,'nguyen vat lieu kho'!Y$3)</f>
        <v>0</v>
      </c>
      <c r="Z184" s="183">
        <f>SUMIFS(BKE!$F:$F,BKE!$C:$C,'nguyen vat lieu kho'!$A:$A,BKE!$B:$B,'nguyen vat lieu kho'!Z$3)</f>
        <v>0</v>
      </c>
      <c r="AA184" s="183">
        <f>SUMIFS(BKE!$F:$F,BKE!$C:$C,'nguyen vat lieu kho'!$A:$A,BKE!$B:$B,'nguyen vat lieu kho'!AA$3)</f>
        <v>1000</v>
      </c>
      <c r="AB184" s="183">
        <f>SUMIFS(BKE!$F:$F,BKE!$C:$C,'nguyen vat lieu kho'!$A:$A,BKE!$B:$B,'nguyen vat lieu kho'!AB$3)</f>
        <v>0</v>
      </c>
      <c r="AC184" s="183">
        <f>SUMIFS(BKE!$F:$F,BKE!$C:$C,'nguyen vat lieu kho'!$A:$A,BKE!$B:$B,'nguyen vat lieu kho'!AC$3)</f>
        <v>0</v>
      </c>
      <c r="AD184" s="183">
        <f>SUMIFS(BKE!$F:$F,BKE!$C:$C,'nguyen vat lieu kho'!$A:$A,BKE!$B:$B,'nguyen vat lieu kho'!AD$3)</f>
        <v>0</v>
      </c>
      <c r="AE184" s="183">
        <f>SUMIFS(BKE!$F:$F,BKE!$C:$C,'nguyen vat lieu kho'!$A:$A,BKE!$B:$B,'nguyen vat lieu kho'!AE$3)</f>
        <v>0</v>
      </c>
      <c r="AF184" s="183">
        <f>SUMIFS(BKE!$F:$F,BKE!$C:$C,'nguyen vat lieu kho'!$A:$A,BKE!$B:$B,'nguyen vat lieu kho'!AF$3)</f>
        <v>0</v>
      </c>
      <c r="AG184" s="183">
        <f>SUMIFS(BKE!$F:$F,BKE!$C:$C,'nguyen vat lieu kho'!$A:$A,BKE!$B:$B,'nguyen vat lieu kho'!AG$3)</f>
        <v>0</v>
      </c>
      <c r="AH184" s="183">
        <f>SUMIFS(BKE!$F:$F,BKE!$C:$C,'nguyen vat lieu kho'!$A:$A,BKE!$B:$B,'nguyen vat lieu kho'!AH$3)</f>
        <v>0</v>
      </c>
      <c r="AI184" s="183">
        <f>SUMIFS(BKE!$F:$F,BKE!$C:$C,'nguyen vat lieu kho'!$A:$A,BKE!$B:$B,'nguyen vat lieu kho'!AI$3)</f>
        <v>0</v>
      </c>
      <c r="AJ184" s="183">
        <f>SUMIFS(BKE!$F:$F,BKE!$C:$C,'nguyen vat lieu kho'!$A:$A,BKE!$B:$B,'nguyen vat lieu kho'!AJ$3)</f>
        <v>0</v>
      </c>
      <c r="AK184" s="183">
        <f>SUMIFS(BKE!$F:$F,BKE!$C:$C,'nguyen vat lieu kho'!$A:$A,BKE!$B:$B,'nguyen vat lieu kho'!AK$3)</f>
        <v>0</v>
      </c>
      <c r="AL184" s="183">
        <f>SUMIFS(BKE!$F:$F,BKE!$C:$C,'nguyen vat lieu kho'!$A:$A,BKE!$B:$B,'nguyen vat lieu kho'!AL$3)</f>
        <v>0</v>
      </c>
      <c r="AM184" s="183">
        <f>SUMIFS(BKE!$F:$F,BKE!$C:$C,'nguyen vat lieu kho'!$A:$A,BKE!$B:$B,'nguyen vat lieu kho'!AM$3)</f>
        <v>0</v>
      </c>
      <c r="AN184" s="183">
        <f>SUMIFS(BKE!$F:$F,BKE!$C:$C,'nguyen vat lieu kho'!$A:$A,BKE!$B:$B,'nguyen vat lieu kho'!AN$3)</f>
        <v>0</v>
      </c>
      <c r="AO184" s="183">
        <f>SUMIFS(BKE!$F:$F,BKE!$C:$C,'nguyen vat lieu kho'!$A:$A,BKE!$B:$B,'nguyen vat lieu kho'!AO$3)</f>
        <v>0</v>
      </c>
      <c r="AP184" s="183">
        <f>SUMIFS(BKE!$F:$F,BKE!$C:$C,'nguyen vat lieu kho'!$A:$A,BKE!$B:$B,'nguyen vat lieu kho'!AP$3)</f>
        <v>0</v>
      </c>
      <c r="AQ184" s="183">
        <f>SUMIFS(BKE!$F:$F,BKE!$C:$C,'nguyen vat lieu kho'!$A:$A,BKE!$B:$B,'nguyen vat lieu kho'!AQ$3)</f>
        <v>0</v>
      </c>
    </row>
    <row r="185" spans="1:43" s="118" customFormat="1" ht="25.5" customHeight="1">
      <c r="A185" s="6" t="s">
        <v>262</v>
      </c>
      <c r="B185" s="134" t="s">
        <v>263</v>
      </c>
      <c r="C185" s="135" t="s">
        <v>27</v>
      </c>
      <c r="D185" s="123">
        <f>VLOOKUP(A185,BKE!C691:H1097,5,0)</f>
        <v>300</v>
      </c>
      <c r="E185" s="128">
        <v>600</v>
      </c>
      <c r="F185" s="124">
        <f t="shared" si="19"/>
        <v>180000</v>
      </c>
      <c r="G185" s="125">
        <f t="shared" si="21"/>
        <v>1500</v>
      </c>
      <c r="H185" s="126">
        <f t="shared" si="20"/>
        <v>450000</v>
      </c>
      <c r="I185" s="127">
        <f t="shared" si="22"/>
        <v>2100</v>
      </c>
      <c r="J185" s="127">
        <f t="shared" si="22"/>
        <v>630000</v>
      </c>
      <c r="K185" s="128"/>
      <c r="L185" s="122">
        <f t="shared" si="23"/>
        <v>0</v>
      </c>
      <c r="M185" s="183">
        <f>SUMIFS(BKE!$F:$F,BKE!$C:$C,'nguyen vat lieu kho'!$A:$A,BKE!$B:$B,'nguyen vat lieu kho'!M$3)</f>
        <v>1000</v>
      </c>
      <c r="N185" s="183">
        <f>SUMIFS(BKE!$F:$F,BKE!$C:$C,'nguyen vat lieu kho'!$A:$A,BKE!$B:$B,'nguyen vat lieu kho'!N$3)</f>
        <v>0</v>
      </c>
      <c r="O185" s="183">
        <f>SUMIFS(BKE!$F:$F,BKE!$C:$C,'nguyen vat lieu kho'!$A:$A,BKE!$B:$B,'nguyen vat lieu kho'!O$3)</f>
        <v>0</v>
      </c>
      <c r="P185" s="183">
        <f>SUMIFS(BKE!$F:$F,BKE!$C:$C,'nguyen vat lieu kho'!$A:$A,BKE!$B:$B,'nguyen vat lieu kho'!P$3)</f>
        <v>0</v>
      </c>
      <c r="Q185" s="183">
        <f>SUMIFS(BKE!$F:$F,BKE!$C:$C,'nguyen vat lieu kho'!$A:$A,BKE!$B:$B,'nguyen vat lieu kho'!Q$3)</f>
        <v>0</v>
      </c>
      <c r="R185" s="183">
        <f>SUMIFS(BKE!$F:$F,BKE!$C:$C,'nguyen vat lieu kho'!$A:$A,BKE!$B:$B,'nguyen vat lieu kho'!R$3)</f>
        <v>0</v>
      </c>
      <c r="S185" s="183">
        <f>SUMIFS(BKE!$F:$F,BKE!$C:$C,'nguyen vat lieu kho'!$A:$A,BKE!$B:$B,'nguyen vat lieu kho'!S$3)</f>
        <v>0</v>
      </c>
      <c r="T185" s="183">
        <f>SUMIFS(BKE!$F:$F,BKE!$C:$C,'nguyen vat lieu kho'!$A:$A,BKE!$B:$B,'nguyen vat lieu kho'!T$3)</f>
        <v>500</v>
      </c>
      <c r="U185" s="183">
        <f>SUMIFS(BKE!$F:$F,BKE!$C:$C,'nguyen vat lieu kho'!$A:$A,BKE!$B:$B,'nguyen vat lieu kho'!U$3)</f>
        <v>0</v>
      </c>
      <c r="V185" s="183">
        <f>SUMIFS(BKE!$F:$F,BKE!$C:$C,'nguyen vat lieu kho'!$A:$A,BKE!$B:$B,'nguyen vat lieu kho'!V$3)</f>
        <v>0</v>
      </c>
      <c r="W185" s="183">
        <f>SUMIFS(BKE!$F:$F,BKE!$C:$C,'nguyen vat lieu kho'!$A:$A,BKE!$B:$B,'nguyen vat lieu kho'!W$3)</f>
        <v>0</v>
      </c>
      <c r="X185" s="183">
        <f>SUMIFS(BKE!$F:$F,BKE!$C:$C,'nguyen vat lieu kho'!$A:$A,BKE!$B:$B,'nguyen vat lieu kho'!X$3)</f>
        <v>0</v>
      </c>
      <c r="Y185" s="183">
        <f>SUMIFS(BKE!$F:$F,BKE!$C:$C,'nguyen vat lieu kho'!$A:$A,BKE!$B:$B,'nguyen vat lieu kho'!Y$3)</f>
        <v>0</v>
      </c>
      <c r="Z185" s="183">
        <f>SUMIFS(BKE!$F:$F,BKE!$C:$C,'nguyen vat lieu kho'!$A:$A,BKE!$B:$B,'nguyen vat lieu kho'!Z$3)</f>
        <v>0</v>
      </c>
      <c r="AA185" s="183">
        <f>SUMIFS(BKE!$F:$F,BKE!$C:$C,'nguyen vat lieu kho'!$A:$A,BKE!$B:$B,'nguyen vat lieu kho'!AA$3)</f>
        <v>0</v>
      </c>
      <c r="AB185" s="183">
        <f>SUMIFS(BKE!$F:$F,BKE!$C:$C,'nguyen vat lieu kho'!$A:$A,BKE!$B:$B,'nguyen vat lieu kho'!AB$3)</f>
        <v>0</v>
      </c>
      <c r="AC185" s="183">
        <f>SUMIFS(BKE!$F:$F,BKE!$C:$C,'nguyen vat lieu kho'!$A:$A,BKE!$B:$B,'nguyen vat lieu kho'!AC$3)</f>
        <v>0</v>
      </c>
      <c r="AD185" s="183">
        <f>SUMIFS(BKE!$F:$F,BKE!$C:$C,'nguyen vat lieu kho'!$A:$A,BKE!$B:$B,'nguyen vat lieu kho'!AD$3)</f>
        <v>0</v>
      </c>
      <c r="AE185" s="183">
        <f>SUMIFS(BKE!$F:$F,BKE!$C:$C,'nguyen vat lieu kho'!$A:$A,BKE!$B:$B,'nguyen vat lieu kho'!AE$3)</f>
        <v>0</v>
      </c>
      <c r="AF185" s="183">
        <f>SUMIFS(BKE!$F:$F,BKE!$C:$C,'nguyen vat lieu kho'!$A:$A,BKE!$B:$B,'nguyen vat lieu kho'!AF$3)</f>
        <v>0</v>
      </c>
      <c r="AG185" s="183">
        <f>SUMIFS(BKE!$F:$F,BKE!$C:$C,'nguyen vat lieu kho'!$A:$A,BKE!$B:$B,'nguyen vat lieu kho'!AG$3)</f>
        <v>0</v>
      </c>
      <c r="AH185" s="183">
        <f>SUMIFS(BKE!$F:$F,BKE!$C:$C,'nguyen vat lieu kho'!$A:$A,BKE!$B:$B,'nguyen vat lieu kho'!AH$3)</f>
        <v>0</v>
      </c>
      <c r="AI185" s="183">
        <f>SUMIFS(BKE!$F:$F,BKE!$C:$C,'nguyen vat lieu kho'!$A:$A,BKE!$B:$B,'nguyen vat lieu kho'!AI$3)</f>
        <v>0</v>
      </c>
      <c r="AJ185" s="183">
        <f>SUMIFS(BKE!$F:$F,BKE!$C:$C,'nguyen vat lieu kho'!$A:$A,BKE!$B:$B,'nguyen vat lieu kho'!AJ$3)</f>
        <v>0</v>
      </c>
      <c r="AK185" s="183">
        <f>SUMIFS(BKE!$F:$F,BKE!$C:$C,'nguyen vat lieu kho'!$A:$A,BKE!$B:$B,'nguyen vat lieu kho'!AK$3)</f>
        <v>0</v>
      </c>
      <c r="AL185" s="183">
        <f>SUMIFS(BKE!$F:$F,BKE!$C:$C,'nguyen vat lieu kho'!$A:$A,BKE!$B:$B,'nguyen vat lieu kho'!AL$3)</f>
        <v>0</v>
      </c>
      <c r="AM185" s="183">
        <f>SUMIFS(BKE!$F:$F,BKE!$C:$C,'nguyen vat lieu kho'!$A:$A,BKE!$B:$B,'nguyen vat lieu kho'!AM$3)</f>
        <v>0</v>
      </c>
      <c r="AN185" s="183">
        <f>SUMIFS(BKE!$F:$F,BKE!$C:$C,'nguyen vat lieu kho'!$A:$A,BKE!$B:$B,'nguyen vat lieu kho'!AN$3)</f>
        <v>0</v>
      </c>
      <c r="AO185" s="183">
        <f>SUMIFS(BKE!$F:$F,BKE!$C:$C,'nguyen vat lieu kho'!$A:$A,BKE!$B:$B,'nguyen vat lieu kho'!AO$3)</f>
        <v>0</v>
      </c>
      <c r="AP185" s="183">
        <f>SUMIFS(BKE!$F:$F,BKE!$C:$C,'nguyen vat lieu kho'!$A:$A,BKE!$B:$B,'nguyen vat lieu kho'!AP$3)</f>
        <v>0</v>
      </c>
      <c r="AQ185" s="183">
        <f>SUMIFS(BKE!$F:$F,BKE!$C:$C,'nguyen vat lieu kho'!$A:$A,BKE!$B:$B,'nguyen vat lieu kho'!AQ$3)</f>
        <v>0</v>
      </c>
    </row>
    <row r="186" spans="1:43" s="118" customFormat="1" ht="25.5" customHeight="1">
      <c r="A186" s="6" t="s">
        <v>264</v>
      </c>
      <c r="B186" s="134" t="s">
        <v>699</v>
      </c>
      <c r="C186" s="135" t="s">
        <v>99</v>
      </c>
      <c r="D186" s="123">
        <f>VLOOKUP(A186,BKE!C692:H1098,5,0)</f>
        <v>5933.2857142857147</v>
      </c>
      <c r="E186" s="128">
        <v>1</v>
      </c>
      <c r="F186" s="124">
        <f t="shared" si="19"/>
        <v>5933.2857142857147</v>
      </c>
      <c r="G186" s="125">
        <f t="shared" si="21"/>
        <v>7</v>
      </c>
      <c r="H186" s="126">
        <f t="shared" si="20"/>
        <v>41533</v>
      </c>
      <c r="I186" s="127">
        <f t="shared" si="22"/>
        <v>8</v>
      </c>
      <c r="J186" s="127">
        <f t="shared" si="22"/>
        <v>47466.285714285717</v>
      </c>
      <c r="K186" s="128"/>
      <c r="L186" s="122">
        <f t="shared" si="23"/>
        <v>0</v>
      </c>
      <c r="M186" s="183">
        <f>SUMIFS(BKE!$F:$F,BKE!$C:$C,'nguyen vat lieu kho'!$A:$A,BKE!$B:$B,'nguyen vat lieu kho'!M$3)</f>
        <v>1</v>
      </c>
      <c r="N186" s="183">
        <f>SUMIFS(BKE!$F:$F,BKE!$C:$C,'nguyen vat lieu kho'!$A:$A,BKE!$B:$B,'nguyen vat lieu kho'!N$3)</f>
        <v>0</v>
      </c>
      <c r="O186" s="183">
        <f>SUMIFS(BKE!$F:$F,BKE!$C:$C,'nguyen vat lieu kho'!$A:$A,BKE!$B:$B,'nguyen vat lieu kho'!O$3)</f>
        <v>0</v>
      </c>
      <c r="P186" s="183">
        <f>SUMIFS(BKE!$F:$F,BKE!$C:$C,'nguyen vat lieu kho'!$A:$A,BKE!$B:$B,'nguyen vat lieu kho'!P$3)</f>
        <v>0</v>
      </c>
      <c r="Q186" s="183">
        <f>SUMIFS(BKE!$F:$F,BKE!$C:$C,'nguyen vat lieu kho'!$A:$A,BKE!$B:$B,'nguyen vat lieu kho'!Q$3)</f>
        <v>0</v>
      </c>
      <c r="R186" s="183">
        <f>SUMIFS(BKE!$F:$F,BKE!$C:$C,'nguyen vat lieu kho'!$A:$A,BKE!$B:$B,'nguyen vat lieu kho'!R$3)</f>
        <v>0</v>
      </c>
      <c r="S186" s="183">
        <f>SUMIFS(BKE!$F:$F,BKE!$C:$C,'nguyen vat lieu kho'!$A:$A,BKE!$B:$B,'nguyen vat lieu kho'!S$3)</f>
        <v>0</v>
      </c>
      <c r="T186" s="183">
        <f>SUMIFS(BKE!$F:$F,BKE!$C:$C,'nguyen vat lieu kho'!$A:$A,BKE!$B:$B,'nguyen vat lieu kho'!T$3)</f>
        <v>1</v>
      </c>
      <c r="U186" s="183">
        <f>SUMIFS(BKE!$F:$F,BKE!$C:$C,'nguyen vat lieu kho'!$A:$A,BKE!$B:$B,'nguyen vat lieu kho'!U$3)</f>
        <v>0</v>
      </c>
      <c r="V186" s="183">
        <f>SUMIFS(BKE!$F:$F,BKE!$C:$C,'nguyen vat lieu kho'!$A:$A,BKE!$B:$B,'nguyen vat lieu kho'!V$3)</f>
        <v>0</v>
      </c>
      <c r="W186" s="183">
        <f>SUMIFS(BKE!$F:$F,BKE!$C:$C,'nguyen vat lieu kho'!$A:$A,BKE!$B:$B,'nguyen vat lieu kho'!W$3)</f>
        <v>0</v>
      </c>
      <c r="X186" s="183">
        <f>SUMIFS(BKE!$F:$F,BKE!$C:$C,'nguyen vat lieu kho'!$A:$A,BKE!$B:$B,'nguyen vat lieu kho'!X$3)</f>
        <v>0</v>
      </c>
      <c r="Y186" s="183">
        <f>SUMIFS(BKE!$F:$F,BKE!$C:$C,'nguyen vat lieu kho'!$A:$A,BKE!$B:$B,'nguyen vat lieu kho'!Y$3)</f>
        <v>0</v>
      </c>
      <c r="Z186" s="183">
        <f>SUMIFS(BKE!$F:$F,BKE!$C:$C,'nguyen vat lieu kho'!$A:$A,BKE!$B:$B,'nguyen vat lieu kho'!Z$3)</f>
        <v>0</v>
      </c>
      <c r="AA186" s="183">
        <f>SUMIFS(BKE!$F:$F,BKE!$C:$C,'nguyen vat lieu kho'!$A:$A,BKE!$B:$B,'nguyen vat lieu kho'!AA$3)</f>
        <v>2</v>
      </c>
      <c r="AB186" s="183">
        <f>SUMIFS(BKE!$F:$F,BKE!$C:$C,'nguyen vat lieu kho'!$A:$A,BKE!$B:$B,'nguyen vat lieu kho'!AB$3)</f>
        <v>0</v>
      </c>
      <c r="AC186" s="183">
        <f>SUMIFS(BKE!$F:$F,BKE!$C:$C,'nguyen vat lieu kho'!$A:$A,BKE!$B:$B,'nguyen vat lieu kho'!AC$3)</f>
        <v>0</v>
      </c>
      <c r="AD186" s="183">
        <f>SUMIFS(BKE!$F:$F,BKE!$C:$C,'nguyen vat lieu kho'!$A:$A,BKE!$B:$B,'nguyen vat lieu kho'!AD$3)</f>
        <v>0</v>
      </c>
      <c r="AE186" s="183">
        <f>SUMIFS(BKE!$F:$F,BKE!$C:$C,'nguyen vat lieu kho'!$A:$A,BKE!$B:$B,'nguyen vat lieu kho'!AE$3)</f>
        <v>0</v>
      </c>
      <c r="AF186" s="183">
        <f>SUMIFS(BKE!$F:$F,BKE!$C:$C,'nguyen vat lieu kho'!$A:$A,BKE!$B:$B,'nguyen vat lieu kho'!AF$3)</f>
        <v>0</v>
      </c>
      <c r="AG186" s="183">
        <f>SUMIFS(BKE!$F:$F,BKE!$C:$C,'nguyen vat lieu kho'!$A:$A,BKE!$B:$B,'nguyen vat lieu kho'!AG$3)</f>
        <v>0</v>
      </c>
      <c r="AH186" s="183">
        <f>SUMIFS(BKE!$F:$F,BKE!$C:$C,'nguyen vat lieu kho'!$A:$A,BKE!$B:$B,'nguyen vat lieu kho'!AH$3)</f>
        <v>1</v>
      </c>
      <c r="AI186" s="183">
        <f>SUMIFS(BKE!$F:$F,BKE!$C:$C,'nguyen vat lieu kho'!$A:$A,BKE!$B:$B,'nguyen vat lieu kho'!AI$3)</f>
        <v>0</v>
      </c>
      <c r="AJ186" s="183">
        <f>SUMIFS(BKE!$F:$F,BKE!$C:$C,'nguyen vat lieu kho'!$A:$A,BKE!$B:$B,'nguyen vat lieu kho'!AJ$3)</f>
        <v>0</v>
      </c>
      <c r="AK186" s="183">
        <f>SUMIFS(BKE!$F:$F,BKE!$C:$C,'nguyen vat lieu kho'!$A:$A,BKE!$B:$B,'nguyen vat lieu kho'!AK$3)</f>
        <v>0</v>
      </c>
      <c r="AL186" s="183">
        <f>SUMIFS(BKE!$F:$F,BKE!$C:$C,'nguyen vat lieu kho'!$A:$A,BKE!$B:$B,'nguyen vat lieu kho'!AL$3)</f>
        <v>0</v>
      </c>
      <c r="AM186" s="183">
        <f>SUMIFS(BKE!$F:$F,BKE!$C:$C,'nguyen vat lieu kho'!$A:$A,BKE!$B:$B,'nguyen vat lieu kho'!AM$3)</f>
        <v>0</v>
      </c>
      <c r="AN186" s="183">
        <f>SUMIFS(BKE!$F:$F,BKE!$C:$C,'nguyen vat lieu kho'!$A:$A,BKE!$B:$B,'nguyen vat lieu kho'!AN$3)</f>
        <v>0</v>
      </c>
      <c r="AO186" s="183">
        <f>SUMIFS(BKE!$F:$F,BKE!$C:$C,'nguyen vat lieu kho'!$A:$A,BKE!$B:$B,'nguyen vat lieu kho'!AO$3)</f>
        <v>0</v>
      </c>
      <c r="AP186" s="183">
        <f>SUMIFS(BKE!$F:$F,BKE!$C:$C,'nguyen vat lieu kho'!$A:$A,BKE!$B:$B,'nguyen vat lieu kho'!AP$3)</f>
        <v>2</v>
      </c>
      <c r="AQ186" s="183">
        <f>SUMIFS(BKE!$F:$F,BKE!$C:$C,'nguyen vat lieu kho'!$A:$A,BKE!$B:$B,'nguyen vat lieu kho'!AQ$3)</f>
        <v>0</v>
      </c>
    </row>
    <row r="187" spans="1:43" s="118" customFormat="1" ht="25.5" customHeight="1">
      <c r="A187" s="6" t="s">
        <v>265</v>
      </c>
      <c r="B187" s="134" t="s">
        <v>266</v>
      </c>
      <c r="C187" s="135" t="s">
        <v>27</v>
      </c>
      <c r="D187" s="123">
        <f>VLOOKUP(A187,BKE!C693:H1099,5,0)</f>
        <v>200</v>
      </c>
      <c r="E187" s="128">
        <v>200</v>
      </c>
      <c r="F187" s="124">
        <f t="shared" si="19"/>
        <v>40000</v>
      </c>
      <c r="G187" s="125">
        <f t="shared" si="21"/>
        <v>2600</v>
      </c>
      <c r="H187" s="126">
        <f t="shared" si="20"/>
        <v>520000</v>
      </c>
      <c r="I187" s="127">
        <f t="shared" si="22"/>
        <v>2300</v>
      </c>
      <c r="J187" s="127">
        <f t="shared" si="22"/>
        <v>460000</v>
      </c>
      <c r="K187" s="128">
        <v>500</v>
      </c>
      <c r="L187" s="122">
        <f t="shared" si="23"/>
        <v>100000</v>
      </c>
      <c r="M187" s="183">
        <f>SUMIFS(BKE!$F:$F,BKE!$C:$C,'nguyen vat lieu kho'!$A:$A,BKE!$B:$B,'nguyen vat lieu kho'!M$3)</f>
        <v>600</v>
      </c>
      <c r="N187" s="183">
        <f>SUMIFS(BKE!$F:$F,BKE!$C:$C,'nguyen vat lieu kho'!$A:$A,BKE!$B:$B,'nguyen vat lieu kho'!N$3)</f>
        <v>0</v>
      </c>
      <c r="O187" s="183">
        <f>SUMIFS(BKE!$F:$F,BKE!$C:$C,'nguyen vat lieu kho'!$A:$A,BKE!$B:$B,'nguyen vat lieu kho'!O$3)</f>
        <v>0</v>
      </c>
      <c r="P187" s="183">
        <f>SUMIFS(BKE!$F:$F,BKE!$C:$C,'nguyen vat lieu kho'!$A:$A,BKE!$B:$B,'nguyen vat lieu kho'!P$3)</f>
        <v>0</v>
      </c>
      <c r="Q187" s="183">
        <f>SUMIFS(BKE!$F:$F,BKE!$C:$C,'nguyen vat lieu kho'!$A:$A,BKE!$B:$B,'nguyen vat lieu kho'!Q$3)</f>
        <v>0</v>
      </c>
      <c r="R187" s="183">
        <f>SUMIFS(BKE!$F:$F,BKE!$C:$C,'nguyen vat lieu kho'!$A:$A,BKE!$B:$B,'nguyen vat lieu kho'!R$3)</f>
        <v>0</v>
      </c>
      <c r="S187" s="183">
        <f>SUMIFS(BKE!$F:$F,BKE!$C:$C,'nguyen vat lieu kho'!$A:$A,BKE!$B:$B,'nguyen vat lieu kho'!S$3)</f>
        <v>0</v>
      </c>
      <c r="T187" s="183">
        <f>SUMIFS(BKE!$F:$F,BKE!$C:$C,'nguyen vat lieu kho'!$A:$A,BKE!$B:$B,'nguyen vat lieu kho'!T$3)</f>
        <v>400</v>
      </c>
      <c r="U187" s="183">
        <f>SUMIFS(BKE!$F:$F,BKE!$C:$C,'nguyen vat lieu kho'!$A:$A,BKE!$B:$B,'nguyen vat lieu kho'!U$3)</f>
        <v>0</v>
      </c>
      <c r="V187" s="183">
        <f>SUMIFS(BKE!$F:$F,BKE!$C:$C,'nguyen vat lieu kho'!$A:$A,BKE!$B:$B,'nguyen vat lieu kho'!V$3)</f>
        <v>0</v>
      </c>
      <c r="W187" s="183">
        <f>SUMIFS(BKE!$F:$F,BKE!$C:$C,'nguyen vat lieu kho'!$A:$A,BKE!$B:$B,'nguyen vat lieu kho'!W$3)</f>
        <v>0</v>
      </c>
      <c r="X187" s="183">
        <f>SUMIFS(BKE!$F:$F,BKE!$C:$C,'nguyen vat lieu kho'!$A:$A,BKE!$B:$B,'nguyen vat lieu kho'!X$3)</f>
        <v>0</v>
      </c>
      <c r="Y187" s="183">
        <f>SUMIFS(BKE!$F:$F,BKE!$C:$C,'nguyen vat lieu kho'!$A:$A,BKE!$B:$B,'nguyen vat lieu kho'!Y$3)</f>
        <v>0</v>
      </c>
      <c r="Z187" s="183">
        <f>SUMIFS(BKE!$F:$F,BKE!$C:$C,'nguyen vat lieu kho'!$A:$A,BKE!$B:$B,'nguyen vat lieu kho'!Z$3)</f>
        <v>0</v>
      </c>
      <c r="AA187" s="183">
        <f>SUMIFS(BKE!$F:$F,BKE!$C:$C,'nguyen vat lieu kho'!$A:$A,BKE!$B:$B,'nguyen vat lieu kho'!AA$3)</f>
        <v>400</v>
      </c>
      <c r="AB187" s="183">
        <f>SUMIFS(BKE!$F:$F,BKE!$C:$C,'nguyen vat lieu kho'!$A:$A,BKE!$B:$B,'nguyen vat lieu kho'!AB$3)</f>
        <v>0</v>
      </c>
      <c r="AC187" s="183">
        <f>SUMIFS(BKE!$F:$F,BKE!$C:$C,'nguyen vat lieu kho'!$A:$A,BKE!$B:$B,'nguyen vat lieu kho'!AC$3)</f>
        <v>0</v>
      </c>
      <c r="AD187" s="183">
        <f>SUMIFS(BKE!$F:$F,BKE!$C:$C,'nguyen vat lieu kho'!$A:$A,BKE!$B:$B,'nguyen vat lieu kho'!AD$3)</f>
        <v>0</v>
      </c>
      <c r="AE187" s="183">
        <f>SUMIFS(BKE!$F:$F,BKE!$C:$C,'nguyen vat lieu kho'!$A:$A,BKE!$B:$B,'nguyen vat lieu kho'!AE$3)</f>
        <v>0</v>
      </c>
      <c r="AF187" s="183">
        <f>SUMIFS(BKE!$F:$F,BKE!$C:$C,'nguyen vat lieu kho'!$A:$A,BKE!$B:$B,'nguyen vat lieu kho'!AF$3)</f>
        <v>0</v>
      </c>
      <c r="AG187" s="183">
        <f>SUMIFS(BKE!$F:$F,BKE!$C:$C,'nguyen vat lieu kho'!$A:$A,BKE!$B:$B,'nguyen vat lieu kho'!AG$3)</f>
        <v>0</v>
      </c>
      <c r="AH187" s="183">
        <f>SUMIFS(BKE!$F:$F,BKE!$C:$C,'nguyen vat lieu kho'!$A:$A,BKE!$B:$B,'nguyen vat lieu kho'!AH$3)</f>
        <v>600</v>
      </c>
      <c r="AI187" s="183">
        <f>SUMIFS(BKE!$F:$F,BKE!$C:$C,'nguyen vat lieu kho'!$A:$A,BKE!$B:$B,'nguyen vat lieu kho'!AI$3)</f>
        <v>0</v>
      </c>
      <c r="AJ187" s="183">
        <f>SUMIFS(BKE!$F:$F,BKE!$C:$C,'nguyen vat lieu kho'!$A:$A,BKE!$B:$B,'nguyen vat lieu kho'!AJ$3)</f>
        <v>0</v>
      </c>
      <c r="AK187" s="183">
        <f>SUMIFS(BKE!$F:$F,BKE!$C:$C,'nguyen vat lieu kho'!$A:$A,BKE!$B:$B,'nguyen vat lieu kho'!AK$3)</f>
        <v>0</v>
      </c>
      <c r="AL187" s="183">
        <f>SUMIFS(BKE!$F:$F,BKE!$C:$C,'nguyen vat lieu kho'!$A:$A,BKE!$B:$B,'nguyen vat lieu kho'!AL$3)</f>
        <v>0</v>
      </c>
      <c r="AM187" s="183">
        <f>SUMIFS(BKE!$F:$F,BKE!$C:$C,'nguyen vat lieu kho'!$A:$A,BKE!$B:$B,'nguyen vat lieu kho'!AM$3)</f>
        <v>0</v>
      </c>
      <c r="AN187" s="183">
        <f>SUMIFS(BKE!$F:$F,BKE!$C:$C,'nguyen vat lieu kho'!$A:$A,BKE!$B:$B,'nguyen vat lieu kho'!AN$3)</f>
        <v>0</v>
      </c>
      <c r="AO187" s="183">
        <f>SUMIFS(BKE!$F:$F,BKE!$C:$C,'nguyen vat lieu kho'!$A:$A,BKE!$B:$B,'nguyen vat lieu kho'!AO$3)</f>
        <v>0</v>
      </c>
      <c r="AP187" s="183">
        <f>SUMIFS(BKE!$F:$F,BKE!$C:$C,'nguyen vat lieu kho'!$A:$A,BKE!$B:$B,'nguyen vat lieu kho'!AP$3)</f>
        <v>600</v>
      </c>
      <c r="AQ187" s="183">
        <f>SUMIFS(BKE!$F:$F,BKE!$C:$C,'nguyen vat lieu kho'!$A:$A,BKE!$B:$B,'nguyen vat lieu kho'!AQ$3)</f>
        <v>0</v>
      </c>
    </row>
    <row r="188" spans="1:43" s="118" customFormat="1" ht="25.5" customHeight="1">
      <c r="A188" s="6" t="s">
        <v>267</v>
      </c>
      <c r="B188" s="134" t="s">
        <v>268</v>
      </c>
      <c r="C188" s="135" t="s">
        <v>27</v>
      </c>
      <c r="D188" s="123">
        <f>VLOOKUP(A188,BKE!C694:H1100,5,0)</f>
        <v>1200</v>
      </c>
      <c r="E188" s="128">
        <v>87</v>
      </c>
      <c r="F188" s="124">
        <f t="shared" si="19"/>
        <v>104400</v>
      </c>
      <c r="G188" s="125">
        <f t="shared" si="21"/>
        <v>150</v>
      </c>
      <c r="H188" s="126">
        <f t="shared" si="20"/>
        <v>180000</v>
      </c>
      <c r="I188" s="127">
        <f t="shared" si="22"/>
        <v>199</v>
      </c>
      <c r="J188" s="127">
        <f t="shared" si="22"/>
        <v>238800</v>
      </c>
      <c r="K188" s="128">
        <v>38</v>
      </c>
      <c r="L188" s="122">
        <f t="shared" si="23"/>
        <v>45600</v>
      </c>
      <c r="M188" s="183">
        <f>SUMIFS(BKE!$F:$F,BKE!$C:$C,'nguyen vat lieu kho'!$A:$A,BKE!$B:$B,'nguyen vat lieu kho'!M$3)</f>
        <v>50</v>
      </c>
      <c r="N188" s="183">
        <f>SUMIFS(BKE!$F:$F,BKE!$C:$C,'nguyen vat lieu kho'!$A:$A,BKE!$B:$B,'nguyen vat lieu kho'!N$3)</f>
        <v>0</v>
      </c>
      <c r="O188" s="183">
        <f>SUMIFS(BKE!$F:$F,BKE!$C:$C,'nguyen vat lieu kho'!$A:$A,BKE!$B:$B,'nguyen vat lieu kho'!O$3)</f>
        <v>0</v>
      </c>
      <c r="P188" s="183">
        <f>SUMIFS(BKE!$F:$F,BKE!$C:$C,'nguyen vat lieu kho'!$A:$A,BKE!$B:$B,'nguyen vat lieu kho'!P$3)</f>
        <v>0</v>
      </c>
      <c r="Q188" s="183">
        <f>SUMIFS(BKE!$F:$F,BKE!$C:$C,'nguyen vat lieu kho'!$A:$A,BKE!$B:$B,'nguyen vat lieu kho'!Q$3)</f>
        <v>0</v>
      </c>
      <c r="R188" s="183">
        <f>SUMIFS(BKE!$F:$F,BKE!$C:$C,'nguyen vat lieu kho'!$A:$A,BKE!$B:$B,'nguyen vat lieu kho'!R$3)</f>
        <v>0</v>
      </c>
      <c r="S188" s="183">
        <f>SUMIFS(BKE!$F:$F,BKE!$C:$C,'nguyen vat lieu kho'!$A:$A,BKE!$B:$B,'nguyen vat lieu kho'!S$3)</f>
        <v>0</v>
      </c>
      <c r="T188" s="183">
        <f>SUMIFS(BKE!$F:$F,BKE!$C:$C,'nguyen vat lieu kho'!$A:$A,BKE!$B:$B,'nguyen vat lieu kho'!T$3)</f>
        <v>30</v>
      </c>
      <c r="U188" s="183">
        <f>SUMIFS(BKE!$F:$F,BKE!$C:$C,'nguyen vat lieu kho'!$A:$A,BKE!$B:$B,'nguyen vat lieu kho'!U$3)</f>
        <v>0</v>
      </c>
      <c r="V188" s="183">
        <f>SUMIFS(BKE!$F:$F,BKE!$C:$C,'nguyen vat lieu kho'!$A:$A,BKE!$B:$B,'nguyen vat lieu kho'!V$3)</f>
        <v>0</v>
      </c>
      <c r="W188" s="183">
        <f>SUMIFS(BKE!$F:$F,BKE!$C:$C,'nguyen vat lieu kho'!$A:$A,BKE!$B:$B,'nguyen vat lieu kho'!W$3)</f>
        <v>0</v>
      </c>
      <c r="X188" s="183">
        <f>SUMIFS(BKE!$F:$F,BKE!$C:$C,'nguyen vat lieu kho'!$A:$A,BKE!$B:$B,'nguyen vat lieu kho'!X$3)</f>
        <v>0</v>
      </c>
      <c r="Y188" s="183">
        <f>SUMIFS(BKE!$F:$F,BKE!$C:$C,'nguyen vat lieu kho'!$A:$A,BKE!$B:$B,'nguyen vat lieu kho'!Y$3)</f>
        <v>0</v>
      </c>
      <c r="Z188" s="183">
        <f>SUMIFS(BKE!$F:$F,BKE!$C:$C,'nguyen vat lieu kho'!$A:$A,BKE!$B:$B,'nguyen vat lieu kho'!Z$3)</f>
        <v>0</v>
      </c>
      <c r="AA188" s="183">
        <f>SUMIFS(BKE!$F:$F,BKE!$C:$C,'nguyen vat lieu kho'!$A:$A,BKE!$B:$B,'nguyen vat lieu kho'!AA$3)</f>
        <v>20</v>
      </c>
      <c r="AB188" s="183">
        <f>SUMIFS(BKE!$F:$F,BKE!$C:$C,'nguyen vat lieu kho'!$A:$A,BKE!$B:$B,'nguyen vat lieu kho'!AB$3)</f>
        <v>0</v>
      </c>
      <c r="AC188" s="183">
        <f>SUMIFS(BKE!$F:$F,BKE!$C:$C,'nguyen vat lieu kho'!$A:$A,BKE!$B:$B,'nguyen vat lieu kho'!AC$3)</f>
        <v>0</v>
      </c>
      <c r="AD188" s="183">
        <f>SUMIFS(BKE!$F:$F,BKE!$C:$C,'nguyen vat lieu kho'!$A:$A,BKE!$B:$B,'nguyen vat lieu kho'!AD$3)</f>
        <v>0</v>
      </c>
      <c r="AE188" s="183">
        <f>SUMIFS(BKE!$F:$F,BKE!$C:$C,'nguyen vat lieu kho'!$A:$A,BKE!$B:$B,'nguyen vat lieu kho'!AE$3)</f>
        <v>0</v>
      </c>
      <c r="AF188" s="183">
        <f>SUMIFS(BKE!$F:$F,BKE!$C:$C,'nguyen vat lieu kho'!$A:$A,BKE!$B:$B,'nguyen vat lieu kho'!AF$3)</f>
        <v>0</v>
      </c>
      <c r="AG188" s="183">
        <f>SUMIFS(BKE!$F:$F,BKE!$C:$C,'nguyen vat lieu kho'!$A:$A,BKE!$B:$B,'nguyen vat lieu kho'!AG$3)</f>
        <v>0</v>
      </c>
      <c r="AH188" s="183">
        <f>SUMIFS(BKE!$F:$F,BKE!$C:$C,'nguyen vat lieu kho'!$A:$A,BKE!$B:$B,'nguyen vat lieu kho'!AH$3)</f>
        <v>20</v>
      </c>
      <c r="AI188" s="183">
        <f>SUMIFS(BKE!$F:$F,BKE!$C:$C,'nguyen vat lieu kho'!$A:$A,BKE!$B:$B,'nguyen vat lieu kho'!AI$3)</f>
        <v>0</v>
      </c>
      <c r="AJ188" s="183">
        <f>SUMIFS(BKE!$F:$F,BKE!$C:$C,'nguyen vat lieu kho'!$A:$A,BKE!$B:$B,'nguyen vat lieu kho'!AJ$3)</f>
        <v>0</v>
      </c>
      <c r="AK188" s="183">
        <f>SUMIFS(BKE!$F:$F,BKE!$C:$C,'nguyen vat lieu kho'!$A:$A,BKE!$B:$B,'nguyen vat lieu kho'!AK$3)</f>
        <v>0</v>
      </c>
      <c r="AL188" s="183">
        <f>SUMIFS(BKE!$F:$F,BKE!$C:$C,'nguyen vat lieu kho'!$A:$A,BKE!$B:$B,'nguyen vat lieu kho'!AL$3)</f>
        <v>0</v>
      </c>
      <c r="AM188" s="183">
        <f>SUMIFS(BKE!$F:$F,BKE!$C:$C,'nguyen vat lieu kho'!$A:$A,BKE!$B:$B,'nguyen vat lieu kho'!AM$3)</f>
        <v>0</v>
      </c>
      <c r="AN188" s="183">
        <f>SUMIFS(BKE!$F:$F,BKE!$C:$C,'nguyen vat lieu kho'!$A:$A,BKE!$B:$B,'nguyen vat lieu kho'!AN$3)</f>
        <v>0</v>
      </c>
      <c r="AO188" s="183">
        <f>SUMIFS(BKE!$F:$F,BKE!$C:$C,'nguyen vat lieu kho'!$A:$A,BKE!$B:$B,'nguyen vat lieu kho'!AO$3)</f>
        <v>0</v>
      </c>
      <c r="AP188" s="183">
        <f>SUMIFS(BKE!$F:$F,BKE!$C:$C,'nguyen vat lieu kho'!$A:$A,BKE!$B:$B,'nguyen vat lieu kho'!AP$3)</f>
        <v>30</v>
      </c>
      <c r="AQ188" s="183">
        <f>SUMIFS(BKE!$F:$F,BKE!$C:$C,'nguyen vat lieu kho'!$A:$A,BKE!$B:$B,'nguyen vat lieu kho'!AQ$3)</f>
        <v>0</v>
      </c>
    </row>
    <row r="189" spans="1:43" s="118" customFormat="1" ht="25.5" customHeight="1">
      <c r="A189" s="6" t="s">
        <v>269</v>
      </c>
      <c r="B189" s="134" t="s">
        <v>270</v>
      </c>
      <c r="C189" s="135" t="s">
        <v>99</v>
      </c>
      <c r="D189" s="123">
        <v>6775.49</v>
      </c>
      <c r="E189" s="128">
        <v>2</v>
      </c>
      <c r="F189" s="124">
        <f t="shared" si="19"/>
        <v>13550.98</v>
      </c>
      <c r="G189" s="125">
        <f t="shared" si="21"/>
        <v>0</v>
      </c>
      <c r="H189" s="126">
        <f t="shared" si="20"/>
        <v>0</v>
      </c>
      <c r="I189" s="127">
        <f t="shared" si="22"/>
        <v>2</v>
      </c>
      <c r="J189" s="127">
        <f t="shared" si="22"/>
        <v>13550.98</v>
      </c>
      <c r="K189" s="128"/>
      <c r="L189" s="122">
        <f t="shared" si="23"/>
        <v>0</v>
      </c>
      <c r="M189" s="183">
        <f>SUMIFS(BKE!$F:$F,BKE!$C:$C,'nguyen vat lieu kho'!$A:$A,BKE!$B:$B,'nguyen vat lieu kho'!M$3)</f>
        <v>0</v>
      </c>
      <c r="N189" s="183">
        <f>SUMIFS(BKE!$F:$F,BKE!$C:$C,'nguyen vat lieu kho'!$A:$A,BKE!$B:$B,'nguyen vat lieu kho'!N$3)</f>
        <v>0</v>
      </c>
      <c r="O189" s="183">
        <f>SUMIFS(BKE!$F:$F,BKE!$C:$C,'nguyen vat lieu kho'!$A:$A,BKE!$B:$B,'nguyen vat lieu kho'!O$3)</f>
        <v>0</v>
      </c>
      <c r="P189" s="183">
        <f>SUMIFS(BKE!$F:$F,BKE!$C:$C,'nguyen vat lieu kho'!$A:$A,BKE!$B:$B,'nguyen vat lieu kho'!P$3)</f>
        <v>0</v>
      </c>
      <c r="Q189" s="183">
        <f>SUMIFS(BKE!$F:$F,BKE!$C:$C,'nguyen vat lieu kho'!$A:$A,BKE!$B:$B,'nguyen vat lieu kho'!Q$3)</f>
        <v>0</v>
      </c>
      <c r="R189" s="183">
        <f>SUMIFS(BKE!$F:$F,BKE!$C:$C,'nguyen vat lieu kho'!$A:$A,BKE!$B:$B,'nguyen vat lieu kho'!R$3)</f>
        <v>0</v>
      </c>
      <c r="S189" s="183">
        <f>SUMIFS(BKE!$F:$F,BKE!$C:$C,'nguyen vat lieu kho'!$A:$A,BKE!$B:$B,'nguyen vat lieu kho'!S$3)</f>
        <v>0</v>
      </c>
      <c r="T189" s="183">
        <f>SUMIFS(BKE!$F:$F,BKE!$C:$C,'nguyen vat lieu kho'!$A:$A,BKE!$B:$B,'nguyen vat lieu kho'!T$3)</f>
        <v>0</v>
      </c>
      <c r="U189" s="183">
        <f>SUMIFS(BKE!$F:$F,BKE!$C:$C,'nguyen vat lieu kho'!$A:$A,BKE!$B:$B,'nguyen vat lieu kho'!U$3)</f>
        <v>0</v>
      </c>
      <c r="V189" s="183">
        <f>SUMIFS(BKE!$F:$F,BKE!$C:$C,'nguyen vat lieu kho'!$A:$A,BKE!$B:$B,'nguyen vat lieu kho'!V$3)</f>
        <v>0</v>
      </c>
      <c r="W189" s="183">
        <f>SUMIFS(BKE!$F:$F,BKE!$C:$C,'nguyen vat lieu kho'!$A:$A,BKE!$B:$B,'nguyen vat lieu kho'!W$3)</f>
        <v>0</v>
      </c>
      <c r="X189" s="183">
        <f>SUMIFS(BKE!$F:$F,BKE!$C:$C,'nguyen vat lieu kho'!$A:$A,BKE!$B:$B,'nguyen vat lieu kho'!X$3)</f>
        <v>0</v>
      </c>
      <c r="Y189" s="183">
        <f>SUMIFS(BKE!$F:$F,BKE!$C:$C,'nguyen vat lieu kho'!$A:$A,BKE!$B:$B,'nguyen vat lieu kho'!Y$3)</f>
        <v>0</v>
      </c>
      <c r="Z189" s="183">
        <f>SUMIFS(BKE!$F:$F,BKE!$C:$C,'nguyen vat lieu kho'!$A:$A,BKE!$B:$B,'nguyen vat lieu kho'!Z$3)</f>
        <v>0</v>
      </c>
      <c r="AA189" s="183">
        <f>SUMIFS(BKE!$F:$F,BKE!$C:$C,'nguyen vat lieu kho'!$A:$A,BKE!$B:$B,'nguyen vat lieu kho'!AA$3)</f>
        <v>0</v>
      </c>
      <c r="AB189" s="183">
        <f>SUMIFS(BKE!$F:$F,BKE!$C:$C,'nguyen vat lieu kho'!$A:$A,BKE!$B:$B,'nguyen vat lieu kho'!AB$3)</f>
        <v>0</v>
      </c>
      <c r="AC189" s="183">
        <f>SUMIFS(BKE!$F:$F,BKE!$C:$C,'nguyen vat lieu kho'!$A:$A,BKE!$B:$B,'nguyen vat lieu kho'!AC$3)</f>
        <v>0</v>
      </c>
      <c r="AD189" s="183">
        <f>SUMIFS(BKE!$F:$F,BKE!$C:$C,'nguyen vat lieu kho'!$A:$A,BKE!$B:$B,'nguyen vat lieu kho'!AD$3)</f>
        <v>0</v>
      </c>
      <c r="AE189" s="183">
        <f>SUMIFS(BKE!$F:$F,BKE!$C:$C,'nguyen vat lieu kho'!$A:$A,BKE!$B:$B,'nguyen vat lieu kho'!AE$3)</f>
        <v>0</v>
      </c>
      <c r="AF189" s="183">
        <f>SUMIFS(BKE!$F:$F,BKE!$C:$C,'nguyen vat lieu kho'!$A:$A,BKE!$B:$B,'nguyen vat lieu kho'!AF$3)</f>
        <v>0</v>
      </c>
      <c r="AG189" s="183">
        <f>SUMIFS(BKE!$F:$F,BKE!$C:$C,'nguyen vat lieu kho'!$A:$A,BKE!$B:$B,'nguyen vat lieu kho'!AG$3)</f>
        <v>0</v>
      </c>
      <c r="AH189" s="183">
        <f>SUMIFS(BKE!$F:$F,BKE!$C:$C,'nguyen vat lieu kho'!$A:$A,BKE!$B:$B,'nguyen vat lieu kho'!AH$3)</f>
        <v>0</v>
      </c>
      <c r="AI189" s="183">
        <f>SUMIFS(BKE!$F:$F,BKE!$C:$C,'nguyen vat lieu kho'!$A:$A,BKE!$B:$B,'nguyen vat lieu kho'!AI$3)</f>
        <v>0</v>
      </c>
      <c r="AJ189" s="183">
        <f>SUMIFS(BKE!$F:$F,BKE!$C:$C,'nguyen vat lieu kho'!$A:$A,BKE!$B:$B,'nguyen vat lieu kho'!AJ$3)</f>
        <v>0</v>
      </c>
      <c r="AK189" s="183">
        <f>SUMIFS(BKE!$F:$F,BKE!$C:$C,'nguyen vat lieu kho'!$A:$A,BKE!$B:$B,'nguyen vat lieu kho'!AK$3)</f>
        <v>0</v>
      </c>
      <c r="AL189" s="183">
        <f>SUMIFS(BKE!$F:$F,BKE!$C:$C,'nguyen vat lieu kho'!$A:$A,BKE!$B:$B,'nguyen vat lieu kho'!AL$3)</f>
        <v>0</v>
      </c>
      <c r="AM189" s="183">
        <f>SUMIFS(BKE!$F:$F,BKE!$C:$C,'nguyen vat lieu kho'!$A:$A,BKE!$B:$B,'nguyen vat lieu kho'!AM$3)</f>
        <v>0</v>
      </c>
      <c r="AN189" s="183">
        <f>SUMIFS(BKE!$F:$F,BKE!$C:$C,'nguyen vat lieu kho'!$A:$A,BKE!$B:$B,'nguyen vat lieu kho'!AN$3)</f>
        <v>0</v>
      </c>
      <c r="AO189" s="183">
        <f>SUMIFS(BKE!$F:$F,BKE!$C:$C,'nguyen vat lieu kho'!$A:$A,BKE!$B:$B,'nguyen vat lieu kho'!AO$3)</f>
        <v>0</v>
      </c>
      <c r="AP189" s="183">
        <f>SUMIFS(BKE!$F:$F,BKE!$C:$C,'nguyen vat lieu kho'!$A:$A,BKE!$B:$B,'nguyen vat lieu kho'!AP$3)</f>
        <v>0</v>
      </c>
      <c r="AQ189" s="183">
        <f>SUMIFS(BKE!$F:$F,BKE!$C:$C,'nguyen vat lieu kho'!$A:$A,BKE!$B:$B,'nguyen vat lieu kho'!AQ$3)</f>
        <v>0</v>
      </c>
    </row>
    <row r="190" spans="1:43" s="118" customFormat="1" ht="25.5" customHeight="1">
      <c r="A190" s="6" t="s">
        <v>271</v>
      </c>
      <c r="B190" s="134" t="s">
        <v>272</v>
      </c>
      <c r="C190" s="135" t="s">
        <v>8</v>
      </c>
      <c r="D190" s="123">
        <v>14000</v>
      </c>
      <c r="E190" s="128">
        <v>2</v>
      </c>
      <c r="F190" s="124">
        <f t="shared" si="19"/>
        <v>28000</v>
      </c>
      <c r="G190" s="125">
        <f t="shared" si="21"/>
        <v>0</v>
      </c>
      <c r="H190" s="126">
        <f t="shared" si="20"/>
        <v>0</v>
      </c>
      <c r="I190" s="127">
        <f t="shared" si="22"/>
        <v>0</v>
      </c>
      <c r="J190" s="127">
        <f t="shared" si="22"/>
        <v>0</v>
      </c>
      <c r="K190" s="128">
        <v>2</v>
      </c>
      <c r="L190" s="122">
        <f t="shared" si="23"/>
        <v>28000</v>
      </c>
      <c r="M190" s="183">
        <f>SUMIFS(BKE!$F:$F,BKE!$C:$C,'nguyen vat lieu kho'!$A:$A,BKE!$B:$B,'nguyen vat lieu kho'!M$3)</f>
        <v>0</v>
      </c>
      <c r="N190" s="183">
        <f>SUMIFS(BKE!$F:$F,BKE!$C:$C,'nguyen vat lieu kho'!$A:$A,BKE!$B:$B,'nguyen vat lieu kho'!N$3)</f>
        <v>0</v>
      </c>
      <c r="O190" s="183">
        <f>SUMIFS(BKE!$F:$F,BKE!$C:$C,'nguyen vat lieu kho'!$A:$A,BKE!$B:$B,'nguyen vat lieu kho'!O$3)</f>
        <v>0</v>
      </c>
      <c r="P190" s="183">
        <f>SUMIFS(BKE!$F:$F,BKE!$C:$C,'nguyen vat lieu kho'!$A:$A,BKE!$B:$B,'nguyen vat lieu kho'!P$3)</f>
        <v>0</v>
      </c>
      <c r="Q190" s="183">
        <f>SUMIFS(BKE!$F:$F,BKE!$C:$C,'nguyen vat lieu kho'!$A:$A,BKE!$B:$B,'nguyen vat lieu kho'!Q$3)</f>
        <v>0</v>
      </c>
      <c r="R190" s="183">
        <f>SUMIFS(BKE!$F:$F,BKE!$C:$C,'nguyen vat lieu kho'!$A:$A,BKE!$B:$B,'nguyen vat lieu kho'!R$3)</f>
        <v>0</v>
      </c>
      <c r="S190" s="183">
        <f>SUMIFS(BKE!$F:$F,BKE!$C:$C,'nguyen vat lieu kho'!$A:$A,BKE!$B:$B,'nguyen vat lieu kho'!S$3)</f>
        <v>0</v>
      </c>
      <c r="T190" s="183">
        <f>SUMIFS(BKE!$F:$F,BKE!$C:$C,'nguyen vat lieu kho'!$A:$A,BKE!$B:$B,'nguyen vat lieu kho'!T$3)</f>
        <v>0</v>
      </c>
      <c r="U190" s="183">
        <f>SUMIFS(BKE!$F:$F,BKE!$C:$C,'nguyen vat lieu kho'!$A:$A,BKE!$B:$B,'nguyen vat lieu kho'!U$3)</f>
        <v>0</v>
      </c>
      <c r="V190" s="183">
        <f>SUMIFS(BKE!$F:$F,BKE!$C:$C,'nguyen vat lieu kho'!$A:$A,BKE!$B:$B,'nguyen vat lieu kho'!V$3)</f>
        <v>0</v>
      </c>
      <c r="W190" s="183">
        <f>SUMIFS(BKE!$F:$F,BKE!$C:$C,'nguyen vat lieu kho'!$A:$A,BKE!$B:$B,'nguyen vat lieu kho'!W$3)</f>
        <v>0</v>
      </c>
      <c r="X190" s="183">
        <f>SUMIFS(BKE!$F:$F,BKE!$C:$C,'nguyen vat lieu kho'!$A:$A,BKE!$B:$B,'nguyen vat lieu kho'!X$3)</f>
        <v>0</v>
      </c>
      <c r="Y190" s="183">
        <f>SUMIFS(BKE!$F:$F,BKE!$C:$C,'nguyen vat lieu kho'!$A:$A,BKE!$B:$B,'nguyen vat lieu kho'!Y$3)</f>
        <v>0</v>
      </c>
      <c r="Z190" s="183">
        <f>SUMIFS(BKE!$F:$F,BKE!$C:$C,'nguyen vat lieu kho'!$A:$A,BKE!$B:$B,'nguyen vat lieu kho'!Z$3)</f>
        <v>0</v>
      </c>
      <c r="AA190" s="183">
        <f>SUMIFS(BKE!$F:$F,BKE!$C:$C,'nguyen vat lieu kho'!$A:$A,BKE!$B:$B,'nguyen vat lieu kho'!AA$3)</f>
        <v>0</v>
      </c>
      <c r="AB190" s="183">
        <f>SUMIFS(BKE!$F:$F,BKE!$C:$C,'nguyen vat lieu kho'!$A:$A,BKE!$B:$B,'nguyen vat lieu kho'!AB$3)</f>
        <v>0</v>
      </c>
      <c r="AC190" s="183">
        <f>SUMIFS(BKE!$F:$F,BKE!$C:$C,'nguyen vat lieu kho'!$A:$A,BKE!$B:$B,'nguyen vat lieu kho'!AC$3)</f>
        <v>0</v>
      </c>
      <c r="AD190" s="183">
        <f>SUMIFS(BKE!$F:$F,BKE!$C:$C,'nguyen vat lieu kho'!$A:$A,BKE!$B:$B,'nguyen vat lieu kho'!AD$3)</f>
        <v>0</v>
      </c>
      <c r="AE190" s="183">
        <f>SUMIFS(BKE!$F:$F,BKE!$C:$C,'nguyen vat lieu kho'!$A:$A,BKE!$B:$B,'nguyen vat lieu kho'!AE$3)</f>
        <v>0</v>
      </c>
      <c r="AF190" s="183">
        <f>SUMIFS(BKE!$F:$F,BKE!$C:$C,'nguyen vat lieu kho'!$A:$A,BKE!$B:$B,'nguyen vat lieu kho'!AF$3)</f>
        <v>0</v>
      </c>
      <c r="AG190" s="183">
        <f>SUMIFS(BKE!$F:$F,BKE!$C:$C,'nguyen vat lieu kho'!$A:$A,BKE!$B:$B,'nguyen vat lieu kho'!AG$3)</f>
        <v>0</v>
      </c>
      <c r="AH190" s="183">
        <f>SUMIFS(BKE!$F:$F,BKE!$C:$C,'nguyen vat lieu kho'!$A:$A,BKE!$B:$B,'nguyen vat lieu kho'!AH$3)</f>
        <v>0</v>
      </c>
      <c r="AI190" s="183">
        <f>SUMIFS(BKE!$F:$F,BKE!$C:$C,'nguyen vat lieu kho'!$A:$A,BKE!$B:$B,'nguyen vat lieu kho'!AI$3)</f>
        <v>0</v>
      </c>
      <c r="AJ190" s="183">
        <f>SUMIFS(BKE!$F:$F,BKE!$C:$C,'nguyen vat lieu kho'!$A:$A,BKE!$B:$B,'nguyen vat lieu kho'!AJ$3)</f>
        <v>0</v>
      </c>
      <c r="AK190" s="183">
        <f>SUMIFS(BKE!$F:$F,BKE!$C:$C,'nguyen vat lieu kho'!$A:$A,BKE!$B:$B,'nguyen vat lieu kho'!AK$3)</f>
        <v>0</v>
      </c>
      <c r="AL190" s="183">
        <f>SUMIFS(BKE!$F:$F,BKE!$C:$C,'nguyen vat lieu kho'!$A:$A,BKE!$B:$B,'nguyen vat lieu kho'!AL$3)</f>
        <v>0</v>
      </c>
      <c r="AM190" s="183">
        <f>SUMIFS(BKE!$F:$F,BKE!$C:$C,'nguyen vat lieu kho'!$A:$A,BKE!$B:$B,'nguyen vat lieu kho'!AM$3)</f>
        <v>0</v>
      </c>
      <c r="AN190" s="183">
        <f>SUMIFS(BKE!$F:$F,BKE!$C:$C,'nguyen vat lieu kho'!$A:$A,BKE!$B:$B,'nguyen vat lieu kho'!AN$3)</f>
        <v>0</v>
      </c>
      <c r="AO190" s="183">
        <f>SUMIFS(BKE!$F:$F,BKE!$C:$C,'nguyen vat lieu kho'!$A:$A,BKE!$B:$B,'nguyen vat lieu kho'!AO$3)</f>
        <v>0</v>
      </c>
      <c r="AP190" s="183">
        <f>SUMIFS(BKE!$F:$F,BKE!$C:$C,'nguyen vat lieu kho'!$A:$A,BKE!$B:$B,'nguyen vat lieu kho'!AP$3)</f>
        <v>0</v>
      </c>
      <c r="AQ190" s="183">
        <f>SUMIFS(BKE!$F:$F,BKE!$C:$C,'nguyen vat lieu kho'!$A:$A,BKE!$B:$B,'nguyen vat lieu kho'!AQ$3)</f>
        <v>0</v>
      </c>
    </row>
    <row r="191" spans="1:43" s="118" customFormat="1" ht="25.5" customHeight="1">
      <c r="A191" s="6" t="s">
        <v>273</v>
      </c>
      <c r="B191" s="134" t="s">
        <v>274</v>
      </c>
      <c r="C191" s="135" t="s">
        <v>8</v>
      </c>
      <c r="D191" s="123">
        <f>VLOOKUP(A191,BKE!C697:H1103,5,0)</f>
        <v>14000</v>
      </c>
      <c r="E191" s="128">
        <v>1</v>
      </c>
      <c r="F191" s="124">
        <f t="shared" si="19"/>
        <v>14000</v>
      </c>
      <c r="G191" s="125">
        <f t="shared" si="21"/>
        <v>1</v>
      </c>
      <c r="H191" s="126">
        <f t="shared" si="20"/>
        <v>14000</v>
      </c>
      <c r="I191" s="127">
        <f t="shared" si="22"/>
        <v>1</v>
      </c>
      <c r="J191" s="127">
        <f t="shared" si="22"/>
        <v>14000</v>
      </c>
      <c r="K191" s="128">
        <v>1</v>
      </c>
      <c r="L191" s="122">
        <f t="shared" si="23"/>
        <v>14000</v>
      </c>
      <c r="M191" s="183">
        <f>SUMIFS(BKE!$F:$F,BKE!$C:$C,'nguyen vat lieu kho'!$A:$A,BKE!$B:$B,'nguyen vat lieu kho'!M$3)</f>
        <v>0</v>
      </c>
      <c r="N191" s="183">
        <f>SUMIFS(BKE!$F:$F,BKE!$C:$C,'nguyen vat lieu kho'!$A:$A,BKE!$B:$B,'nguyen vat lieu kho'!N$3)</f>
        <v>0</v>
      </c>
      <c r="O191" s="183">
        <f>SUMIFS(BKE!$F:$F,BKE!$C:$C,'nguyen vat lieu kho'!$A:$A,BKE!$B:$B,'nguyen vat lieu kho'!O$3)</f>
        <v>0</v>
      </c>
      <c r="P191" s="183">
        <f>SUMIFS(BKE!$F:$F,BKE!$C:$C,'nguyen vat lieu kho'!$A:$A,BKE!$B:$B,'nguyen vat lieu kho'!P$3)</f>
        <v>0</v>
      </c>
      <c r="Q191" s="183">
        <f>SUMIFS(BKE!$F:$F,BKE!$C:$C,'nguyen vat lieu kho'!$A:$A,BKE!$B:$B,'nguyen vat lieu kho'!Q$3)</f>
        <v>0</v>
      </c>
      <c r="R191" s="183">
        <f>SUMIFS(BKE!$F:$F,BKE!$C:$C,'nguyen vat lieu kho'!$A:$A,BKE!$B:$B,'nguyen vat lieu kho'!R$3)</f>
        <v>0</v>
      </c>
      <c r="S191" s="183">
        <f>SUMIFS(BKE!$F:$F,BKE!$C:$C,'nguyen vat lieu kho'!$A:$A,BKE!$B:$B,'nguyen vat lieu kho'!S$3)</f>
        <v>0</v>
      </c>
      <c r="T191" s="183">
        <f>SUMIFS(BKE!$F:$F,BKE!$C:$C,'nguyen vat lieu kho'!$A:$A,BKE!$B:$B,'nguyen vat lieu kho'!T$3)</f>
        <v>1</v>
      </c>
      <c r="U191" s="183">
        <f>SUMIFS(BKE!$F:$F,BKE!$C:$C,'nguyen vat lieu kho'!$A:$A,BKE!$B:$B,'nguyen vat lieu kho'!U$3)</f>
        <v>0</v>
      </c>
      <c r="V191" s="183">
        <f>SUMIFS(BKE!$F:$F,BKE!$C:$C,'nguyen vat lieu kho'!$A:$A,BKE!$B:$B,'nguyen vat lieu kho'!V$3)</f>
        <v>0</v>
      </c>
      <c r="W191" s="183">
        <f>SUMIFS(BKE!$F:$F,BKE!$C:$C,'nguyen vat lieu kho'!$A:$A,BKE!$B:$B,'nguyen vat lieu kho'!W$3)</f>
        <v>0</v>
      </c>
      <c r="X191" s="183">
        <f>SUMIFS(BKE!$F:$F,BKE!$C:$C,'nguyen vat lieu kho'!$A:$A,BKE!$B:$B,'nguyen vat lieu kho'!X$3)</f>
        <v>0</v>
      </c>
      <c r="Y191" s="183">
        <f>SUMIFS(BKE!$F:$F,BKE!$C:$C,'nguyen vat lieu kho'!$A:$A,BKE!$B:$B,'nguyen vat lieu kho'!Y$3)</f>
        <v>0</v>
      </c>
      <c r="Z191" s="183">
        <f>SUMIFS(BKE!$F:$F,BKE!$C:$C,'nguyen vat lieu kho'!$A:$A,BKE!$B:$B,'nguyen vat lieu kho'!Z$3)</f>
        <v>0</v>
      </c>
      <c r="AA191" s="183">
        <f>SUMIFS(BKE!$F:$F,BKE!$C:$C,'nguyen vat lieu kho'!$A:$A,BKE!$B:$B,'nguyen vat lieu kho'!AA$3)</f>
        <v>0</v>
      </c>
      <c r="AB191" s="183">
        <f>SUMIFS(BKE!$F:$F,BKE!$C:$C,'nguyen vat lieu kho'!$A:$A,BKE!$B:$B,'nguyen vat lieu kho'!AB$3)</f>
        <v>0</v>
      </c>
      <c r="AC191" s="183">
        <f>SUMIFS(BKE!$F:$F,BKE!$C:$C,'nguyen vat lieu kho'!$A:$A,BKE!$B:$B,'nguyen vat lieu kho'!AC$3)</f>
        <v>0</v>
      </c>
      <c r="AD191" s="183">
        <f>SUMIFS(BKE!$F:$F,BKE!$C:$C,'nguyen vat lieu kho'!$A:$A,BKE!$B:$B,'nguyen vat lieu kho'!AD$3)</f>
        <v>0</v>
      </c>
      <c r="AE191" s="183">
        <f>SUMIFS(BKE!$F:$F,BKE!$C:$C,'nguyen vat lieu kho'!$A:$A,BKE!$B:$B,'nguyen vat lieu kho'!AE$3)</f>
        <v>0</v>
      </c>
      <c r="AF191" s="183">
        <f>SUMIFS(BKE!$F:$F,BKE!$C:$C,'nguyen vat lieu kho'!$A:$A,BKE!$B:$B,'nguyen vat lieu kho'!AF$3)</f>
        <v>0</v>
      </c>
      <c r="AG191" s="183">
        <f>SUMIFS(BKE!$F:$F,BKE!$C:$C,'nguyen vat lieu kho'!$A:$A,BKE!$B:$B,'nguyen vat lieu kho'!AG$3)</f>
        <v>0</v>
      </c>
      <c r="AH191" s="183">
        <f>SUMIFS(BKE!$F:$F,BKE!$C:$C,'nguyen vat lieu kho'!$A:$A,BKE!$B:$B,'nguyen vat lieu kho'!AH$3)</f>
        <v>0</v>
      </c>
      <c r="AI191" s="183">
        <f>SUMIFS(BKE!$F:$F,BKE!$C:$C,'nguyen vat lieu kho'!$A:$A,BKE!$B:$B,'nguyen vat lieu kho'!AI$3)</f>
        <v>0</v>
      </c>
      <c r="AJ191" s="183">
        <f>SUMIFS(BKE!$F:$F,BKE!$C:$C,'nguyen vat lieu kho'!$A:$A,BKE!$B:$B,'nguyen vat lieu kho'!AJ$3)</f>
        <v>0</v>
      </c>
      <c r="AK191" s="183">
        <f>SUMIFS(BKE!$F:$F,BKE!$C:$C,'nguyen vat lieu kho'!$A:$A,BKE!$B:$B,'nguyen vat lieu kho'!AK$3)</f>
        <v>0</v>
      </c>
      <c r="AL191" s="183">
        <f>SUMIFS(BKE!$F:$F,BKE!$C:$C,'nguyen vat lieu kho'!$A:$A,BKE!$B:$B,'nguyen vat lieu kho'!AL$3)</f>
        <v>0</v>
      </c>
      <c r="AM191" s="183">
        <f>SUMIFS(BKE!$F:$F,BKE!$C:$C,'nguyen vat lieu kho'!$A:$A,BKE!$B:$B,'nguyen vat lieu kho'!AM$3)</f>
        <v>0</v>
      </c>
      <c r="AN191" s="183">
        <f>SUMIFS(BKE!$F:$F,BKE!$C:$C,'nguyen vat lieu kho'!$A:$A,BKE!$B:$B,'nguyen vat lieu kho'!AN$3)</f>
        <v>0</v>
      </c>
      <c r="AO191" s="183">
        <f>SUMIFS(BKE!$F:$F,BKE!$C:$C,'nguyen vat lieu kho'!$A:$A,BKE!$B:$B,'nguyen vat lieu kho'!AO$3)</f>
        <v>0</v>
      </c>
      <c r="AP191" s="183">
        <f>SUMIFS(BKE!$F:$F,BKE!$C:$C,'nguyen vat lieu kho'!$A:$A,BKE!$B:$B,'nguyen vat lieu kho'!AP$3)</f>
        <v>0</v>
      </c>
      <c r="AQ191" s="183">
        <f>SUMIFS(BKE!$F:$F,BKE!$C:$C,'nguyen vat lieu kho'!$A:$A,BKE!$B:$B,'nguyen vat lieu kho'!AQ$3)</f>
        <v>0</v>
      </c>
    </row>
    <row r="192" spans="1:43" s="118" customFormat="1" ht="25.5" customHeight="1">
      <c r="A192" s="6" t="s">
        <v>275</v>
      </c>
      <c r="B192" s="134" t="s">
        <v>276</v>
      </c>
      <c r="C192" s="135" t="s">
        <v>8</v>
      </c>
      <c r="D192" s="123">
        <f>VLOOKUP(A192,BKE!C698:H1104,5,0)</f>
        <v>14000</v>
      </c>
      <c r="E192" s="128">
        <v>0</v>
      </c>
      <c r="F192" s="124">
        <f t="shared" si="19"/>
        <v>0</v>
      </c>
      <c r="G192" s="125">
        <f t="shared" si="21"/>
        <v>2</v>
      </c>
      <c r="H192" s="126">
        <f t="shared" si="20"/>
        <v>28000</v>
      </c>
      <c r="I192" s="127">
        <f t="shared" si="22"/>
        <v>1</v>
      </c>
      <c r="J192" s="127">
        <f t="shared" si="22"/>
        <v>14000</v>
      </c>
      <c r="K192" s="128">
        <v>1</v>
      </c>
      <c r="L192" s="122">
        <f t="shared" si="23"/>
        <v>14000</v>
      </c>
      <c r="M192" s="183">
        <f>SUMIFS(BKE!$F:$F,BKE!$C:$C,'nguyen vat lieu kho'!$A:$A,BKE!$B:$B,'nguyen vat lieu kho'!M$3)</f>
        <v>1</v>
      </c>
      <c r="N192" s="183">
        <f>SUMIFS(BKE!$F:$F,BKE!$C:$C,'nguyen vat lieu kho'!$A:$A,BKE!$B:$B,'nguyen vat lieu kho'!N$3)</f>
        <v>0</v>
      </c>
      <c r="O192" s="183">
        <f>SUMIFS(BKE!$F:$F,BKE!$C:$C,'nguyen vat lieu kho'!$A:$A,BKE!$B:$B,'nguyen vat lieu kho'!O$3)</f>
        <v>0</v>
      </c>
      <c r="P192" s="183">
        <f>SUMIFS(BKE!$F:$F,BKE!$C:$C,'nguyen vat lieu kho'!$A:$A,BKE!$B:$B,'nguyen vat lieu kho'!P$3)</f>
        <v>0</v>
      </c>
      <c r="Q192" s="183">
        <f>SUMIFS(BKE!$F:$F,BKE!$C:$C,'nguyen vat lieu kho'!$A:$A,BKE!$B:$B,'nguyen vat lieu kho'!Q$3)</f>
        <v>0</v>
      </c>
      <c r="R192" s="183">
        <f>SUMIFS(BKE!$F:$F,BKE!$C:$C,'nguyen vat lieu kho'!$A:$A,BKE!$B:$B,'nguyen vat lieu kho'!R$3)</f>
        <v>0</v>
      </c>
      <c r="S192" s="183">
        <f>SUMIFS(BKE!$F:$F,BKE!$C:$C,'nguyen vat lieu kho'!$A:$A,BKE!$B:$B,'nguyen vat lieu kho'!S$3)</f>
        <v>0</v>
      </c>
      <c r="T192" s="183">
        <f>SUMIFS(BKE!$F:$F,BKE!$C:$C,'nguyen vat lieu kho'!$A:$A,BKE!$B:$B,'nguyen vat lieu kho'!T$3)</f>
        <v>0</v>
      </c>
      <c r="U192" s="183">
        <f>SUMIFS(BKE!$F:$F,BKE!$C:$C,'nguyen vat lieu kho'!$A:$A,BKE!$B:$B,'nguyen vat lieu kho'!U$3)</f>
        <v>0</v>
      </c>
      <c r="V192" s="183">
        <f>SUMIFS(BKE!$F:$F,BKE!$C:$C,'nguyen vat lieu kho'!$A:$A,BKE!$B:$B,'nguyen vat lieu kho'!V$3)</f>
        <v>0</v>
      </c>
      <c r="W192" s="183">
        <f>SUMIFS(BKE!$F:$F,BKE!$C:$C,'nguyen vat lieu kho'!$A:$A,BKE!$B:$B,'nguyen vat lieu kho'!W$3)</f>
        <v>0</v>
      </c>
      <c r="X192" s="183">
        <f>SUMIFS(BKE!$F:$F,BKE!$C:$C,'nguyen vat lieu kho'!$A:$A,BKE!$B:$B,'nguyen vat lieu kho'!X$3)</f>
        <v>0</v>
      </c>
      <c r="Y192" s="183">
        <f>SUMIFS(BKE!$F:$F,BKE!$C:$C,'nguyen vat lieu kho'!$A:$A,BKE!$B:$B,'nguyen vat lieu kho'!Y$3)</f>
        <v>0</v>
      </c>
      <c r="Z192" s="183">
        <f>SUMIFS(BKE!$F:$F,BKE!$C:$C,'nguyen vat lieu kho'!$A:$A,BKE!$B:$B,'nguyen vat lieu kho'!Z$3)</f>
        <v>0</v>
      </c>
      <c r="AA192" s="183">
        <f>SUMIFS(BKE!$F:$F,BKE!$C:$C,'nguyen vat lieu kho'!$A:$A,BKE!$B:$B,'nguyen vat lieu kho'!AA$3)</f>
        <v>1</v>
      </c>
      <c r="AB192" s="183">
        <f>SUMIFS(BKE!$F:$F,BKE!$C:$C,'nguyen vat lieu kho'!$A:$A,BKE!$B:$B,'nguyen vat lieu kho'!AB$3)</f>
        <v>0</v>
      </c>
      <c r="AC192" s="183">
        <f>SUMIFS(BKE!$F:$F,BKE!$C:$C,'nguyen vat lieu kho'!$A:$A,BKE!$B:$B,'nguyen vat lieu kho'!AC$3)</f>
        <v>0</v>
      </c>
      <c r="AD192" s="183">
        <f>SUMIFS(BKE!$F:$F,BKE!$C:$C,'nguyen vat lieu kho'!$A:$A,BKE!$B:$B,'nguyen vat lieu kho'!AD$3)</f>
        <v>0</v>
      </c>
      <c r="AE192" s="183">
        <f>SUMIFS(BKE!$F:$F,BKE!$C:$C,'nguyen vat lieu kho'!$A:$A,BKE!$B:$B,'nguyen vat lieu kho'!AE$3)</f>
        <v>0</v>
      </c>
      <c r="AF192" s="183">
        <f>SUMIFS(BKE!$F:$F,BKE!$C:$C,'nguyen vat lieu kho'!$A:$A,BKE!$B:$B,'nguyen vat lieu kho'!AF$3)</f>
        <v>0</v>
      </c>
      <c r="AG192" s="183">
        <f>SUMIFS(BKE!$F:$F,BKE!$C:$C,'nguyen vat lieu kho'!$A:$A,BKE!$B:$B,'nguyen vat lieu kho'!AG$3)</f>
        <v>0</v>
      </c>
      <c r="AH192" s="183">
        <f>SUMIFS(BKE!$F:$F,BKE!$C:$C,'nguyen vat lieu kho'!$A:$A,BKE!$B:$B,'nguyen vat lieu kho'!AH$3)</f>
        <v>0</v>
      </c>
      <c r="AI192" s="183">
        <f>SUMIFS(BKE!$F:$F,BKE!$C:$C,'nguyen vat lieu kho'!$A:$A,BKE!$B:$B,'nguyen vat lieu kho'!AI$3)</f>
        <v>0</v>
      </c>
      <c r="AJ192" s="183">
        <f>SUMIFS(BKE!$F:$F,BKE!$C:$C,'nguyen vat lieu kho'!$A:$A,BKE!$B:$B,'nguyen vat lieu kho'!AJ$3)</f>
        <v>0</v>
      </c>
      <c r="AK192" s="183">
        <f>SUMIFS(BKE!$F:$F,BKE!$C:$C,'nguyen vat lieu kho'!$A:$A,BKE!$B:$B,'nguyen vat lieu kho'!AK$3)</f>
        <v>0</v>
      </c>
      <c r="AL192" s="183">
        <f>SUMIFS(BKE!$F:$F,BKE!$C:$C,'nguyen vat lieu kho'!$A:$A,BKE!$B:$B,'nguyen vat lieu kho'!AL$3)</f>
        <v>0</v>
      </c>
      <c r="AM192" s="183">
        <f>SUMIFS(BKE!$F:$F,BKE!$C:$C,'nguyen vat lieu kho'!$A:$A,BKE!$B:$B,'nguyen vat lieu kho'!AM$3)</f>
        <v>0</v>
      </c>
      <c r="AN192" s="183">
        <f>SUMIFS(BKE!$F:$F,BKE!$C:$C,'nguyen vat lieu kho'!$A:$A,BKE!$B:$B,'nguyen vat lieu kho'!AN$3)</f>
        <v>0</v>
      </c>
      <c r="AO192" s="183">
        <f>SUMIFS(BKE!$F:$F,BKE!$C:$C,'nguyen vat lieu kho'!$A:$A,BKE!$B:$B,'nguyen vat lieu kho'!AO$3)</f>
        <v>0</v>
      </c>
      <c r="AP192" s="183">
        <f>SUMIFS(BKE!$F:$F,BKE!$C:$C,'nguyen vat lieu kho'!$A:$A,BKE!$B:$B,'nguyen vat lieu kho'!AP$3)</f>
        <v>0</v>
      </c>
      <c r="AQ192" s="183">
        <f>SUMIFS(BKE!$F:$F,BKE!$C:$C,'nguyen vat lieu kho'!$A:$A,BKE!$B:$B,'nguyen vat lieu kho'!AQ$3)</f>
        <v>0</v>
      </c>
    </row>
    <row r="193" spans="1:43" s="118" customFormat="1" ht="25.5" customHeight="1">
      <c r="A193" s="6" t="s">
        <v>277</v>
      </c>
      <c r="B193" s="134" t="s">
        <v>278</v>
      </c>
      <c r="C193" s="135" t="s">
        <v>8</v>
      </c>
      <c r="D193" s="123">
        <f>VLOOKUP(A193,BKE!C699:H1105,5,0)</f>
        <v>14000</v>
      </c>
      <c r="E193" s="128">
        <v>1</v>
      </c>
      <c r="F193" s="124">
        <f t="shared" si="19"/>
        <v>14000</v>
      </c>
      <c r="G193" s="125">
        <f t="shared" si="21"/>
        <v>1</v>
      </c>
      <c r="H193" s="126">
        <f t="shared" si="20"/>
        <v>14000</v>
      </c>
      <c r="I193" s="127">
        <f t="shared" si="22"/>
        <v>1</v>
      </c>
      <c r="J193" s="127">
        <f t="shared" si="22"/>
        <v>14000</v>
      </c>
      <c r="K193" s="128">
        <v>1</v>
      </c>
      <c r="L193" s="122">
        <f t="shared" si="23"/>
        <v>14000</v>
      </c>
      <c r="M193" s="183">
        <f>SUMIFS(BKE!$F:$F,BKE!$C:$C,'nguyen vat lieu kho'!$A:$A,BKE!$B:$B,'nguyen vat lieu kho'!M$3)</f>
        <v>0</v>
      </c>
      <c r="N193" s="183">
        <f>SUMIFS(BKE!$F:$F,BKE!$C:$C,'nguyen vat lieu kho'!$A:$A,BKE!$B:$B,'nguyen vat lieu kho'!N$3)</f>
        <v>0</v>
      </c>
      <c r="O193" s="183">
        <f>SUMIFS(BKE!$F:$F,BKE!$C:$C,'nguyen vat lieu kho'!$A:$A,BKE!$B:$B,'nguyen vat lieu kho'!O$3)</f>
        <v>0</v>
      </c>
      <c r="P193" s="183">
        <f>SUMIFS(BKE!$F:$F,BKE!$C:$C,'nguyen vat lieu kho'!$A:$A,BKE!$B:$B,'nguyen vat lieu kho'!P$3)</f>
        <v>0</v>
      </c>
      <c r="Q193" s="183">
        <f>SUMIFS(BKE!$F:$F,BKE!$C:$C,'nguyen vat lieu kho'!$A:$A,BKE!$B:$B,'nguyen vat lieu kho'!Q$3)</f>
        <v>0</v>
      </c>
      <c r="R193" s="183">
        <f>SUMIFS(BKE!$F:$F,BKE!$C:$C,'nguyen vat lieu kho'!$A:$A,BKE!$B:$B,'nguyen vat lieu kho'!R$3)</f>
        <v>0</v>
      </c>
      <c r="S193" s="183">
        <f>SUMIFS(BKE!$F:$F,BKE!$C:$C,'nguyen vat lieu kho'!$A:$A,BKE!$B:$B,'nguyen vat lieu kho'!S$3)</f>
        <v>0</v>
      </c>
      <c r="T193" s="183">
        <f>SUMIFS(BKE!$F:$F,BKE!$C:$C,'nguyen vat lieu kho'!$A:$A,BKE!$B:$B,'nguyen vat lieu kho'!T$3)</f>
        <v>0</v>
      </c>
      <c r="U193" s="183">
        <f>SUMIFS(BKE!$F:$F,BKE!$C:$C,'nguyen vat lieu kho'!$A:$A,BKE!$B:$B,'nguyen vat lieu kho'!U$3)</f>
        <v>0</v>
      </c>
      <c r="V193" s="183">
        <f>SUMIFS(BKE!$F:$F,BKE!$C:$C,'nguyen vat lieu kho'!$A:$A,BKE!$B:$B,'nguyen vat lieu kho'!V$3)</f>
        <v>0</v>
      </c>
      <c r="W193" s="183">
        <f>SUMIFS(BKE!$F:$F,BKE!$C:$C,'nguyen vat lieu kho'!$A:$A,BKE!$B:$B,'nguyen vat lieu kho'!W$3)</f>
        <v>0</v>
      </c>
      <c r="X193" s="183">
        <f>SUMIFS(BKE!$F:$F,BKE!$C:$C,'nguyen vat lieu kho'!$A:$A,BKE!$B:$B,'nguyen vat lieu kho'!X$3)</f>
        <v>0</v>
      </c>
      <c r="Y193" s="183">
        <f>SUMIFS(BKE!$F:$F,BKE!$C:$C,'nguyen vat lieu kho'!$A:$A,BKE!$B:$B,'nguyen vat lieu kho'!Y$3)</f>
        <v>0</v>
      </c>
      <c r="Z193" s="183">
        <f>SUMIFS(BKE!$F:$F,BKE!$C:$C,'nguyen vat lieu kho'!$A:$A,BKE!$B:$B,'nguyen vat lieu kho'!Z$3)</f>
        <v>0</v>
      </c>
      <c r="AA193" s="183">
        <f>SUMIFS(BKE!$F:$F,BKE!$C:$C,'nguyen vat lieu kho'!$A:$A,BKE!$B:$B,'nguyen vat lieu kho'!AA$3)</f>
        <v>1</v>
      </c>
      <c r="AB193" s="183">
        <f>SUMIFS(BKE!$F:$F,BKE!$C:$C,'nguyen vat lieu kho'!$A:$A,BKE!$B:$B,'nguyen vat lieu kho'!AB$3)</f>
        <v>0</v>
      </c>
      <c r="AC193" s="183">
        <f>SUMIFS(BKE!$F:$F,BKE!$C:$C,'nguyen vat lieu kho'!$A:$A,BKE!$B:$B,'nguyen vat lieu kho'!AC$3)</f>
        <v>0</v>
      </c>
      <c r="AD193" s="183">
        <f>SUMIFS(BKE!$F:$F,BKE!$C:$C,'nguyen vat lieu kho'!$A:$A,BKE!$B:$B,'nguyen vat lieu kho'!AD$3)</f>
        <v>0</v>
      </c>
      <c r="AE193" s="183">
        <f>SUMIFS(BKE!$F:$F,BKE!$C:$C,'nguyen vat lieu kho'!$A:$A,BKE!$B:$B,'nguyen vat lieu kho'!AE$3)</f>
        <v>0</v>
      </c>
      <c r="AF193" s="183">
        <f>SUMIFS(BKE!$F:$F,BKE!$C:$C,'nguyen vat lieu kho'!$A:$A,BKE!$B:$B,'nguyen vat lieu kho'!AF$3)</f>
        <v>0</v>
      </c>
      <c r="AG193" s="183">
        <f>SUMIFS(BKE!$F:$F,BKE!$C:$C,'nguyen vat lieu kho'!$A:$A,BKE!$B:$B,'nguyen vat lieu kho'!AG$3)</f>
        <v>0</v>
      </c>
      <c r="AH193" s="183">
        <f>SUMIFS(BKE!$F:$F,BKE!$C:$C,'nguyen vat lieu kho'!$A:$A,BKE!$B:$B,'nguyen vat lieu kho'!AH$3)</f>
        <v>0</v>
      </c>
      <c r="AI193" s="183">
        <f>SUMIFS(BKE!$F:$F,BKE!$C:$C,'nguyen vat lieu kho'!$A:$A,BKE!$B:$B,'nguyen vat lieu kho'!AI$3)</f>
        <v>0</v>
      </c>
      <c r="AJ193" s="183">
        <f>SUMIFS(BKE!$F:$F,BKE!$C:$C,'nguyen vat lieu kho'!$A:$A,BKE!$B:$B,'nguyen vat lieu kho'!AJ$3)</f>
        <v>0</v>
      </c>
      <c r="AK193" s="183">
        <f>SUMIFS(BKE!$F:$F,BKE!$C:$C,'nguyen vat lieu kho'!$A:$A,BKE!$B:$B,'nguyen vat lieu kho'!AK$3)</f>
        <v>0</v>
      </c>
      <c r="AL193" s="183">
        <f>SUMIFS(BKE!$F:$F,BKE!$C:$C,'nguyen vat lieu kho'!$A:$A,BKE!$B:$B,'nguyen vat lieu kho'!AL$3)</f>
        <v>0</v>
      </c>
      <c r="AM193" s="183">
        <f>SUMIFS(BKE!$F:$F,BKE!$C:$C,'nguyen vat lieu kho'!$A:$A,BKE!$B:$B,'nguyen vat lieu kho'!AM$3)</f>
        <v>0</v>
      </c>
      <c r="AN193" s="183">
        <f>SUMIFS(BKE!$F:$F,BKE!$C:$C,'nguyen vat lieu kho'!$A:$A,BKE!$B:$B,'nguyen vat lieu kho'!AN$3)</f>
        <v>0</v>
      </c>
      <c r="AO193" s="183">
        <f>SUMIFS(BKE!$F:$F,BKE!$C:$C,'nguyen vat lieu kho'!$A:$A,BKE!$B:$B,'nguyen vat lieu kho'!AO$3)</f>
        <v>0</v>
      </c>
      <c r="AP193" s="183">
        <f>SUMIFS(BKE!$F:$F,BKE!$C:$C,'nguyen vat lieu kho'!$A:$A,BKE!$B:$B,'nguyen vat lieu kho'!AP$3)</f>
        <v>0</v>
      </c>
      <c r="AQ193" s="183">
        <f>SUMIFS(BKE!$F:$F,BKE!$C:$C,'nguyen vat lieu kho'!$A:$A,BKE!$B:$B,'nguyen vat lieu kho'!AQ$3)</f>
        <v>0</v>
      </c>
    </row>
    <row r="194" spans="1:43" s="118" customFormat="1" ht="25.5" customHeight="1">
      <c r="A194" s="6" t="s">
        <v>279</v>
      </c>
      <c r="B194" s="134" t="s">
        <v>280</v>
      </c>
      <c r="C194" s="135" t="s">
        <v>8</v>
      </c>
      <c r="D194" s="123">
        <f>VLOOKUP(A194,BKE!C700:H1106,5,0)</f>
        <v>14000</v>
      </c>
      <c r="E194" s="128">
        <v>1</v>
      </c>
      <c r="F194" s="124">
        <f t="shared" si="19"/>
        <v>14000</v>
      </c>
      <c r="G194" s="125">
        <f t="shared" si="21"/>
        <v>2</v>
      </c>
      <c r="H194" s="126">
        <f t="shared" si="20"/>
        <v>28000</v>
      </c>
      <c r="I194" s="127">
        <f t="shared" si="22"/>
        <v>3</v>
      </c>
      <c r="J194" s="127">
        <f t="shared" si="22"/>
        <v>42000</v>
      </c>
      <c r="K194" s="128"/>
      <c r="L194" s="122">
        <f t="shared" si="23"/>
        <v>0</v>
      </c>
      <c r="M194" s="183">
        <f>SUMIFS(BKE!$F:$F,BKE!$C:$C,'nguyen vat lieu kho'!$A:$A,BKE!$B:$B,'nguyen vat lieu kho'!M$3)</f>
        <v>0</v>
      </c>
      <c r="N194" s="183">
        <f>SUMIFS(BKE!$F:$F,BKE!$C:$C,'nguyen vat lieu kho'!$A:$A,BKE!$B:$B,'nguyen vat lieu kho'!N$3)</f>
        <v>0</v>
      </c>
      <c r="O194" s="183">
        <f>SUMIFS(BKE!$F:$F,BKE!$C:$C,'nguyen vat lieu kho'!$A:$A,BKE!$B:$B,'nguyen vat lieu kho'!O$3)</f>
        <v>0</v>
      </c>
      <c r="P194" s="183">
        <f>SUMIFS(BKE!$F:$F,BKE!$C:$C,'nguyen vat lieu kho'!$A:$A,BKE!$B:$B,'nguyen vat lieu kho'!P$3)</f>
        <v>0</v>
      </c>
      <c r="Q194" s="183">
        <f>SUMIFS(BKE!$F:$F,BKE!$C:$C,'nguyen vat lieu kho'!$A:$A,BKE!$B:$B,'nguyen vat lieu kho'!Q$3)</f>
        <v>0</v>
      </c>
      <c r="R194" s="183">
        <f>SUMIFS(BKE!$F:$F,BKE!$C:$C,'nguyen vat lieu kho'!$A:$A,BKE!$B:$B,'nguyen vat lieu kho'!R$3)</f>
        <v>0</v>
      </c>
      <c r="S194" s="183">
        <f>SUMIFS(BKE!$F:$F,BKE!$C:$C,'nguyen vat lieu kho'!$A:$A,BKE!$B:$B,'nguyen vat lieu kho'!S$3)</f>
        <v>0</v>
      </c>
      <c r="T194" s="183">
        <f>SUMIFS(BKE!$F:$F,BKE!$C:$C,'nguyen vat lieu kho'!$A:$A,BKE!$B:$B,'nguyen vat lieu kho'!T$3)</f>
        <v>1</v>
      </c>
      <c r="U194" s="183">
        <f>SUMIFS(BKE!$F:$F,BKE!$C:$C,'nguyen vat lieu kho'!$A:$A,BKE!$B:$B,'nguyen vat lieu kho'!U$3)</f>
        <v>0</v>
      </c>
      <c r="V194" s="183">
        <f>SUMIFS(BKE!$F:$F,BKE!$C:$C,'nguyen vat lieu kho'!$A:$A,BKE!$B:$B,'nguyen vat lieu kho'!V$3)</f>
        <v>0</v>
      </c>
      <c r="W194" s="183">
        <f>SUMIFS(BKE!$F:$F,BKE!$C:$C,'nguyen vat lieu kho'!$A:$A,BKE!$B:$B,'nguyen vat lieu kho'!W$3)</f>
        <v>0</v>
      </c>
      <c r="X194" s="183">
        <f>SUMIFS(BKE!$F:$F,BKE!$C:$C,'nguyen vat lieu kho'!$A:$A,BKE!$B:$B,'nguyen vat lieu kho'!X$3)</f>
        <v>0</v>
      </c>
      <c r="Y194" s="183">
        <f>SUMIFS(BKE!$F:$F,BKE!$C:$C,'nguyen vat lieu kho'!$A:$A,BKE!$B:$B,'nguyen vat lieu kho'!Y$3)</f>
        <v>0</v>
      </c>
      <c r="Z194" s="183">
        <f>SUMIFS(BKE!$F:$F,BKE!$C:$C,'nguyen vat lieu kho'!$A:$A,BKE!$B:$B,'nguyen vat lieu kho'!Z$3)</f>
        <v>0</v>
      </c>
      <c r="AA194" s="183">
        <f>SUMIFS(BKE!$F:$F,BKE!$C:$C,'nguyen vat lieu kho'!$A:$A,BKE!$B:$B,'nguyen vat lieu kho'!AA$3)</f>
        <v>0</v>
      </c>
      <c r="AB194" s="183">
        <f>SUMIFS(BKE!$F:$F,BKE!$C:$C,'nguyen vat lieu kho'!$A:$A,BKE!$B:$B,'nguyen vat lieu kho'!AB$3)</f>
        <v>0</v>
      </c>
      <c r="AC194" s="183">
        <f>SUMIFS(BKE!$F:$F,BKE!$C:$C,'nguyen vat lieu kho'!$A:$A,BKE!$B:$B,'nguyen vat lieu kho'!AC$3)</f>
        <v>0</v>
      </c>
      <c r="AD194" s="183">
        <f>SUMIFS(BKE!$F:$F,BKE!$C:$C,'nguyen vat lieu kho'!$A:$A,BKE!$B:$B,'nguyen vat lieu kho'!AD$3)</f>
        <v>0</v>
      </c>
      <c r="AE194" s="183">
        <f>SUMIFS(BKE!$F:$F,BKE!$C:$C,'nguyen vat lieu kho'!$A:$A,BKE!$B:$B,'nguyen vat lieu kho'!AE$3)</f>
        <v>0</v>
      </c>
      <c r="AF194" s="183">
        <f>SUMIFS(BKE!$F:$F,BKE!$C:$C,'nguyen vat lieu kho'!$A:$A,BKE!$B:$B,'nguyen vat lieu kho'!AF$3)</f>
        <v>0</v>
      </c>
      <c r="AG194" s="183">
        <f>SUMIFS(BKE!$F:$F,BKE!$C:$C,'nguyen vat lieu kho'!$A:$A,BKE!$B:$B,'nguyen vat lieu kho'!AG$3)</f>
        <v>0</v>
      </c>
      <c r="AH194" s="183">
        <f>SUMIFS(BKE!$F:$F,BKE!$C:$C,'nguyen vat lieu kho'!$A:$A,BKE!$B:$B,'nguyen vat lieu kho'!AH$3)</f>
        <v>0</v>
      </c>
      <c r="AI194" s="183">
        <f>SUMIFS(BKE!$F:$F,BKE!$C:$C,'nguyen vat lieu kho'!$A:$A,BKE!$B:$B,'nguyen vat lieu kho'!AI$3)</f>
        <v>0</v>
      </c>
      <c r="AJ194" s="183">
        <f>SUMIFS(BKE!$F:$F,BKE!$C:$C,'nguyen vat lieu kho'!$A:$A,BKE!$B:$B,'nguyen vat lieu kho'!AJ$3)</f>
        <v>0</v>
      </c>
      <c r="AK194" s="183">
        <f>SUMIFS(BKE!$F:$F,BKE!$C:$C,'nguyen vat lieu kho'!$A:$A,BKE!$B:$B,'nguyen vat lieu kho'!AK$3)</f>
        <v>0</v>
      </c>
      <c r="AL194" s="183">
        <f>SUMIFS(BKE!$F:$F,BKE!$C:$C,'nguyen vat lieu kho'!$A:$A,BKE!$B:$B,'nguyen vat lieu kho'!AL$3)</f>
        <v>0</v>
      </c>
      <c r="AM194" s="183">
        <f>SUMIFS(BKE!$F:$F,BKE!$C:$C,'nguyen vat lieu kho'!$A:$A,BKE!$B:$B,'nguyen vat lieu kho'!AM$3)</f>
        <v>0</v>
      </c>
      <c r="AN194" s="183">
        <f>SUMIFS(BKE!$F:$F,BKE!$C:$C,'nguyen vat lieu kho'!$A:$A,BKE!$B:$B,'nguyen vat lieu kho'!AN$3)</f>
        <v>0</v>
      </c>
      <c r="AO194" s="183">
        <f>SUMIFS(BKE!$F:$F,BKE!$C:$C,'nguyen vat lieu kho'!$A:$A,BKE!$B:$B,'nguyen vat lieu kho'!AO$3)</f>
        <v>0</v>
      </c>
      <c r="AP194" s="183">
        <f>SUMIFS(BKE!$F:$F,BKE!$C:$C,'nguyen vat lieu kho'!$A:$A,BKE!$B:$B,'nguyen vat lieu kho'!AP$3)</f>
        <v>1</v>
      </c>
      <c r="AQ194" s="183">
        <f>SUMIFS(BKE!$F:$F,BKE!$C:$C,'nguyen vat lieu kho'!$A:$A,BKE!$B:$B,'nguyen vat lieu kho'!AQ$3)</f>
        <v>0</v>
      </c>
    </row>
    <row r="195" spans="1:43" s="118" customFormat="1" ht="25.5" customHeight="1">
      <c r="A195" s="6" t="s">
        <v>281</v>
      </c>
      <c r="B195" s="134" t="s">
        <v>282</v>
      </c>
      <c r="C195" s="135" t="s">
        <v>8</v>
      </c>
      <c r="D195" s="123">
        <f>VLOOKUP(A195,BKE!C701:H1107,5,0)</f>
        <v>14000</v>
      </c>
      <c r="E195" s="128">
        <v>1</v>
      </c>
      <c r="F195" s="124">
        <f t="shared" si="19"/>
        <v>14000</v>
      </c>
      <c r="G195" s="125">
        <f t="shared" si="21"/>
        <v>1</v>
      </c>
      <c r="H195" s="126">
        <f t="shared" si="20"/>
        <v>14000</v>
      </c>
      <c r="I195" s="127">
        <f t="shared" si="22"/>
        <v>1</v>
      </c>
      <c r="J195" s="127">
        <f t="shared" si="22"/>
        <v>14000</v>
      </c>
      <c r="K195" s="128">
        <v>1</v>
      </c>
      <c r="L195" s="122">
        <f t="shared" si="23"/>
        <v>14000</v>
      </c>
      <c r="M195" s="183">
        <f>SUMIFS(BKE!$F:$F,BKE!$C:$C,'nguyen vat lieu kho'!$A:$A,BKE!$B:$B,'nguyen vat lieu kho'!M$3)</f>
        <v>0</v>
      </c>
      <c r="N195" s="183">
        <f>SUMIFS(BKE!$F:$F,BKE!$C:$C,'nguyen vat lieu kho'!$A:$A,BKE!$B:$B,'nguyen vat lieu kho'!N$3)</f>
        <v>0</v>
      </c>
      <c r="O195" s="183">
        <f>SUMIFS(BKE!$F:$F,BKE!$C:$C,'nguyen vat lieu kho'!$A:$A,BKE!$B:$B,'nguyen vat lieu kho'!O$3)</f>
        <v>0</v>
      </c>
      <c r="P195" s="183">
        <f>SUMIFS(BKE!$F:$F,BKE!$C:$C,'nguyen vat lieu kho'!$A:$A,BKE!$B:$B,'nguyen vat lieu kho'!P$3)</f>
        <v>0</v>
      </c>
      <c r="Q195" s="183">
        <f>SUMIFS(BKE!$F:$F,BKE!$C:$C,'nguyen vat lieu kho'!$A:$A,BKE!$B:$B,'nguyen vat lieu kho'!Q$3)</f>
        <v>0</v>
      </c>
      <c r="R195" s="183">
        <f>SUMIFS(BKE!$F:$F,BKE!$C:$C,'nguyen vat lieu kho'!$A:$A,BKE!$B:$B,'nguyen vat lieu kho'!R$3)</f>
        <v>0</v>
      </c>
      <c r="S195" s="183">
        <f>SUMIFS(BKE!$F:$F,BKE!$C:$C,'nguyen vat lieu kho'!$A:$A,BKE!$B:$B,'nguyen vat lieu kho'!S$3)</f>
        <v>0</v>
      </c>
      <c r="T195" s="183">
        <f>SUMIFS(BKE!$F:$F,BKE!$C:$C,'nguyen vat lieu kho'!$A:$A,BKE!$B:$B,'nguyen vat lieu kho'!T$3)</f>
        <v>1</v>
      </c>
      <c r="U195" s="183">
        <f>SUMIFS(BKE!$F:$F,BKE!$C:$C,'nguyen vat lieu kho'!$A:$A,BKE!$B:$B,'nguyen vat lieu kho'!U$3)</f>
        <v>0</v>
      </c>
      <c r="V195" s="183">
        <f>SUMIFS(BKE!$F:$F,BKE!$C:$C,'nguyen vat lieu kho'!$A:$A,BKE!$B:$B,'nguyen vat lieu kho'!V$3)</f>
        <v>0</v>
      </c>
      <c r="W195" s="183">
        <f>SUMIFS(BKE!$F:$F,BKE!$C:$C,'nguyen vat lieu kho'!$A:$A,BKE!$B:$B,'nguyen vat lieu kho'!W$3)</f>
        <v>0</v>
      </c>
      <c r="X195" s="183">
        <f>SUMIFS(BKE!$F:$F,BKE!$C:$C,'nguyen vat lieu kho'!$A:$A,BKE!$B:$B,'nguyen vat lieu kho'!X$3)</f>
        <v>0</v>
      </c>
      <c r="Y195" s="183">
        <f>SUMIFS(BKE!$F:$F,BKE!$C:$C,'nguyen vat lieu kho'!$A:$A,BKE!$B:$B,'nguyen vat lieu kho'!Y$3)</f>
        <v>0</v>
      </c>
      <c r="Z195" s="183">
        <f>SUMIFS(BKE!$F:$F,BKE!$C:$C,'nguyen vat lieu kho'!$A:$A,BKE!$B:$B,'nguyen vat lieu kho'!Z$3)</f>
        <v>0</v>
      </c>
      <c r="AA195" s="183">
        <f>SUMIFS(BKE!$F:$F,BKE!$C:$C,'nguyen vat lieu kho'!$A:$A,BKE!$B:$B,'nguyen vat lieu kho'!AA$3)</f>
        <v>0</v>
      </c>
      <c r="AB195" s="183">
        <f>SUMIFS(BKE!$F:$F,BKE!$C:$C,'nguyen vat lieu kho'!$A:$A,BKE!$B:$B,'nguyen vat lieu kho'!AB$3)</f>
        <v>0</v>
      </c>
      <c r="AC195" s="183">
        <f>SUMIFS(BKE!$F:$F,BKE!$C:$C,'nguyen vat lieu kho'!$A:$A,BKE!$B:$B,'nguyen vat lieu kho'!AC$3)</f>
        <v>0</v>
      </c>
      <c r="AD195" s="183">
        <f>SUMIFS(BKE!$F:$F,BKE!$C:$C,'nguyen vat lieu kho'!$A:$A,BKE!$B:$B,'nguyen vat lieu kho'!AD$3)</f>
        <v>0</v>
      </c>
      <c r="AE195" s="183">
        <f>SUMIFS(BKE!$F:$F,BKE!$C:$C,'nguyen vat lieu kho'!$A:$A,BKE!$B:$B,'nguyen vat lieu kho'!AE$3)</f>
        <v>0</v>
      </c>
      <c r="AF195" s="183">
        <f>SUMIFS(BKE!$F:$F,BKE!$C:$C,'nguyen vat lieu kho'!$A:$A,BKE!$B:$B,'nguyen vat lieu kho'!AF$3)</f>
        <v>0</v>
      </c>
      <c r="AG195" s="183">
        <f>SUMIFS(BKE!$F:$F,BKE!$C:$C,'nguyen vat lieu kho'!$A:$A,BKE!$B:$B,'nguyen vat lieu kho'!AG$3)</f>
        <v>0</v>
      </c>
      <c r="AH195" s="183">
        <f>SUMIFS(BKE!$F:$F,BKE!$C:$C,'nguyen vat lieu kho'!$A:$A,BKE!$B:$B,'nguyen vat lieu kho'!AH$3)</f>
        <v>0</v>
      </c>
      <c r="AI195" s="183">
        <f>SUMIFS(BKE!$F:$F,BKE!$C:$C,'nguyen vat lieu kho'!$A:$A,BKE!$B:$B,'nguyen vat lieu kho'!AI$3)</f>
        <v>0</v>
      </c>
      <c r="AJ195" s="183">
        <f>SUMIFS(BKE!$F:$F,BKE!$C:$C,'nguyen vat lieu kho'!$A:$A,BKE!$B:$B,'nguyen vat lieu kho'!AJ$3)</f>
        <v>0</v>
      </c>
      <c r="AK195" s="183">
        <f>SUMIFS(BKE!$F:$F,BKE!$C:$C,'nguyen vat lieu kho'!$A:$A,BKE!$B:$B,'nguyen vat lieu kho'!AK$3)</f>
        <v>0</v>
      </c>
      <c r="AL195" s="183">
        <f>SUMIFS(BKE!$F:$F,BKE!$C:$C,'nguyen vat lieu kho'!$A:$A,BKE!$B:$B,'nguyen vat lieu kho'!AL$3)</f>
        <v>0</v>
      </c>
      <c r="AM195" s="183">
        <f>SUMIFS(BKE!$F:$F,BKE!$C:$C,'nguyen vat lieu kho'!$A:$A,BKE!$B:$B,'nguyen vat lieu kho'!AM$3)</f>
        <v>0</v>
      </c>
      <c r="AN195" s="183">
        <f>SUMIFS(BKE!$F:$F,BKE!$C:$C,'nguyen vat lieu kho'!$A:$A,BKE!$B:$B,'nguyen vat lieu kho'!AN$3)</f>
        <v>0</v>
      </c>
      <c r="AO195" s="183">
        <f>SUMIFS(BKE!$F:$F,BKE!$C:$C,'nguyen vat lieu kho'!$A:$A,BKE!$B:$B,'nguyen vat lieu kho'!AO$3)</f>
        <v>0</v>
      </c>
      <c r="AP195" s="183">
        <f>SUMIFS(BKE!$F:$F,BKE!$C:$C,'nguyen vat lieu kho'!$A:$A,BKE!$B:$B,'nguyen vat lieu kho'!AP$3)</f>
        <v>0</v>
      </c>
      <c r="AQ195" s="183">
        <f>SUMIFS(BKE!$F:$F,BKE!$C:$C,'nguyen vat lieu kho'!$A:$A,BKE!$B:$B,'nguyen vat lieu kho'!AQ$3)</f>
        <v>0</v>
      </c>
    </row>
    <row r="196" spans="1:43" s="118" customFormat="1" ht="25.5" customHeight="1">
      <c r="A196" s="6" t="s">
        <v>283</v>
      </c>
      <c r="B196" s="134" t="s">
        <v>284</v>
      </c>
      <c r="C196" s="135" t="s">
        <v>8</v>
      </c>
      <c r="D196" s="123">
        <f>VLOOKUP(A196,BKE!C702:H1108,5,0)</f>
        <v>14000</v>
      </c>
      <c r="E196" s="128">
        <v>1</v>
      </c>
      <c r="F196" s="124">
        <f t="shared" si="19"/>
        <v>14000</v>
      </c>
      <c r="G196" s="125">
        <f t="shared" si="21"/>
        <v>1</v>
      </c>
      <c r="H196" s="126">
        <f t="shared" si="20"/>
        <v>14000</v>
      </c>
      <c r="I196" s="127">
        <f t="shared" si="22"/>
        <v>2</v>
      </c>
      <c r="J196" s="127">
        <f t="shared" si="22"/>
        <v>28000</v>
      </c>
      <c r="K196" s="128"/>
      <c r="L196" s="122">
        <f t="shared" si="23"/>
        <v>0</v>
      </c>
      <c r="M196" s="183">
        <f>SUMIFS(BKE!$F:$F,BKE!$C:$C,'nguyen vat lieu kho'!$A:$A,BKE!$B:$B,'nguyen vat lieu kho'!M$3)</f>
        <v>0</v>
      </c>
      <c r="N196" s="183">
        <f>SUMIFS(BKE!$F:$F,BKE!$C:$C,'nguyen vat lieu kho'!$A:$A,BKE!$B:$B,'nguyen vat lieu kho'!N$3)</f>
        <v>0</v>
      </c>
      <c r="O196" s="183">
        <f>SUMIFS(BKE!$F:$F,BKE!$C:$C,'nguyen vat lieu kho'!$A:$A,BKE!$B:$B,'nguyen vat lieu kho'!O$3)</f>
        <v>0</v>
      </c>
      <c r="P196" s="183">
        <f>SUMIFS(BKE!$F:$F,BKE!$C:$C,'nguyen vat lieu kho'!$A:$A,BKE!$B:$B,'nguyen vat lieu kho'!P$3)</f>
        <v>0</v>
      </c>
      <c r="Q196" s="183">
        <f>SUMIFS(BKE!$F:$F,BKE!$C:$C,'nguyen vat lieu kho'!$A:$A,BKE!$B:$B,'nguyen vat lieu kho'!Q$3)</f>
        <v>0</v>
      </c>
      <c r="R196" s="183">
        <f>SUMIFS(BKE!$F:$F,BKE!$C:$C,'nguyen vat lieu kho'!$A:$A,BKE!$B:$B,'nguyen vat lieu kho'!R$3)</f>
        <v>0</v>
      </c>
      <c r="S196" s="183">
        <f>SUMIFS(BKE!$F:$F,BKE!$C:$C,'nguyen vat lieu kho'!$A:$A,BKE!$B:$B,'nguyen vat lieu kho'!S$3)</f>
        <v>0</v>
      </c>
      <c r="T196" s="183">
        <f>SUMIFS(BKE!$F:$F,BKE!$C:$C,'nguyen vat lieu kho'!$A:$A,BKE!$B:$B,'nguyen vat lieu kho'!T$3)</f>
        <v>0</v>
      </c>
      <c r="U196" s="183">
        <f>SUMIFS(BKE!$F:$F,BKE!$C:$C,'nguyen vat lieu kho'!$A:$A,BKE!$B:$B,'nguyen vat lieu kho'!U$3)</f>
        <v>0</v>
      </c>
      <c r="V196" s="183">
        <f>SUMIFS(BKE!$F:$F,BKE!$C:$C,'nguyen vat lieu kho'!$A:$A,BKE!$B:$B,'nguyen vat lieu kho'!V$3)</f>
        <v>0</v>
      </c>
      <c r="W196" s="183">
        <f>SUMIFS(BKE!$F:$F,BKE!$C:$C,'nguyen vat lieu kho'!$A:$A,BKE!$B:$B,'nguyen vat lieu kho'!W$3)</f>
        <v>0</v>
      </c>
      <c r="X196" s="183">
        <f>SUMIFS(BKE!$F:$F,BKE!$C:$C,'nguyen vat lieu kho'!$A:$A,BKE!$B:$B,'nguyen vat lieu kho'!X$3)</f>
        <v>0</v>
      </c>
      <c r="Y196" s="183">
        <f>SUMIFS(BKE!$F:$F,BKE!$C:$C,'nguyen vat lieu kho'!$A:$A,BKE!$B:$B,'nguyen vat lieu kho'!Y$3)</f>
        <v>0</v>
      </c>
      <c r="Z196" s="183">
        <f>SUMIFS(BKE!$F:$F,BKE!$C:$C,'nguyen vat lieu kho'!$A:$A,BKE!$B:$B,'nguyen vat lieu kho'!Z$3)</f>
        <v>0</v>
      </c>
      <c r="AA196" s="183">
        <f>SUMIFS(BKE!$F:$F,BKE!$C:$C,'nguyen vat lieu kho'!$A:$A,BKE!$B:$B,'nguyen vat lieu kho'!AA$3)</f>
        <v>0</v>
      </c>
      <c r="AB196" s="183">
        <f>SUMIFS(BKE!$F:$F,BKE!$C:$C,'nguyen vat lieu kho'!$A:$A,BKE!$B:$B,'nguyen vat lieu kho'!AB$3)</f>
        <v>0</v>
      </c>
      <c r="AC196" s="183">
        <f>SUMIFS(BKE!$F:$F,BKE!$C:$C,'nguyen vat lieu kho'!$A:$A,BKE!$B:$B,'nguyen vat lieu kho'!AC$3)</f>
        <v>0</v>
      </c>
      <c r="AD196" s="183">
        <f>SUMIFS(BKE!$F:$F,BKE!$C:$C,'nguyen vat lieu kho'!$A:$A,BKE!$B:$B,'nguyen vat lieu kho'!AD$3)</f>
        <v>0</v>
      </c>
      <c r="AE196" s="183">
        <f>SUMIFS(BKE!$F:$F,BKE!$C:$C,'nguyen vat lieu kho'!$A:$A,BKE!$B:$B,'nguyen vat lieu kho'!AE$3)</f>
        <v>0</v>
      </c>
      <c r="AF196" s="183">
        <f>SUMIFS(BKE!$F:$F,BKE!$C:$C,'nguyen vat lieu kho'!$A:$A,BKE!$B:$B,'nguyen vat lieu kho'!AF$3)</f>
        <v>0</v>
      </c>
      <c r="AG196" s="183">
        <f>SUMIFS(BKE!$F:$F,BKE!$C:$C,'nguyen vat lieu kho'!$A:$A,BKE!$B:$B,'nguyen vat lieu kho'!AG$3)</f>
        <v>0</v>
      </c>
      <c r="AH196" s="183">
        <f>SUMIFS(BKE!$F:$F,BKE!$C:$C,'nguyen vat lieu kho'!$A:$A,BKE!$B:$B,'nguyen vat lieu kho'!AH$3)</f>
        <v>0</v>
      </c>
      <c r="AI196" s="183">
        <f>SUMIFS(BKE!$F:$F,BKE!$C:$C,'nguyen vat lieu kho'!$A:$A,BKE!$B:$B,'nguyen vat lieu kho'!AI$3)</f>
        <v>0</v>
      </c>
      <c r="AJ196" s="183">
        <f>SUMIFS(BKE!$F:$F,BKE!$C:$C,'nguyen vat lieu kho'!$A:$A,BKE!$B:$B,'nguyen vat lieu kho'!AJ$3)</f>
        <v>0</v>
      </c>
      <c r="AK196" s="183">
        <f>SUMIFS(BKE!$F:$F,BKE!$C:$C,'nguyen vat lieu kho'!$A:$A,BKE!$B:$B,'nguyen vat lieu kho'!AK$3)</f>
        <v>0</v>
      </c>
      <c r="AL196" s="183">
        <f>SUMIFS(BKE!$F:$F,BKE!$C:$C,'nguyen vat lieu kho'!$A:$A,BKE!$B:$B,'nguyen vat lieu kho'!AL$3)</f>
        <v>0</v>
      </c>
      <c r="AM196" s="183">
        <f>SUMIFS(BKE!$F:$F,BKE!$C:$C,'nguyen vat lieu kho'!$A:$A,BKE!$B:$B,'nguyen vat lieu kho'!AM$3)</f>
        <v>0</v>
      </c>
      <c r="AN196" s="183">
        <f>SUMIFS(BKE!$F:$F,BKE!$C:$C,'nguyen vat lieu kho'!$A:$A,BKE!$B:$B,'nguyen vat lieu kho'!AN$3)</f>
        <v>0</v>
      </c>
      <c r="AO196" s="183">
        <f>SUMIFS(BKE!$F:$F,BKE!$C:$C,'nguyen vat lieu kho'!$A:$A,BKE!$B:$B,'nguyen vat lieu kho'!AO$3)</f>
        <v>0</v>
      </c>
      <c r="AP196" s="183">
        <f>SUMIFS(BKE!$F:$F,BKE!$C:$C,'nguyen vat lieu kho'!$A:$A,BKE!$B:$B,'nguyen vat lieu kho'!AP$3)</f>
        <v>1</v>
      </c>
      <c r="AQ196" s="183">
        <f>SUMIFS(BKE!$F:$F,BKE!$C:$C,'nguyen vat lieu kho'!$A:$A,BKE!$B:$B,'nguyen vat lieu kho'!AQ$3)</f>
        <v>0</v>
      </c>
    </row>
    <row r="197" spans="1:43" s="118" customFormat="1" ht="25.5" customHeight="1">
      <c r="A197" s="6" t="s">
        <v>285</v>
      </c>
      <c r="B197" s="134" t="s">
        <v>286</v>
      </c>
      <c r="C197" s="135" t="s">
        <v>8</v>
      </c>
      <c r="D197" s="123">
        <f>VLOOKUP(A197,BKE!C703:H1109,5,0)</f>
        <v>14000</v>
      </c>
      <c r="E197" s="128">
        <v>1</v>
      </c>
      <c r="F197" s="124">
        <f t="shared" si="19"/>
        <v>14000</v>
      </c>
      <c r="G197" s="125">
        <f t="shared" si="21"/>
        <v>2</v>
      </c>
      <c r="H197" s="126">
        <f t="shared" si="20"/>
        <v>28000</v>
      </c>
      <c r="I197" s="127">
        <f t="shared" si="22"/>
        <v>2</v>
      </c>
      <c r="J197" s="127">
        <f t="shared" si="22"/>
        <v>28000</v>
      </c>
      <c r="K197" s="128">
        <v>1</v>
      </c>
      <c r="L197" s="122">
        <f t="shared" si="23"/>
        <v>14000</v>
      </c>
      <c r="M197" s="183">
        <f>SUMIFS(BKE!$F:$F,BKE!$C:$C,'nguyen vat lieu kho'!$A:$A,BKE!$B:$B,'nguyen vat lieu kho'!M$3)</f>
        <v>0</v>
      </c>
      <c r="N197" s="183">
        <f>SUMIFS(BKE!$F:$F,BKE!$C:$C,'nguyen vat lieu kho'!$A:$A,BKE!$B:$B,'nguyen vat lieu kho'!N$3)</f>
        <v>0</v>
      </c>
      <c r="O197" s="183">
        <f>SUMIFS(BKE!$F:$F,BKE!$C:$C,'nguyen vat lieu kho'!$A:$A,BKE!$B:$B,'nguyen vat lieu kho'!O$3)</f>
        <v>0</v>
      </c>
      <c r="P197" s="183">
        <f>SUMIFS(BKE!$F:$F,BKE!$C:$C,'nguyen vat lieu kho'!$A:$A,BKE!$B:$B,'nguyen vat lieu kho'!P$3)</f>
        <v>0</v>
      </c>
      <c r="Q197" s="183">
        <f>SUMIFS(BKE!$F:$F,BKE!$C:$C,'nguyen vat lieu kho'!$A:$A,BKE!$B:$B,'nguyen vat lieu kho'!Q$3)</f>
        <v>0</v>
      </c>
      <c r="R197" s="183">
        <f>SUMIFS(BKE!$F:$F,BKE!$C:$C,'nguyen vat lieu kho'!$A:$A,BKE!$B:$B,'nguyen vat lieu kho'!R$3)</f>
        <v>0</v>
      </c>
      <c r="S197" s="183">
        <f>SUMIFS(BKE!$F:$F,BKE!$C:$C,'nguyen vat lieu kho'!$A:$A,BKE!$B:$B,'nguyen vat lieu kho'!S$3)</f>
        <v>0</v>
      </c>
      <c r="T197" s="183">
        <f>SUMIFS(BKE!$F:$F,BKE!$C:$C,'nguyen vat lieu kho'!$A:$A,BKE!$B:$B,'nguyen vat lieu kho'!T$3)</f>
        <v>0</v>
      </c>
      <c r="U197" s="183">
        <f>SUMIFS(BKE!$F:$F,BKE!$C:$C,'nguyen vat lieu kho'!$A:$A,BKE!$B:$B,'nguyen vat lieu kho'!U$3)</f>
        <v>0</v>
      </c>
      <c r="V197" s="183">
        <f>SUMIFS(BKE!$F:$F,BKE!$C:$C,'nguyen vat lieu kho'!$A:$A,BKE!$B:$B,'nguyen vat lieu kho'!V$3)</f>
        <v>0</v>
      </c>
      <c r="W197" s="183">
        <f>SUMIFS(BKE!$F:$F,BKE!$C:$C,'nguyen vat lieu kho'!$A:$A,BKE!$B:$B,'nguyen vat lieu kho'!W$3)</f>
        <v>0</v>
      </c>
      <c r="X197" s="183">
        <f>SUMIFS(BKE!$F:$F,BKE!$C:$C,'nguyen vat lieu kho'!$A:$A,BKE!$B:$B,'nguyen vat lieu kho'!X$3)</f>
        <v>0</v>
      </c>
      <c r="Y197" s="183">
        <f>SUMIFS(BKE!$F:$F,BKE!$C:$C,'nguyen vat lieu kho'!$A:$A,BKE!$B:$B,'nguyen vat lieu kho'!Y$3)</f>
        <v>0</v>
      </c>
      <c r="Z197" s="183">
        <f>SUMIFS(BKE!$F:$F,BKE!$C:$C,'nguyen vat lieu kho'!$A:$A,BKE!$B:$B,'nguyen vat lieu kho'!Z$3)</f>
        <v>0</v>
      </c>
      <c r="AA197" s="183">
        <f>SUMIFS(BKE!$F:$F,BKE!$C:$C,'nguyen vat lieu kho'!$A:$A,BKE!$B:$B,'nguyen vat lieu kho'!AA$3)</f>
        <v>1</v>
      </c>
      <c r="AB197" s="183">
        <f>SUMIFS(BKE!$F:$F,BKE!$C:$C,'nguyen vat lieu kho'!$A:$A,BKE!$B:$B,'nguyen vat lieu kho'!AB$3)</f>
        <v>0</v>
      </c>
      <c r="AC197" s="183">
        <f>SUMIFS(BKE!$F:$F,BKE!$C:$C,'nguyen vat lieu kho'!$A:$A,BKE!$B:$B,'nguyen vat lieu kho'!AC$3)</f>
        <v>0</v>
      </c>
      <c r="AD197" s="183">
        <f>SUMIFS(BKE!$F:$F,BKE!$C:$C,'nguyen vat lieu kho'!$A:$A,BKE!$B:$B,'nguyen vat lieu kho'!AD$3)</f>
        <v>0</v>
      </c>
      <c r="AE197" s="183">
        <f>SUMIFS(BKE!$F:$F,BKE!$C:$C,'nguyen vat lieu kho'!$A:$A,BKE!$B:$B,'nguyen vat lieu kho'!AE$3)</f>
        <v>0</v>
      </c>
      <c r="AF197" s="183">
        <f>SUMIFS(BKE!$F:$F,BKE!$C:$C,'nguyen vat lieu kho'!$A:$A,BKE!$B:$B,'nguyen vat lieu kho'!AF$3)</f>
        <v>0</v>
      </c>
      <c r="AG197" s="183">
        <f>SUMIFS(BKE!$F:$F,BKE!$C:$C,'nguyen vat lieu kho'!$A:$A,BKE!$B:$B,'nguyen vat lieu kho'!AG$3)</f>
        <v>0</v>
      </c>
      <c r="AH197" s="183">
        <f>SUMIFS(BKE!$F:$F,BKE!$C:$C,'nguyen vat lieu kho'!$A:$A,BKE!$B:$B,'nguyen vat lieu kho'!AH$3)</f>
        <v>0</v>
      </c>
      <c r="AI197" s="183">
        <f>SUMIFS(BKE!$F:$F,BKE!$C:$C,'nguyen vat lieu kho'!$A:$A,BKE!$B:$B,'nguyen vat lieu kho'!AI$3)</f>
        <v>0</v>
      </c>
      <c r="AJ197" s="183">
        <f>SUMIFS(BKE!$F:$F,BKE!$C:$C,'nguyen vat lieu kho'!$A:$A,BKE!$B:$B,'nguyen vat lieu kho'!AJ$3)</f>
        <v>0</v>
      </c>
      <c r="AK197" s="183">
        <f>SUMIFS(BKE!$F:$F,BKE!$C:$C,'nguyen vat lieu kho'!$A:$A,BKE!$B:$B,'nguyen vat lieu kho'!AK$3)</f>
        <v>0</v>
      </c>
      <c r="AL197" s="183">
        <f>SUMIFS(BKE!$F:$F,BKE!$C:$C,'nguyen vat lieu kho'!$A:$A,BKE!$B:$B,'nguyen vat lieu kho'!AL$3)</f>
        <v>0</v>
      </c>
      <c r="AM197" s="183">
        <f>SUMIFS(BKE!$F:$F,BKE!$C:$C,'nguyen vat lieu kho'!$A:$A,BKE!$B:$B,'nguyen vat lieu kho'!AM$3)</f>
        <v>0</v>
      </c>
      <c r="AN197" s="183">
        <f>SUMIFS(BKE!$F:$F,BKE!$C:$C,'nguyen vat lieu kho'!$A:$A,BKE!$B:$B,'nguyen vat lieu kho'!AN$3)</f>
        <v>0</v>
      </c>
      <c r="AO197" s="183">
        <f>SUMIFS(BKE!$F:$F,BKE!$C:$C,'nguyen vat lieu kho'!$A:$A,BKE!$B:$B,'nguyen vat lieu kho'!AO$3)</f>
        <v>0</v>
      </c>
      <c r="AP197" s="183">
        <f>SUMIFS(BKE!$F:$F,BKE!$C:$C,'nguyen vat lieu kho'!$A:$A,BKE!$B:$B,'nguyen vat lieu kho'!AP$3)</f>
        <v>1</v>
      </c>
      <c r="AQ197" s="183">
        <f>SUMIFS(BKE!$F:$F,BKE!$C:$C,'nguyen vat lieu kho'!$A:$A,BKE!$B:$B,'nguyen vat lieu kho'!AQ$3)</f>
        <v>0</v>
      </c>
    </row>
    <row r="198" spans="1:43" s="118" customFormat="1" ht="25.5" customHeight="1">
      <c r="A198" s="6" t="s">
        <v>287</v>
      </c>
      <c r="B198" s="134" t="s">
        <v>288</v>
      </c>
      <c r="C198" s="135" t="s">
        <v>8</v>
      </c>
      <c r="D198" s="123" t="str">
        <f>VLOOKUP(A198,BKE!C704:H1110,5,0)</f>
        <v>0</v>
      </c>
      <c r="E198" s="128">
        <v>2</v>
      </c>
      <c r="F198" s="124">
        <f t="shared" si="19"/>
        <v>0</v>
      </c>
      <c r="G198" s="125">
        <f t="shared" si="21"/>
        <v>0</v>
      </c>
      <c r="H198" s="126">
        <f t="shared" si="20"/>
        <v>0</v>
      </c>
      <c r="I198" s="249">
        <f t="shared" si="22"/>
        <v>0</v>
      </c>
      <c r="J198" s="127">
        <f t="shared" si="22"/>
        <v>0</v>
      </c>
      <c r="K198" s="128">
        <v>2</v>
      </c>
      <c r="L198" s="122">
        <f t="shared" si="23"/>
        <v>0</v>
      </c>
      <c r="M198" s="183">
        <f>SUMIFS(BKE!$F:$F,BKE!$C:$C,'nguyen vat lieu kho'!$A:$A,BKE!$B:$B,'nguyen vat lieu kho'!M$3)</f>
        <v>0</v>
      </c>
      <c r="N198" s="183">
        <f>SUMIFS(BKE!$F:$F,BKE!$C:$C,'nguyen vat lieu kho'!$A:$A,BKE!$B:$B,'nguyen vat lieu kho'!N$3)</f>
        <v>0</v>
      </c>
      <c r="O198" s="183">
        <f>SUMIFS(BKE!$F:$F,BKE!$C:$C,'nguyen vat lieu kho'!$A:$A,BKE!$B:$B,'nguyen vat lieu kho'!O$3)</f>
        <v>0</v>
      </c>
      <c r="P198" s="183">
        <f>SUMIFS(BKE!$F:$F,BKE!$C:$C,'nguyen vat lieu kho'!$A:$A,BKE!$B:$B,'nguyen vat lieu kho'!P$3)</f>
        <v>0</v>
      </c>
      <c r="Q198" s="183">
        <f>SUMIFS(BKE!$F:$F,BKE!$C:$C,'nguyen vat lieu kho'!$A:$A,BKE!$B:$B,'nguyen vat lieu kho'!Q$3)</f>
        <v>0</v>
      </c>
      <c r="R198" s="183">
        <f>SUMIFS(BKE!$F:$F,BKE!$C:$C,'nguyen vat lieu kho'!$A:$A,BKE!$B:$B,'nguyen vat lieu kho'!R$3)</f>
        <v>0</v>
      </c>
      <c r="S198" s="183">
        <f>SUMIFS(BKE!$F:$F,BKE!$C:$C,'nguyen vat lieu kho'!$A:$A,BKE!$B:$B,'nguyen vat lieu kho'!S$3)</f>
        <v>0</v>
      </c>
      <c r="T198" s="183">
        <f>SUMIFS(BKE!$F:$F,BKE!$C:$C,'nguyen vat lieu kho'!$A:$A,BKE!$B:$B,'nguyen vat lieu kho'!T$3)</f>
        <v>0</v>
      </c>
      <c r="U198" s="183">
        <f>SUMIFS(BKE!$F:$F,BKE!$C:$C,'nguyen vat lieu kho'!$A:$A,BKE!$B:$B,'nguyen vat lieu kho'!U$3)</f>
        <v>0</v>
      </c>
      <c r="V198" s="183">
        <f>SUMIFS(BKE!$F:$F,BKE!$C:$C,'nguyen vat lieu kho'!$A:$A,BKE!$B:$B,'nguyen vat lieu kho'!V$3)</f>
        <v>0</v>
      </c>
      <c r="W198" s="183">
        <f>SUMIFS(BKE!$F:$F,BKE!$C:$C,'nguyen vat lieu kho'!$A:$A,BKE!$B:$B,'nguyen vat lieu kho'!W$3)</f>
        <v>0</v>
      </c>
      <c r="X198" s="183">
        <f>SUMIFS(BKE!$F:$F,BKE!$C:$C,'nguyen vat lieu kho'!$A:$A,BKE!$B:$B,'nguyen vat lieu kho'!X$3)</f>
        <v>0</v>
      </c>
      <c r="Y198" s="183">
        <f>SUMIFS(BKE!$F:$F,BKE!$C:$C,'nguyen vat lieu kho'!$A:$A,BKE!$B:$B,'nguyen vat lieu kho'!Y$3)</f>
        <v>0</v>
      </c>
      <c r="Z198" s="183">
        <f>SUMIFS(BKE!$F:$F,BKE!$C:$C,'nguyen vat lieu kho'!$A:$A,BKE!$B:$B,'nguyen vat lieu kho'!Z$3)</f>
        <v>0</v>
      </c>
      <c r="AA198" s="183">
        <f>SUMIFS(BKE!$F:$F,BKE!$C:$C,'nguyen vat lieu kho'!$A:$A,BKE!$B:$B,'nguyen vat lieu kho'!AA$3)</f>
        <v>0</v>
      </c>
      <c r="AB198" s="183">
        <f>SUMIFS(BKE!$F:$F,BKE!$C:$C,'nguyen vat lieu kho'!$A:$A,BKE!$B:$B,'nguyen vat lieu kho'!AB$3)</f>
        <v>0</v>
      </c>
      <c r="AC198" s="183">
        <f>SUMIFS(BKE!$F:$F,BKE!$C:$C,'nguyen vat lieu kho'!$A:$A,BKE!$B:$B,'nguyen vat lieu kho'!AC$3)</f>
        <v>0</v>
      </c>
      <c r="AD198" s="183">
        <f>SUMIFS(BKE!$F:$F,BKE!$C:$C,'nguyen vat lieu kho'!$A:$A,BKE!$B:$B,'nguyen vat lieu kho'!AD$3)</f>
        <v>0</v>
      </c>
      <c r="AE198" s="183">
        <f>SUMIFS(BKE!$F:$F,BKE!$C:$C,'nguyen vat lieu kho'!$A:$A,BKE!$B:$B,'nguyen vat lieu kho'!AE$3)</f>
        <v>0</v>
      </c>
      <c r="AF198" s="183">
        <f>SUMIFS(BKE!$F:$F,BKE!$C:$C,'nguyen vat lieu kho'!$A:$A,BKE!$B:$B,'nguyen vat lieu kho'!AF$3)</f>
        <v>0</v>
      </c>
      <c r="AG198" s="183">
        <f>SUMIFS(BKE!$F:$F,BKE!$C:$C,'nguyen vat lieu kho'!$A:$A,BKE!$B:$B,'nguyen vat lieu kho'!AG$3)</f>
        <v>0</v>
      </c>
      <c r="AH198" s="183">
        <f>SUMIFS(BKE!$F:$F,BKE!$C:$C,'nguyen vat lieu kho'!$A:$A,BKE!$B:$B,'nguyen vat lieu kho'!AH$3)</f>
        <v>0</v>
      </c>
      <c r="AI198" s="183">
        <f>SUMIFS(BKE!$F:$F,BKE!$C:$C,'nguyen vat lieu kho'!$A:$A,BKE!$B:$B,'nguyen vat lieu kho'!AI$3)</f>
        <v>0</v>
      </c>
      <c r="AJ198" s="183">
        <f>SUMIFS(BKE!$F:$F,BKE!$C:$C,'nguyen vat lieu kho'!$A:$A,BKE!$B:$B,'nguyen vat lieu kho'!AJ$3)</f>
        <v>0</v>
      </c>
      <c r="AK198" s="183">
        <f>SUMIFS(BKE!$F:$F,BKE!$C:$C,'nguyen vat lieu kho'!$A:$A,BKE!$B:$B,'nguyen vat lieu kho'!AK$3)</f>
        <v>0</v>
      </c>
      <c r="AL198" s="183">
        <f>SUMIFS(BKE!$F:$F,BKE!$C:$C,'nguyen vat lieu kho'!$A:$A,BKE!$B:$B,'nguyen vat lieu kho'!AL$3)</f>
        <v>0</v>
      </c>
      <c r="AM198" s="183">
        <f>SUMIFS(BKE!$F:$F,BKE!$C:$C,'nguyen vat lieu kho'!$A:$A,BKE!$B:$B,'nguyen vat lieu kho'!AM$3)</f>
        <v>0</v>
      </c>
      <c r="AN198" s="183">
        <f>SUMIFS(BKE!$F:$F,BKE!$C:$C,'nguyen vat lieu kho'!$A:$A,BKE!$B:$B,'nguyen vat lieu kho'!AN$3)</f>
        <v>0</v>
      </c>
      <c r="AO198" s="183">
        <f>SUMIFS(BKE!$F:$F,BKE!$C:$C,'nguyen vat lieu kho'!$A:$A,BKE!$B:$B,'nguyen vat lieu kho'!AO$3)</f>
        <v>0</v>
      </c>
      <c r="AP198" s="183">
        <f>SUMIFS(BKE!$F:$F,BKE!$C:$C,'nguyen vat lieu kho'!$A:$A,BKE!$B:$B,'nguyen vat lieu kho'!AP$3)</f>
        <v>0</v>
      </c>
      <c r="AQ198" s="183">
        <f>SUMIFS(BKE!$F:$F,BKE!$C:$C,'nguyen vat lieu kho'!$A:$A,BKE!$B:$B,'nguyen vat lieu kho'!AQ$3)</f>
        <v>0</v>
      </c>
    </row>
    <row r="199" spans="1:43" s="118" customFormat="1" ht="25.5" customHeight="1">
      <c r="A199" s="6" t="s">
        <v>289</v>
      </c>
      <c r="B199" s="134" t="s">
        <v>290</v>
      </c>
      <c r="C199" s="135" t="s">
        <v>8</v>
      </c>
      <c r="D199" s="123" t="str">
        <f>VLOOKUP(A199,BKE!C705:H1111,5,0)</f>
        <v>0</v>
      </c>
      <c r="E199" s="128">
        <v>2</v>
      </c>
      <c r="F199" s="124">
        <f t="shared" si="19"/>
        <v>0</v>
      </c>
      <c r="G199" s="125">
        <f t="shared" si="21"/>
        <v>0</v>
      </c>
      <c r="H199" s="126">
        <f t="shared" si="20"/>
        <v>0</v>
      </c>
      <c r="I199" s="127">
        <f t="shared" si="22"/>
        <v>0</v>
      </c>
      <c r="J199" s="127">
        <f t="shared" si="22"/>
        <v>0</v>
      </c>
      <c r="K199" s="128">
        <v>2</v>
      </c>
      <c r="L199" s="122">
        <f t="shared" si="23"/>
        <v>0</v>
      </c>
      <c r="M199" s="183">
        <f>SUMIFS(BKE!$F:$F,BKE!$C:$C,'nguyen vat lieu kho'!$A:$A,BKE!$B:$B,'nguyen vat lieu kho'!M$3)</f>
        <v>0</v>
      </c>
      <c r="N199" s="183">
        <f>SUMIFS(BKE!$F:$F,BKE!$C:$C,'nguyen vat lieu kho'!$A:$A,BKE!$B:$B,'nguyen vat lieu kho'!N$3)</f>
        <v>0</v>
      </c>
      <c r="O199" s="183">
        <f>SUMIFS(BKE!$F:$F,BKE!$C:$C,'nguyen vat lieu kho'!$A:$A,BKE!$B:$B,'nguyen vat lieu kho'!O$3)</f>
        <v>0</v>
      </c>
      <c r="P199" s="183">
        <f>SUMIFS(BKE!$F:$F,BKE!$C:$C,'nguyen vat lieu kho'!$A:$A,BKE!$B:$B,'nguyen vat lieu kho'!P$3)</f>
        <v>0</v>
      </c>
      <c r="Q199" s="183">
        <f>SUMIFS(BKE!$F:$F,BKE!$C:$C,'nguyen vat lieu kho'!$A:$A,BKE!$B:$B,'nguyen vat lieu kho'!Q$3)</f>
        <v>0</v>
      </c>
      <c r="R199" s="183">
        <f>SUMIFS(BKE!$F:$F,BKE!$C:$C,'nguyen vat lieu kho'!$A:$A,BKE!$B:$B,'nguyen vat lieu kho'!R$3)</f>
        <v>0</v>
      </c>
      <c r="S199" s="183">
        <f>SUMIFS(BKE!$F:$F,BKE!$C:$C,'nguyen vat lieu kho'!$A:$A,BKE!$B:$B,'nguyen vat lieu kho'!S$3)</f>
        <v>0</v>
      </c>
      <c r="T199" s="183">
        <f>SUMIFS(BKE!$F:$F,BKE!$C:$C,'nguyen vat lieu kho'!$A:$A,BKE!$B:$B,'nguyen vat lieu kho'!T$3)</f>
        <v>0</v>
      </c>
      <c r="U199" s="183">
        <f>SUMIFS(BKE!$F:$F,BKE!$C:$C,'nguyen vat lieu kho'!$A:$A,BKE!$B:$B,'nguyen vat lieu kho'!U$3)</f>
        <v>0</v>
      </c>
      <c r="V199" s="183">
        <f>SUMIFS(BKE!$F:$F,BKE!$C:$C,'nguyen vat lieu kho'!$A:$A,BKE!$B:$B,'nguyen vat lieu kho'!V$3)</f>
        <v>0</v>
      </c>
      <c r="W199" s="183">
        <f>SUMIFS(BKE!$F:$F,BKE!$C:$C,'nguyen vat lieu kho'!$A:$A,BKE!$B:$B,'nguyen vat lieu kho'!W$3)</f>
        <v>0</v>
      </c>
      <c r="X199" s="183">
        <f>SUMIFS(BKE!$F:$F,BKE!$C:$C,'nguyen vat lieu kho'!$A:$A,BKE!$B:$B,'nguyen vat lieu kho'!X$3)</f>
        <v>0</v>
      </c>
      <c r="Y199" s="183">
        <f>SUMIFS(BKE!$F:$F,BKE!$C:$C,'nguyen vat lieu kho'!$A:$A,BKE!$B:$B,'nguyen vat lieu kho'!Y$3)</f>
        <v>0</v>
      </c>
      <c r="Z199" s="183">
        <f>SUMIFS(BKE!$F:$F,BKE!$C:$C,'nguyen vat lieu kho'!$A:$A,BKE!$B:$B,'nguyen vat lieu kho'!Z$3)</f>
        <v>0</v>
      </c>
      <c r="AA199" s="183">
        <f>SUMIFS(BKE!$F:$F,BKE!$C:$C,'nguyen vat lieu kho'!$A:$A,BKE!$B:$B,'nguyen vat lieu kho'!AA$3)</f>
        <v>0</v>
      </c>
      <c r="AB199" s="183">
        <f>SUMIFS(BKE!$F:$F,BKE!$C:$C,'nguyen vat lieu kho'!$A:$A,BKE!$B:$B,'nguyen vat lieu kho'!AB$3)</f>
        <v>0</v>
      </c>
      <c r="AC199" s="183">
        <f>SUMIFS(BKE!$F:$F,BKE!$C:$C,'nguyen vat lieu kho'!$A:$A,BKE!$B:$B,'nguyen vat lieu kho'!AC$3)</f>
        <v>0</v>
      </c>
      <c r="AD199" s="183">
        <f>SUMIFS(BKE!$F:$F,BKE!$C:$C,'nguyen vat lieu kho'!$A:$A,BKE!$B:$B,'nguyen vat lieu kho'!AD$3)</f>
        <v>0</v>
      </c>
      <c r="AE199" s="183">
        <f>SUMIFS(BKE!$F:$F,BKE!$C:$C,'nguyen vat lieu kho'!$A:$A,BKE!$B:$B,'nguyen vat lieu kho'!AE$3)</f>
        <v>0</v>
      </c>
      <c r="AF199" s="183">
        <f>SUMIFS(BKE!$F:$F,BKE!$C:$C,'nguyen vat lieu kho'!$A:$A,BKE!$B:$B,'nguyen vat lieu kho'!AF$3)</f>
        <v>0</v>
      </c>
      <c r="AG199" s="183">
        <f>SUMIFS(BKE!$F:$F,BKE!$C:$C,'nguyen vat lieu kho'!$A:$A,BKE!$B:$B,'nguyen vat lieu kho'!AG$3)</f>
        <v>0</v>
      </c>
      <c r="AH199" s="183">
        <f>SUMIFS(BKE!$F:$F,BKE!$C:$C,'nguyen vat lieu kho'!$A:$A,BKE!$B:$B,'nguyen vat lieu kho'!AH$3)</f>
        <v>0</v>
      </c>
      <c r="AI199" s="183">
        <f>SUMIFS(BKE!$F:$F,BKE!$C:$C,'nguyen vat lieu kho'!$A:$A,BKE!$B:$B,'nguyen vat lieu kho'!AI$3)</f>
        <v>0</v>
      </c>
      <c r="AJ199" s="183">
        <f>SUMIFS(BKE!$F:$F,BKE!$C:$C,'nguyen vat lieu kho'!$A:$A,BKE!$B:$B,'nguyen vat lieu kho'!AJ$3)</f>
        <v>0</v>
      </c>
      <c r="AK199" s="183">
        <f>SUMIFS(BKE!$F:$F,BKE!$C:$C,'nguyen vat lieu kho'!$A:$A,BKE!$B:$B,'nguyen vat lieu kho'!AK$3)</f>
        <v>0</v>
      </c>
      <c r="AL199" s="183">
        <f>SUMIFS(BKE!$F:$F,BKE!$C:$C,'nguyen vat lieu kho'!$A:$A,BKE!$B:$B,'nguyen vat lieu kho'!AL$3)</f>
        <v>0</v>
      </c>
      <c r="AM199" s="183">
        <f>SUMIFS(BKE!$F:$F,BKE!$C:$C,'nguyen vat lieu kho'!$A:$A,BKE!$B:$B,'nguyen vat lieu kho'!AM$3)</f>
        <v>0</v>
      </c>
      <c r="AN199" s="183">
        <f>SUMIFS(BKE!$F:$F,BKE!$C:$C,'nguyen vat lieu kho'!$A:$A,BKE!$B:$B,'nguyen vat lieu kho'!AN$3)</f>
        <v>0</v>
      </c>
      <c r="AO199" s="183">
        <f>SUMIFS(BKE!$F:$F,BKE!$C:$C,'nguyen vat lieu kho'!$A:$A,BKE!$B:$B,'nguyen vat lieu kho'!AO$3)</f>
        <v>0</v>
      </c>
      <c r="AP199" s="183">
        <f>SUMIFS(BKE!$F:$F,BKE!$C:$C,'nguyen vat lieu kho'!$A:$A,BKE!$B:$B,'nguyen vat lieu kho'!AP$3)</f>
        <v>0</v>
      </c>
      <c r="AQ199" s="183">
        <f>SUMIFS(BKE!$F:$F,BKE!$C:$C,'nguyen vat lieu kho'!$A:$A,BKE!$B:$B,'nguyen vat lieu kho'!AQ$3)</f>
        <v>0</v>
      </c>
    </row>
    <row r="200" spans="1:43" s="118" customFormat="1" ht="25.5" customHeight="1">
      <c r="A200" s="6" t="s">
        <v>912</v>
      </c>
      <c r="B200" s="345" t="s">
        <v>913</v>
      </c>
      <c r="C200" s="135" t="s">
        <v>8</v>
      </c>
      <c r="D200" s="123" t="str">
        <f>VLOOKUP(A200,BKE!C706:H1112,5,0)</f>
        <v>0</v>
      </c>
      <c r="E200" s="128"/>
      <c r="F200" s="124">
        <f t="shared" si="19"/>
        <v>0</v>
      </c>
      <c r="G200" s="125">
        <f t="shared" si="21"/>
        <v>0</v>
      </c>
      <c r="H200" s="126">
        <f t="shared" si="20"/>
        <v>0</v>
      </c>
      <c r="I200" s="127">
        <f t="shared" si="22"/>
        <v>0</v>
      </c>
      <c r="J200" s="127">
        <f t="shared" si="22"/>
        <v>0</v>
      </c>
      <c r="K200" s="128"/>
      <c r="L200" s="122">
        <f t="shared" si="23"/>
        <v>0</v>
      </c>
      <c r="M200" s="183">
        <f>SUMIFS(BKE!$F:$F,BKE!$C:$C,'nguyen vat lieu kho'!$A:$A,BKE!$B:$B,'nguyen vat lieu kho'!M$3)</f>
        <v>0</v>
      </c>
      <c r="N200" s="183">
        <f>SUMIFS(BKE!$F:$F,BKE!$C:$C,'nguyen vat lieu kho'!$A:$A,BKE!$B:$B,'nguyen vat lieu kho'!N$3)</f>
        <v>0</v>
      </c>
      <c r="O200" s="183">
        <f>SUMIFS(BKE!$F:$F,BKE!$C:$C,'nguyen vat lieu kho'!$A:$A,BKE!$B:$B,'nguyen vat lieu kho'!O$3)</f>
        <v>0</v>
      </c>
      <c r="P200" s="183">
        <f>SUMIFS(BKE!$F:$F,BKE!$C:$C,'nguyen vat lieu kho'!$A:$A,BKE!$B:$B,'nguyen vat lieu kho'!P$3)</f>
        <v>0</v>
      </c>
      <c r="Q200" s="183">
        <f>SUMIFS(BKE!$F:$F,BKE!$C:$C,'nguyen vat lieu kho'!$A:$A,BKE!$B:$B,'nguyen vat lieu kho'!Q$3)</f>
        <v>0</v>
      </c>
      <c r="R200" s="183">
        <f>SUMIFS(BKE!$F:$F,BKE!$C:$C,'nguyen vat lieu kho'!$A:$A,BKE!$B:$B,'nguyen vat lieu kho'!R$3)</f>
        <v>0</v>
      </c>
      <c r="S200" s="183">
        <f>SUMIFS(BKE!$F:$F,BKE!$C:$C,'nguyen vat lieu kho'!$A:$A,BKE!$B:$B,'nguyen vat lieu kho'!S$3)</f>
        <v>0</v>
      </c>
      <c r="T200" s="183">
        <f>SUMIFS(BKE!$F:$F,BKE!$C:$C,'nguyen vat lieu kho'!$A:$A,BKE!$B:$B,'nguyen vat lieu kho'!T$3)</f>
        <v>0</v>
      </c>
      <c r="U200" s="183">
        <f>SUMIFS(BKE!$F:$F,BKE!$C:$C,'nguyen vat lieu kho'!$A:$A,BKE!$B:$B,'nguyen vat lieu kho'!U$3)</f>
        <v>0</v>
      </c>
      <c r="V200" s="183">
        <f>SUMIFS(BKE!$F:$F,BKE!$C:$C,'nguyen vat lieu kho'!$A:$A,BKE!$B:$B,'nguyen vat lieu kho'!V$3)</f>
        <v>0</v>
      </c>
      <c r="W200" s="183">
        <f>SUMIFS(BKE!$F:$F,BKE!$C:$C,'nguyen vat lieu kho'!$A:$A,BKE!$B:$B,'nguyen vat lieu kho'!W$3)</f>
        <v>0</v>
      </c>
      <c r="X200" s="183">
        <f>SUMIFS(BKE!$F:$F,BKE!$C:$C,'nguyen vat lieu kho'!$A:$A,BKE!$B:$B,'nguyen vat lieu kho'!X$3)</f>
        <v>0</v>
      </c>
      <c r="Y200" s="183">
        <f>SUMIFS(BKE!$F:$F,BKE!$C:$C,'nguyen vat lieu kho'!$A:$A,BKE!$B:$B,'nguyen vat lieu kho'!Y$3)</f>
        <v>0</v>
      </c>
      <c r="Z200" s="183">
        <f>SUMIFS(BKE!$F:$F,BKE!$C:$C,'nguyen vat lieu kho'!$A:$A,BKE!$B:$B,'nguyen vat lieu kho'!Z$3)</f>
        <v>0</v>
      </c>
      <c r="AA200" s="183">
        <f>SUMIFS(BKE!$F:$F,BKE!$C:$C,'nguyen vat lieu kho'!$A:$A,BKE!$B:$B,'nguyen vat lieu kho'!AA$3)</f>
        <v>0</v>
      </c>
      <c r="AB200" s="183">
        <f>SUMIFS(BKE!$F:$F,BKE!$C:$C,'nguyen vat lieu kho'!$A:$A,BKE!$B:$B,'nguyen vat lieu kho'!AB$3)</f>
        <v>0</v>
      </c>
      <c r="AC200" s="183">
        <f>SUMIFS(BKE!$F:$F,BKE!$C:$C,'nguyen vat lieu kho'!$A:$A,BKE!$B:$B,'nguyen vat lieu kho'!AC$3)</f>
        <v>0</v>
      </c>
      <c r="AD200" s="183">
        <f>SUMIFS(BKE!$F:$F,BKE!$C:$C,'nguyen vat lieu kho'!$A:$A,BKE!$B:$B,'nguyen vat lieu kho'!AD$3)</f>
        <v>0</v>
      </c>
      <c r="AE200" s="183">
        <f>SUMIFS(BKE!$F:$F,BKE!$C:$C,'nguyen vat lieu kho'!$A:$A,BKE!$B:$B,'nguyen vat lieu kho'!AE$3)</f>
        <v>0</v>
      </c>
      <c r="AF200" s="183">
        <f>SUMIFS(BKE!$F:$F,BKE!$C:$C,'nguyen vat lieu kho'!$A:$A,BKE!$B:$B,'nguyen vat lieu kho'!AF$3)</f>
        <v>0</v>
      </c>
      <c r="AG200" s="183">
        <f>SUMIFS(BKE!$F:$F,BKE!$C:$C,'nguyen vat lieu kho'!$A:$A,BKE!$B:$B,'nguyen vat lieu kho'!AG$3)</f>
        <v>0</v>
      </c>
      <c r="AH200" s="183">
        <f>SUMIFS(BKE!$F:$F,BKE!$C:$C,'nguyen vat lieu kho'!$A:$A,BKE!$B:$B,'nguyen vat lieu kho'!AH$3)</f>
        <v>0</v>
      </c>
      <c r="AI200" s="183">
        <f>SUMIFS(BKE!$F:$F,BKE!$C:$C,'nguyen vat lieu kho'!$A:$A,BKE!$B:$B,'nguyen vat lieu kho'!AI$3)</f>
        <v>0</v>
      </c>
      <c r="AJ200" s="183">
        <f>SUMIFS(BKE!$F:$F,BKE!$C:$C,'nguyen vat lieu kho'!$A:$A,BKE!$B:$B,'nguyen vat lieu kho'!AJ$3)</f>
        <v>0</v>
      </c>
      <c r="AK200" s="183">
        <f>SUMIFS(BKE!$F:$F,BKE!$C:$C,'nguyen vat lieu kho'!$A:$A,BKE!$B:$B,'nguyen vat lieu kho'!AK$3)</f>
        <v>0</v>
      </c>
      <c r="AL200" s="183">
        <f>SUMIFS(BKE!$F:$F,BKE!$C:$C,'nguyen vat lieu kho'!$A:$A,BKE!$B:$B,'nguyen vat lieu kho'!AL$3)</f>
        <v>0</v>
      </c>
      <c r="AM200" s="183">
        <f>SUMIFS(BKE!$F:$F,BKE!$C:$C,'nguyen vat lieu kho'!$A:$A,BKE!$B:$B,'nguyen vat lieu kho'!AM$3)</f>
        <v>0</v>
      </c>
      <c r="AN200" s="183">
        <f>SUMIFS(BKE!$F:$F,BKE!$C:$C,'nguyen vat lieu kho'!$A:$A,BKE!$B:$B,'nguyen vat lieu kho'!AN$3)</f>
        <v>0</v>
      </c>
      <c r="AO200" s="183">
        <f>SUMIFS(BKE!$F:$F,BKE!$C:$C,'nguyen vat lieu kho'!$A:$A,BKE!$B:$B,'nguyen vat lieu kho'!AO$3)</f>
        <v>0</v>
      </c>
      <c r="AP200" s="183">
        <f>SUMIFS(BKE!$F:$F,BKE!$C:$C,'nguyen vat lieu kho'!$A:$A,BKE!$B:$B,'nguyen vat lieu kho'!AP$3)</f>
        <v>0</v>
      </c>
      <c r="AQ200" s="183">
        <f>SUMIFS(BKE!$F:$F,BKE!$C:$C,'nguyen vat lieu kho'!$A:$A,BKE!$B:$B,'nguyen vat lieu kho'!AQ$3)</f>
        <v>0</v>
      </c>
    </row>
    <row r="201" spans="1:43" s="118" customFormat="1" ht="25.5" customHeight="1">
      <c r="A201" s="6" t="s">
        <v>906</v>
      </c>
      <c r="B201" s="134" t="s">
        <v>907</v>
      </c>
      <c r="C201" s="135" t="s">
        <v>8</v>
      </c>
      <c r="D201" s="123" t="str">
        <f>VLOOKUP(A201,BKE!C706:H1112,5,0)</f>
        <v>0</v>
      </c>
      <c r="E201" s="128"/>
      <c r="F201" s="124">
        <f t="shared" si="19"/>
        <v>0</v>
      </c>
      <c r="G201" s="125">
        <f t="shared" si="21"/>
        <v>0</v>
      </c>
      <c r="H201" s="126">
        <f t="shared" ref="H201:H248" si="24">D201*G201</f>
        <v>0</v>
      </c>
      <c r="I201" s="127">
        <f t="shared" si="22"/>
        <v>0</v>
      </c>
      <c r="J201" s="127">
        <f t="shared" si="22"/>
        <v>0</v>
      </c>
      <c r="K201" s="128"/>
      <c r="L201" s="122">
        <f t="shared" si="23"/>
        <v>0</v>
      </c>
      <c r="M201" s="183">
        <f>SUMIFS(BKE!$F:$F,BKE!$C:$C,'nguyen vat lieu kho'!$A:$A,BKE!$B:$B,'nguyen vat lieu kho'!M$3)</f>
        <v>0</v>
      </c>
      <c r="N201" s="183">
        <f>SUMIFS(BKE!$F:$F,BKE!$C:$C,'nguyen vat lieu kho'!$A:$A,BKE!$B:$B,'nguyen vat lieu kho'!N$3)</f>
        <v>0</v>
      </c>
      <c r="O201" s="183">
        <f>SUMIFS(BKE!$F:$F,BKE!$C:$C,'nguyen vat lieu kho'!$A:$A,BKE!$B:$B,'nguyen vat lieu kho'!O$3)</f>
        <v>0</v>
      </c>
      <c r="P201" s="183">
        <f>SUMIFS(BKE!$F:$F,BKE!$C:$C,'nguyen vat lieu kho'!$A:$A,BKE!$B:$B,'nguyen vat lieu kho'!P$3)</f>
        <v>0</v>
      </c>
      <c r="Q201" s="183">
        <f>SUMIFS(BKE!$F:$F,BKE!$C:$C,'nguyen vat lieu kho'!$A:$A,BKE!$B:$B,'nguyen vat lieu kho'!Q$3)</f>
        <v>0</v>
      </c>
      <c r="R201" s="183">
        <f>SUMIFS(BKE!$F:$F,BKE!$C:$C,'nguyen vat lieu kho'!$A:$A,BKE!$B:$B,'nguyen vat lieu kho'!R$3)</f>
        <v>0</v>
      </c>
      <c r="S201" s="183">
        <f>SUMIFS(BKE!$F:$F,BKE!$C:$C,'nguyen vat lieu kho'!$A:$A,BKE!$B:$B,'nguyen vat lieu kho'!S$3)</f>
        <v>0</v>
      </c>
      <c r="T201" s="183">
        <f>SUMIFS(BKE!$F:$F,BKE!$C:$C,'nguyen vat lieu kho'!$A:$A,BKE!$B:$B,'nguyen vat lieu kho'!T$3)</f>
        <v>0</v>
      </c>
      <c r="U201" s="183">
        <f>SUMIFS(BKE!$F:$F,BKE!$C:$C,'nguyen vat lieu kho'!$A:$A,BKE!$B:$B,'nguyen vat lieu kho'!U$3)</f>
        <v>0</v>
      </c>
      <c r="V201" s="183">
        <f>SUMIFS(BKE!$F:$F,BKE!$C:$C,'nguyen vat lieu kho'!$A:$A,BKE!$B:$B,'nguyen vat lieu kho'!V$3)</f>
        <v>0</v>
      </c>
      <c r="W201" s="183">
        <f>SUMIFS(BKE!$F:$F,BKE!$C:$C,'nguyen vat lieu kho'!$A:$A,BKE!$B:$B,'nguyen vat lieu kho'!W$3)</f>
        <v>0</v>
      </c>
      <c r="X201" s="183">
        <f>SUMIFS(BKE!$F:$F,BKE!$C:$C,'nguyen vat lieu kho'!$A:$A,BKE!$B:$B,'nguyen vat lieu kho'!X$3)</f>
        <v>0</v>
      </c>
      <c r="Y201" s="183">
        <f>SUMIFS(BKE!$F:$F,BKE!$C:$C,'nguyen vat lieu kho'!$A:$A,BKE!$B:$B,'nguyen vat lieu kho'!Y$3)</f>
        <v>0</v>
      </c>
      <c r="Z201" s="183">
        <f>SUMIFS(BKE!$F:$F,BKE!$C:$C,'nguyen vat lieu kho'!$A:$A,BKE!$B:$B,'nguyen vat lieu kho'!Z$3)</f>
        <v>0</v>
      </c>
      <c r="AA201" s="183">
        <f>SUMIFS(BKE!$F:$F,BKE!$C:$C,'nguyen vat lieu kho'!$A:$A,BKE!$B:$B,'nguyen vat lieu kho'!AA$3)</f>
        <v>0</v>
      </c>
      <c r="AB201" s="183">
        <f>SUMIFS(BKE!$F:$F,BKE!$C:$C,'nguyen vat lieu kho'!$A:$A,BKE!$B:$B,'nguyen vat lieu kho'!AB$3)</f>
        <v>0</v>
      </c>
      <c r="AC201" s="183">
        <f>SUMIFS(BKE!$F:$F,BKE!$C:$C,'nguyen vat lieu kho'!$A:$A,BKE!$B:$B,'nguyen vat lieu kho'!AC$3)</f>
        <v>0</v>
      </c>
      <c r="AD201" s="183">
        <f>SUMIFS(BKE!$F:$F,BKE!$C:$C,'nguyen vat lieu kho'!$A:$A,BKE!$B:$B,'nguyen vat lieu kho'!AD$3)</f>
        <v>0</v>
      </c>
      <c r="AE201" s="183">
        <f>SUMIFS(BKE!$F:$F,BKE!$C:$C,'nguyen vat lieu kho'!$A:$A,BKE!$B:$B,'nguyen vat lieu kho'!AE$3)</f>
        <v>0</v>
      </c>
      <c r="AF201" s="183">
        <f>SUMIFS(BKE!$F:$F,BKE!$C:$C,'nguyen vat lieu kho'!$A:$A,BKE!$B:$B,'nguyen vat lieu kho'!AF$3)</f>
        <v>0</v>
      </c>
      <c r="AG201" s="183">
        <f>SUMIFS(BKE!$F:$F,BKE!$C:$C,'nguyen vat lieu kho'!$A:$A,BKE!$B:$B,'nguyen vat lieu kho'!AG$3)</f>
        <v>0</v>
      </c>
      <c r="AH201" s="183">
        <f>SUMIFS(BKE!$F:$F,BKE!$C:$C,'nguyen vat lieu kho'!$A:$A,BKE!$B:$B,'nguyen vat lieu kho'!AH$3)</f>
        <v>0</v>
      </c>
      <c r="AI201" s="183">
        <f>SUMIFS(BKE!$F:$F,BKE!$C:$C,'nguyen vat lieu kho'!$A:$A,BKE!$B:$B,'nguyen vat lieu kho'!AI$3)</f>
        <v>0</v>
      </c>
      <c r="AJ201" s="183">
        <f>SUMIFS(BKE!$F:$F,BKE!$C:$C,'nguyen vat lieu kho'!$A:$A,BKE!$B:$B,'nguyen vat lieu kho'!AJ$3)</f>
        <v>0</v>
      </c>
      <c r="AK201" s="183">
        <f>SUMIFS(BKE!$F:$F,BKE!$C:$C,'nguyen vat lieu kho'!$A:$A,BKE!$B:$B,'nguyen vat lieu kho'!AK$3)</f>
        <v>0</v>
      </c>
      <c r="AL201" s="183">
        <f>SUMIFS(BKE!$F:$F,BKE!$C:$C,'nguyen vat lieu kho'!$A:$A,BKE!$B:$B,'nguyen vat lieu kho'!AL$3)</f>
        <v>0</v>
      </c>
      <c r="AM201" s="183">
        <f>SUMIFS(BKE!$F:$F,BKE!$C:$C,'nguyen vat lieu kho'!$A:$A,BKE!$B:$B,'nguyen vat lieu kho'!AM$3)</f>
        <v>0</v>
      </c>
      <c r="AN201" s="183">
        <f>SUMIFS(BKE!$F:$F,BKE!$C:$C,'nguyen vat lieu kho'!$A:$A,BKE!$B:$B,'nguyen vat lieu kho'!AN$3)</f>
        <v>0</v>
      </c>
      <c r="AO201" s="183">
        <f>SUMIFS(BKE!$F:$F,BKE!$C:$C,'nguyen vat lieu kho'!$A:$A,BKE!$B:$B,'nguyen vat lieu kho'!AO$3)</f>
        <v>0</v>
      </c>
      <c r="AP201" s="183">
        <f>SUMIFS(BKE!$F:$F,BKE!$C:$C,'nguyen vat lieu kho'!$A:$A,BKE!$B:$B,'nguyen vat lieu kho'!AP$3)</f>
        <v>0</v>
      </c>
      <c r="AQ201" s="183">
        <f>SUMIFS(BKE!$F:$F,BKE!$C:$C,'nguyen vat lieu kho'!$A:$A,BKE!$B:$B,'nguyen vat lieu kho'!AQ$3)</f>
        <v>0</v>
      </c>
    </row>
    <row r="202" spans="1:43" s="118" customFormat="1" ht="25.5" customHeight="1">
      <c r="A202" s="6" t="s">
        <v>556</v>
      </c>
      <c r="B202" s="134" t="s">
        <v>559</v>
      </c>
      <c r="C202" s="135" t="s">
        <v>8</v>
      </c>
      <c r="D202" s="123"/>
      <c r="E202" s="128"/>
      <c r="F202" s="124">
        <f t="shared" si="19"/>
        <v>0</v>
      </c>
      <c r="G202" s="125">
        <f t="shared" si="21"/>
        <v>0</v>
      </c>
      <c r="H202" s="126">
        <f t="shared" si="24"/>
        <v>0</v>
      </c>
      <c r="I202" s="127">
        <f t="shared" si="22"/>
        <v>0</v>
      </c>
      <c r="J202" s="127">
        <f t="shared" si="22"/>
        <v>0</v>
      </c>
      <c r="K202" s="128"/>
      <c r="L202" s="122">
        <f t="shared" si="23"/>
        <v>0</v>
      </c>
      <c r="M202" s="183">
        <f>SUMIFS(BKE!$F:$F,BKE!$C:$C,'nguyen vat lieu kho'!$A:$A,BKE!$B:$B,'nguyen vat lieu kho'!M$3)</f>
        <v>0</v>
      </c>
      <c r="N202" s="183">
        <f>SUMIFS(BKE!$F:$F,BKE!$C:$C,'nguyen vat lieu kho'!$A:$A,BKE!$B:$B,'nguyen vat lieu kho'!N$3)</f>
        <v>0</v>
      </c>
      <c r="O202" s="183">
        <f>SUMIFS(BKE!$F:$F,BKE!$C:$C,'nguyen vat lieu kho'!$A:$A,BKE!$B:$B,'nguyen vat lieu kho'!O$3)</f>
        <v>0</v>
      </c>
      <c r="P202" s="183">
        <f>SUMIFS(BKE!$F:$F,BKE!$C:$C,'nguyen vat lieu kho'!$A:$A,BKE!$B:$B,'nguyen vat lieu kho'!P$3)</f>
        <v>0</v>
      </c>
      <c r="Q202" s="183">
        <f>SUMIFS(BKE!$F:$F,BKE!$C:$C,'nguyen vat lieu kho'!$A:$A,BKE!$B:$B,'nguyen vat lieu kho'!Q$3)</f>
        <v>0</v>
      </c>
      <c r="R202" s="183">
        <f>SUMIFS(BKE!$F:$F,BKE!$C:$C,'nguyen vat lieu kho'!$A:$A,BKE!$B:$B,'nguyen vat lieu kho'!R$3)</f>
        <v>0</v>
      </c>
      <c r="S202" s="183">
        <f>SUMIFS(BKE!$F:$F,BKE!$C:$C,'nguyen vat lieu kho'!$A:$A,BKE!$B:$B,'nguyen vat lieu kho'!S$3)</f>
        <v>0</v>
      </c>
      <c r="T202" s="183">
        <f>SUMIFS(BKE!$F:$F,BKE!$C:$C,'nguyen vat lieu kho'!$A:$A,BKE!$B:$B,'nguyen vat lieu kho'!T$3)</f>
        <v>0</v>
      </c>
      <c r="U202" s="183">
        <f>SUMIFS(BKE!$F:$F,BKE!$C:$C,'nguyen vat lieu kho'!$A:$A,BKE!$B:$B,'nguyen vat lieu kho'!U$3)</f>
        <v>0</v>
      </c>
      <c r="V202" s="183">
        <f>SUMIFS(BKE!$F:$F,BKE!$C:$C,'nguyen vat lieu kho'!$A:$A,BKE!$B:$B,'nguyen vat lieu kho'!V$3)</f>
        <v>0</v>
      </c>
      <c r="W202" s="183">
        <f>SUMIFS(BKE!$F:$F,BKE!$C:$C,'nguyen vat lieu kho'!$A:$A,BKE!$B:$B,'nguyen vat lieu kho'!W$3)</f>
        <v>0</v>
      </c>
      <c r="X202" s="183">
        <f>SUMIFS(BKE!$F:$F,BKE!$C:$C,'nguyen vat lieu kho'!$A:$A,BKE!$B:$B,'nguyen vat lieu kho'!X$3)</f>
        <v>0</v>
      </c>
      <c r="Y202" s="183">
        <f>SUMIFS(BKE!$F:$F,BKE!$C:$C,'nguyen vat lieu kho'!$A:$A,BKE!$B:$B,'nguyen vat lieu kho'!Y$3)</f>
        <v>0</v>
      </c>
      <c r="Z202" s="183">
        <f>SUMIFS(BKE!$F:$F,BKE!$C:$C,'nguyen vat lieu kho'!$A:$A,BKE!$B:$B,'nguyen vat lieu kho'!Z$3)</f>
        <v>0</v>
      </c>
      <c r="AA202" s="183">
        <f>SUMIFS(BKE!$F:$F,BKE!$C:$C,'nguyen vat lieu kho'!$A:$A,BKE!$B:$B,'nguyen vat lieu kho'!AA$3)</f>
        <v>0</v>
      </c>
      <c r="AB202" s="183">
        <f>SUMIFS(BKE!$F:$F,BKE!$C:$C,'nguyen vat lieu kho'!$A:$A,BKE!$B:$B,'nguyen vat lieu kho'!AB$3)</f>
        <v>0</v>
      </c>
      <c r="AC202" s="183">
        <f>SUMIFS(BKE!$F:$F,BKE!$C:$C,'nguyen vat lieu kho'!$A:$A,BKE!$B:$B,'nguyen vat lieu kho'!AC$3)</f>
        <v>0</v>
      </c>
      <c r="AD202" s="183">
        <f>SUMIFS(BKE!$F:$F,BKE!$C:$C,'nguyen vat lieu kho'!$A:$A,BKE!$B:$B,'nguyen vat lieu kho'!AD$3)</f>
        <v>0</v>
      </c>
      <c r="AE202" s="183">
        <f>SUMIFS(BKE!$F:$F,BKE!$C:$C,'nguyen vat lieu kho'!$A:$A,BKE!$B:$B,'nguyen vat lieu kho'!AE$3)</f>
        <v>0</v>
      </c>
      <c r="AF202" s="183">
        <f>SUMIFS(BKE!$F:$F,BKE!$C:$C,'nguyen vat lieu kho'!$A:$A,BKE!$B:$B,'nguyen vat lieu kho'!AF$3)</f>
        <v>0</v>
      </c>
      <c r="AG202" s="183">
        <f>SUMIFS(BKE!$F:$F,BKE!$C:$C,'nguyen vat lieu kho'!$A:$A,BKE!$B:$B,'nguyen vat lieu kho'!AG$3)</f>
        <v>0</v>
      </c>
      <c r="AH202" s="183">
        <f>SUMIFS(BKE!$F:$F,BKE!$C:$C,'nguyen vat lieu kho'!$A:$A,BKE!$B:$B,'nguyen vat lieu kho'!AH$3)</f>
        <v>0</v>
      </c>
      <c r="AI202" s="183">
        <f>SUMIFS(BKE!$F:$F,BKE!$C:$C,'nguyen vat lieu kho'!$A:$A,BKE!$B:$B,'nguyen vat lieu kho'!AI$3)</f>
        <v>0</v>
      </c>
      <c r="AJ202" s="183">
        <f>SUMIFS(BKE!$F:$F,BKE!$C:$C,'nguyen vat lieu kho'!$A:$A,BKE!$B:$B,'nguyen vat lieu kho'!AJ$3)</f>
        <v>0</v>
      </c>
      <c r="AK202" s="183">
        <f>SUMIFS(BKE!$F:$F,BKE!$C:$C,'nguyen vat lieu kho'!$A:$A,BKE!$B:$B,'nguyen vat lieu kho'!AK$3)</f>
        <v>0</v>
      </c>
      <c r="AL202" s="183">
        <f>SUMIFS(BKE!$F:$F,BKE!$C:$C,'nguyen vat lieu kho'!$A:$A,BKE!$B:$B,'nguyen vat lieu kho'!AL$3)</f>
        <v>0</v>
      </c>
      <c r="AM202" s="183">
        <f>SUMIFS(BKE!$F:$F,BKE!$C:$C,'nguyen vat lieu kho'!$A:$A,BKE!$B:$B,'nguyen vat lieu kho'!AM$3)</f>
        <v>0</v>
      </c>
      <c r="AN202" s="183">
        <f>SUMIFS(BKE!$F:$F,BKE!$C:$C,'nguyen vat lieu kho'!$A:$A,BKE!$B:$B,'nguyen vat lieu kho'!AN$3)</f>
        <v>0</v>
      </c>
      <c r="AO202" s="183">
        <f>SUMIFS(BKE!$F:$F,BKE!$C:$C,'nguyen vat lieu kho'!$A:$A,BKE!$B:$B,'nguyen vat lieu kho'!AO$3)</f>
        <v>0</v>
      </c>
      <c r="AP202" s="183">
        <f>SUMIFS(BKE!$F:$F,BKE!$C:$C,'nguyen vat lieu kho'!$A:$A,BKE!$B:$B,'nguyen vat lieu kho'!AP$3)</f>
        <v>0</v>
      </c>
      <c r="AQ202" s="183">
        <f>SUMIFS(BKE!$F:$F,BKE!$C:$C,'nguyen vat lieu kho'!$A:$A,BKE!$B:$B,'nguyen vat lieu kho'!AQ$3)</f>
        <v>0</v>
      </c>
    </row>
    <row r="203" spans="1:43" s="118" customFormat="1" ht="25.5" customHeight="1">
      <c r="A203" s="6" t="s">
        <v>557</v>
      </c>
      <c r="B203" s="134" t="s">
        <v>560</v>
      </c>
      <c r="C203" s="135" t="s">
        <v>8</v>
      </c>
      <c r="D203" s="123"/>
      <c r="E203" s="290"/>
      <c r="F203" s="124">
        <f t="shared" si="19"/>
        <v>0</v>
      </c>
      <c r="G203" s="125">
        <f t="shared" si="21"/>
        <v>0</v>
      </c>
      <c r="H203" s="126">
        <f t="shared" si="24"/>
        <v>0</v>
      </c>
      <c r="I203" s="127">
        <f t="shared" si="22"/>
        <v>0</v>
      </c>
      <c r="J203" s="127">
        <f t="shared" si="22"/>
        <v>0</v>
      </c>
      <c r="K203" s="290"/>
      <c r="L203" s="122">
        <f t="shared" si="23"/>
        <v>0</v>
      </c>
      <c r="M203" s="183">
        <f>SUMIFS(BKE!$F:$F,BKE!$C:$C,'nguyen vat lieu kho'!$A:$A,BKE!$B:$B,'nguyen vat lieu kho'!M$3)</f>
        <v>0</v>
      </c>
      <c r="N203" s="183">
        <f>SUMIFS(BKE!$F:$F,BKE!$C:$C,'nguyen vat lieu kho'!$A:$A,BKE!$B:$B,'nguyen vat lieu kho'!N$3)</f>
        <v>0</v>
      </c>
      <c r="O203" s="183">
        <f>SUMIFS(BKE!$F:$F,BKE!$C:$C,'nguyen vat lieu kho'!$A:$A,BKE!$B:$B,'nguyen vat lieu kho'!O$3)</f>
        <v>0</v>
      </c>
      <c r="P203" s="183">
        <f>SUMIFS(BKE!$F:$F,BKE!$C:$C,'nguyen vat lieu kho'!$A:$A,BKE!$B:$B,'nguyen vat lieu kho'!P$3)</f>
        <v>0</v>
      </c>
      <c r="Q203" s="183">
        <f>SUMIFS(BKE!$F:$F,BKE!$C:$C,'nguyen vat lieu kho'!$A:$A,BKE!$B:$B,'nguyen vat lieu kho'!Q$3)</f>
        <v>0</v>
      </c>
      <c r="R203" s="183">
        <f>SUMIFS(BKE!$F:$F,BKE!$C:$C,'nguyen vat lieu kho'!$A:$A,BKE!$B:$B,'nguyen vat lieu kho'!R$3)</f>
        <v>0</v>
      </c>
      <c r="S203" s="183">
        <f>SUMIFS(BKE!$F:$F,BKE!$C:$C,'nguyen vat lieu kho'!$A:$A,BKE!$B:$B,'nguyen vat lieu kho'!S$3)</f>
        <v>0</v>
      </c>
      <c r="T203" s="183">
        <f>SUMIFS(BKE!$F:$F,BKE!$C:$C,'nguyen vat lieu kho'!$A:$A,BKE!$B:$B,'nguyen vat lieu kho'!T$3)</f>
        <v>0</v>
      </c>
      <c r="U203" s="183">
        <f>SUMIFS(BKE!$F:$F,BKE!$C:$C,'nguyen vat lieu kho'!$A:$A,BKE!$B:$B,'nguyen vat lieu kho'!U$3)</f>
        <v>0</v>
      </c>
      <c r="V203" s="183">
        <f>SUMIFS(BKE!$F:$F,BKE!$C:$C,'nguyen vat lieu kho'!$A:$A,BKE!$B:$B,'nguyen vat lieu kho'!V$3)</f>
        <v>0</v>
      </c>
      <c r="W203" s="183">
        <f>SUMIFS(BKE!$F:$F,BKE!$C:$C,'nguyen vat lieu kho'!$A:$A,BKE!$B:$B,'nguyen vat lieu kho'!W$3)</f>
        <v>0</v>
      </c>
      <c r="X203" s="183">
        <f>SUMIFS(BKE!$F:$F,BKE!$C:$C,'nguyen vat lieu kho'!$A:$A,BKE!$B:$B,'nguyen vat lieu kho'!X$3)</f>
        <v>0</v>
      </c>
      <c r="Y203" s="183">
        <f>SUMIFS(BKE!$F:$F,BKE!$C:$C,'nguyen vat lieu kho'!$A:$A,BKE!$B:$B,'nguyen vat lieu kho'!Y$3)</f>
        <v>0</v>
      </c>
      <c r="Z203" s="183">
        <f>SUMIFS(BKE!$F:$F,BKE!$C:$C,'nguyen vat lieu kho'!$A:$A,BKE!$B:$B,'nguyen vat lieu kho'!Z$3)</f>
        <v>0</v>
      </c>
      <c r="AA203" s="183">
        <f>SUMIFS(BKE!$F:$F,BKE!$C:$C,'nguyen vat lieu kho'!$A:$A,BKE!$B:$B,'nguyen vat lieu kho'!AA$3)</f>
        <v>0</v>
      </c>
      <c r="AB203" s="183">
        <f>SUMIFS(BKE!$F:$F,BKE!$C:$C,'nguyen vat lieu kho'!$A:$A,BKE!$B:$B,'nguyen vat lieu kho'!AB$3)</f>
        <v>0</v>
      </c>
      <c r="AC203" s="183">
        <f>SUMIFS(BKE!$F:$F,BKE!$C:$C,'nguyen vat lieu kho'!$A:$A,BKE!$B:$B,'nguyen vat lieu kho'!AC$3)</f>
        <v>0</v>
      </c>
      <c r="AD203" s="183">
        <f>SUMIFS(BKE!$F:$F,BKE!$C:$C,'nguyen vat lieu kho'!$A:$A,BKE!$B:$B,'nguyen vat lieu kho'!AD$3)</f>
        <v>0</v>
      </c>
      <c r="AE203" s="183">
        <f>SUMIFS(BKE!$F:$F,BKE!$C:$C,'nguyen vat lieu kho'!$A:$A,BKE!$B:$B,'nguyen vat lieu kho'!AE$3)</f>
        <v>0</v>
      </c>
      <c r="AF203" s="183">
        <f>SUMIFS(BKE!$F:$F,BKE!$C:$C,'nguyen vat lieu kho'!$A:$A,BKE!$B:$B,'nguyen vat lieu kho'!AF$3)</f>
        <v>0</v>
      </c>
      <c r="AG203" s="183">
        <f>SUMIFS(BKE!$F:$F,BKE!$C:$C,'nguyen vat lieu kho'!$A:$A,BKE!$B:$B,'nguyen vat lieu kho'!AG$3)</f>
        <v>0</v>
      </c>
      <c r="AH203" s="183">
        <f>SUMIFS(BKE!$F:$F,BKE!$C:$C,'nguyen vat lieu kho'!$A:$A,BKE!$B:$B,'nguyen vat lieu kho'!AH$3)</f>
        <v>0</v>
      </c>
      <c r="AI203" s="183">
        <f>SUMIFS(BKE!$F:$F,BKE!$C:$C,'nguyen vat lieu kho'!$A:$A,BKE!$B:$B,'nguyen vat lieu kho'!AI$3)</f>
        <v>0</v>
      </c>
      <c r="AJ203" s="183">
        <f>SUMIFS(BKE!$F:$F,BKE!$C:$C,'nguyen vat lieu kho'!$A:$A,BKE!$B:$B,'nguyen vat lieu kho'!AJ$3)</f>
        <v>0</v>
      </c>
      <c r="AK203" s="183">
        <f>SUMIFS(BKE!$F:$F,BKE!$C:$C,'nguyen vat lieu kho'!$A:$A,BKE!$B:$B,'nguyen vat lieu kho'!AK$3)</f>
        <v>0</v>
      </c>
      <c r="AL203" s="183">
        <f>SUMIFS(BKE!$F:$F,BKE!$C:$C,'nguyen vat lieu kho'!$A:$A,BKE!$B:$B,'nguyen vat lieu kho'!AL$3)</f>
        <v>0</v>
      </c>
      <c r="AM203" s="183">
        <f>SUMIFS(BKE!$F:$F,BKE!$C:$C,'nguyen vat lieu kho'!$A:$A,BKE!$B:$B,'nguyen vat lieu kho'!AM$3)</f>
        <v>0</v>
      </c>
      <c r="AN203" s="183">
        <f>SUMIFS(BKE!$F:$F,BKE!$C:$C,'nguyen vat lieu kho'!$A:$A,BKE!$B:$B,'nguyen vat lieu kho'!AN$3)</f>
        <v>0</v>
      </c>
      <c r="AO203" s="183">
        <f>SUMIFS(BKE!$F:$F,BKE!$C:$C,'nguyen vat lieu kho'!$A:$A,BKE!$B:$B,'nguyen vat lieu kho'!AO$3)</f>
        <v>0</v>
      </c>
      <c r="AP203" s="183">
        <f>SUMIFS(BKE!$F:$F,BKE!$C:$C,'nguyen vat lieu kho'!$A:$A,BKE!$B:$B,'nguyen vat lieu kho'!AP$3)</f>
        <v>0</v>
      </c>
      <c r="AQ203" s="183">
        <f>SUMIFS(BKE!$F:$F,BKE!$C:$C,'nguyen vat lieu kho'!$A:$A,BKE!$B:$B,'nguyen vat lieu kho'!AQ$3)</f>
        <v>0</v>
      </c>
    </row>
    <row r="204" spans="1:43" s="118" customFormat="1" ht="25.5" customHeight="1">
      <c r="A204" s="6" t="s">
        <v>558</v>
      </c>
      <c r="B204" s="134" t="s">
        <v>561</v>
      </c>
      <c r="C204" s="135" t="s">
        <v>8</v>
      </c>
      <c r="D204" s="123"/>
      <c r="E204" s="290"/>
      <c r="F204" s="124">
        <f t="shared" si="19"/>
        <v>0</v>
      </c>
      <c r="G204" s="125">
        <f t="shared" si="21"/>
        <v>0</v>
      </c>
      <c r="H204" s="126">
        <f t="shared" si="24"/>
        <v>0</v>
      </c>
      <c r="I204" s="127">
        <f t="shared" ref="I204:J237" si="25">E204+G204-K204</f>
        <v>0</v>
      </c>
      <c r="J204" s="127">
        <f t="shared" si="25"/>
        <v>0</v>
      </c>
      <c r="K204" s="290"/>
      <c r="L204" s="122">
        <f t="shared" ref="L204:L237" si="26">K204*D204</f>
        <v>0</v>
      </c>
      <c r="M204" s="183">
        <f>SUMIFS(BKE!$F:$F,BKE!$C:$C,'nguyen vat lieu kho'!$A:$A,BKE!$B:$B,'nguyen vat lieu kho'!M$3)</f>
        <v>0</v>
      </c>
      <c r="N204" s="183">
        <f>SUMIFS(BKE!$F:$F,BKE!$C:$C,'nguyen vat lieu kho'!$A:$A,BKE!$B:$B,'nguyen vat lieu kho'!N$3)</f>
        <v>0</v>
      </c>
      <c r="O204" s="183">
        <f>SUMIFS(BKE!$F:$F,BKE!$C:$C,'nguyen vat lieu kho'!$A:$A,BKE!$B:$B,'nguyen vat lieu kho'!O$3)</f>
        <v>0</v>
      </c>
      <c r="P204" s="183">
        <f>SUMIFS(BKE!$F:$F,BKE!$C:$C,'nguyen vat lieu kho'!$A:$A,BKE!$B:$B,'nguyen vat lieu kho'!P$3)</f>
        <v>0</v>
      </c>
      <c r="Q204" s="183">
        <f>SUMIFS(BKE!$F:$F,BKE!$C:$C,'nguyen vat lieu kho'!$A:$A,BKE!$B:$B,'nguyen vat lieu kho'!Q$3)</f>
        <v>0</v>
      </c>
      <c r="R204" s="183">
        <f>SUMIFS(BKE!$F:$F,BKE!$C:$C,'nguyen vat lieu kho'!$A:$A,BKE!$B:$B,'nguyen vat lieu kho'!R$3)</f>
        <v>0</v>
      </c>
      <c r="S204" s="183">
        <f>SUMIFS(BKE!$F:$F,BKE!$C:$C,'nguyen vat lieu kho'!$A:$A,BKE!$B:$B,'nguyen vat lieu kho'!S$3)</f>
        <v>0</v>
      </c>
      <c r="T204" s="183">
        <f>SUMIFS(BKE!$F:$F,BKE!$C:$C,'nguyen vat lieu kho'!$A:$A,BKE!$B:$B,'nguyen vat lieu kho'!T$3)</f>
        <v>0</v>
      </c>
      <c r="U204" s="183">
        <f>SUMIFS(BKE!$F:$F,BKE!$C:$C,'nguyen vat lieu kho'!$A:$A,BKE!$B:$B,'nguyen vat lieu kho'!U$3)</f>
        <v>0</v>
      </c>
      <c r="V204" s="183">
        <f>SUMIFS(BKE!$F:$F,BKE!$C:$C,'nguyen vat lieu kho'!$A:$A,BKE!$B:$B,'nguyen vat lieu kho'!V$3)</f>
        <v>0</v>
      </c>
      <c r="W204" s="183">
        <f>SUMIFS(BKE!$F:$F,BKE!$C:$C,'nguyen vat lieu kho'!$A:$A,BKE!$B:$B,'nguyen vat lieu kho'!W$3)</f>
        <v>0</v>
      </c>
      <c r="X204" s="183">
        <f>SUMIFS(BKE!$F:$F,BKE!$C:$C,'nguyen vat lieu kho'!$A:$A,BKE!$B:$B,'nguyen vat lieu kho'!X$3)</f>
        <v>0</v>
      </c>
      <c r="Y204" s="183">
        <f>SUMIFS(BKE!$F:$F,BKE!$C:$C,'nguyen vat lieu kho'!$A:$A,BKE!$B:$B,'nguyen vat lieu kho'!Y$3)</f>
        <v>0</v>
      </c>
      <c r="Z204" s="183">
        <f>SUMIFS(BKE!$F:$F,BKE!$C:$C,'nguyen vat lieu kho'!$A:$A,BKE!$B:$B,'nguyen vat lieu kho'!Z$3)</f>
        <v>0</v>
      </c>
      <c r="AA204" s="183">
        <f>SUMIFS(BKE!$F:$F,BKE!$C:$C,'nguyen vat lieu kho'!$A:$A,BKE!$B:$B,'nguyen vat lieu kho'!AA$3)</f>
        <v>0</v>
      </c>
      <c r="AB204" s="183">
        <f>SUMIFS(BKE!$F:$F,BKE!$C:$C,'nguyen vat lieu kho'!$A:$A,BKE!$B:$B,'nguyen vat lieu kho'!AB$3)</f>
        <v>0</v>
      </c>
      <c r="AC204" s="183">
        <f>SUMIFS(BKE!$F:$F,BKE!$C:$C,'nguyen vat lieu kho'!$A:$A,BKE!$B:$B,'nguyen vat lieu kho'!AC$3)</f>
        <v>0</v>
      </c>
      <c r="AD204" s="183">
        <f>SUMIFS(BKE!$F:$F,BKE!$C:$C,'nguyen vat lieu kho'!$A:$A,BKE!$B:$B,'nguyen vat lieu kho'!AD$3)</f>
        <v>0</v>
      </c>
      <c r="AE204" s="183">
        <f>SUMIFS(BKE!$F:$F,BKE!$C:$C,'nguyen vat lieu kho'!$A:$A,BKE!$B:$B,'nguyen vat lieu kho'!AE$3)</f>
        <v>0</v>
      </c>
      <c r="AF204" s="183">
        <f>SUMIFS(BKE!$F:$F,BKE!$C:$C,'nguyen vat lieu kho'!$A:$A,BKE!$B:$B,'nguyen vat lieu kho'!AF$3)</f>
        <v>0</v>
      </c>
      <c r="AG204" s="183">
        <f>SUMIFS(BKE!$F:$F,BKE!$C:$C,'nguyen vat lieu kho'!$A:$A,BKE!$B:$B,'nguyen vat lieu kho'!AG$3)</f>
        <v>0</v>
      </c>
      <c r="AH204" s="183">
        <f>SUMIFS(BKE!$F:$F,BKE!$C:$C,'nguyen vat lieu kho'!$A:$A,BKE!$B:$B,'nguyen vat lieu kho'!AH$3)</f>
        <v>0</v>
      </c>
      <c r="AI204" s="183">
        <f>SUMIFS(BKE!$F:$F,BKE!$C:$C,'nguyen vat lieu kho'!$A:$A,BKE!$B:$B,'nguyen vat lieu kho'!AI$3)</f>
        <v>0</v>
      </c>
      <c r="AJ204" s="183">
        <f>SUMIFS(BKE!$F:$F,BKE!$C:$C,'nguyen vat lieu kho'!$A:$A,BKE!$B:$B,'nguyen vat lieu kho'!AJ$3)</f>
        <v>0</v>
      </c>
      <c r="AK204" s="183">
        <f>SUMIFS(BKE!$F:$F,BKE!$C:$C,'nguyen vat lieu kho'!$A:$A,BKE!$B:$B,'nguyen vat lieu kho'!AK$3)</f>
        <v>0</v>
      </c>
      <c r="AL204" s="183">
        <f>SUMIFS(BKE!$F:$F,BKE!$C:$C,'nguyen vat lieu kho'!$A:$A,BKE!$B:$B,'nguyen vat lieu kho'!AL$3)</f>
        <v>0</v>
      </c>
      <c r="AM204" s="183">
        <f>SUMIFS(BKE!$F:$F,BKE!$C:$C,'nguyen vat lieu kho'!$A:$A,BKE!$B:$B,'nguyen vat lieu kho'!AM$3)</f>
        <v>0</v>
      </c>
      <c r="AN204" s="183">
        <f>SUMIFS(BKE!$F:$F,BKE!$C:$C,'nguyen vat lieu kho'!$A:$A,BKE!$B:$B,'nguyen vat lieu kho'!AN$3)</f>
        <v>0</v>
      </c>
      <c r="AO204" s="183">
        <f>SUMIFS(BKE!$F:$F,BKE!$C:$C,'nguyen vat lieu kho'!$A:$A,BKE!$B:$B,'nguyen vat lieu kho'!AO$3)</f>
        <v>0</v>
      </c>
      <c r="AP204" s="183">
        <f>SUMIFS(BKE!$F:$F,BKE!$C:$C,'nguyen vat lieu kho'!$A:$A,BKE!$B:$B,'nguyen vat lieu kho'!AP$3)</f>
        <v>0</v>
      </c>
      <c r="AQ204" s="183">
        <f>SUMIFS(BKE!$F:$F,BKE!$C:$C,'nguyen vat lieu kho'!$A:$A,BKE!$B:$B,'nguyen vat lieu kho'!AQ$3)</f>
        <v>0</v>
      </c>
    </row>
    <row r="205" spans="1:43" s="118" customFormat="1" ht="25.5" customHeight="1">
      <c r="A205" s="9" t="s">
        <v>854</v>
      </c>
      <c r="B205" s="247" t="s">
        <v>342</v>
      </c>
      <c r="C205" s="135" t="s">
        <v>8</v>
      </c>
      <c r="D205" s="123">
        <v>54</v>
      </c>
      <c r="E205" s="128"/>
      <c r="F205" s="124">
        <f t="shared" ref="F205:F265" si="27">E205*D205</f>
        <v>0</v>
      </c>
      <c r="G205" s="125">
        <f t="shared" si="21"/>
        <v>0</v>
      </c>
      <c r="H205" s="126">
        <f t="shared" si="24"/>
        <v>0</v>
      </c>
      <c r="I205" s="127">
        <f t="shared" si="25"/>
        <v>0</v>
      </c>
      <c r="J205" s="127">
        <f t="shared" si="25"/>
        <v>0</v>
      </c>
      <c r="K205" s="128"/>
      <c r="L205" s="122">
        <f t="shared" si="26"/>
        <v>0</v>
      </c>
      <c r="M205" s="183">
        <f>SUMIFS(BKE!$F:$F,BKE!$C:$C,'nguyen vat lieu kho'!$A:$A,BKE!$B:$B,'nguyen vat lieu kho'!M$3)</f>
        <v>0</v>
      </c>
      <c r="N205" s="183">
        <f>SUMIFS(BKE!$F:$F,BKE!$C:$C,'nguyen vat lieu kho'!$A:$A,BKE!$B:$B,'nguyen vat lieu kho'!N$3)</f>
        <v>0</v>
      </c>
      <c r="O205" s="183">
        <f>SUMIFS(BKE!$F:$F,BKE!$C:$C,'nguyen vat lieu kho'!$A:$A,BKE!$B:$B,'nguyen vat lieu kho'!O$3)</f>
        <v>0</v>
      </c>
      <c r="P205" s="183">
        <f>SUMIFS(BKE!$F:$F,BKE!$C:$C,'nguyen vat lieu kho'!$A:$A,BKE!$B:$B,'nguyen vat lieu kho'!P$3)</f>
        <v>0</v>
      </c>
      <c r="Q205" s="183">
        <f>SUMIFS(BKE!$F:$F,BKE!$C:$C,'nguyen vat lieu kho'!$A:$A,BKE!$B:$B,'nguyen vat lieu kho'!Q$3)</f>
        <v>0</v>
      </c>
      <c r="R205" s="183">
        <f>SUMIFS(BKE!$F:$F,BKE!$C:$C,'nguyen vat lieu kho'!$A:$A,BKE!$B:$B,'nguyen vat lieu kho'!R$3)</f>
        <v>0</v>
      </c>
      <c r="S205" s="183">
        <f>SUMIFS(BKE!$F:$F,BKE!$C:$C,'nguyen vat lieu kho'!$A:$A,BKE!$B:$B,'nguyen vat lieu kho'!S$3)</f>
        <v>0</v>
      </c>
      <c r="T205" s="183">
        <f>SUMIFS(BKE!$F:$F,BKE!$C:$C,'nguyen vat lieu kho'!$A:$A,BKE!$B:$B,'nguyen vat lieu kho'!T$3)</f>
        <v>0</v>
      </c>
      <c r="U205" s="183">
        <f>SUMIFS(BKE!$F:$F,BKE!$C:$C,'nguyen vat lieu kho'!$A:$A,BKE!$B:$B,'nguyen vat lieu kho'!U$3)</f>
        <v>0</v>
      </c>
      <c r="V205" s="183">
        <f>SUMIFS(BKE!$F:$F,BKE!$C:$C,'nguyen vat lieu kho'!$A:$A,BKE!$B:$B,'nguyen vat lieu kho'!V$3)</f>
        <v>0</v>
      </c>
      <c r="W205" s="183">
        <f>SUMIFS(BKE!$F:$F,BKE!$C:$C,'nguyen vat lieu kho'!$A:$A,BKE!$B:$B,'nguyen vat lieu kho'!W$3)</f>
        <v>0</v>
      </c>
      <c r="X205" s="183">
        <f>SUMIFS(BKE!$F:$F,BKE!$C:$C,'nguyen vat lieu kho'!$A:$A,BKE!$B:$B,'nguyen vat lieu kho'!X$3)</f>
        <v>0</v>
      </c>
      <c r="Y205" s="183">
        <f>SUMIFS(BKE!$F:$F,BKE!$C:$C,'nguyen vat lieu kho'!$A:$A,BKE!$B:$B,'nguyen vat lieu kho'!Y$3)</f>
        <v>0</v>
      </c>
      <c r="Z205" s="183">
        <f>SUMIFS(BKE!$F:$F,BKE!$C:$C,'nguyen vat lieu kho'!$A:$A,BKE!$B:$B,'nguyen vat lieu kho'!Z$3)</f>
        <v>0</v>
      </c>
      <c r="AA205" s="183">
        <f>SUMIFS(BKE!$F:$F,BKE!$C:$C,'nguyen vat lieu kho'!$A:$A,BKE!$B:$B,'nguyen vat lieu kho'!AA$3)</f>
        <v>0</v>
      </c>
      <c r="AB205" s="183">
        <f>SUMIFS(BKE!$F:$F,BKE!$C:$C,'nguyen vat lieu kho'!$A:$A,BKE!$B:$B,'nguyen vat lieu kho'!AB$3)</f>
        <v>0</v>
      </c>
      <c r="AC205" s="183">
        <f>SUMIFS(BKE!$F:$F,BKE!$C:$C,'nguyen vat lieu kho'!$A:$A,BKE!$B:$B,'nguyen vat lieu kho'!AC$3)</f>
        <v>0</v>
      </c>
      <c r="AD205" s="183">
        <f>SUMIFS(BKE!$F:$F,BKE!$C:$C,'nguyen vat lieu kho'!$A:$A,BKE!$B:$B,'nguyen vat lieu kho'!AD$3)</f>
        <v>0</v>
      </c>
      <c r="AE205" s="183">
        <f>SUMIFS(BKE!$F:$F,BKE!$C:$C,'nguyen vat lieu kho'!$A:$A,BKE!$B:$B,'nguyen vat lieu kho'!AE$3)</f>
        <v>0</v>
      </c>
      <c r="AF205" s="183">
        <f>SUMIFS(BKE!$F:$F,BKE!$C:$C,'nguyen vat lieu kho'!$A:$A,BKE!$B:$B,'nguyen vat lieu kho'!AF$3)</f>
        <v>0</v>
      </c>
      <c r="AG205" s="183">
        <f>SUMIFS(BKE!$F:$F,BKE!$C:$C,'nguyen vat lieu kho'!$A:$A,BKE!$B:$B,'nguyen vat lieu kho'!AG$3)</f>
        <v>0</v>
      </c>
      <c r="AH205" s="183">
        <f>SUMIFS(BKE!$F:$F,BKE!$C:$C,'nguyen vat lieu kho'!$A:$A,BKE!$B:$B,'nguyen vat lieu kho'!AH$3)</f>
        <v>0</v>
      </c>
      <c r="AI205" s="183">
        <f>SUMIFS(BKE!$F:$F,BKE!$C:$C,'nguyen vat lieu kho'!$A:$A,BKE!$B:$B,'nguyen vat lieu kho'!AI$3)</f>
        <v>0</v>
      </c>
      <c r="AJ205" s="183">
        <f>SUMIFS(BKE!$F:$F,BKE!$C:$C,'nguyen vat lieu kho'!$A:$A,BKE!$B:$B,'nguyen vat lieu kho'!AJ$3)</f>
        <v>0</v>
      </c>
      <c r="AK205" s="183">
        <f>SUMIFS(BKE!$F:$F,BKE!$C:$C,'nguyen vat lieu kho'!$A:$A,BKE!$B:$B,'nguyen vat lieu kho'!AK$3)</f>
        <v>0</v>
      </c>
      <c r="AL205" s="183">
        <f>SUMIFS(BKE!$F:$F,BKE!$C:$C,'nguyen vat lieu kho'!$A:$A,BKE!$B:$B,'nguyen vat lieu kho'!AL$3)</f>
        <v>0</v>
      </c>
      <c r="AM205" s="183">
        <f>SUMIFS(BKE!$F:$F,BKE!$C:$C,'nguyen vat lieu kho'!$A:$A,BKE!$B:$B,'nguyen vat lieu kho'!AM$3)</f>
        <v>0</v>
      </c>
      <c r="AN205" s="183">
        <f>SUMIFS(BKE!$F:$F,BKE!$C:$C,'nguyen vat lieu kho'!$A:$A,BKE!$B:$B,'nguyen vat lieu kho'!AN$3)</f>
        <v>0</v>
      </c>
      <c r="AO205" s="183">
        <f>SUMIFS(BKE!$F:$F,BKE!$C:$C,'nguyen vat lieu kho'!$A:$A,BKE!$B:$B,'nguyen vat lieu kho'!AO$3)</f>
        <v>0</v>
      </c>
      <c r="AP205" s="183">
        <f>SUMIFS(BKE!$F:$F,BKE!$C:$C,'nguyen vat lieu kho'!$A:$A,BKE!$B:$B,'nguyen vat lieu kho'!AP$3)</f>
        <v>0</v>
      </c>
      <c r="AQ205" s="183">
        <f>SUMIFS(BKE!$F:$F,BKE!$C:$C,'nguyen vat lieu kho'!$A:$A,BKE!$B:$B,'nguyen vat lieu kho'!AQ$3)</f>
        <v>0</v>
      </c>
    </row>
    <row r="206" spans="1:43" s="118" customFormat="1" ht="25.5" customHeight="1">
      <c r="A206" s="6" t="s">
        <v>254</v>
      </c>
      <c r="B206" s="134" t="s">
        <v>255</v>
      </c>
      <c r="C206" s="135" t="s">
        <v>29</v>
      </c>
      <c r="D206" s="123">
        <f>VLOOKUP(A206,BKE!C697:H1103,5,0)</f>
        <v>36000</v>
      </c>
      <c r="E206" s="128">
        <v>0.9</v>
      </c>
      <c r="F206" s="124">
        <f t="shared" si="27"/>
        <v>32400</v>
      </c>
      <c r="G206" s="125">
        <f t="shared" si="21"/>
        <v>1.5</v>
      </c>
      <c r="H206" s="126">
        <f t="shared" si="24"/>
        <v>54000</v>
      </c>
      <c r="I206" s="127">
        <f t="shared" si="25"/>
        <v>1.5</v>
      </c>
      <c r="J206" s="127">
        <f t="shared" si="25"/>
        <v>54000</v>
      </c>
      <c r="K206" s="128">
        <v>0.9</v>
      </c>
      <c r="L206" s="122">
        <f t="shared" si="26"/>
        <v>32400</v>
      </c>
      <c r="M206" s="183">
        <f>SUMIFS(BKE!$F:$F,BKE!$C:$C,'nguyen vat lieu kho'!$A:$A,BKE!$B:$B,'nguyen vat lieu kho'!M$3)</f>
        <v>0.5</v>
      </c>
      <c r="N206" s="183">
        <f>SUMIFS(BKE!$F:$F,BKE!$C:$C,'nguyen vat lieu kho'!$A:$A,BKE!$B:$B,'nguyen vat lieu kho'!N$3)</f>
        <v>0</v>
      </c>
      <c r="O206" s="183">
        <f>SUMIFS(BKE!$F:$F,BKE!$C:$C,'nguyen vat lieu kho'!$A:$A,BKE!$B:$B,'nguyen vat lieu kho'!O$3)</f>
        <v>0</v>
      </c>
      <c r="P206" s="183">
        <f>SUMIFS(BKE!$F:$F,BKE!$C:$C,'nguyen vat lieu kho'!$A:$A,BKE!$B:$B,'nguyen vat lieu kho'!P$3)</f>
        <v>0</v>
      </c>
      <c r="Q206" s="183">
        <f>SUMIFS(BKE!$F:$F,BKE!$C:$C,'nguyen vat lieu kho'!$A:$A,BKE!$B:$B,'nguyen vat lieu kho'!Q$3)</f>
        <v>0</v>
      </c>
      <c r="R206" s="183">
        <f>SUMIFS(BKE!$F:$F,BKE!$C:$C,'nguyen vat lieu kho'!$A:$A,BKE!$B:$B,'nguyen vat lieu kho'!R$3)</f>
        <v>0</v>
      </c>
      <c r="S206" s="183">
        <f>SUMIFS(BKE!$F:$F,BKE!$C:$C,'nguyen vat lieu kho'!$A:$A,BKE!$B:$B,'nguyen vat lieu kho'!S$3)</f>
        <v>0</v>
      </c>
      <c r="T206" s="183">
        <f>SUMIFS(BKE!$F:$F,BKE!$C:$C,'nguyen vat lieu kho'!$A:$A,BKE!$B:$B,'nguyen vat lieu kho'!T$3)</f>
        <v>0.5</v>
      </c>
      <c r="U206" s="183">
        <f>SUMIFS(BKE!$F:$F,BKE!$C:$C,'nguyen vat lieu kho'!$A:$A,BKE!$B:$B,'nguyen vat lieu kho'!U$3)</f>
        <v>0</v>
      </c>
      <c r="V206" s="183">
        <f>SUMIFS(BKE!$F:$F,BKE!$C:$C,'nguyen vat lieu kho'!$A:$A,BKE!$B:$B,'nguyen vat lieu kho'!V$3)</f>
        <v>0</v>
      </c>
      <c r="W206" s="183">
        <f>SUMIFS(BKE!$F:$F,BKE!$C:$C,'nguyen vat lieu kho'!$A:$A,BKE!$B:$B,'nguyen vat lieu kho'!W$3)</f>
        <v>0</v>
      </c>
      <c r="X206" s="183">
        <f>SUMIFS(BKE!$F:$F,BKE!$C:$C,'nguyen vat lieu kho'!$A:$A,BKE!$B:$B,'nguyen vat lieu kho'!X$3)</f>
        <v>0</v>
      </c>
      <c r="Y206" s="183">
        <f>SUMIFS(BKE!$F:$F,BKE!$C:$C,'nguyen vat lieu kho'!$A:$A,BKE!$B:$B,'nguyen vat lieu kho'!Y$3)</f>
        <v>0</v>
      </c>
      <c r="Z206" s="183">
        <f>SUMIFS(BKE!$F:$F,BKE!$C:$C,'nguyen vat lieu kho'!$A:$A,BKE!$B:$B,'nguyen vat lieu kho'!Z$3)</f>
        <v>0</v>
      </c>
      <c r="AA206" s="183">
        <f>SUMIFS(BKE!$F:$F,BKE!$C:$C,'nguyen vat lieu kho'!$A:$A,BKE!$B:$B,'nguyen vat lieu kho'!AA$3)</f>
        <v>0</v>
      </c>
      <c r="AB206" s="183">
        <f>SUMIFS(BKE!$F:$F,BKE!$C:$C,'nguyen vat lieu kho'!$A:$A,BKE!$B:$B,'nguyen vat lieu kho'!AB$3)</f>
        <v>0</v>
      </c>
      <c r="AC206" s="183">
        <f>SUMIFS(BKE!$F:$F,BKE!$C:$C,'nguyen vat lieu kho'!$A:$A,BKE!$B:$B,'nguyen vat lieu kho'!AC$3)</f>
        <v>0</v>
      </c>
      <c r="AD206" s="183">
        <f>SUMIFS(BKE!$F:$F,BKE!$C:$C,'nguyen vat lieu kho'!$A:$A,BKE!$B:$B,'nguyen vat lieu kho'!AD$3)</f>
        <v>0</v>
      </c>
      <c r="AE206" s="183">
        <f>SUMIFS(BKE!$F:$F,BKE!$C:$C,'nguyen vat lieu kho'!$A:$A,BKE!$B:$B,'nguyen vat lieu kho'!AE$3)</f>
        <v>0</v>
      </c>
      <c r="AF206" s="183">
        <f>SUMIFS(BKE!$F:$F,BKE!$C:$C,'nguyen vat lieu kho'!$A:$A,BKE!$B:$B,'nguyen vat lieu kho'!AF$3)</f>
        <v>0</v>
      </c>
      <c r="AG206" s="183">
        <f>SUMIFS(BKE!$F:$F,BKE!$C:$C,'nguyen vat lieu kho'!$A:$A,BKE!$B:$B,'nguyen vat lieu kho'!AG$3)</f>
        <v>0</v>
      </c>
      <c r="AH206" s="183">
        <f>SUMIFS(BKE!$F:$F,BKE!$C:$C,'nguyen vat lieu kho'!$A:$A,BKE!$B:$B,'nguyen vat lieu kho'!AH$3)</f>
        <v>0.5</v>
      </c>
      <c r="AI206" s="183">
        <f>SUMIFS(BKE!$F:$F,BKE!$C:$C,'nguyen vat lieu kho'!$A:$A,BKE!$B:$B,'nguyen vat lieu kho'!AI$3)</f>
        <v>0</v>
      </c>
      <c r="AJ206" s="183">
        <f>SUMIFS(BKE!$F:$F,BKE!$C:$C,'nguyen vat lieu kho'!$A:$A,BKE!$B:$B,'nguyen vat lieu kho'!AJ$3)</f>
        <v>0</v>
      </c>
      <c r="AK206" s="183">
        <f>SUMIFS(BKE!$F:$F,BKE!$C:$C,'nguyen vat lieu kho'!$A:$A,BKE!$B:$B,'nguyen vat lieu kho'!AK$3)</f>
        <v>0</v>
      </c>
      <c r="AL206" s="183">
        <f>SUMIFS(BKE!$F:$F,BKE!$C:$C,'nguyen vat lieu kho'!$A:$A,BKE!$B:$B,'nguyen vat lieu kho'!AL$3)</f>
        <v>0</v>
      </c>
      <c r="AM206" s="183">
        <f>SUMIFS(BKE!$F:$F,BKE!$C:$C,'nguyen vat lieu kho'!$A:$A,BKE!$B:$B,'nguyen vat lieu kho'!AM$3)</f>
        <v>0</v>
      </c>
      <c r="AN206" s="183">
        <f>SUMIFS(BKE!$F:$F,BKE!$C:$C,'nguyen vat lieu kho'!$A:$A,BKE!$B:$B,'nguyen vat lieu kho'!AN$3)</f>
        <v>0</v>
      </c>
      <c r="AO206" s="183">
        <f>SUMIFS(BKE!$F:$F,BKE!$C:$C,'nguyen vat lieu kho'!$A:$A,BKE!$B:$B,'nguyen vat lieu kho'!AO$3)</f>
        <v>0</v>
      </c>
      <c r="AP206" s="183">
        <f>SUMIFS(BKE!$F:$F,BKE!$C:$C,'nguyen vat lieu kho'!$A:$A,BKE!$B:$B,'nguyen vat lieu kho'!AP$3)</f>
        <v>0</v>
      </c>
      <c r="AQ206" s="183">
        <f>SUMIFS(BKE!$F:$F,BKE!$C:$C,'nguyen vat lieu kho'!$A:$A,BKE!$B:$B,'nguyen vat lieu kho'!AQ$3)</f>
        <v>0</v>
      </c>
    </row>
    <row r="207" spans="1:43" s="118" customFormat="1" ht="25.5" customHeight="1">
      <c r="A207" s="6" t="s">
        <v>256</v>
      </c>
      <c r="B207" s="134" t="s">
        <v>257</v>
      </c>
      <c r="C207" s="135" t="s">
        <v>29</v>
      </c>
      <c r="D207" s="123">
        <f>VLOOKUP(A207,BKE!C698:H1104,5,0)</f>
        <v>36462</v>
      </c>
      <c r="E207" s="128">
        <v>1.4</v>
      </c>
      <c r="F207" s="124">
        <f t="shared" si="27"/>
        <v>51046.799999999996</v>
      </c>
      <c r="G207" s="125">
        <f t="shared" si="21"/>
        <v>1</v>
      </c>
      <c r="H207" s="126">
        <f t="shared" si="24"/>
        <v>36462</v>
      </c>
      <c r="I207" s="249">
        <f t="shared" si="25"/>
        <v>1.4</v>
      </c>
      <c r="J207" s="127">
        <f t="shared" si="25"/>
        <v>51046.799999999988</v>
      </c>
      <c r="K207" s="128">
        <v>1</v>
      </c>
      <c r="L207" s="122">
        <f t="shared" si="26"/>
        <v>36462</v>
      </c>
      <c r="M207" s="183">
        <f>SUMIFS(BKE!$F:$F,BKE!$C:$C,'nguyen vat lieu kho'!$A:$A,BKE!$B:$B,'nguyen vat lieu kho'!M$3)</f>
        <v>0</v>
      </c>
      <c r="N207" s="183">
        <f>SUMIFS(BKE!$F:$F,BKE!$C:$C,'nguyen vat lieu kho'!$A:$A,BKE!$B:$B,'nguyen vat lieu kho'!N$3)</f>
        <v>0</v>
      </c>
      <c r="O207" s="183">
        <f>SUMIFS(BKE!$F:$F,BKE!$C:$C,'nguyen vat lieu kho'!$A:$A,BKE!$B:$B,'nguyen vat lieu kho'!O$3)</f>
        <v>0</v>
      </c>
      <c r="P207" s="183">
        <f>SUMIFS(BKE!$F:$F,BKE!$C:$C,'nguyen vat lieu kho'!$A:$A,BKE!$B:$B,'nguyen vat lieu kho'!P$3)</f>
        <v>0</v>
      </c>
      <c r="Q207" s="183">
        <f>SUMIFS(BKE!$F:$F,BKE!$C:$C,'nguyen vat lieu kho'!$A:$A,BKE!$B:$B,'nguyen vat lieu kho'!Q$3)</f>
        <v>0</v>
      </c>
      <c r="R207" s="183">
        <f>SUMIFS(BKE!$F:$F,BKE!$C:$C,'nguyen vat lieu kho'!$A:$A,BKE!$B:$B,'nguyen vat lieu kho'!R$3)</f>
        <v>0</v>
      </c>
      <c r="S207" s="183">
        <f>SUMIFS(BKE!$F:$F,BKE!$C:$C,'nguyen vat lieu kho'!$A:$A,BKE!$B:$B,'nguyen vat lieu kho'!S$3)</f>
        <v>0</v>
      </c>
      <c r="T207" s="183">
        <f>SUMIFS(BKE!$F:$F,BKE!$C:$C,'nguyen vat lieu kho'!$A:$A,BKE!$B:$B,'nguyen vat lieu kho'!T$3)</f>
        <v>0</v>
      </c>
      <c r="U207" s="183">
        <f>SUMIFS(BKE!$F:$F,BKE!$C:$C,'nguyen vat lieu kho'!$A:$A,BKE!$B:$B,'nguyen vat lieu kho'!U$3)</f>
        <v>0</v>
      </c>
      <c r="V207" s="183">
        <f>SUMIFS(BKE!$F:$F,BKE!$C:$C,'nguyen vat lieu kho'!$A:$A,BKE!$B:$B,'nguyen vat lieu kho'!V$3)</f>
        <v>0</v>
      </c>
      <c r="W207" s="183">
        <f>SUMIFS(BKE!$F:$F,BKE!$C:$C,'nguyen vat lieu kho'!$A:$A,BKE!$B:$B,'nguyen vat lieu kho'!W$3)</f>
        <v>0</v>
      </c>
      <c r="X207" s="183">
        <f>SUMIFS(BKE!$F:$F,BKE!$C:$C,'nguyen vat lieu kho'!$A:$A,BKE!$B:$B,'nguyen vat lieu kho'!X$3)</f>
        <v>0</v>
      </c>
      <c r="Y207" s="183">
        <f>SUMIFS(BKE!$F:$F,BKE!$C:$C,'nguyen vat lieu kho'!$A:$A,BKE!$B:$B,'nguyen vat lieu kho'!Y$3)</f>
        <v>0</v>
      </c>
      <c r="Z207" s="183">
        <f>SUMIFS(BKE!$F:$F,BKE!$C:$C,'nguyen vat lieu kho'!$A:$A,BKE!$B:$B,'nguyen vat lieu kho'!Z$3)</f>
        <v>0</v>
      </c>
      <c r="AA207" s="183">
        <f>SUMIFS(BKE!$F:$F,BKE!$C:$C,'nguyen vat lieu kho'!$A:$A,BKE!$B:$B,'nguyen vat lieu kho'!AA$3)</f>
        <v>0.5</v>
      </c>
      <c r="AB207" s="183">
        <f>SUMIFS(BKE!$F:$F,BKE!$C:$C,'nguyen vat lieu kho'!$A:$A,BKE!$B:$B,'nguyen vat lieu kho'!AB$3)</f>
        <v>0</v>
      </c>
      <c r="AC207" s="183">
        <f>SUMIFS(BKE!$F:$F,BKE!$C:$C,'nguyen vat lieu kho'!$A:$A,BKE!$B:$B,'nguyen vat lieu kho'!AC$3)</f>
        <v>0</v>
      </c>
      <c r="AD207" s="183">
        <f>SUMIFS(BKE!$F:$F,BKE!$C:$C,'nguyen vat lieu kho'!$A:$A,BKE!$B:$B,'nguyen vat lieu kho'!AD$3)</f>
        <v>0</v>
      </c>
      <c r="AE207" s="183">
        <f>SUMIFS(BKE!$F:$F,BKE!$C:$C,'nguyen vat lieu kho'!$A:$A,BKE!$B:$B,'nguyen vat lieu kho'!AE$3)</f>
        <v>0</v>
      </c>
      <c r="AF207" s="183">
        <f>SUMIFS(BKE!$F:$F,BKE!$C:$C,'nguyen vat lieu kho'!$A:$A,BKE!$B:$B,'nguyen vat lieu kho'!AF$3)</f>
        <v>0</v>
      </c>
      <c r="AG207" s="183">
        <f>SUMIFS(BKE!$F:$F,BKE!$C:$C,'nguyen vat lieu kho'!$A:$A,BKE!$B:$B,'nguyen vat lieu kho'!AG$3)</f>
        <v>0</v>
      </c>
      <c r="AH207" s="183">
        <f>SUMIFS(BKE!$F:$F,BKE!$C:$C,'nguyen vat lieu kho'!$A:$A,BKE!$B:$B,'nguyen vat lieu kho'!AH$3)</f>
        <v>0</v>
      </c>
      <c r="AI207" s="183">
        <f>SUMIFS(BKE!$F:$F,BKE!$C:$C,'nguyen vat lieu kho'!$A:$A,BKE!$B:$B,'nguyen vat lieu kho'!AI$3)</f>
        <v>0</v>
      </c>
      <c r="AJ207" s="183">
        <f>SUMIFS(BKE!$F:$F,BKE!$C:$C,'nguyen vat lieu kho'!$A:$A,BKE!$B:$B,'nguyen vat lieu kho'!AJ$3)</f>
        <v>0</v>
      </c>
      <c r="AK207" s="183">
        <f>SUMIFS(BKE!$F:$F,BKE!$C:$C,'nguyen vat lieu kho'!$A:$A,BKE!$B:$B,'nguyen vat lieu kho'!AK$3)</f>
        <v>0</v>
      </c>
      <c r="AL207" s="183">
        <f>SUMIFS(BKE!$F:$F,BKE!$C:$C,'nguyen vat lieu kho'!$A:$A,BKE!$B:$B,'nguyen vat lieu kho'!AL$3)</f>
        <v>0</v>
      </c>
      <c r="AM207" s="183">
        <f>SUMIFS(BKE!$F:$F,BKE!$C:$C,'nguyen vat lieu kho'!$A:$A,BKE!$B:$B,'nguyen vat lieu kho'!AM$3)</f>
        <v>0</v>
      </c>
      <c r="AN207" s="183">
        <f>SUMIFS(BKE!$F:$F,BKE!$C:$C,'nguyen vat lieu kho'!$A:$A,BKE!$B:$B,'nguyen vat lieu kho'!AN$3)</f>
        <v>0</v>
      </c>
      <c r="AO207" s="183">
        <f>SUMIFS(BKE!$F:$F,BKE!$C:$C,'nguyen vat lieu kho'!$A:$A,BKE!$B:$B,'nguyen vat lieu kho'!AO$3)</f>
        <v>0</v>
      </c>
      <c r="AP207" s="183">
        <f>SUMIFS(BKE!$F:$F,BKE!$C:$C,'nguyen vat lieu kho'!$A:$A,BKE!$B:$B,'nguyen vat lieu kho'!AP$3)</f>
        <v>0.5</v>
      </c>
      <c r="AQ207" s="183">
        <f>SUMIFS(BKE!$F:$F,BKE!$C:$C,'nguyen vat lieu kho'!$A:$A,BKE!$B:$B,'nguyen vat lieu kho'!AQ$3)</f>
        <v>0</v>
      </c>
    </row>
    <row r="208" spans="1:43" s="118" customFormat="1" ht="25.5" customHeight="1">
      <c r="A208" s="6" t="s">
        <v>258</v>
      </c>
      <c r="B208" s="134" t="s">
        <v>259</v>
      </c>
      <c r="C208" s="135" t="s">
        <v>27</v>
      </c>
      <c r="D208" s="123">
        <v>4000</v>
      </c>
      <c r="E208" s="128"/>
      <c r="F208" s="124">
        <f t="shared" si="27"/>
        <v>0</v>
      </c>
      <c r="G208" s="125">
        <f t="shared" ref="G208:G262" si="28">SUM(M208:AQ208)</f>
        <v>0</v>
      </c>
      <c r="H208" s="126">
        <f t="shared" si="24"/>
        <v>0</v>
      </c>
      <c r="I208" s="127">
        <f t="shared" si="25"/>
        <v>0</v>
      </c>
      <c r="J208" s="127">
        <f t="shared" si="25"/>
        <v>0</v>
      </c>
      <c r="K208" s="128"/>
      <c r="L208" s="122">
        <f t="shared" si="26"/>
        <v>0</v>
      </c>
      <c r="M208" s="183">
        <f>SUMIFS(BKE!$F:$F,BKE!$C:$C,'nguyen vat lieu kho'!$A:$A,BKE!$B:$B,'nguyen vat lieu kho'!M$3)</f>
        <v>0</v>
      </c>
      <c r="N208" s="183">
        <f>SUMIFS(BKE!$F:$F,BKE!$C:$C,'nguyen vat lieu kho'!$A:$A,BKE!$B:$B,'nguyen vat lieu kho'!N$3)</f>
        <v>0</v>
      </c>
      <c r="O208" s="183">
        <f>SUMIFS(BKE!$F:$F,BKE!$C:$C,'nguyen vat lieu kho'!$A:$A,BKE!$B:$B,'nguyen vat lieu kho'!O$3)</f>
        <v>0</v>
      </c>
      <c r="P208" s="183">
        <f>SUMIFS(BKE!$F:$F,BKE!$C:$C,'nguyen vat lieu kho'!$A:$A,BKE!$B:$B,'nguyen vat lieu kho'!P$3)</f>
        <v>0</v>
      </c>
      <c r="Q208" s="183">
        <f>SUMIFS(BKE!$F:$F,BKE!$C:$C,'nguyen vat lieu kho'!$A:$A,BKE!$B:$B,'nguyen vat lieu kho'!Q$3)</f>
        <v>0</v>
      </c>
      <c r="R208" s="183">
        <f>SUMIFS(BKE!$F:$F,BKE!$C:$C,'nguyen vat lieu kho'!$A:$A,BKE!$B:$B,'nguyen vat lieu kho'!R$3)</f>
        <v>0</v>
      </c>
      <c r="S208" s="183">
        <f>SUMIFS(BKE!$F:$F,BKE!$C:$C,'nguyen vat lieu kho'!$A:$A,BKE!$B:$B,'nguyen vat lieu kho'!S$3)</f>
        <v>0</v>
      </c>
      <c r="T208" s="183">
        <f>SUMIFS(BKE!$F:$F,BKE!$C:$C,'nguyen vat lieu kho'!$A:$A,BKE!$B:$B,'nguyen vat lieu kho'!T$3)</f>
        <v>0</v>
      </c>
      <c r="U208" s="183">
        <f>SUMIFS(BKE!$F:$F,BKE!$C:$C,'nguyen vat lieu kho'!$A:$A,BKE!$B:$B,'nguyen vat lieu kho'!U$3)</f>
        <v>0</v>
      </c>
      <c r="V208" s="183">
        <f>SUMIFS(BKE!$F:$F,BKE!$C:$C,'nguyen vat lieu kho'!$A:$A,BKE!$B:$B,'nguyen vat lieu kho'!V$3)</f>
        <v>0</v>
      </c>
      <c r="W208" s="183">
        <f>SUMIFS(BKE!$F:$F,BKE!$C:$C,'nguyen vat lieu kho'!$A:$A,BKE!$B:$B,'nguyen vat lieu kho'!W$3)</f>
        <v>0</v>
      </c>
      <c r="X208" s="183">
        <f>SUMIFS(BKE!$F:$F,BKE!$C:$C,'nguyen vat lieu kho'!$A:$A,BKE!$B:$B,'nguyen vat lieu kho'!X$3)</f>
        <v>0</v>
      </c>
      <c r="Y208" s="183">
        <f>SUMIFS(BKE!$F:$F,BKE!$C:$C,'nguyen vat lieu kho'!$A:$A,BKE!$B:$B,'nguyen vat lieu kho'!Y$3)</f>
        <v>0</v>
      </c>
      <c r="Z208" s="183">
        <f>SUMIFS(BKE!$F:$F,BKE!$C:$C,'nguyen vat lieu kho'!$A:$A,BKE!$B:$B,'nguyen vat lieu kho'!Z$3)</f>
        <v>0</v>
      </c>
      <c r="AA208" s="183">
        <f>SUMIFS(BKE!$F:$F,BKE!$C:$C,'nguyen vat lieu kho'!$A:$A,BKE!$B:$B,'nguyen vat lieu kho'!AA$3)</f>
        <v>0</v>
      </c>
      <c r="AB208" s="183">
        <f>SUMIFS(BKE!$F:$F,BKE!$C:$C,'nguyen vat lieu kho'!$A:$A,BKE!$B:$B,'nguyen vat lieu kho'!AB$3)</f>
        <v>0</v>
      </c>
      <c r="AC208" s="183">
        <f>SUMIFS(BKE!$F:$F,BKE!$C:$C,'nguyen vat lieu kho'!$A:$A,BKE!$B:$B,'nguyen vat lieu kho'!AC$3)</f>
        <v>0</v>
      </c>
      <c r="AD208" s="183">
        <f>SUMIFS(BKE!$F:$F,BKE!$C:$C,'nguyen vat lieu kho'!$A:$A,BKE!$B:$B,'nguyen vat lieu kho'!AD$3)</f>
        <v>0</v>
      </c>
      <c r="AE208" s="183">
        <f>SUMIFS(BKE!$F:$F,BKE!$C:$C,'nguyen vat lieu kho'!$A:$A,BKE!$B:$B,'nguyen vat lieu kho'!AE$3)</f>
        <v>0</v>
      </c>
      <c r="AF208" s="183">
        <f>SUMIFS(BKE!$F:$F,BKE!$C:$C,'nguyen vat lieu kho'!$A:$A,BKE!$B:$B,'nguyen vat lieu kho'!AF$3)</f>
        <v>0</v>
      </c>
      <c r="AG208" s="183">
        <f>SUMIFS(BKE!$F:$F,BKE!$C:$C,'nguyen vat lieu kho'!$A:$A,BKE!$B:$B,'nguyen vat lieu kho'!AG$3)</f>
        <v>0</v>
      </c>
      <c r="AH208" s="183">
        <f>SUMIFS(BKE!$F:$F,BKE!$C:$C,'nguyen vat lieu kho'!$A:$A,BKE!$B:$B,'nguyen vat lieu kho'!AH$3)</f>
        <v>0</v>
      </c>
      <c r="AI208" s="183">
        <f>SUMIFS(BKE!$F:$F,BKE!$C:$C,'nguyen vat lieu kho'!$A:$A,BKE!$B:$B,'nguyen vat lieu kho'!AI$3)</f>
        <v>0</v>
      </c>
      <c r="AJ208" s="183">
        <f>SUMIFS(BKE!$F:$F,BKE!$C:$C,'nguyen vat lieu kho'!$A:$A,BKE!$B:$B,'nguyen vat lieu kho'!AJ$3)</f>
        <v>0</v>
      </c>
      <c r="AK208" s="183">
        <f>SUMIFS(BKE!$F:$F,BKE!$C:$C,'nguyen vat lieu kho'!$A:$A,BKE!$B:$B,'nguyen vat lieu kho'!AK$3)</f>
        <v>0</v>
      </c>
      <c r="AL208" s="183">
        <f>SUMIFS(BKE!$F:$F,BKE!$C:$C,'nguyen vat lieu kho'!$A:$A,BKE!$B:$B,'nguyen vat lieu kho'!AL$3)</f>
        <v>0</v>
      </c>
      <c r="AM208" s="183">
        <f>SUMIFS(BKE!$F:$F,BKE!$C:$C,'nguyen vat lieu kho'!$A:$A,BKE!$B:$B,'nguyen vat lieu kho'!AM$3)</f>
        <v>0</v>
      </c>
      <c r="AN208" s="183">
        <f>SUMIFS(BKE!$F:$F,BKE!$C:$C,'nguyen vat lieu kho'!$A:$A,BKE!$B:$B,'nguyen vat lieu kho'!AN$3)</f>
        <v>0</v>
      </c>
      <c r="AO208" s="183">
        <f>SUMIFS(BKE!$F:$F,BKE!$C:$C,'nguyen vat lieu kho'!$A:$A,BKE!$B:$B,'nguyen vat lieu kho'!AO$3)</f>
        <v>0</v>
      </c>
      <c r="AP208" s="183">
        <f>SUMIFS(BKE!$F:$F,BKE!$C:$C,'nguyen vat lieu kho'!$A:$A,BKE!$B:$B,'nguyen vat lieu kho'!AP$3)</f>
        <v>0</v>
      </c>
      <c r="AQ208" s="183">
        <f>SUMIFS(BKE!$F:$F,BKE!$C:$C,'nguyen vat lieu kho'!$A:$A,BKE!$B:$B,'nguyen vat lieu kho'!AQ$3)</f>
        <v>0</v>
      </c>
    </row>
    <row r="209" spans="1:43" s="118" customFormat="1" ht="25.5" customHeight="1">
      <c r="A209" s="9" t="s">
        <v>915</v>
      </c>
      <c r="B209" s="9" t="s">
        <v>374</v>
      </c>
      <c r="C209" s="9" t="s">
        <v>27</v>
      </c>
      <c r="D209" s="123" t="str">
        <f>VLOOKUP(A209,BKE!C700:H1106,5,0)</f>
        <v>0</v>
      </c>
      <c r="E209" s="128"/>
      <c r="F209" s="124">
        <f t="shared" si="27"/>
        <v>0</v>
      </c>
      <c r="G209" s="125">
        <f t="shared" si="28"/>
        <v>0</v>
      </c>
      <c r="H209" s="126">
        <f t="shared" si="24"/>
        <v>0</v>
      </c>
      <c r="I209" s="127">
        <f t="shared" si="25"/>
        <v>0</v>
      </c>
      <c r="J209" s="127">
        <f t="shared" si="25"/>
        <v>0</v>
      </c>
      <c r="K209" s="128"/>
      <c r="L209" s="122">
        <f t="shared" si="26"/>
        <v>0</v>
      </c>
      <c r="M209" s="183">
        <f>SUMIFS(BKE!$F:$F,BKE!$C:$C,'nguyen vat lieu kho'!$A:$A,BKE!$B:$B,'nguyen vat lieu kho'!M$3)</f>
        <v>0</v>
      </c>
      <c r="N209" s="183">
        <f>SUMIFS(BKE!$F:$F,BKE!$C:$C,'nguyen vat lieu kho'!$A:$A,BKE!$B:$B,'nguyen vat lieu kho'!N$3)</f>
        <v>0</v>
      </c>
      <c r="O209" s="183">
        <f>SUMIFS(BKE!$F:$F,BKE!$C:$C,'nguyen vat lieu kho'!$A:$A,BKE!$B:$B,'nguyen vat lieu kho'!O$3)</f>
        <v>0</v>
      </c>
      <c r="P209" s="183">
        <f>SUMIFS(BKE!$F:$F,BKE!$C:$C,'nguyen vat lieu kho'!$A:$A,BKE!$B:$B,'nguyen vat lieu kho'!P$3)</f>
        <v>0</v>
      </c>
      <c r="Q209" s="183">
        <f>SUMIFS(BKE!$F:$F,BKE!$C:$C,'nguyen vat lieu kho'!$A:$A,BKE!$B:$B,'nguyen vat lieu kho'!Q$3)</f>
        <v>0</v>
      </c>
      <c r="R209" s="183">
        <f>SUMIFS(BKE!$F:$F,BKE!$C:$C,'nguyen vat lieu kho'!$A:$A,BKE!$B:$B,'nguyen vat lieu kho'!R$3)</f>
        <v>0</v>
      </c>
      <c r="S209" s="183">
        <f>SUMIFS(BKE!$F:$F,BKE!$C:$C,'nguyen vat lieu kho'!$A:$A,BKE!$B:$B,'nguyen vat lieu kho'!S$3)</f>
        <v>0</v>
      </c>
      <c r="T209" s="183">
        <f>SUMIFS(BKE!$F:$F,BKE!$C:$C,'nguyen vat lieu kho'!$A:$A,BKE!$B:$B,'nguyen vat lieu kho'!T$3)</f>
        <v>0</v>
      </c>
      <c r="U209" s="183">
        <f>SUMIFS(BKE!$F:$F,BKE!$C:$C,'nguyen vat lieu kho'!$A:$A,BKE!$B:$B,'nguyen vat lieu kho'!U$3)</f>
        <v>0</v>
      </c>
      <c r="V209" s="183">
        <f>SUMIFS(BKE!$F:$F,BKE!$C:$C,'nguyen vat lieu kho'!$A:$A,BKE!$B:$B,'nguyen vat lieu kho'!V$3)</f>
        <v>0</v>
      </c>
      <c r="W209" s="183">
        <f>SUMIFS(BKE!$F:$F,BKE!$C:$C,'nguyen vat lieu kho'!$A:$A,BKE!$B:$B,'nguyen vat lieu kho'!W$3)</f>
        <v>0</v>
      </c>
      <c r="X209" s="183">
        <f>SUMIFS(BKE!$F:$F,BKE!$C:$C,'nguyen vat lieu kho'!$A:$A,BKE!$B:$B,'nguyen vat lieu kho'!X$3)</f>
        <v>0</v>
      </c>
      <c r="Y209" s="183">
        <f>SUMIFS(BKE!$F:$F,BKE!$C:$C,'nguyen vat lieu kho'!$A:$A,BKE!$B:$B,'nguyen vat lieu kho'!Y$3)</f>
        <v>0</v>
      </c>
      <c r="Z209" s="183">
        <f>SUMIFS(BKE!$F:$F,BKE!$C:$C,'nguyen vat lieu kho'!$A:$A,BKE!$B:$B,'nguyen vat lieu kho'!Z$3)</f>
        <v>0</v>
      </c>
      <c r="AA209" s="183">
        <f>SUMIFS(BKE!$F:$F,BKE!$C:$C,'nguyen vat lieu kho'!$A:$A,BKE!$B:$B,'nguyen vat lieu kho'!AA$3)</f>
        <v>0</v>
      </c>
      <c r="AB209" s="183">
        <f>SUMIFS(BKE!$F:$F,BKE!$C:$C,'nguyen vat lieu kho'!$A:$A,BKE!$B:$B,'nguyen vat lieu kho'!AB$3)</f>
        <v>0</v>
      </c>
      <c r="AC209" s="183">
        <f>SUMIFS(BKE!$F:$F,BKE!$C:$C,'nguyen vat lieu kho'!$A:$A,BKE!$B:$B,'nguyen vat lieu kho'!AC$3)</f>
        <v>0</v>
      </c>
      <c r="AD209" s="183">
        <f>SUMIFS(BKE!$F:$F,BKE!$C:$C,'nguyen vat lieu kho'!$A:$A,BKE!$B:$B,'nguyen vat lieu kho'!AD$3)</f>
        <v>0</v>
      </c>
      <c r="AE209" s="183">
        <f>SUMIFS(BKE!$F:$F,BKE!$C:$C,'nguyen vat lieu kho'!$A:$A,BKE!$B:$B,'nguyen vat lieu kho'!AE$3)</f>
        <v>0</v>
      </c>
      <c r="AF209" s="183">
        <f>SUMIFS(BKE!$F:$F,BKE!$C:$C,'nguyen vat lieu kho'!$A:$A,BKE!$B:$B,'nguyen vat lieu kho'!AF$3)</f>
        <v>0</v>
      </c>
      <c r="AG209" s="183">
        <f>SUMIFS(BKE!$F:$F,BKE!$C:$C,'nguyen vat lieu kho'!$A:$A,BKE!$B:$B,'nguyen vat lieu kho'!AG$3)</f>
        <v>0</v>
      </c>
      <c r="AH209" s="183">
        <f>SUMIFS(BKE!$F:$F,BKE!$C:$C,'nguyen vat lieu kho'!$A:$A,BKE!$B:$B,'nguyen vat lieu kho'!AH$3)</f>
        <v>0</v>
      </c>
      <c r="AI209" s="183">
        <f>SUMIFS(BKE!$F:$F,BKE!$C:$C,'nguyen vat lieu kho'!$A:$A,BKE!$B:$B,'nguyen vat lieu kho'!AI$3)</f>
        <v>0</v>
      </c>
      <c r="AJ209" s="183">
        <f>SUMIFS(BKE!$F:$F,BKE!$C:$C,'nguyen vat lieu kho'!$A:$A,BKE!$B:$B,'nguyen vat lieu kho'!AJ$3)</f>
        <v>0</v>
      </c>
      <c r="AK209" s="183">
        <f>SUMIFS(BKE!$F:$F,BKE!$C:$C,'nguyen vat lieu kho'!$A:$A,BKE!$B:$B,'nguyen vat lieu kho'!AK$3)</f>
        <v>0</v>
      </c>
      <c r="AL209" s="183">
        <f>SUMIFS(BKE!$F:$F,BKE!$C:$C,'nguyen vat lieu kho'!$A:$A,BKE!$B:$B,'nguyen vat lieu kho'!AL$3)</f>
        <v>0</v>
      </c>
      <c r="AM209" s="183">
        <f>SUMIFS(BKE!$F:$F,BKE!$C:$C,'nguyen vat lieu kho'!$A:$A,BKE!$B:$B,'nguyen vat lieu kho'!AM$3)</f>
        <v>0</v>
      </c>
      <c r="AN209" s="183">
        <f>SUMIFS(BKE!$F:$F,BKE!$C:$C,'nguyen vat lieu kho'!$A:$A,BKE!$B:$B,'nguyen vat lieu kho'!AN$3)</f>
        <v>0</v>
      </c>
      <c r="AO209" s="183">
        <f>SUMIFS(BKE!$F:$F,BKE!$C:$C,'nguyen vat lieu kho'!$A:$A,BKE!$B:$B,'nguyen vat lieu kho'!AO$3)</f>
        <v>0</v>
      </c>
      <c r="AP209" s="183">
        <f>SUMIFS(BKE!$F:$F,BKE!$C:$C,'nguyen vat lieu kho'!$A:$A,BKE!$B:$B,'nguyen vat lieu kho'!AP$3)</f>
        <v>0</v>
      </c>
      <c r="AQ209" s="183">
        <f>SUMIFS(BKE!$F:$F,BKE!$C:$C,'nguyen vat lieu kho'!$A:$A,BKE!$B:$B,'nguyen vat lieu kho'!AQ$3)</f>
        <v>0</v>
      </c>
    </row>
    <row r="210" spans="1:43" s="118" customFormat="1" ht="25.5" customHeight="1">
      <c r="A210" s="9" t="s">
        <v>333</v>
      </c>
      <c r="B210" s="9" t="s">
        <v>334</v>
      </c>
      <c r="C210" s="9" t="s">
        <v>31</v>
      </c>
      <c r="D210" s="123"/>
      <c r="E210" s="128"/>
      <c r="F210" s="124">
        <f t="shared" si="27"/>
        <v>0</v>
      </c>
      <c r="G210" s="125">
        <f t="shared" si="28"/>
        <v>0</v>
      </c>
      <c r="H210" s="126">
        <f t="shared" si="24"/>
        <v>0</v>
      </c>
      <c r="I210" s="127">
        <f t="shared" si="25"/>
        <v>0</v>
      </c>
      <c r="J210" s="127">
        <f t="shared" si="25"/>
        <v>0</v>
      </c>
      <c r="K210" s="128"/>
      <c r="L210" s="122">
        <f t="shared" si="26"/>
        <v>0</v>
      </c>
      <c r="M210" s="183">
        <f>SUMIFS(BKE!$F:$F,BKE!$C:$C,'nguyen vat lieu kho'!$A:$A,BKE!$B:$B,'nguyen vat lieu kho'!M$3)</f>
        <v>0</v>
      </c>
      <c r="N210" s="183">
        <f>SUMIFS(BKE!$F:$F,BKE!$C:$C,'nguyen vat lieu kho'!$A:$A,BKE!$B:$B,'nguyen vat lieu kho'!N$3)</f>
        <v>0</v>
      </c>
      <c r="O210" s="183">
        <f>SUMIFS(BKE!$F:$F,BKE!$C:$C,'nguyen vat lieu kho'!$A:$A,BKE!$B:$B,'nguyen vat lieu kho'!O$3)</f>
        <v>0</v>
      </c>
      <c r="P210" s="183">
        <f>SUMIFS(BKE!$F:$F,BKE!$C:$C,'nguyen vat lieu kho'!$A:$A,BKE!$B:$B,'nguyen vat lieu kho'!P$3)</f>
        <v>0</v>
      </c>
      <c r="Q210" s="183">
        <f>SUMIFS(BKE!$F:$F,BKE!$C:$C,'nguyen vat lieu kho'!$A:$A,BKE!$B:$B,'nguyen vat lieu kho'!Q$3)</f>
        <v>0</v>
      </c>
      <c r="R210" s="183">
        <f>SUMIFS(BKE!$F:$F,BKE!$C:$C,'nguyen vat lieu kho'!$A:$A,BKE!$B:$B,'nguyen vat lieu kho'!R$3)</f>
        <v>0</v>
      </c>
      <c r="S210" s="183">
        <f>SUMIFS(BKE!$F:$F,BKE!$C:$C,'nguyen vat lieu kho'!$A:$A,BKE!$B:$B,'nguyen vat lieu kho'!S$3)</f>
        <v>0</v>
      </c>
      <c r="T210" s="183">
        <f>SUMIFS(BKE!$F:$F,BKE!$C:$C,'nguyen vat lieu kho'!$A:$A,BKE!$B:$B,'nguyen vat lieu kho'!T$3)</f>
        <v>0</v>
      </c>
      <c r="U210" s="183">
        <f>SUMIFS(BKE!$F:$F,BKE!$C:$C,'nguyen vat lieu kho'!$A:$A,BKE!$B:$B,'nguyen vat lieu kho'!U$3)</f>
        <v>0</v>
      </c>
      <c r="V210" s="183">
        <f>SUMIFS(BKE!$F:$F,BKE!$C:$C,'nguyen vat lieu kho'!$A:$A,BKE!$B:$B,'nguyen vat lieu kho'!V$3)</f>
        <v>0</v>
      </c>
      <c r="W210" s="183">
        <f>SUMIFS(BKE!$F:$F,BKE!$C:$C,'nguyen vat lieu kho'!$A:$A,BKE!$B:$B,'nguyen vat lieu kho'!W$3)</f>
        <v>0</v>
      </c>
      <c r="X210" s="183">
        <f>SUMIFS(BKE!$F:$F,BKE!$C:$C,'nguyen vat lieu kho'!$A:$A,BKE!$B:$B,'nguyen vat lieu kho'!X$3)</f>
        <v>0</v>
      </c>
      <c r="Y210" s="183">
        <f>SUMIFS(BKE!$F:$F,BKE!$C:$C,'nguyen vat lieu kho'!$A:$A,BKE!$B:$B,'nguyen vat lieu kho'!Y$3)</f>
        <v>0</v>
      </c>
      <c r="Z210" s="183">
        <f>SUMIFS(BKE!$F:$F,BKE!$C:$C,'nguyen vat lieu kho'!$A:$A,BKE!$B:$B,'nguyen vat lieu kho'!Z$3)</f>
        <v>0</v>
      </c>
      <c r="AA210" s="183">
        <f>SUMIFS(BKE!$F:$F,BKE!$C:$C,'nguyen vat lieu kho'!$A:$A,BKE!$B:$B,'nguyen vat lieu kho'!AA$3)</f>
        <v>0</v>
      </c>
      <c r="AB210" s="183">
        <f>SUMIFS(BKE!$F:$F,BKE!$C:$C,'nguyen vat lieu kho'!$A:$A,BKE!$B:$B,'nguyen vat lieu kho'!AB$3)</f>
        <v>0</v>
      </c>
      <c r="AC210" s="183">
        <f>SUMIFS(BKE!$F:$F,BKE!$C:$C,'nguyen vat lieu kho'!$A:$A,BKE!$B:$B,'nguyen vat lieu kho'!AC$3)</f>
        <v>0</v>
      </c>
      <c r="AD210" s="183">
        <f>SUMIFS(BKE!$F:$F,BKE!$C:$C,'nguyen vat lieu kho'!$A:$A,BKE!$B:$B,'nguyen vat lieu kho'!AD$3)</f>
        <v>0</v>
      </c>
      <c r="AE210" s="183">
        <f>SUMIFS(BKE!$F:$F,BKE!$C:$C,'nguyen vat lieu kho'!$A:$A,BKE!$B:$B,'nguyen vat lieu kho'!AE$3)</f>
        <v>0</v>
      </c>
      <c r="AF210" s="183">
        <f>SUMIFS(BKE!$F:$F,BKE!$C:$C,'nguyen vat lieu kho'!$A:$A,BKE!$B:$B,'nguyen vat lieu kho'!AF$3)</f>
        <v>0</v>
      </c>
      <c r="AG210" s="183">
        <f>SUMIFS(BKE!$F:$F,BKE!$C:$C,'nguyen vat lieu kho'!$A:$A,BKE!$B:$B,'nguyen vat lieu kho'!AG$3)</f>
        <v>0</v>
      </c>
      <c r="AH210" s="183">
        <f>SUMIFS(BKE!$F:$F,BKE!$C:$C,'nguyen vat lieu kho'!$A:$A,BKE!$B:$B,'nguyen vat lieu kho'!AH$3)</f>
        <v>0</v>
      </c>
      <c r="AI210" s="183">
        <f>SUMIFS(BKE!$F:$F,BKE!$C:$C,'nguyen vat lieu kho'!$A:$A,BKE!$B:$B,'nguyen vat lieu kho'!AI$3)</f>
        <v>0</v>
      </c>
      <c r="AJ210" s="183">
        <f>SUMIFS(BKE!$F:$F,BKE!$C:$C,'nguyen vat lieu kho'!$A:$A,BKE!$B:$B,'nguyen vat lieu kho'!AJ$3)</f>
        <v>0</v>
      </c>
      <c r="AK210" s="183">
        <f>SUMIFS(BKE!$F:$F,BKE!$C:$C,'nguyen vat lieu kho'!$A:$A,BKE!$B:$B,'nguyen vat lieu kho'!AK$3)</f>
        <v>0</v>
      </c>
      <c r="AL210" s="183">
        <f>SUMIFS(BKE!$F:$F,BKE!$C:$C,'nguyen vat lieu kho'!$A:$A,BKE!$B:$B,'nguyen vat lieu kho'!AL$3)</f>
        <v>0</v>
      </c>
      <c r="AM210" s="183">
        <f>SUMIFS(BKE!$F:$F,BKE!$C:$C,'nguyen vat lieu kho'!$A:$A,BKE!$B:$B,'nguyen vat lieu kho'!AM$3)</f>
        <v>0</v>
      </c>
      <c r="AN210" s="183">
        <f>SUMIFS(BKE!$F:$F,BKE!$C:$C,'nguyen vat lieu kho'!$A:$A,BKE!$B:$B,'nguyen vat lieu kho'!AN$3)</f>
        <v>0</v>
      </c>
      <c r="AO210" s="183">
        <f>SUMIFS(BKE!$F:$F,BKE!$C:$C,'nguyen vat lieu kho'!$A:$A,BKE!$B:$B,'nguyen vat lieu kho'!AO$3)</f>
        <v>0</v>
      </c>
      <c r="AP210" s="183">
        <f>SUMIFS(BKE!$F:$F,BKE!$C:$C,'nguyen vat lieu kho'!$A:$A,BKE!$B:$B,'nguyen vat lieu kho'!AP$3)</f>
        <v>0</v>
      </c>
      <c r="AQ210" s="183">
        <f>SUMIFS(BKE!$F:$F,BKE!$C:$C,'nguyen vat lieu kho'!$A:$A,BKE!$B:$B,'nguyen vat lieu kho'!AQ$3)</f>
        <v>0</v>
      </c>
    </row>
    <row r="211" spans="1:43" s="118" customFormat="1" ht="25.5" customHeight="1">
      <c r="A211" s="9" t="s">
        <v>562</v>
      </c>
      <c r="B211" s="134" t="s">
        <v>566</v>
      </c>
      <c r="C211" s="135" t="s">
        <v>8</v>
      </c>
      <c r="D211" s="123"/>
      <c r="E211" s="128"/>
      <c r="F211" s="124">
        <f t="shared" si="27"/>
        <v>0</v>
      </c>
      <c r="G211" s="125">
        <f t="shared" si="28"/>
        <v>0</v>
      </c>
      <c r="H211" s="126">
        <f t="shared" si="24"/>
        <v>0</v>
      </c>
      <c r="I211" s="127">
        <f t="shared" si="25"/>
        <v>0</v>
      </c>
      <c r="J211" s="127">
        <f t="shared" si="25"/>
        <v>0</v>
      </c>
      <c r="K211" s="128"/>
      <c r="L211" s="122">
        <f t="shared" si="26"/>
        <v>0</v>
      </c>
      <c r="M211" s="183">
        <f>SUMIFS(BKE!$F:$F,BKE!$C:$C,'nguyen vat lieu kho'!$A:$A,BKE!$B:$B,'nguyen vat lieu kho'!M$3)</f>
        <v>0</v>
      </c>
      <c r="N211" s="183">
        <f>SUMIFS(BKE!$F:$F,BKE!$C:$C,'nguyen vat lieu kho'!$A:$A,BKE!$B:$B,'nguyen vat lieu kho'!N$3)</f>
        <v>0</v>
      </c>
      <c r="O211" s="183">
        <f>SUMIFS(BKE!$F:$F,BKE!$C:$C,'nguyen vat lieu kho'!$A:$A,BKE!$B:$B,'nguyen vat lieu kho'!O$3)</f>
        <v>0</v>
      </c>
      <c r="P211" s="183">
        <f>SUMIFS(BKE!$F:$F,BKE!$C:$C,'nguyen vat lieu kho'!$A:$A,BKE!$B:$B,'nguyen vat lieu kho'!P$3)</f>
        <v>0</v>
      </c>
      <c r="Q211" s="183">
        <f>SUMIFS(BKE!$F:$F,BKE!$C:$C,'nguyen vat lieu kho'!$A:$A,BKE!$B:$B,'nguyen vat lieu kho'!Q$3)</f>
        <v>0</v>
      </c>
      <c r="R211" s="183">
        <f>SUMIFS(BKE!$F:$F,BKE!$C:$C,'nguyen vat lieu kho'!$A:$A,BKE!$B:$B,'nguyen vat lieu kho'!R$3)</f>
        <v>0</v>
      </c>
      <c r="S211" s="183">
        <f>SUMIFS(BKE!$F:$F,BKE!$C:$C,'nguyen vat lieu kho'!$A:$A,BKE!$B:$B,'nguyen vat lieu kho'!S$3)</f>
        <v>0</v>
      </c>
      <c r="T211" s="183">
        <f>SUMIFS(BKE!$F:$F,BKE!$C:$C,'nguyen vat lieu kho'!$A:$A,BKE!$B:$B,'nguyen vat lieu kho'!T$3)</f>
        <v>0</v>
      </c>
      <c r="U211" s="183">
        <f>SUMIFS(BKE!$F:$F,BKE!$C:$C,'nguyen vat lieu kho'!$A:$A,BKE!$B:$B,'nguyen vat lieu kho'!U$3)</f>
        <v>0</v>
      </c>
      <c r="V211" s="183">
        <f>SUMIFS(BKE!$F:$F,BKE!$C:$C,'nguyen vat lieu kho'!$A:$A,BKE!$B:$B,'nguyen vat lieu kho'!V$3)</f>
        <v>0</v>
      </c>
      <c r="W211" s="183">
        <f>SUMIFS(BKE!$F:$F,BKE!$C:$C,'nguyen vat lieu kho'!$A:$A,BKE!$B:$B,'nguyen vat lieu kho'!W$3)</f>
        <v>0</v>
      </c>
      <c r="X211" s="183">
        <f>SUMIFS(BKE!$F:$F,BKE!$C:$C,'nguyen vat lieu kho'!$A:$A,BKE!$B:$B,'nguyen vat lieu kho'!X$3)</f>
        <v>0</v>
      </c>
      <c r="Y211" s="183">
        <f>SUMIFS(BKE!$F:$F,BKE!$C:$C,'nguyen vat lieu kho'!$A:$A,BKE!$B:$B,'nguyen vat lieu kho'!Y$3)</f>
        <v>0</v>
      </c>
      <c r="Z211" s="183">
        <f>SUMIFS(BKE!$F:$F,BKE!$C:$C,'nguyen vat lieu kho'!$A:$A,BKE!$B:$B,'nguyen vat lieu kho'!Z$3)</f>
        <v>0</v>
      </c>
      <c r="AA211" s="183">
        <f>SUMIFS(BKE!$F:$F,BKE!$C:$C,'nguyen vat lieu kho'!$A:$A,BKE!$B:$B,'nguyen vat lieu kho'!AA$3)</f>
        <v>0</v>
      </c>
      <c r="AB211" s="183">
        <f>SUMIFS(BKE!$F:$F,BKE!$C:$C,'nguyen vat lieu kho'!$A:$A,BKE!$B:$B,'nguyen vat lieu kho'!AB$3)</f>
        <v>0</v>
      </c>
      <c r="AC211" s="183">
        <f>SUMIFS(BKE!$F:$F,BKE!$C:$C,'nguyen vat lieu kho'!$A:$A,BKE!$B:$B,'nguyen vat lieu kho'!AC$3)</f>
        <v>0</v>
      </c>
      <c r="AD211" s="183">
        <f>SUMIFS(BKE!$F:$F,BKE!$C:$C,'nguyen vat lieu kho'!$A:$A,BKE!$B:$B,'nguyen vat lieu kho'!AD$3)</f>
        <v>0</v>
      </c>
      <c r="AE211" s="183">
        <f>SUMIFS(BKE!$F:$F,BKE!$C:$C,'nguyen vat lieu kho'!$A:$A,BKE!$B:$B,'nguyen vat lieu kho'!AE$3)</f>
        <v>0</v>
      </c>
      <c r="AF211" s="183">
        <f>SUMIFS(BKE!$F:$F,BKE!$C:$C,'nguyen vat lieu kho'!$A:$A,BKE!$B:$B,'nguyen vat lieu kho'!AF$3)</f>
        <v>0</v>
      </c>
      <c r="AG211" s="183">
        <f>SUMIFS(BKE!$F:$F,BKE!$C:$C,'nguyen vat lieu kho'!$A:$A,BKE!$B:$B,'nguyen vat lieu kho'!AG$3)</f>
        <v>0</v>
      </c>
      <c r="AH211" s="183">
        <f>SUMIFS(BKE!$F:$F,BKE!$C:$C,'nguyen vat lieu kho'!$A:$A,BKE!$B:$B,'nguyen vat lieu kho'!AH$3)</f>
        <v>0</v>
      </c>
      <c r="AI211" s="183">
        <f>SUMIFS(BKE!$F:$F,BKE!$C:$C,'nguyen vat lieu kho'!$A:$A,BKE!$B:$B,'nguyen vat lieu kho'!AI$3)</f>
        <v>0</v>
      </c>
      <c r="AJ211" s="183">
        <f>SUMIFS(BKE!$F:$F,BKE!$C:$C,'nguyen vat lieu kho'!$A:$A,BKE!$B:$B,'nguyen vat lieu kho'!AJ$3)</f>
        <v>0</v>
      </c>
      <c r="AK211" s="183">
        <f>SUMIFS(BKE!$F:$F,BKE!$C:$C,'nguyen vat lieu kho'!$A:$A,BKE!$B:$B,'nguyen vat lieu kho'!AK$3)</f>
        <v>0</v>
      </c>
      <c r="AL211" s="183">
        <f>SUMIFS(BKE!$F:$F,BKE!$C:$C,'nguyen vat lieu kho'!$A:$A,BKE!$B:$B,'nguyen vat lieu kho'!AL$3)</f>
        <v>0</v>
      </c>
      <c r="AM211" s="183">
        <f>SUMIFS(BKE!$F:$F,BKE!$C:$C,'nguyen vat lieu kho'!$A:$A,BKE!$B:$B,'nguyen vat lieu kho'!AM$3)</f>
        <v>0</v>
      </c>
      <c r="AN211" s="183">
        <f>SUMIFS(BKE!$F:$F,BKE!$C:$C,'nguyen vat lieu kho'!$A:$A,BKE!$B:$B,'nguyen vat lieu kho'!AN$3)</f>
        <v>0</v>
      </c>
      <c r="AO211" s="183">
        <f>SUMIFS(BKE!$F:$F,BKE!$C:$C,'nguyen vat lieu kho'!$A:$A,BKE!$B:$B,'nguyen vat lieu kho'!AO$3)</f>
        <v>0</v>
      </c>
      <c r="AP211" s="183">
        <f>SUMIFS(BKE!$F:$F,BKE!$C:$C,'nguyen vat lieu kho'!$A:$A,BKE!$B:$B,'nguyen vat lieu kho'!AP$3)</f>
        <v>0</v>
      </c>
      <c r="AQ211" s="183">
        <f>SUMIFS(BKE!$F:$F,BKE!$C:$C,'nguyen vat lieu kho'!$A:$A,BKE!$B:$B,'nguyen vat lieu kho'!AQ$3)</f>
        <v>0</v>
      </c>
    </row>
    <row r="212" spans="1:43" s="118" customFormat="1" ht="25.5" customHeight="1">
      <c r="A212" s="9" t="s">
        <v>563</v>
      </c>
      <c r="B212" s="134" t="s">
        <v>567</v>
      </c>
      <c r="C212" s="9" t="s">
        <v>8</v>
      </c>
      <c r="D212" s="123"/>
      <c r="E212" s="128"/>
      <c r="F212" s="124">
        <f t="shared" si="27"/>
        <v>0</v>
      </c>
      <c r="G212" s="125">
        <f t="shared" si="28"/>
        <v>0</v>
      </c>
      <c r="H212" s="126">
        <f t="shared" si="24"/>
        <v>0</v>
      </c>
      <c r="I212" s="127">
        <f t="shared" si="25"/>
        <v>0</v>
      </c>
      <c r="J212" s="127">
        <f t="shared" si="25"/>
        <v>0</v>
      </c>
      <c r="K212" s="128"/>
      <c r="L212" s="122">
        <f t="shared" si="26"/>
        <v>0</v>
      </c>
      <c r="M212" s="183">
        <f>SUMIFS(BKE!$F:$F,BKE!$C:$C,'nguyen vat lieu kho'!$A:$A,BKE!$B:$B,'nguyen vat lieu kho'!M$3)</f>
        <v>0</v>
      </c>
      <c r="N212" s="183">
        <f>SUMIFS(BKE!$F:$F,BKE!$C:$C,'nguyen vat lieu kho'!$A:$A,BKE!$B:$B,'nguyen vat lieu kho'!N$3)</f>
        <v>0</v>
      </c>
      <c r="O212" s="183">
        <f>SUMIFS(BKE!$F:$F,BKE!$C:$C,'nguyen vat lieu kho'!$A:$A,BKE!$B:$B,'nguyen vat lieu kho'!O$3)</f>
        <v>0</v>
      </c>
      <c r="P212" s="183">
        <f>SUMIFS(BKE!$F:$F,BKE!$C:$C,'nguyen vat lieu kho'!$A:$A,BKE!$B:$B,'nguyen vat lieu kho'!P$3)</f>
        <v>0</v>
      </c>
      <c r="Q212" s="183">
        <f>SUMIFS(BKE!$F:$F,BKE!$C:$C,'nguyen vat lieu kho'!$A:$A,BKE!$B:$B,'nguyen vat lieu kho'!Q$3)</f>
        <v>0</v>
      </c>
      <c r="R212" s="183">
        <f>SUMIFS(BKE!$F:$F,BKE!$C:$C,'nguyen vat lieu kho'!$A:$A,BKE!$B:$B,'nguyen vat lieu kho'!R$3)</f>
        <v>0</v>
      </c>
      <c r="S212" s="183">
        <f>SUMIFS(BKE!$F:$F,BKE!$C:$C,'nguyen vat lieu kho'!$A:$A,BKE!$B:$B,'nguyen vat lieu kho'!S$3)</f>
        <v>0</v>
      </c>
      <c r="T212" s="183">
        <f>SUMIFS(BKE!$F:$F,BKE!$C:$C,'nguyen vat lieu kho'!$A:$A,BKE!$B:$B,'nguyen vat lieu kho'!T$3)</f>
        <v>0</v>
      </c>
      <c r="U212" s="183">
        <f>SUMIFS(BKE!$F:$F,BKE!$C:$C,'nguyen vat lieu kho'!$A:$A,BKE!$B:$B,'nguyen vat lieu kho'!U$3)</f>
        <v>0</v>
      </c>
      <c r="V212" s="183">
        <f>SUMIFS(BKE!$F:$F,BKE!$C:$C,'nguyen vat lieu kho'!$A:$A,BKE!$B:$B,'nguyen vat lieu kho'!V$3)</f>
        <v>0</v>
      </c>
      <c r="W212" s="183">
        <f>SUMIFS(BKE!$F:$F,BKE!$C:$C,'nguyen vat lieu kho'!$A:$A,BKE!$B:$B,'nguyen vat lieu kho'!W$3)</f>
        <v>0</v>
      </c>
      <c r="X212" s="183">
        <f>SUMIFS(BKE!$F:$F,BKE!$C:$C,'nguyen vat lieu kho'!$A:$A,BKE!$B:$B,'nguyen vat lieu kho'!X$3)</f>
        <v>0</v>
      </c>
      <c r="Y212" s="183">
        <f>SUMIFS(BKE!$F:$F,BKE!$C:$C,'nguyen vat lieu kho'!$A:$A,BKE!$B:$B,'nguyen vat lieu kho'!Y$3)</f>
        <v>0</v>
      </c>
      <c r="Z212" s="183">
        <f>SUMIFS(BKE!$F:$F,BKE!$C:$C,'nguyen vat lieu kho'!$A:$A,BKE!$B:$B,'nguyen vat lieu kho'!Z$3)</f>
        <v>0</v>
      </c>
      <c r="AA212" s="183">
        <f>SUMIFS(BKE!$F:$F,BKE!$C:$C,'nguyen vat lieu kho'!$A:$A,BKE!$B:$B,'nguyen vat lieu kho'!AA$3)</f>
        <v>0</v>
      </c>
      <c r="AB212" s="183">
        <f>SUMIFS(BKE!$F:$F,BKE!$C:$C,'nguyen vat lieu kho'!$A:$A,BKE!$B:$B,'nguyen vat lieu kho'!AB$3)</f>
        <v>0</v>
      </c>
      <c r="AC212" s="183">
        <f>SUMIFS(BKE!$F:$F,BKE!$C:$C,'nguyen vat lieu kho'!$A:$A,BKE!$B:$B,'nguyen vat lieu kho'!AC$3)</f>
        <v>0</v>
      </c>
      <c r="AD212" s="183">
        <f>SUMIFS(BKE!$F:$F,BKE!$C:$C,'nguyen vat lieu kho'!$A:$A,BKE!$B:$B,'nguyen vat lieu kho'!AD$3)</f>
        <v>0</v>
      </c>
      <c r="AE212" s="183">
        <f>SUMIFS(BKE!$F:$F,BKE!$C:$C,'nguyen vat lieu kho'!$A:$A,BKE!$B:$B,'nguyen vat lieu kho'!AE$3)</f>
        <v>0</v>
      </c>
      <c r="AF212" s="183">
        <f>SUMIFS(BKE!$F:$F,BKE!$C:$C,'nguyen vat lieu kho'!$A:$A,BKE!$B:$B,'nguyen vat lieu kho'!AF$3)</f>
        <v>0</v>
      </c>
      <c r="AG212" s="183">
        <f>SUMIFS(BKE!$F:$F,BKE!$C:$C,'nguyen vat lieu kho'!$A:$A,BKE!$B:$B,'nguyen vat lieu kho'!AG$3)</f>
        <v>0</v>
      </c>
      <c r="AH212" s="183">
        <f>SUMIFS(BKE!$F:$F,BKE!$C:$C,'nguyen vat lieu kho'!$A:$A,BKE!$B:$B,'nguyen vat lieu kho'!AH$3)</f>
        <v>0</v>
      </c>
      <c r="AI212" s="183">
        <f>SUMIFS(BKE!$F:$F,BKE!$C:$C,'nguyen vat lieu kho'!$A:$A,BKE!$B:$B,'nguyen vat lieu kho'!AI$3)</f>
        <v>0</v>
      </c>
      <c r="AJ212" s="183">
        <f>SUMIFS(BKE!$F:$F,BKE!$C:$C,'nguyen vat lieu kho'!$A:$A,BKE!$B:$B,'nguyen vat lieu kho'!AJ$3)</f>
        <v>0</v>
      </c>
      <c r="AK212" s="183">
        <f>SUMIFS(BKE!$F:$F,BKE!$C:$C,'nguyen vat lieu kho'!$A:$A,BKE!$B:$B,'nguyen vat lieu kho'!AK$3)</f>
        <v>0</v>
      </c>
      <c r="AL212" s="183">
        <f>SUMIFS(BKE!$F:$F,BKE!$C:$C,'nguyen vat lieu kho'!$A:$A,BKE!$B:$B,'nguyen vat lieu kho'!AL$3)</f>
        <v>0</v>
      </c>
      <c r="AM212" s="183">
        <f>SUMIFS(BKE!$F:$F,BKE!$C:$C,'nguyen vat lieu kho'!$A:$A,BKE!$B:$B,'nguyen vat lieu kho'!AM$3)</f>
        <v>0</v>
      </c>
      <c r="AN212" s="183">
        <f>SUMIFS(BKE!$F:$F,BKE!$C:$C,'nguyen vat lieu kho'!$A:$A,BKE!$B:$B,'nguyen vat lieu kho'!AN$3)</f>
        <v>0</v>
      </c>
      <c r="AO212" s="183">
        <f>SUMIFS(BKE!$F:$F,BKE!$C:$C,'nguyen vat lieu kho'!$A:$A,BKE!$B:$B,'nguyen vat lieu kho'!AO$3)</f>
        <v>0</v>
      </c>
      <c r="AP212" s="183">
        <f>SUMIFS(BKE!$F:$F,BKE!$C:$C,'nguyen vat lieu kho'!$A:$A,BKE!$B:$B,'nguyen vat lieu kho'!AP$3)</f>
        <v>0</v>
      </c>
      <c r="AQ212" s="183">
        <f>SUMIFS(BKE!$F:$F,BKE!$C:$C,'nguyen vat lieu kho'!$A:$A,BKE!$B:$B,'nguyen vat lieu kho'!AQ$3)</f>
        <v>0</v>
      </c>
    </row>
    <row r="213" spans="1:43" s="118" customFormat="1" ht="25.5" customHeight="1">
      <c r="A213" s="9" t="s">
        <v>564</v>
      </c>
      <c r="B213" s="134" t="s">
        <v>568</v>
      </c>
      <c r="C213" s="9" t="s">
        <v>8</v>
      </c>
      <c r="D213" s="123"/>
      <c r="E213" s="128"/>
      <c r="F213" s="124">
        <f t="shared" si="27"/>
        <v>0</v>
      </c>
      <c r="G213" s="125">
        <f t="shared" si="28"/>
        <v>0</v>
      </c>
      <c r="H213" s="126">
        <f t="shared" si="24"/>
        <v>0</v>
      </c>
      <c r="I213" s="127">
        <f t="shared" si="25"/>
        <v>0</v>
      </c>
      <c r="J213" s="127">
        <f t="shared" si="25"/>
        <v>0</v>
      </c>
      <c r="K213" s="128"/>
      <c r="L213" s="122">
        <f t="shared" si="26"/>
        <v>0</v>
      </c>
      <c r="M213" s="183">
        <f>SUMIFS(BKE!$F:$F,BKE!$C:$C,'nguyen vat lieu kho'!$A:$A,BKE!$B:$B,'nguyen vat lieu kho'!M$3)</f>
        <v>0</v>
      </c>
      <c r="N213" s="183">
        <f>SUMIFS(BKE!$F:$F,BKE!$C:$C,'nguyen vat lieu kho'!$A:$A,BKE!$B:$B,'nguyen vat lieu kho'!N$3)</f>
        <v>0</v>
      </c>
      <c r="O213" s="183">
        <f>SUMIFS(BKE!$F:$F,BKE!$C:$C,'nguyen vat lieu kho'!$A:$A,BKE!$B:$B,'nguyen vat lieu kho'!O$3)</f>
        <v>0</v>
      </c>
      <c r="P213" s="183">
        <f>SUMIFS(BKE!$F:$F,BKE!$C:$C,'nguyen vat lieu kho'!$A:$A,BKE!$B:$B,'nguyen vat lieu kho'!P$3)</f>
        <v>0</v>
      </c>
      <c r="Q213" s="183">
        <f>SUMIFS(BKE!$F:$F,BKE!$C:$C,'nguyen vat lieu kho'!$A:$A,BKE!$B:$B,'nguyen vat lieu kho'!Q$3)</f>
        <v>0</v>
      </c>
      <c r="R213" s="183">
        <f>SUMIFS(BKE!$F:$F,BKE!$C:$C,'nguyen vat lieu kho'!$A:$A,BKE!$B:$B,'nguyen vat lieu kho'!R$3)</f>
        <v>0</v>
      </c>
      <c r="S213" s="183">
        <f>SUMIFS(BKE!$F:$F,BKE!$C:$C,'nguyen vat lieu kho'!$A:$A,BKE!$B:$B,'nguyen vat lieu kho'!S$3)</f>
        <v>0</v>
      </c>
      <c r="T213" s="183">
        <f>SUMIFS(BKE!$F:$F,BKE!$C:$C,'nguyen vat lieu kho'!$A:$A,BKE!$B:$B,'nguyen vat lieu kho'!T$3)</f>
        <v>0</v>
      </c>
      <c r="U213" s="183">
        <f>SUMIFS(BKE!$F:$F,BKE!$C:$C,'nguyen vat lieu kho'!$A:$A,BKE!$B:$B,'nguyen vat lieu kho'!U$3)</f>
        <v>0</v>
      </c>
      <c r="V213" s="183">
        <f>SUMIFS(BKE!$F:$F,BKE!$C:$C,'nguyen vat lieu kho'!$A:$A,BKE!$B:$B,'nguyen vat lieu kho'!V$3)</f>
        <v>0</v>
      </c>
      <c r="W213" s="183">
        <f>SUMIFS(BKE!$F:$F,BKE!$C:$C,'nguyen vat lieu kho'!$A:$A,BKE!$B:$B,'nguyen vat lieu kho'!W$3)</f>
        <v>0</v>
      </c>
      <c r="X213" s="183">
        <f>SUMIFS(BKE!$F:$F,BKE!$C:$C,'nguyen vat lieu kho'!$A:$A,BKE!$B:$B,'nguyen vat lieu kho'!X$3)</f>
        <v>0</v>
      </c>
      <c r="Y213" s="183">
        <f>SUMIFS(BKE!$F:$F,BKE!$C:$C,'nguyen vat lieu kho'!$A:$A,BKE!$B:$B,'nguyen vat lieu kho'!Y$3)</f>
        <v>0</v>
      </c>
      <c r="Z213" s="183">
        <f>SUMIFS(BKE!$F:$F,BKE!$C:$C,'nguyen vat lieu kho'!$A:$A,BKE!$B:$B,'nguyen vat lieu kho'!Z$3)</f>
        <v>0</v>
      </c>
      <c r="AA213" s="183">
        <f>SUMIFS(BKE!$F:$F,BKE!$C:$C,'nguyen vat lieu kho'!$A:$A,BKE!$B:$B,'nguyen vat lieu kho'!AA$3)</f>
        <v>0</v>
      </c>
      <c r="AB213" s="183">
        <f>SUMIFS(BKE!$F:$F,BKE!$C:$C,'nguyen vat lieu kho'!$A:$A,BKE!$B:$B,'nguyen vat lieu kho'!AB$3)</f>
        <v>0</v>
      </c>
      <c r="AC213" s="183">
        <f>SUMIFS(BKE!$F:$F,BKE!$C:$C,'nguyen vat lieu kho'!$A:$A,BKE!$B:$B,'nguyen vat lieu kho'!AC$3)</f>
        <v>0</v>
      </c>
      <c r="AD213" s="183">
        <f>SUMIFS(BKE!$F:$F,BKE!$C:$C,'nguyen vat lieu kho'!$A:$A,BKE!$B:$B,'nguyen vat lieu kho'!AD$3)</f>
        <v>0</v>
      </c>
      <c r="AE213" s="183">
        <f>SUMIFS(BKE!$F:$F,BKE!$C:$C,'nguyen vat lieu kho'!$A:$A,BKE!$B:$B,'nguyen vat lieu kho'!AE$3)</f>
        <v>0</v>
      </c>
      <c r="AF213" s="183">
        <f>SUMIFS(BKE!$F:$F,BKE!$C:$C,'nguyen vat lieu kho'!$A:$A,BKE!$B:$B,'nguyen vat lieu kho'!AF$3)</f>
        <v>0</v>
      </c>
      <c r="AG213" s="183">
        <f>SUMIFS(BKE!$F:$F,BKE!$C:$C,'nguyen vat lieu kho'!$A:$A,BKE!$B:$B,'nguyen vat lieu kho'!AG$3)</f>
        <v>0</v>
      </c>
      <c r="AH213" s="183">
        <f>SUMIFS(BKE!$F:$F,BKE!$C:$C,'nguyen vat lieu kho'!$A:$A,BKE!$B:$B,'nguyen vat lieu kho'!AH$3)</f>
        <v>0</v>
      </c>
      <c r="AI213" s="183">
        <f>SUMIFS(BKE!$F:$F,BKE!$C:$C,'nguyen vat lieu kho'!$A:$A,BKE!$B:$B,'nguyen vat lieu kho'!AI$3)</f>
        <v>0</v>
      </c>
      <c r="AJ213" s="183">
        <f>SUMIFS(BKE!$F:$F,BKE!$C:$C,'nguyen vat lieu kho'!$A:$A,BKE!$B:$B,'nguyen vat lieu kho'!AJ$3)</f>
        <v>0</v>
      </c>
      <c r="AK213" s="183">
        <f>SUMIFS(BKE!$F:$F,BKE!$C:$C,'nguyen vat lieu kho'!$A:$A,BKE!$B:$B,'nguyen vat lieu kho'!AK$3)</f>
        <v>0</v>
      </c>
      <c r="AL213" s="183">
        <f>SUMIFS(BKE!$F:$F,BKE!$C:$C,'nguyen vat lieu kho'!$A:$A,BKE!$B:$B,'nguyen vat lieu kho'!AL$3)</f>
        <v>0</v>
      </c>
      <c r="AM213" s="183">
        <f>SUMIFS(BKE!$F:$F,BKE!$C:$C,'nguyen vat lieu kho'!$A:$A,BKE!$B:$B,'nguyen vat lieu kho'!AM$3)</f>
        <v>0</v>
      </c>
      <c r="AN213" s="183">
        <f>SUMIFS(BKE!$F:$F,BKE!$C:$C,'nguyen vat lieu kho'!$A:$A,BKE!$B:$B,'nguyen vat lieu kho'!AN$3)</f>
        <v>0</v>
      </c>
      <c r="AO213" s="183">
        <f>SUMIFS(BKE!$F:$F,BKE!$C:$C,'nguyen vat lieu kho'!$A:$A,BKE!$B:$B,'nguyen vat lieu kho'!AO$3)</f>
        <v>0</v>
      </c>
      <c r="AP213" s="183">
        <f>SUMIFS(BKE!$F:$F,BKE!$C:$C,'nguyen vat lieu kho'!$A:$A,BKE!$B:$B,'nguyen vat lieu kho'!AP$3)</f>
        <v>0</v>
      </c>
      <c r="AQ213" s="183">
        <f>SUMIFS(BKE!$F:$F,BKE!$C:$C,'nguyen vat lieu kho'!$A:$A,BKE!$B:$B,'nguyen vat lieu kho'!AQ$3)</f>
        <v>0</v>
      </c>
    </row>
    <row r="214" spans="1:43" s="118" customFormat="1" ht="25.5" customHeight="1">
      <c r="A214" s="9" t="s">
        <v>565</v>
      </c>
      <c r="B214" s="134" t="s">
        <v>569</v>
      </c>
      <c r="C214" s="9" t="s">
        <v>8</v>
      </c>
      <c r="D214" s="123"/>
      <c r="E214" s="128"/>
      <c r="F214" s="124">
        <f t="shared" si="27"/>
        <v>0</v>
      </c>
      <c r="G214" s="125">
        <f t="shared" si="28"/>
        <v>0</v>
      </c>
      <c r="H214" s="126">
        <f t="shared" si="24"/>
        <v>0</v>
      </c>
      <c r="I214" s="127">
        <f t="shared" si="25"/>
        <v>0</v>
      </c>
      <c r="J214" s="127">
        <f t="shared" si="25"/>
        <v>0</v>
      </c>
      <c r="K214" s="128"/>
      <c r="L214" s="122">
        <f t="shared" si="26"/>
        <v>0</v>
      </c>
      <c r="M214" s="183">
        <f>SUMIFS(BKE!$F:$F,BKE!$C:$C,'nguyen vat lieu kho'!$A:$A,BKE!$B:$B,'nguyen vat lieu kho'!M$3)</f>
        <v>0</v>
      </c>
      <c r="N214" s="183">
        <f>SUMIFS(BKE!$F:$F,BKE!$C:$C,'nguyen vat lieu kho'!$A:$A,BKE!$B:$B,'nguyen vat lieu kho'!N$3)</f>
        <v>0</v>
      </c>
      <c r="O214" s="183">
        <f>SUMIFS(BKE!$F:$F,BKE!$C:$C,'nguyen vat lieu kho'!$A:$A,BKE!$B:$B,'nguyen vat lieu kho'!O$3)</f>
        <v>0</v>
      </c>
      <c r="P214" s="183">
        <f>SUMIFS(BKE!$F:$F,BKE!$C:$C,'nguyen vat lieu kho'!$A:$A,BKE!$B:$B,'nguyen vat lieu kho'!P$3)</f>
        <v>0</v>
      </c>
      <c r="Q214" s="183">
        <f>SUMIFS(BKE!$F:$F,BKE!$C:$C,'nguyen vat lieu kho'!$A:$A,BKE!$B:$B,'nguyen vat lieu kho'!Q$3)</f>
        <v>0</v>
      </c>
      <c r="R214" s="183">
        <f>SUMIFS(BKE!$F:$F,BKE!$C:$C,'nguyen vat lieu kho'!$A:$A,BKE!$B:$B,'nguyen vat lieu kho'!R$3)</f>
        <v>0</v>
      </c>
      <c r="S214" s="183">
        <f>SUMIFS(BKE!$F:$F,BKE!$C:$C,'nguyen vat lieu kho'!$A:$A,BKE!$B:$B,'nguyen vat lieu kho'!S$3)</f>
        <v>0</v>
      </c>
      <c r="T214" s="183">
        <f>SUMIFS(BKE!$F:$F,BKE!$C:$C,'nguyen vat lieu kho'!$A:$A,BKE!$B:$B,'nguyen vat lieu kho'!T$3)</f>
        <v>0</v>
      </c>
      <c r="U214" s="183">
        <f>SUMIFS(BKE!$F:$F,BKE!$C:$C,'nguyen vat lieu kho'!$A:$A,BKE!$B:$B,'nguyen vat lieu kho'!U$3)</f>
        <v>0</v>
      </c>
      <c r="V214" s="183">
        <f>SUMIFS(BKE!$F:$F,BKE!$C:$C,'nguyen vat lieu kho'!$A:$A,BKE!$B:$B,'nguyen vat lieu kho'!V$3)</f>
        <v>0</v>
      </c>
      <c r="W214" s="183">
        <f>SUMIFS(BKE!$F:$F,BKE!$C:$C,'nguyen vat lieu kho'!$A:$A,BKE!$B:$B,'nguyen vat lieu kho'!W$3)</f>
        <v>0</v>
      </c>
      <c r="X214" s="183">
        <f>SUMIFS(BKE!$F:$F,BKE!$C:$C,'nguyen vat lieu kho'!$A:$A,BKE!$B:$B,'nguyen vat lieu kho'!X$3)</f>
        <v>0</v>
      </c>
      <c r="Y214" s="183">
        <f>SUMIFS(BKE!$F:$F,BKE!$C:$C,'nguyen vat lieu kho'!$A:$A,BKE!$B:$B,'nguyen vat lieu kho'!Y$3)</f>
        <v>0</v>
      </c>
      <c r="Z214" s="183">
        <f>SUMIFS(BKE!$F:$F,BKE!$C:$C,'nguyen vat lieu kho'!$A:$A,BKE!$B:$B,'nguyen vat lieu kho'!Z$3)</f>
        <v>0</v>
      </c>
      <c r="AA214" s="183">
        <f>SUMIFS(BKE!$F:$F,BKE!$C:$C,'nguyen vat lieu kho'!$A:$A,BKE!$B:$B,'nguyen vat lieu kho'!AA$3)</f>
        <v>0</v>
      </c>
      <c r="AB214" s="183">
        <f>SUMIFS(BKE!$F:$F,BKE!$C:$C,'nguyen vat lieu kho'!$A:$A,BKE!$B:$B,'nguyen vat lieu kho'!AB$3)</f>
        <v>0</v>
      </c>
      <c r="AC214" s="183">
        <f>SUMIFS(BKE!$F:$F,BKE!$C:$C,'nguyen vat lieu kho'!$A:$A,BKE!$B:$B,'nguyen vat lieu kho'!AC$3)</f>
        <v>0</v>
      </c>
      <c r="AD214" s="183">
        <f>SUMIFS(BKE!$F:$F,BKE!$C:$C,'nguyen vat lieu kho'!$A:$A,BKE!$B:$B,'nguyen vat lieu kho'!AD$3)</f>
        <v>0</v>
      </c>
      <c r="AE214" s="183">
        <f>SUMIFS(BKE!$F:$F,BKE!$C:$C,'nguyen vat lieu kho'!$A:$A,BKE!$B:$B,'nguyen vat lieu kho'!AE$3)</f>
        <v>0</v>
      </c>
      <c r="AF214" s="183">
        <f>SUMIFS(BKE!$F:$F,BKE!$C:$C,'nguyen vat lieu kho'!$A:$A,BKE!$B:$B,'nguyen vat lieu kho'!AF$3)</f>
        <v>0</v>
      </c>
      <c r="AG214" s="183">
        <f>SUMIFS(BKE!$F:$F,BKE!$C:$C,'nguyen vat lieu kho'!$A:$A,BKE!$B:$B,'nguyen vat lieu kho'!AG$3)</f>
        <v>0</v>
      </c>
      <c r="AH214" s="183">
        <f>SUMIFS(BKE!$F:$F,BKE!$C:$C,'nguyen vat lieu kho'!$A:$A,BKE!$B:$B,'nguyen vat lieu kho'!AH$3)</f>
        <v>0</v>
      </c>
      <c r="AI214" s="183">
        <f>SUMIFS(BKE!$F:$F,BKE!$C:$C,'nguyen vat lieu kho'!$A:$A,BKE!$B:$B,'nguyen vat lieu kho'!AI$3)</f>
        <v>0</v>
      </c>
      <c r="AJ214" s="183">
        <f>SUMIFS(BKE!$F:$F,BKE!$C:$C,'nguyen vat lieu kho'!$A:$A,BKE!$B:$B,'nguyen vat lieu kho'!AJ$3)</f>
        <v>0</v>
      </c>
      <c r="AK214" s="183">
        <f>SUMIFS(BKE!$F:$F,BKE!$C:$C,'nguyen vat lieu kho'!$A:$A,BKE!$B:$B,'nguyen vat lieu kho'!AK$3)</f>
        <v>0</v>
      </c>
      <c r="AL214" s="183">
        <f>SUMIFS(BKE!$F:$F,BKE!$C:$C,'nguyen vat lieu kho'!$A:$A,BKE!$B:$B,'nguyen vat lieu kho'!AL$3)</f>
        <v>0</v>
      </c>
      <c r="AM214" s="183">
        <f>SUMIFS(BKE!$F:$F,BKE!$C:$C,'nguyen vat lieu kho'!$A:$A,BKE!$B:$B,'nguyen vat lieu kho'!AM$3)</f>
        <v>0</v>
      </c>
      <c r="AN214" s="183">
        <f>SUMIFS(BKE!$F:$F,BKE!$C:$C,'nguyen vat lieu kho'!$A:$A,BKE!$B:$B,'nguyen vat lieu kho'!AN$3)</f>
        <v>0</v>
      </c>
      <c r="AO214" s="183">
        <f>SUMIFS(BKE!$F:$F,BKE!$C:$C,'nguyen vat lieu kho'!$A:$A,BKE!$B:$B,'nguyen vat lieu kho'!AO$3)</f>
        <v>0</v>
      </c>
      <c r="AP214" s="183">
        <f>SUMIFS(BKE!$F:$F,BKE!$C:$C,'nguyen vat lieu kho'!$A:$A,BKE!$B:$B,'nguyen vat lieu kho'!AP$3)</f>
        <v>0</v>
      </c>
      <c r="AQ214" s="183">
        <f>SUMIFS(BKE!$F:$F,BKE!$C:$C,'nguyen vat lieu kho'!$A:$A,BKE!$B:$B,'nguyen vat lieu kho'!AQ$3)</f>
        <v>0</v>
      </c>
    </row>
    <row r="215" spans="1:43" s="118" customFormat="1" ht="25.5" customHeight="1">
      <c r="A215" s="9" t="s">
        <v>853</v>
      </c>
      <c r="B215" s="9" t="s">
        <v>364</v>
      </c>
      <c r="C215" s="9" t="s">
        <v>27</v>
      </c>
      <c r="D215" s="123" t="str">
        <f>VLOOKUP(A215,BKE!C721:H1126,5,0)</f>
        <v>0</v>
      </c>
      <c r="E215" s="290">
        <v>74</v>
      </c>
      <c r="F215" s="124">
        <f t="shared" si="27"/>
        <v>0</v>
      </c>
      <c r="G215" s="125">
        <f t="shared" si="28"/>
        <v>0</v>
      </c>
      <c r="H215" s="126">
        <f t="shared" si="24"/>
        <v>0</v>
      </c>
      <c r="I215" s="127">
        <f t="shared" si="25"/>
        <v>-11</v>
      </c>
      <c r="J215" s="127">
        <f t="shared" si="25"/>
        <v>0</v>
      </c>
      <c r="K215" s="290">
        <v>85</v>
      </c>
      <c r="L215" s="122">
        <f t="shared" si="26"/>
        <v>0</v>
      </c>
      <c r="M215" s="183">
        <f>SUMIFS(BKE!$F:$F,BKE!$C:$C,'nguyen vat lieu kho'!$A:$A,BKE!$B:$B,'nguyen vat lieu kho'!M$3)</f>
        <v>0</v>
      </c>
      <c r="N215" s="183">
        <f>SUMIFS(BKE!$F:$F,BKE!$C:$C,'nguyen vat lieu kho'!$A:$A,BKE!$B:$B,'nguyen vat lieu kho'!N$3)</f>
        <v>0</v>
      </c>
      <c r="O215" s="183">
        <f>SUMIFS(BKE!$F:$F,BKE!$C:$C,'nguyen vat lieu kho'!$A:$A,BKE!$B:$B,'nguyen vat lieu kho'!O$3)</f>
        <v>0</v>
      </c>
      <c r="P215" s="183">
        <f>SUMIFS(BKE!$F:$F,BKE!$C:$C,'nguyen vat lieu kho'!$A:$A,BKE!$B:$B,'nguyen vat lieu kho'!P$3)</f>
        <v>0</v>
      </c>
      <c r="Q215" s="183">
        <f>SUMIFS(BKE!$F:$F,BKE!$C:$C,'nguyen vat lieu kho'!$A:$A,BKE!$B:$B,'nguyen vat lieu kho'!Q$3)</f>
        <v>0</v>
      </c>
      <c r="R215" s="183">
        <f>SUMIFS(BKE!$F:$F,BKE!$C:$C,'nguyen vat lieu kho'!$A:$A,BKE!$B:$B,'nguyen vat lieu kho'!R$3)</f>
        <v>0</v>
      </c>
      <c r="S215" s="183">
        <f>SUMIFS(BKE!$F:$F,BKE!$C:$C,'nguyen vat lieu kho'!$A:$A,BKE!$B:$B,'nguyen vat lieu kho'!S$3)</f>
        <v>0</v>
      </c>
      <c r="T215" s="183">
        <f>SUMIFS(BKE!$F:$F,BKE!$C:$C,'nguyen vat lieu kho'!$A:$A,BKE!$B:$B,'nguyen vat lieu kho'!T$3)</f>
        <v>0</v>
      </c>
      <c r="U215" s="183">
        <f>SUMIFS(BKE!$F:$F,BKE!$C:$C,'nguyen vat lieu kho'!$A:$A,BKE!$B:$B,'nguyen vat lieu kho'!U$3)</f>
        <v>0</v>
      </c>
      <c r="V215" s="183">
        <f>SUMIFS(BKE!$F:$F,BKE!$C:$C,'nguyen vat lieu kho'!$A:$A,BKE!$B:$B,'nguyen vat lieu kho'!V$3)</f>
        <v>0</v>
      </c>
      <c r="W215" s="183">
        <f>SUMIFS(BKE!$F:$F,BKE!$C:$C,'nguyen vat lieu kho'!$A:$A,BKE!$B:$B,'nguyen vat lieu kho'!W$3)</f>
        <v>0</v>
      </c>
      <c r="X215" s="183">
        <f>SUMIFS(BKE!$F:$F,BKE!$C:$C,'nguyen vat lieu kho'!$A:$A,BKE!$B:$B,'nguyen vat lieu kho'!X$3)</f>
        <v>0</v>
      </c>
      <c r="Y215" s="183">
        <f>SUMIFS(BKE!$F:$F,BKE!$C:$C,'nguyen vat lieu kho'!$A:$A,BKE!$B:$B,'nguyen vat lieu kho'!Y$3)</f>
        <v>0</v>
      </c>
      <c r="Z215" s="183">
        <f>SUMIFS(BKE!$F:$F,BKE!$C:$C,'nguyen vat lieu kho'!$A:$A,BKE!$B:$B,'nguyen vat lieu kho'!Z$3)</f>
        <v>0</v>
      </c>
      <c r="AA215" s="183">
        <f>SUMIFS(BKE!$F:$F,BKE!$C:$C,'nguyen vat lieu kho'!$A:$A,BKE!$B:$B,'nguyen vat lieu kho'!AA$3)</f>
        <v>0</v>
      </c>
      <c r="AB215" s="183">
        <f>SUMIFS(BKE!$F:$F,BKE!$C:$C,'nguyen vat lieu kho'!$A:$A,BKE!$B:$B,'nguyen vat lieu kho'!AB$3)</f>
        <v>0</v>
      </c>
      <c r="AC215" s="183">
        <f>SUMIFS(BKE!$F:$F,BKE!$C:$C,'nguyen vat lieu kho'!$A:$A,BKE!$B:$B,'nguyen vat lieu kho'!AC$3)</f>
        <v>0</v>
      </c>
      <c r="AD215" s="183">
        <f>SUMIFS(BKE!$F:$F,BKE!$C:$C,'nguyen vat lieu kho'!$A:$A,BKE!$B:$B,'nguyen vat lieu kho'!AD$3)</f>
        <v>0</v>
      </c>
      <c r="AE215" s="183">
        <f>SUMIFS(BKE!$F:$F,BKE!$C:$C,'nguyen vat lieu kho'!$A:$A,BKE!$B:$B,'nguyen vat lieu kho'!AE$3)</f>
        <v>0</v>
      </c>
      <c r="AF215" s="183">
        <f>SUMIFS(BKE!$F:$F,BKE!$C:$C,'nguyen vat lieu kho'!$A:$A,BKE!$B:$B,'nguyen vat lieu kho'!AF$3)</f>
        <v>0</v>
      </c>
      <c r="AG215" s="183">
        <f>SUMIFS(BKE!$F:$F,BKE!$C:$C,'nguyen vat lieu kho'!$A:$A,BKE!$B:$B,'nguyen vat lieu kho'!AG$3)</f>
        <v>0</v>
      </c>
      <c r="AH215" s="183">
        <f>SUMIFS(BKE!$F:$F,BKE!$C:$C,'nguyen vat lieu kho'!$A:$A,BKE!$B:$B,'nguyen vat lieu kho'!AH$3)</f>
        <v>0</v>
      </c>
      <c r="AI215" s="183">
        <f>SUMIFS(BKE!$F:$F,BKE!$C:$C,'nguyen vat lieu kho'!$A:$A,BKE!$B:$B,'nguyen vat lieu kho'!AI$3)</f>
        <v>0</v>
      </c>
      <c r="AJ215" s="183">
        <f>SUMIFS(BKE!$F:$F,BKE!$C:$C,'nguyen vat lieu kho'!$A:$A,BKE!$B:$B,'nguyen vat lieu kho'!AJ$3)</f>
        <v>0</v>
      </c>
      <c r="AK215" s="183">
        <f>SUMIFS(BKE!$F:$F,BKE!$C:$C,'nguyen vat lieu kho'!$A:$A,BKE!$B:$B,'nguyen vat lieu kho'!AK$3)</f>
        <v>0</v>
      </c>
      <c r="AL215" s="183">
        <f>SUMIFS(BKE!$F:$F,BKE!$C:$C,'nguyen vat lieu kho'!$A:$A,BKE!$B:$B,'nguyen vat lieu kho'!AL$3)</f>
        <v>0</v>
      </c>
      <c r="AM215" s="183">
        <f>SUMIFS(BKE!$F:$F,BKE!$C:$C,'nguyen vat lieu kho'!$A:$A,BKE!$B:$B,'nguyen vat lieu kho'!AM$3)</f>
        <v>0</v>
      </c>
      <c r="AN215" s="183">
        <f>SUMIFS(BKE!$F:$F,BKE!$C:$C,'nguyen vat lieu kho'!$A:$A,BKE!$B:$B,'nguyen vat lieu kho'!AN$3)</f>
        <v>0</v>
      </c>
      <c r="AO215" s="183">
        <f>SUMIFS(BKE!$F:$F,BKE!$C:$C,'nguyen vat lieu kho'!$A:$A,BKE!$B:$B,'nguyen vat lieu kho'!AO$3)</f>
        <v>0</v>
      </c>
      <c r="AP215" s="183">
        <f>SUMIFS(BKE!$F:$F,BKE!$C:$C,'nguyen vat lieu kho'!$A:$A,BKE!$B:$B,'nguyen vat lieu kho'!AP$3)</f>
        <v>0</v>
      </c>
      <c r="AQ215" s="183">
        <f>SUMIFS(BKE!$F:$F,BKE!$C:$C,'nguyen vat lieu kho'!$A:$A,BKE!$B:$B,'nguyen vat lieu kho'!AQ$3)</f>
        <v>0</v>
      </c>
    </row>
    <row r="216" spans="1:43" s="118" customFormat="1" ht="25.5" customHeight="1">
      <c r="A216" s="6" t="s">
        <v>302</v>
      </c>
      <c r="B216" s="10" t="s">
        <v>303</v>
      </c>
      <c r="C216" s="137" t="s">
        <v>28</v>
      </c>
      <c r="D216" s="123"/>
      <c r="E216" s="128"/>
      <c r="F216" s="124">
        <f t="shared" si="27"/>
        <v>0</v>
      </c>
      <c r="G216" s="125">
        <f t="shared" si="28"/>
        <v>0</v>
      </c>
      <c r="H216" s="126">
        <f t="shared" si="24"/>
        <v>0</v>
      </c>
      <c r="I216" s="127">
        <f t="shared" si="25"/>
        <v>0</v>
      </c>
      <c r="J216" s="127">
        <f t="shared" si="25"/>
        <v>0</v>
      </c>
      <c r="K216" s="128"/>
      <c r="L216" s="122">
        <f t="shared" si="26"/>
        <v>0</v>
      </c>
      <c r="M216" s="183">
        <f>SUMIFS(BKE!$F:$F,BKE!$C:$C,'nguyen vat lieu kho'!$A:$A,BKE!$B:$B,'nguyen vat lieu kho'!M$3)</f>
        <v>0</v>
      </c>
      <c r="N216" s="183">
        <f>SUMIFS(BKE!$F:$F,BKE!$C:$C,'nguyen vat lieu kho'!$A:$A,BKE!$B:$B,'nguyen vat lieu kho'!N$3)</f>
        <v>0</v>
      </c>
      <c r="O216" s="183">
        <f>SUMIFS(BKE!$F:$F,BKE!$C:$C,'nguyen vat lieu kho'!$A:$A,BKE!$B:$B,'nguyen vat lieu kho'!O$3)</f>
        <v>0</v>
      </c>
      <c r="P216" s="183">
        <f>SUMIFS(BKE!$F:$F,BKE!$C:$C,'nguyen vat lieu kho'!$A:$A,BKE!$B:$B,'nguyen vat lieu kho'!P$3)</f>
        <v>0</v>
      </c>
      <c r="Q216" s="183">
        <f>SUMIFS(BKE!$F:$F,BKE!$C:$C,'nguyen vat lieu kho'!$A:$A,BKE!$B:$B,'nguyen vat lieu kho'!Q$3)</f>
        <v>0</v>
      </c>
      <c r="R216" s="183">
        <f>SUMIFS(BKE!$F:$F,BKE!$C:$C,'nguyen vat lieu kho'!$A:$A,BKE!$B:$B,'nguyen vat lieu kho'!R$3)</f>
        <v>0</v>
      </c>
      <c r="S216" s="183">
        <f>SUMIFS(BKE!$F:$F,BKE!$C:$C,'nguyen vat lieu kho'!$A:$A,BKE!$B:$B,'nguyen vat lieu kho'!S$3)</f>
        <v>0</v>
      </c>
      <c r="T216" s="183">
        <f>SUMIFS(BKE!$F:$F,BKE!$C:$C,'nguyen vat lieu kho'!$A:$A,BKE!$B:$B,'nguyen vat lieu kho'!T$3)</f>
        <v>0</v>
      </c>
      <c r="U216" s="183">
        <f>SUMIFS(BKE!$F:$F,BKE!$C:$C,'nguyen vat lieu kho'!$A:$A,BKE!$B:$B,'nguyen vat lieu kho'!U$3)</f>
        <v>0</v>
      </c>
      <c r="V216" s="183">
        <f>SUMIFS(BKE!$F:$F,BKE!$C:$C,'nguyen vat lieu kho'!$A:$A,BKE!$B:$B,'nguyen vat lieu kho'!V$3)</f>
        <v>0</v>
      </c>
      <c r="W216" s="183">
        <f>SUMIFS(BKE!$F:$F,BKE!$C:$C,'nguyen vat lieu kho'!$A:$A,BKE!$B:$B,'nguyen vat lieu kho'!W$3)</f>
        <v>0</v>
      </c>
      <c r="X216" s="183">
        <f>SUMIFS(BKE!$F:$F,BKE!$C:$C,'nguyen vat lieu kho'!$A:$A,BKE!$B:$B,'nguyen vat lieu kho'!X$3)</f>
        <v>0</v>
      </c>
      <c r="Y216" s="183">
        <f>SUMIFS(BKE!$F:$F,BKE!$C:$C,'nguyen vat lieu kho'!$A:$A,BKE!$B:$B,'nguyen vat lieu kho'!Y$3)</f>
        <v>0</v>
      </c>
      <c r="Z216" s="183">
        <f>SUMIFS(BKE!$F:$F,BKE!$C:$C,'nguyen vat lieu kho'!$A:$A,BKE!$B:$B,'nguyen vat lieu kho'!Z$3)</f>
        <v>0</v>
      </c>
      <c r="AA216" s="183">
        <f>SUMIFS(BKE!$F:$F,BKE!$C:$C,'nguyen vat lieu kho'!$A:$A,BKE!$B:$B,'nguyen vat lieu kho'!AA$3)</f>
        <v>0</v>
      </c>
      <c r="AB216" s="183">
        <f>SUMIFS(BKE!$F:$F,BKE!$C:$C,'nguyen vat lieu kho'!$A:$A,BKE!$B:$B,'nguyen vat lieu kho'!AB$3)</f>
        <v>0</v>
      </c>
      <c r="AC216" s="183">
        <f>SUMIFS(BKE!$F:$F,BKE!$C:$C,'nguyen vat lieu kho'!$A:$A,BKE!$B:$B,'nguyen vat lieu kho'!AC$3)</f>
        <v>0</v>
      </c>
      <c r="AD216" s="183">
        <f>SUMIFS(BKE!$F:$F,BKE!$C:$C,'nguyen vat lieu kho'!$A:$A,BKE!$B:$B,'nguyen vat lieu kho'!AD$3)</f>
        <v>0</v>
      </c>
      <c r="AE216" s="183">
        <f>SUMIFS(BKE!$F:$F,BKE!$C:$C,'nguyen vat lieu kho'!$A:$A,BKE!$B:$B,'nguyen vat lieu kho'!AE$3)</f>
        <v>0</v>
      </c>
      <c r="AF216" s="183">
        <f>SUMIFS(BKE!$F:$F,BKE!$C:$C,'nguyen vat lieu kho'!$A:$A,BKE!$B:$B,'nguyen vat lieu kho'!AF$3)</f>
        <v>0</v>
      </c>
      <c r="AG216" s="183">
        <f>SUMIFS(BKE!$F:$F,BKE!$C:$C,'nguyen vat lieu kho'!$A:$A,BKE!$B:$B,'nguyen vat lieu kho'!AG$3)</f>
        <v>0</v>
      </c>
      <c r="AH216" s="183">
        <f>SUMIFS(BKE!$F:$F,BKE!$C:$C,'nguyen vat lieu kho'!$A:$A,BKE!$B:$B,'nguyen vat lieu kho'!AH$3)</f>
        <v>0</v>
      </c>
      <c r="AI216" s="183">
        <f>SUMIFS(BKE!$F:$F,BKE!$C:$C,'nguyen vat lieu kho'!$A:$A,BKE!$B:$B,'nguyen vat lieu kho'!AI$3)</f>
        <v>0</v>
      </c>
      <c r="AJ216" s="183">
        <f>SUMIFS(BKE!$F:$F,BKE!$C:$C,'nguyen vat lieu kho'!$A:$A,BKE!$B:$B,'nguyen vat lieu kho'!AJ$3)</f>
        <v>0</v>
      </c>
      <c r="AK216" s="183">
        <f>SUMIFS(BKE!$F:$F,BKE!$C:$C,'nguyen vat lieu kho'!$A:$A,BKE!$B:$B,'nguyen vat lieu kho'!AK$3)</f>
        <v>0</v>
      </c>
      <c r="AL216" s="183">
        <f>SUMIFS(BKE!$F:$F,BKE!$C:$C,'nguyen vat lieu kho'!$A:$A,BKE!$B:$B,'nguyen vat lieu kho'!AL$3)</f>
        <v>0</v>
      </c>
      <c r="AM216" s="183">
        <f>SUMIFS(BKE!$F:$F,BKE!$C:$C,'nguyen vat lieu kho'!$A:$A,BKE!$B:$B,'nguyen vat lieu kho'!AM$3)</f>
        <v>0</v>
      </c>
      <c r="AN216" s="183">
        <f>SUMIFS(BKE!$F:$F,BKE!$C:$C,'nguyen vat lieu kho'!$A:$A,BKE!$B:$B,'nguyen vat lieu kho'!AN$3)</f>
        <v>0</v>
      </c>
      <c r="AO216" s="183">
        <f>SUMIFS(BKE!$F:$F,BKE!$C:$C,'nguyen vat lieu kho'!$A:$A,BKE!$B:$B,'nguyen vat lieu kho'!AO$3)</f>
        <v>0</v>
      </c>
      <c r="AP216" s="183">
        <f>SUMIFS(BKE!$F:$F,BKE!$C:$C,'nguyen vat lieu kho'!$A:$A,BKE!$B:$B,'nguyen vat lieu kho'!AP$3)</f>
        <v>0</v>
      </c>
      <c r="AQ216" s="183">
        <f>SUMIFS(BKE!$F:$F,BKE!$C:$C,'nguyen vat lieu kho'!$A:$A,BKE!$B:$B,'nguyen vat lieu kho'!AQ$3)</f>
        <v>0</v>
      </c>
    </row>
    <row r="217" spans="1:43" s="118" customFormat="1" ht="25.5" customHeight="1">
      <c r="A217" s="6" t="s">
        <v>304</v>
      </c>
      <c r="B217" s="10" t="s">
        <v>305</v>
      </c>
      <c r="C217" s="137" t="s">
        <v>28</v>
      </c>
      <c r="D217" s="123">
        <v>15217.5</v>
      </c>
      <c r="E217" s="128"/>
      <c r="F217" s="124">
        <f t="shared" si="27"/>
        <v>0</v>
      </c>
      <c r="G217" s="125">
        <f t="shared" si="28"/>
        <v>0</v>
      </c>
      <c r="H217" s="126">
        <f t="shared" si="24"/>
        <v>0</v>
      </c>
      <c r="I217" s="127">
        <f t="shared" si="25"/>
        <v>0</v>
      </c>
      <c r="J217" s="127">
        <f t="shared" si="25"/>
        <v>0</v>
      </c>
      <c r="K217" s="128"/>
      <c r="L217" s="122">
        <f t="shared" si="26"/>
        <v>0</v>
      </c>
      <c r="M217" s="183">
        <f>SUMIFS(BKE!$F:$F,BKE!$C:$C,'nguyen vat lieu kho'!$A:$A,BKE!$B:$B,'nguyen vat lieu kho'!M$3)</f>
        <v>0</v>
      </c>
      <c r="N217" s="183">
        <f>SUMIFS(BKE!$F:$F,BKE!$C:$C,'nguyen vat lieu kho'!$A:$A,BKE!$B:$B,'nguyen vat lieu kho'!N$3)</f>
        <v>0</v>
      </c>
      <c r="O217" s="183">
        <f>SUMIFS(BKE!$F:$F,BKE!$C:$C,'nguyen vat lieu kho'!$A:$A,BKE!$B:$B,'nguyen vat lieu kho'!O$3)</f>
        <v>0</v>
      </c>
      <c r="P217" s="183">
        <f>SUMIFS(BKE!$F:$F,BKE!$C:$C,'nguyen vat lieu kho'!$A:$A,BKE!$B:$B,'nguyen vat lieu kho'!P$3)</f>
        <v>0</v>
      </c>
      <c r="Q217" s="183">
        <f>SUMIFS(BKE!$F:$F,BKE!$C:$C,'nguyen vat lieu kho'!$A:$A,BKE!$B:$B,'nguyen vat lieu kho'!Q$3)</f>
        <v>0</v>
      </c>
      <c r="R217" s="183">
        <f>SUMIFS(BKE!$F:$F,BKE!$C:$C,'nguyen vat lieu kho'!$A:$A,BKE!$B:$B,'nguyen vat lieu kho'!R$3)</f>
        <v>0</v>
      </c>
      <c r="S217" s="183">
        <f>SUMIFS(BKE!$F:$F,BKE!$C:$C,'nguyen vat lieu kho'!$A:$A,BKE!$B:$B,'nguyen vat lieu kho'!S$3)</f>
        <v>0</v>
      </c>
      <c r="T217" s="183">
        <f>SUMIFS(BKE!$F:$F,BKE!$C:$C,'nguyen vat lieu kho'!$A:$A,BKE!$B:$B,'nguyen vat lieu kho'!T$3)</f>
        <v>0</v>
      </c>
      <c r="U217" s="183">
        <f>SUMIFS(BKE!$F:$F,BKE!$C:$C,'nguyen vat lieu kho'!$A:$A,BKE!$B:$B,'nguyen vat lieu kho'!U$3)</f>
        <v>0</v>
      </c>
      <c r="V217" s="183">
        <f>SUMIFS(BKE!$F:$F,BKE!$C:$C,'nguyen vat lieu kho'!$A:$A,BKE!$B:$B,'nguyen vat lieu kho'!V$3)</f>
        <v>0</v>
      </c>
      <c r="W217" s="183">
        <f>SUMIFS(BKE!$F:$F,BKE!$C:$C,'nguyen vat lieu kho'!$A:$A,BKE!$B:$B,'nguyen vat lieu kho'!W$3)</f>
        <v>0</v>
      </c>
      <c r="X217" s="183">
        <f>SUMIFS(BKE!$F:$F,BKE!$C:$C,'nguyen vat lieu kho'!$A:$A,BKE!$B:$B,'nguyen vat lieu kho'!X$3)</f>
        <v>0</v>
      </c>
      <c r="Y217" s="183">
        <f>SUMIFS(BKE!$F:$F,BKE!$C:$C,'nguyen vat lieu kho'!$A:$A,BKE!$B:$B,'nguyen vat lieu kho'!Y$3)</f>
        <v>0</v>
      </c>
      <c r="Z217" s="183">
        <f>SUMIFS(BKE!$F:$F,BKE!$C:$C,'nguyen vat lieu kho'!$A:$A,BKE!$B:$B,'nguyen vat lieu kho'!Z$3)</f>
        <v>0</v>
      </c>
      <c r="AA217" s="183">
        <f>SUMIFS(BKE!$F:$F,BKE!$C:$C,'nguyen vat lieu kho'!$A:$A,BKE!$B:$B,'nguyen vat lieu kho'!AA$3)</f>
        <v>0</v>
      </c>
      <c r="AB217" s="183">
        <f>SUMIFS(BKE!$F:$F,BKE!$C:$C,'nguyen vat lieu kho'!$A:$A,BKE!$B:$B,'nguyen vat lieu kho'!AB$3)</f>
        <v>0</v>
      </c>
      <c r="AC217" s="183">
        <f>SUMIFS(BKE!$F:$F,BKE!$C:$C,'nguyen vat lieu kho'!$A:$A,BKE!$B:$B,'nguyen vat lieu kho'!AC$3)</f>
        <v>0</v>
      </c>
      <c r="AD217" s="183">
        <f>SUMIFS(BKE!$F:$F,BKE!$C:$C,'nguyen vat lieu kho'!$A:$A,BKE!$B:$B,'nguyen vat lieu kho'!AD$3)</f>
        <v>0</v>
      </c>
      <c r="AE217" s="183">
        <f>SUMIFS(BKE!$F:$F,BKE!$C:$C,'nguyen vat lieu kho'!$A:$A,BKE!$B:$B,'nguyen vat lieu kho'!AE$3)</f>
        <v>0</v>
      </c>
      <c r="AF217" s="183">
        <f>SUMIFS(BKE!$F:$F,BKE!$C:$C,'nguyen vat lieu kho'!$A:$A,BKE!$B:$B,'nguyen vat lieu kho'!AF$3)</f>
        <v>0</v>
      </c>
      <c r="AG217" s="183">
        <f>SUMIFS(BKE!$F:$F,BKE!$C:$C,'nguyen vat lieu kho'!$A:$A,BKE!$B:$B,'nguyen vat lieu kho'!AG$3)</f>
        <v>0</v>
      </c>
      <c r="AH217" s="183">
        <f>SUMIFS(BKE!$F:$F,BKE!$C:$C,'nguyen vat lieu kho'!$A:$A,BKE!$B:$B,'nguyen vat lieu kho'!AH$3)</f>
        <v>0</v>
      </c>
      <c r="AI217" s="183">
        <f>SUMIFS(BKE!$F:$F,BKE!$C:$C,'nguyen vat lieu kho'!$A:$A,BKE!$B:$B,'nguyen vat lieu kho'!AI$3)</f>
        <v>0</v>
      </c>
      <c r="AJ217" s="183">
        <f>SUMIFS(BKE!$F:$F,BKE!$C:$C,'nguyen vat lieu kho'!$A:$A,BKE!$B:$B,'nguyen vat lieu kho'!AJ$3)</f>
        <v>0</v>
      </c>
      <c r="AK217" s="183">
        <f>SUMIFS(BKE!$F:$F,BKE!$C:$C,'nguyen vat lieu kho'!$A:$A,BKE!$B:$B,'nguyen vat lieu kho'!AK$3)</f>
        <v>0</v>
      </c>
      <c r="AL217" s="183">
        <f>SUMIFS(BKE!$F:$F,BKE!$C:$C,'nguyen vat lieu kho'!$A:$A,BKE!$B:$B,'nguyen vat lieu kho'!AL$3)</f>
        <v>0</v>
      </c>
      <c r="AM217" s="183">
        <f>SUMIFS(BKE!$F:$F,BKE!$C:$C,'nguyen vat lieu kho'!$A:$A,BKE!$B:$B,'nguyen vat lieu kho'!AM$3)</f>
        <v>0</v>
      </c>
      <c r="AN217" s="183">
        <f>SUMIFS(BKE!$F:$F,BKE!$C:$C,'nguyen vat lieu kho'!$A:$A,BKE!$B:$B,'nguyen vat lieu kho'!AN$3)</f>
        <v>0</v>
      </c>
      <c r="AO217" s="183">
        <f>SUMIFS(BKE!$F:$F,BKE!$C:$C,'nguyen vat lieu kho'!$A:$A,BKE!$B:$B,'nguyen vat lieu kho'!AO$3)</f>
        <v>0</v>
      </c>
      <c r="AP217" s="183">
        <f>SUMIFS(BKE!$F:$F,BKE!$C:$C,'nguyen vat lieu kho'!$A:$A,BKE!$B:$B,'nguyen vat lieu kho'!AP$3)</f>
        <v>0</v>
      </c>
      <c r="AQ217" s="183">
        <f>SUMIFS(BKE!$F:$F,BKE!$C:$C,'nguyen vat lieu kho'!$A:$A,BKE!$B:$B,'nguyen vat lieu kho'!AQ$3)</f>
        <v>0</v>
      </c>
    </row>
    <row r="218" spans="1:43" s="118" customFormat="1" ht="25.5" customHeight="1">
      <c r="A218" s="6" t="s">
        <v>700</v>
      </c>
      <c r="B218" s="10" t="s">
        <v>701</v>
      </c>
      <c r="C218" s="137" t="s">
        <v>28</v>
      </c>
      <c r="D218" s="123">
        <v>2000</v>
      </c>
      <c r="E218" s="128">
        <v>200</v>
      </c>
      <c r="F218" s="124">
        <f t="shared" si="27"/>
        <v>400000</v>
      </c>
      <c r="G218" s="125">
        <f>SUM(M218:AQ218)</f>
        <v>0</v>
      </c>
      <c r="H218" s="126">
        <f>D218*G218</f>
        <v>0</v>
      </c>
      <c r="I218" s="127">
        <f t="shared" si="25"/>
        <v>0</v>
      </c>
      <c r="J218" s="127">
        <f t="shared" si="25"/>
        <v>0</v>
      </c>
      <c r="K218" s="128">
        <v>200</v>
      </c>
      <c r="L218" s="122">
        <f t="shared" si="26"/>
        <v>400000</v>
      </c>
      <c r="M218" s="183">
        <f>SUMIFS(BKE!$F:$F,BKE!$C:$C,'nguyen vat lieu kho'!$A:$A,BKE!$B:$B,'nguyen vat lieu kho'!M$3)</f>
        <v>0</v>
      </c>
      <c r="N218" s="183">
        <f>SUMIFS(BKE!$F:$F,BKE!$C:$C,'nguyen vat lieu kho'!$A:$A,BKE!$B:$B,'nguyen vat lieu kho'!N$3)</f>
        <v>0</v>
      </c>
      <c r="O218" s="183">
        <f>SUMIFS(BKE!$F:$F,BKE!$C:$C,'nguyen vat lieu kho'!$A:$A,BKE!$B:$B,'nguyen vat lieu kho'!O$3)</f>
        <v>0</v>
      </c>
      <c r="P218" s="183">
        <f>SUMIFS(BKE!$F:$F,BKE!$C:$C,'nguyen vat lieu kho'!$A:$A,BKE!$B:$B,'nguyen vat lieu kho'!P$3)</f>
        <v>0</v>
      </c>
      <c r="Q218" s="183">
        <f>SUMIFS(BKE!$F:$F,BKE!$C:$C,'nguyen vat lieu kho'!$A:$A,BKE!$B:$B,'nguyen vat lieu kho'!Q$3)</f>
        <v>0</v>
      </c>
      <c r="R218" s="183">
        <f>SUMIFS(BKE!$F:$F,BKE!$C:$C,'nguyen vat lieu kho'!$A:$A,BKE!$B:$B,'nguyen vat lieu kho'!R$3)</f>
        <v>0</v>
      </c>
      <c r="S218" s="183">
        <f>SUMIFS(BKE!$F:$F,BKE!$C:$C,'nguyen vat lieu kho'!$A:$A,BKE!$B:$B,'nguyen vat lieu kho'!S$3)</f>
        <v>0</v>
      </c>
      <c r="T218" s="183">
        <f>SUMIFS(BKE!$F:$F,BKE!$C:$C,'nguyen vat lieu kho'!$A:$A,BKE!$B:$B,'nguyen vat lieu kho'!T$3)</f>
        <v>0</v>
      </c>
      <c r="U218" s="183">
        <f>SUMIFS(BKE!$F:$F,BKE!$C:$C,'nguyen vat lieu kho'!$A:$A,BKE!$B:$B,'nguyen vat lieu kho'!U$3)</f>
        <v>0</v>
      </c>
      <c r="V218" s="183">
        <f>SUMIFS(BKE!$F:$F,BKE!$C:$C,'nguyen vat lieu kho'!$A:$A,BKE!$B:$B,'nguyen vat lieu kho'!V$3)</f>
        <v>0</v>
      </c>
      <c r="W218" s="183">
        <f>SUMIFS(BKE!$F:$F,BKE!$C:$C,'nguyen vat lieu kho'!$A:$A,BKE!$B:$B,'nguyen vat lieu kho'!W$3)</f>
        <v>0</v>
      </c>
      <c r="X218" s="183">
        <f>SUMIFS(BKE!$F:$F,BKE!$C:$C,'nguyen vat lieu kho'!$A:$A,BKE!$B:$B,'nguyen vat lieu kho'!X$3)</f>
        <v>0</v>
      </c>
      <c r="Y218" s="183">
        <f>SUMIFS(BKE!$F:$F,BKE!$C:$C,'nguyen vat lieu kho'!$A:$A,BKE!$B:$B,'nguyen vat lieu kho'!Y$3)</f>
        <v>0</v>
      </c>
      <c r="Z218" s="183">
        <f>SUMIFS(BKE!$F:$F,BKE!$C:$C,'nguyen vat lieu kho'!$A:$A,BKE!$B:$B,'nguyen vat lieu kho'!Z$3)</f>
        <v>0</v>
      </c>
      <c r="AA218" s="183">
        <f>SUMIFS(BKE!$F:$F,BKE!$C:$C,'nguyen vat lieu kho'!$A:$A,BKE!$B:$B,'nguyen vat lieu kho'!AA$3)</f>
        <v>0</v>
      </c>
      <c r="AB218" s="183">
        <f>SUMIFS(BKE!$F:$F,BKE!$C:$C,'nguyen vat lieu kho'!$A:$A,BKE!$B:$B,'nguyen vat lieu kho'!AB$3)</f>
        <v>0</v>
      </c>
      <c r="AC218" s="183">
        <f>SUMIFS(BKE!$F:$F,BKE!$C:$C,'nguyen vat lieu kho'!$A:$A,BKE!$B:$B,'nguyen vat lieu kho'!AC$3)</f>
        <v>0</v>
      </c>
      <c r="AD218" s="183">
        <f>SUMIFS(BKE!$F:$F,BKE!$C:$C,'nguyen vat lieu kho'!$A:$A,BKE!$B:$B,'nguyen vat lieu kho'!AD$3)</f>
        <v>0</v>
      </c>
      <c r="AE218" s="183">
        <f>SUMIFS(BKE!$F:$F,BKE!$C:$C,'nguyen vat lieu kho'!$A:$A,BKE!$B:$B,'nguyen vat lieu kho'!AE$3)</f>
        <v>0</v>
      </c>
      <c r="AF218" s="183">
        <f>SUMIFS(BKE!$F:$F,BKE!$C:$C,'nguyen vat lieu kho'!$A:$A,BKE!$B:$B,'nguyen vat lieu kho'!AF$3)</f>
        <v>0</v>
      </c>
      <c r="AG218" s="183">
        <f>SUMIFS(BKE!$F:$F,BKE!$C:$C,'nguyen vat lieu kho'!$A:$A,BKE!$B:$B,'nguyen vat lieu kho'!AG$3)</f>
        <v>0</v>
      </c>
      <c r="AH218" s="183">
        <f>SUMIFS(BKE!$F:$F,BKE!$C:$C,'nguyen vat lieu kho'!$A:$A,BKE!$B:$B,'nguyen vat lieu kho'!AH$3)</f>
        <v>0</v>
      </c>
      <c r="AI218" s="183">
        <f>SUMIFS(BKE!$F:$F,BKE!$C:$C,'nguyen vat lieu kho'!$A:$A,BKE!$B:$B,'nguyen vat lieu kho'!AI$3)</f>
        <v>0</v>
      </c>
      <c r="AJ218" s="183">
        <f>SUMIFS(BKE!$F:$F,BKE!$C:$C,'nguyen vat lieu kho'!$A:$A,BKE!$B:$B,'nguyen vat lieu kho'!AJ$3)</f>
        <v>0</v>
      </c>
      <c r="AK218" s="183">
        <f>SUMIFS(BKE!$F:$F,BKE!$C:$C,'nguyen vat lieu kho'!$A:$A,BKE!$B:$B,'nguyen vat lieu kho'!AK$3)</f>
        <v>0</v>
      </c>
      <c r="AL218" s="183">
        <f>SUMIFS(BKE!$F:$F,BKE!$C:$C,'nguyen vat lieu kho'!$A:$A,BKE!$B:$B,'nguyen vat lieu kho'!AL$3)</f>
        <v>0</v>
      </c>
      <c r="AM218" s="183">
        <f>SUMIFS(BKE!$F:$F,BKE!$C:$C,'nguyen vat lieu kho'!$A:$A,BKE!$B:$B,'nguyen vat lieu kho'!AM$3)</f>
        <v>0</v>
      </c>
      <c r="AN218" s="183">
        <f>SUMIFS(BKE!$F:$F,BKE!$C:$C,'nguyen vat lieu kho'!$A:$A,BKE!$B:$B,'nguyen vat lieu kho'!AN$3)</f>
        <v>0</v>
      </c>
      <c r="AO218" s="183">
        <f>SUMIFS(BKE!$F:$F,BKE!$C:$C,'nguyen vat lieu kho'!$A:$A,BKE!$B:$B,'nguyen vat lieu kho'!AO$3)</f>
        <v>0</v>
      </c>
      <c r="AP218" s="183">
        <f>SUMIFS(BKE!$F:$F,BKE!$C:$C,'nguyen vat lieu kho'!$A:$A,BKE!$B:$B,'nguyen vat lieu kho'!AP$3)</f>
        <v>0</v>
      </c>
      <c r="AQ218" s="183">
        <f>SUMIFS(BKE!$F:$F,BKE!$C:$C,'nguyen vat lieu kho'!$A:$A,BKE!$B:$B,'nguyen vat lieu kho'!AQ$3)</f>
        <v>0</v>
      </c>
    </row>
    <row r="219" spans="1:43" s="118" customFormat="1" ht="25.5" customHeight="1">
      <c r="A219" s="6" t="s">
        <v>649</v>
      </c>
      <c r="B219" s="10" t="s">
        <v>626</v>
      </c>
      <c r="C219" s="137" t="s">
        <v>27</v>
      </c>
      <c r="D219" s="123">
        <f>VLOOKUP(A219,BKE!C725:H1130,5,0)</f>
        <v>4000</v>
      </c>
      <c r="E219" s="128"/>
      <c r="F219" s="124">
        <f t="shared" si="27"/>
        <v>0</v>
      </c>
      <c r="G219" s="125">
        <f t="shared" si="28"/>
        <v>300</v>
      </c>
      <c r="H219" s="126">
        <f t="shared" si="24"/>
        <v>1200000</v>
      </c>
      <c r="I219" s="127">
        <f t="shared" si="25"/>
        <v>200</v>
      </c>
      <c r="J219" s="127">
        <f t="shared" si="25"/>
        <v>800000</v>
      </c>
      <c r="K219" s="128">
        <v>100</v>
      </c>
      <c r="L219" s="122">
        <f t="shared" si="26"/>
        <v>400000</v>
      </c>
      <c r="M219" s="183">
        <f>SUMIFS(BKE!$F:$F,BKE!$C:$C,'nguyen vat lieu kho'!$A:$A,BKE!$B:$B,'nguyen vat lieu kho'!M$3)</f>
        <v>200</v>
      </c>
      <c r="N219" s="183">
        <f>SUMIFS(BKE!$F:$F,BKE!$C:$C,'nguyen vat lieu kho'!$A:$A,BKE!$B:$B,'nguyen vat lieu kho'!N$3)</f>
        <v>0</v>
      </c>
      <c r="O219" s="183">
        <f>SUMIFS(BKE!$F:$F,BKE!$C:$C,'nguyen vat lieu kho'!$A:$A,BKE!$B:$B,'nguyen vat lieu kho'!O$3)</f>
        <v>0</v>
      </c>
      <c r="P219" s="183">
        <f>SUMIFS(BKE!$F:$F,BKE!$C:$C,'nguyen vat lieu kho'!$A:$A,BKE!$B:$B,'nguyen vat lieu kho'!P$3)</f>
        <v>0</v>
      </c>
      <c r="Q219" s="183">
        <f>SUMIFS(BKE!$F:$F,BKE!$C:$C,'nguyen vat lieu kho'!$A:$A,BKE!$B:$B,'nguyen vat lieu kho'!Q$3)</f>
        <v>0</v>
      </c>
      <c r="R219" s="183">
        <f>SUMIFS(BKE!$F:$F,BKE!$C:$C,'nguyen vat lieu kho'!$A:$A,BKE!$B:$B,'nguyen vat lieu kho'!R$3)</f>
        <v>0</v>
      </c>
      <c r="S219" s="183">
        <f>SUMIFS(BKE!$F:$F,BKE!$C:$C,'nguyen vat lieu kho'!$A:$A,BKE!$B:$B,'nguyen vat lieu kho'!S$3)</f>
        <v>0</v>
      </c>
      <c r="T219" s="183">
        <f>SUMIFS(BKE!$F:$F,BKE!$C:$C,'nguyen vat lieu kho'!$A:$A,BKE!$B:$B,'nguyen vat lieu kho'!T$3)</f>
        <v>0</v>
      </c>
      <c r="U219" s="183">
        <f>SUMIFS(BKE!$F:$F,BKE!$C:$C,'nguyen vat lieu kho'!$A:$A,BKE!$B:$B,'nguyen vat lieu kho'!U$3)</f>
        <v>0</v>
      </c>
      <c r="V219" s="183">
        <f>SUMIFS(BKE!$F:$F,BKE!$C:$C,'nguyen vat lieu kho'!$A:$A,BKE!$B:$B,'nguyen vat lieu kho'!V$3)</f>
        <v>0</v>
      </c>
      <c r="W219" s="183">
        <f>SUMIFS(BKE!$F:$F,BKE!$C:$C,'nguyen vat lieu kho'!$A:$A,BKE!$B:$B,'nguyen vat lieu kho'!W$3)</f>
        <v>0</v>
      </c>
      <c r="X219" s="183">
        <f>SUMIFS(BKE!$F:$F,BKE!$C:$C,'nguyen vat lieu kho'!$A:$A,BKE!$B:$B,'nguyen vat lieu kho'!X$3)</f>
        <v>0</v>
      </c>
      <c r="Y219" s="183">
        <f>SUMIFS(BKE!$F:$F,BKE!$C:$C,'nguyen vat lieu kho'!$A:$A,BKE!$B:$B,'nguyen vat lieu kho'!Y$3)</f>
        <v>0</v>
      </c>
      <c r="Z219" s="183">
        <f>SUMIFS(BKE!$F:$F,BKE!$C:$C,'nguyen vat lieu kho'!$A:$A,BKE!$B:$B,'nguyen vat lieu kho'!Z$3)</f>
        <v>0</v>
      </c>
      <c r="AA219" s="183">
        <f>SUMIFS(BKE!$F:$F,BKE!$C:$C,'nguyen vat lieu kho'!$A:$A,BKE!$B:$B,'nguyen vat lieu kho'!AA$3)</f>
        <v>100</v>
      </c>
      <c r="AB219" s="183">
        <f>SUMIFS(BKE!$F:$F,BKE!$C:$C,'nguyen vat lieu kho'!$A:$A,BKE!$B:$B,'nguyen vat lieu kho'!AB$3)</f>
        <v>0</v>
      </c>
      <c r="AC219" s="183">
        <f>SUMIFS(BKE!$F:$F,BKE!$C:$C,'nguyen vat lieu kho'!$A:$A,BKE!$B:$B,'nguyen vat lieu kho'!AC$3)</f>
        <v>0</v>
      </c>
      <c r="AD219" s="183">
        <f>SUMIFS(BKE!$F:$F,BKE!$C:$C,'nguyen vat lieu kho'!$A:$A,BKE!$B:$B,'nguyen vat lieu kho'!AD$3)</f>
        <v>0</v>
      </c>
      <c r="AE219" s="183">
        <f>SUMIFS(BKE!$F:$F,BKE!$C:$C,'nguyen vat lieu kho'!$A:$A,BKE!$B:$B,'nguyen vat lieu kho'!AE$3)</f>
        <v>0</v>
      </c>
      <c r="AF219" s="183">
        <f>SUMIFS(BKE!$F:$F,BKE!$C:$C,'nguyen vat lieu kho'!$A:$A,BKE!$B:$B,'nguyen vat lieu kho'!AF$3)</f>
        <v>0</v>
      </c>
      <c r="AG219" s="183">
        <f>SUMIFS(BKE!$F:$F,BKE!$C:$C,'nguyen vat lieu kho'!$A:$A,BKE!$B:$B,'nguyen vat lieu kho'!AG$3)</f>
        <v>0</v>
      </c>
      <c r="AH219" s="183">
        <f>SUMIFS(BKE!$F:$F,BKE!$C:$C,'nguyen vat lieu kho'!$A:$A,BKE!$B:$B,'nguyen vat lieu kho'!AH$3)</f>
        <v>0</v>
      </c>
      <c r="AI219" s="183">
        <f>SUMIFS(BKE!$F:$F,BKE!$C:$C,'nguyen vat lieu kho'!$A:$A,BKE!$B:$B,'nguyen vat lieu kho'!AI$3)</f>
        <v>0</v>
      </c>
      <c r="AJ219" s="183">
        <f>SUMIFS(BKE!$F:$F,BKE!$C:$C,'nguyen vat lieu kho'!$A:$A,BKE!$B:$B,'nguyen vat lieu kho'!AJ$3)</f>
        <v>0</v>
      </c>
      <c r="AK219" s="183">
        <f>SUMIFS(BKE!$F:$F,BKE!$C:$C,'nguyen vat lieu kho'!$A:$A,BKE!$B:$B,'nguyen vat lieu kho'!AK$3)</f>
        <v>0</v>
      </c>
      <c r="AL219" s="183">
        <f>SUMIFS(BKE!$F:$F,BKE!$C:$C,'nguyen vat lieu kho'!$A:$A,BKE!$B:$B,'nguyen vat lieu kho'!AL$3)</f>
        <v>0</v>
      </c>
      <c r="AM219" s="183">
        <f>SUMIFS(BKE!$F:$F,BKE!$C:$C,'nguyen vat lieu kho'!$A:$A,BKE!$B:$B,'nguyen vat lieu kho'!AM$3)</f>
        <v>0</v>
      </c>
      <c r="AN219" s="183">
        <f>SUMIFS(BKE!$F:$F,BKE!$C:$C,'nguyen vat lieu kho'!$A:$A,BKE!$B:$B,'nguyen vat lieu kho'!AN$3)</f>
        <v>0</v>
      </c>
      <c r="AO219" s="183">
        <f>SUMIFS(BKE!$F:$F,BKE!$C:$C,'nguyen vat lieu kho'!$A:$A,BKE!$B:$B,'nguyen vat lieu kho'!AO$3)</f>
        <v>0</v>
      </c>
      <c r="AP219" s="183">
        <f>SUMIFS(BKE!$F:$F,BKE!$C:$C,'nguyen vat lieu kho'!$A:$A,BKE!$B:$B,'nguyen vat lieu kho'!AP$3)</f>
        <v>0</v>
      </c>
      <c r="AQ219" s="183">
        <f>SUMIFS(BKE!$F:$F,BKE!$C:$C,'nguyen vat lieu kho'!$A:$A,BKE!$B:$B,'nguyen vat lieu kho'!AQ$3)</f>
        <v>0</v>
      </c>
    </row>
    <row r="220" spans="1:43" s="118" customFormat="1" ht="25.5" customHeight="1">
      <c r="A220" s="6" t="s">
        <v>937</v>
      </c>
      <c r="B220" s="10" t="s">
        <v>939</v>
      </c>
      <c r="C220" s="137" t="s">
        <v>29</v>
      </c>
      <c r="D220" s="123">
        <f>VLOOKUP(A220,BKE!C726:H1131,5,0)</f>
        <v>82000</v>
      </c>
      <c r="E220" s="128">
        <v>2</v>
      </c>
      <c r="F220" s="124">
        <f t="shared" si="27"/>
        <v>164000</v>
      </c>
      <c r="G220" s="125">
        <f t="shared" si="28"/>
        <v>4</v>
      </c>
      <c r="H220" s="126">
        <f t="shared" si="24"/>
        <v>328000</v>
      </c>
      <c r="I220" s="127"/>
      <c r="J220" s="127">
        <f t="shared" si="25"/>
        <v>410000</v>
      </c>
      <c r="K220" s="128">
        <v>1</v>
      </c>
      <c r="L220" s="122">
        <f t="shared" si="26"/>
        <v>82000</v>
      </c>
      <c r="M220" s="183">
        <f>SUMIFS(BKE!$F:$F,BKE!$C:$C,'nguyen vat lieu kho'!$A:$A,BKE!$B:$B,'nguyen vat lieu kho'!M$3)</f>
        <v>1</v>
      </c>
      <c r="N220" s="183">
        <f>SUMIFS(BKE!$F:$F,BKE!$C:$C,'nguyen vat lieu kho'!$A:$A,BKE!$B:$B,'nguyen vat lieu kho'!N$3)</f>
        <v>0</v>
      </c>
      <c r="O220" s="183">
        <f>SUMIFS(BKE!$F:$F,BKE!$C:$C,'nguyen vat lieu kho'!$A:$A,BKE!$B:$B,'nguyen vat lieu kho'!O$3)</f>
        <v>0</v>
      </c>
      <c r="P220" s="183">
        <f>SUMIFS(BKE!$F:$F,BKE!$C:$C,'nguyen vat lieu kho'!$A:$A,BKE!$B:$B,'nguyen vat lieu kho'!P$3)</f>
        <v>0</v>
      </c>
      <c r="Q220" s="183">
        <f>SUMIFS(BKE!$F:$F,BKE!$C:$C,'nguyen vat lieu kho'!$A:$A,BKE!$B:$B,'nguyen vat lieu kho'!Q$3)</f>
        <v>0</v>
      </c>
      <c r="R220" s="183">
        <f>SUMIFS(BKE!$F:$F,BKE!$C:$C,'nguyen vat lieu kho'!$A:$A,BKE!$B:$B,'nguyen vat lieu kho'!R$3)</f>
        <v>0</v>
      </c>
      <c r="S220" s="183">
        <f>SUMIFS(BKE!$F:$F,BKE!$C:$C,'nguyen vat lieu kho'!$A:$A,BKE!$B:$B,'nguyen vat lieu kho'!S$3)</f>
        <v>0</v>
      </c>
      <c r="T220" s="183">
        <f>SUMIFS(BKE!$F:$F,BKE!$C:$C,'nguyen vat lieu kho'!$A:$A,BKE!$B:$B,'nguyen vat lieu kho'!T$3)</f>
        <v>2</v>
      </c>
      <c r="U220" s="183">
        <f>SUMIFS(BKE!$F:$F,BKE!$C:$C,'nguyen vat lieu kho'!$A:$A,BKE!$B:$B,'nguyen vat lieu kho'!U$3)</f>
        <v>0</v>
      </c>
      <c r="V220" s="183">
        <f>SUMIFS(BKE!$F:$F,BKE!$C:$C,'nguyen vat lieu kho'!$A:$A,BKE!$B:$B,'nguyen vat lieu kho'!V$3)</f>
        <v>0</v>
      </c>
      <c r="W220" s="183">
        <f>SUMIFS(BKE!$F:$F,BKE!$C:$C,'nguyen vat lieu kho'!$A:$A,BKE!$B:$B,'nguyen vat lieu kho'!W$3)</f>
        <v>0</v>
      </c>
      <c r="X220" s="183">
        <f>SUMIFS(BKE!$F:$F,BKE!$C:$C,'nguyen vat lieu kho'!$A:$A,BKE!$B:$B,'nguyen vat lieu kho'!X$3)</f>
        <v>0</v>
      </c>
      <c r="Y220" s="183">
        <f>SUMIFS(BKE!$F:$F,BKE!$C:$C,'nguyen vat lieu kho'!$A:$A,BKE!$B:$B,'nguyen vat lieu kho'!Y$3)</f>
        <v>0</v>
      </c>
      <c r="Z220" s="183">
        <f>SUMIFS(BKE!$F:$F,BKE!$C:$C,'nguyen vat lieu kho'!$A:$A,BKE!$B:$B,'nguyen vat lieu kho'!Z$3)</f>
        <v>0</v>
      </c>
      <c r="AA220" s="183">
        <f>SUMIFS(BKE!$F:$F,BKE!$C:$C,'nguyen vat lieu kho'!$A:$A,BKE!$B:$B,'nguyen vat lieu kho'!AA$3)</f>
        <v>0</v>
      </c>
      <c r="AB220" s="183">
        <f>SUMIFS(BKE!$F:$F,BKE!$C:$C,'nguyen vat lieu kho'!$A:$A,BKE!$B:$B,'nguyen vat lieu kho'!AB$3)</f>
        <v>0</v>
      </c>
      <c r="AC220" s="183">
        <f>SUMIFS(BKE!$F:$F,BKE!$C:$C,'nguyen vat lieu kho'!$A:$A,BKE!$B:$B,'nguyen vat lieu kho'!AC$3)</f>
        <v>0</v>
      </c>
      <c r="AD220" s="183">
        <f>SUMIFS(BKE!$F:$F,BKE!$C:$C,'nguyen vat lieu kho'!$A:$A,BKE!$B:$B,'nguyen vat lieu kho'!AD$3)</f>
        <v>0</v>
      </c>
      <c r="AE220" s="183">
        <f>SUMIFS(BKE!$F:$F,BKE!$C:$C,'nguyen vat lieu kho'!$A:$A,BKE!$B:$B,'nguyen vat lieu kho'!AE$3)</f>
        <v>0</v>
      </c>
      <c r="AF220" s="183">
        <f>SUMIFS(BKE!$F:$F,BKE!$C:$C,'nguyen vat lieu kho'!$A:$A,BKE!$B:$B,'nguyen vat lieu kho'!AF$3)</f>
        <v>0</v>
      </c>
      <c r="AG220" s="183">
        <f>SUMIFS(BKE!$F:$F,BKE!$C:$C,'nguyen vat lieu kho'!$A:$A,BKE!$B:$B,'nguyen vat lieu kho'!AG$3)</f>
        <v>0</v>
      </c>
      <c r="AH220" s="183">
        <f>SUMIFS(BKE!$F:$F,BKE!$C:$C,'nguyen vat lieu kho'!$A:$A,BKE!$B:$B,'nguyen vat lieu kho'!AH$3)</f>
        <v>0</v>
      </c>
      <c r="AI220" s="183">
        <f>SUMIFS(BKE!$F:$F,BKE!$C:$C,'nguyen vat lieu kho'!$A:$A,BKE!$B:$B,'nguyen vat lieu kho'!AI$3)</f>
        <v>0</v>
      </c>
      <c r="AJ220" s="183">
        <f>SUMIFS(BKE!$F:$F,BKE!$C:$C,'nguyen vat lieu kho'!$A:$A,BKE!$B:$B,'nguyen vat lieu kho'!AJ$3)</f>
        <v>0</v>
      </c>
      <c r="AK220" s="183">
        <f>SUMIFS(BKE!$F:$F,BKE!$C:$C,'nguyen vat lieu kho'!$A:$A,BKE!$B:$B,'nguyen vat lieu kho'!AK$3)</f>
        <v>0</v>
      </c>
      <c r="AL220" s="183">
        <f>SUMIFS(BKE!$F:$F,BKE!$C:$C,'nguyen vat lieu kho'!$A:$A,BKE!$B:$B,'nguyen vat lieu kho'!AL$3)</f>
        <v>0</v>
      </c>
      <c r="AM220" s="183">
        <f>SUMIFS(BKE!$F:$F,BKE!$C:$C,'nguyen vat lieu kho'!$A:$A,BKE!$B:$B,'nguyen vat lieu kho'!AM$3)</f>
        <v>0</v>
      </c>
      <c r="AN220" s="183">
        <f>SUMIFS(BKE!$F:$F,BKE!$C:$C,'nguyen vat lieu kho'!$A:$A,BKE!$B:$B,'nguyen vat lieu kho'!AN$3)</f>
        <v>0</v>
      </c>
      <c r="AO220" s="183">
        <f>SUMIFS(BKE!$F:$F,BKE!$C:$C,'nguyen vat lieu kho'!$A:$A,BKE!$B:$B,'nguyen vat lieu kho'!AO$3)</f>
        <v>0</v>
      </c>
      <c r="AP220" s="183">
        <f>SUMIFS(BKE!$F:$F,BKE!$C:$C,'nguyen vat lieu kho'!$A:$A,BKE!$B:$B,'nguyen vat lieu kho'!AP$3)</f>
        <v>1</v>
      </c>
      <c r="AQ220" s="183">
        <f>SUMIFS(BKE!$F:$F,BKE!$C:$C,'nguyen vat lieu kho'!$A:$A,BKE!$B:$B,'nguyen vat lieu kho'!AQ$3)</f>
        <v>0</v>
      </c>
    </row>
    <row r="221" spans="1:43" s="118" customFormat="1" ht="25.5" customHeight="1">
      <c r="A221" s="6" t="s">
        <v>306</v>
      </c>
      <c r="B221" s="10" t="s">
        <v>307</v>
      </c>
      <c r="C221" s="137" t="s">
        <v>29</v>
      </c>
      <c r="D221" s="123">
        <v>1800</v>
      </c>
      <c r="E221" s="128">
        <v>20</v>
      </c>
      <c r="F221" s="124">
        <f t="shared" si="27"/>
        <v>36000</v>
      </c>
      <c r="G221" s="125">
        <f t="shared" si="28"/>
        <v>0</v>
      </c>
      <c r="H221" s="126">
        <f t="shared" si="24"/>
        <v>0</v>
      </c>
      <c r="I221" s="127">
        <f t="shared" si="25"/>
        <v>20</v>
      </c>
      <c r="J221" s="127">
        <f t="shared" si="25"/>
        <v>36000</v>
      </c>
      <c r="K221" s="128"/>
      <c r="L221" s="122">
        <f t="shared" si="26"/>
        <v>0</v>
      </c>
      <c r="M221" s="183">
        <f>SUMIFS(BKE!$F:$F,BKE!$C:$C,'nguyen vat lieu kho'!$A:$A,BKE!$B:$B,'nguyen vat lieu kho'!M$3)</f>
        <v>0</v>
      </c>
      <c r="N221" s="183">
        <f>SUMIFS(BKE!$F:$F,BKE!$C:$C,'nguyen vat lieu kho'!$A:$A,BKE!$B:$B,'nguyen vat lieu kho'!N$3)</f>
        <v>0</v>
      </c>
      <c r="O221" s="183">
        <f>SUMIFS(BKE!$F:$F,BKE!$C:$C,'nguyen vat lieu kho'!$A:$A,BKE!$B:$B,'nguyen vat lieu kho'!O$3)</f>
        <v>0</v>
      </c>
      <c r="P221" s="183">
        <f>SUMIFS(BKE!$F:$F,BKE!$C:$C,'nguyen vat lieu kho'!$A:$A,BKE!$B:$B,'nguyen vat lieu kho'!P$3)</f>
        <v>0</v>
      </c>
      <c r="Q221" s="183">
        <f>SUMIFS(BKE!$F:$F,BKE!$C:$C,'nguyen vat lieu kho'!$A:$A,BKE!$B:$B,'nguyen vat lieu kho'!Q$3)</f>
        <v>0</v>
      </c>
      <c r="R221" s="183">
        <f>SUMIFS(BKE!$F:$F,BKE!$C:$C,'nguyen vat lieu kho'!$A:$A,BKE!$B:$B,'nguyen vat lieu kho'!R$3)</f>
        <v>0</v>
      </c>
      <c r="S221" s="183">
        <f>SUMIFS(BKE!$F:$F,BKE!$C:$C,'nguyen vat lieu kho'!$A:$A,BKE!$B:$B,'nguyen vat lieu kho'!S$3)</f>
        <v>0</v>
      </c>
      <c r="T221" s="183">
        <f>SUMIFS(BKE!$F:$F,BKE!$C:$C,'nguyen vat lieu kho'!$A:$A,BKE!$B:$B,'nguyen vat lieu kho'!T$3)</f>
        <v>0</v>
      </c>
      <c r="U221" s="183">
        <f>SUMIFS(BKE!$F:$F,BKE!$C:$C,'nguyen vat lieu kho'!$A:$A,BKE!$B:$B,'nguyen vat lieu kho'!U$3)</f>
        <v>0</v>
      </c>
      <c r="V221" s="183">
        <f>SUMIFS(BKE!$F:$F,BKE!$C:$C,'nguyen vat lieu kho'!$A:$A,BKE!$B:$B,'nguyen vat lieu kho'!V$3)</f>
        <v>0</v>
      </c>
      <c r="W221" s="183">
        <f>SUMIFS(BKE!$F:$F,BKE!$C:$C,'nguyen vat lieu kho'!$A:$A,BKE!$B:$B,'nguyen vat lieu kho'!W$3)</f>
        <v>0</v>
      </c>
      <c r="X221" s="183">
        <f>SUMIFS(BKE!$F:$F,BKE!$C:$C,'nguyen vat lieu kho'!$A:$A,BKE!$B:$B,'nguyen vat lieu kho'!X$3)</f>
        <v>0</v>
      </c>
      <c r="Y221" s="183">
        <f>SUMIFS(BKE!$F:$F,BKE!$C:$C,'nguyen vat lieu kho'!$A:$A,BKE!$B:$B,'nguyen vat lieu kho'!Y$3)</f>
        <v>0</v>
      </c>
      <c r="Z221" s="183">
        <f>SUMIFS(BKE!$F:$F,BKE!$C:$C,'nguyen vat lieu kho'!$A:$A,BKE!$B:$B,'nguyen vat lieu kho'!Z$3)</f>
        <v>0</v>
      </c>
      <c r="AA221" s="183">
        <f>SUMIFS(BKE!$F:$F,BKE!$C:$C,'nguyen vat lieu kho'!$A:$A,BKE!$B:$B,'nguyen vat lieu kho'!AA$3)</f>
        <v>0</v>
      </c>
      <c r="AB221" s="183">
        <f>SUMIFS(BKE!$F:$F,BKE!$C:$C,'nguyen vat lieu kho'!$A:$A,BKE!$B:$B,'nguyen vat lieu kho'!AB$3)</f>
        <v>0</v>
      </c>
      <c r="AC221" s="183">
        <f>SUMIFS(BKE!$F:$F,BKE!$C:$C,'nguyen vat lieu kho'!$A:$A,BKE!$B:$B,'nguyen vat lieu kho'!AC$3)</f>
        <v>0</v>
      </c>
      <c r="AD221" s="183">
        <f>SUMIFS(BKE!$F:$F,BKE!$C:$C,'nguyen vat lieu kho'!$A:$A,BKE!$B:$B,'nguyen vat lieu kho'!AD$3)</f>
        <v>0</v>
      </c>
      <c r="AE221" s="183">
        <f>SUMIFS(BKE!$F:$F,BKE!$C:$C,'nguyen vat lieu kho'!$A:$A,BKE!$B:$B,'nguyen vat lieu kho'!AE$3)</f>
        <v>0</v>
      </c>
      <c r="AF221" s="183">
        <f>SUMIFS(BKE!$F:$F,BKE!$C:$C,'nguyen vat lieu kho'!$A:$A,BKE!$B:$B,'nguyen vat lieu kho'!AF$3)</f>
        <v>0</v>
      </c>
      <c r="AG221" s="183">
        <f>SUMIFS(BKE!$F:$F,BKE!$C:$C,'nguyen vat lieu kho'!$A:$A,BKE!$B:$B,'nguyen vat lieu kho'!AG$3)</f>
        <v>0</v>
      </c>
      <c r="AH221" s="183">
        <f>SUMIFS(BKE!$F:$F,BKE!$C:$C,'nguyen vat lieu kho'!$A:$A,BKE!$B:$B,'nguyen vat lieu kho'!AH$3)</f>
        <v>0</v>
      </c>
      <c r="AI221" s="183">
        <f>SUMIFS(BKE!$F:$F,BKE!$C:$C,'nguyen vat lieu kho'!$A:$A,BKE!$B:$B,'nguyen vat lieu kho'!AI$3)</f>
        <v>0</v>
      </c>
      <c r="AJ221" s="183">
        <f>SUMIFS(BKE!$F:$F,BKE!$C:$C,'nguyen vat lieu kho'!$A:$A,BKE!$B:$B,'nguyen vat lieu kho'!AJ$3)</f>
        <v>0</v>
      </c>
      <c r="AK221" s="183">
        <f>SUMIFS(BKE!$F:$F,BKE!$C:$C,'nguyen vat lieu kho'!$A:$A,BKE!$B:$B,'nguyen vat lieu kho'!AK$3)</f>
        <v>0</v>
      </c>
      <c r="AL221" s="183">
        <f>SUMIFS(BKE!$F:$F,BKE!$C:$C,'nguyen vat lieu kho'!$A:$A,BKE!$B:$B,'nguyen vat lieu kho'!AL$3)</f>
        <v>0</v>
      </c>
      <c r="AM221" s="183">
        <f>SUMIFS(BKE!$F:$F,BKE!$C:$C,'nguyen vat lieu kho'!$A:$A,BKE!$B:$B,'nguyen vat lieu kho'!AM$3)</f>
        <v>0</v>
      </c>
      <c r="AN221" s="183">
        <f>SUMIFS(BKE!$F:$F,BKE!$C:$C,'nguyen vat lieu kho'!$A:$A,BKE!$B:$B,'nguyen vat lieu kho'!AN$3)</f>
        <v>0</v>
      </c>
      <c r="AO221" s="183">
        <f>SUMIFS(BKE!$F:$F,BKE!$C:$C,'nguyen vat lieu kho'!$A:$A,BKE!$B:$B,'nguyen vat lieu kho'!AO$3)</f>
        <v>0</v>
      </c>
      <c r="AP221" s="183">
        <f>SUMIFS(BKE!$F:$F,BKE!$C:$C,'nguyen vat lieu kho'!$A:$A,BKE!$B:$B,'nguyen vat lieu kho'!AP$3)</f>
        <v>0</v>
      </c>
      <c r="AQ221" s="183">
        <f>SUMIFS(BKE!$F:$F,BKE!$C:$C,'nguyen vat lieu kho'!$A:$A,BKE!$B:$B,'nguyen vat lieu kho'!AQ$3)</f>
        <v>0</v>
      </c>
    </row>
    <row r="222" spans="1:43" s="118" customFormat="1" ht="25.5" customHeight="1">
      <c r="A222" s="6" t="s">
        <v>725</v>
      </c>
      <c r="B222" s="10" t="s">
        <v>726</v>
      </c>
      <c r="C222" s="137" t="s">
        <v>727</v>
      </c>
      <c r="D222" s="123">
        <v>16500</v>
      </c>
      <c r="E222" s="128">
        <v>2</v>
      </c>
      <c r="F222" s="124">
        <f t="shared" si="27"/>
        <v>33000</v>
      </c>
      <c r="G222" s="125">
        <f>SUM(M222:AQ222)</f>
        <v>0</v>
      </c>
      <c r="H222" s="126">
        <f>D222*G222</f>
        <v>0</v>
      </c>
      <c r="I222" s="127">
        <f t="shared" si="25"/>
        <v>2</v>
      </c>
      <c r="J222" s="127">
        <f t="shared" si="25"/>
        <v>33000</v>
      </c>
      <c r="K222" s="128"/>
      <c r="L222" s="122">
        <f t="shared" si="26"/>
        <v>0</v>
      </c>
      <c r="M222" s="183">
        <f>SUMIFS(BKE!$F:$F,BKE!$C:$C,'nguyen vat lieu kho'!$A:$A,BKE!$B:$B,'nguyen vat lieu kho'!M$3)</f>
        <v>0</v>
      </c>
      <c r="N222" s="183">
        <f>SUMIFS(BKE!$F:$F,BKE!$C:$C,'nguyen vat lieu kho'!$A:$A,BKE!$B:$B,'nguyen vat lieu kho'!N$3)</f>
        <v>0</v>
      </c>
      <c r="O222" s="183">
        <f>SUMIFS(BKE!$F:$F,BKE!$C:$C,'nguyen vat lieu kho'!$A:$A,BKE!$B:$B,'nguyen vat lieu kho'!O$3)</f>
        <v>0</v>
      </c>
      <c r="P222" s="183">
        <f>SUMIFS(BKE!$F:$F,BKE!$C:$C,'nguyen vat lieu kho'!$A:$A,BKE!$B:$B,'nguyen vat lieu kho'!P$3)</f>
        <v>0</v>
      </c>
      <c r="Q222" s="183">
        <f>SUMIFS(BKE!$F:$F,BKE!$C:$C,'nguyen vat lieu kho'!$A:$A,BKE!$B:$B,'nguyen vat lieu kho'!Q$3)</f>
        <v>0</v>
      </c>
      <c r="R222" s="183">
        <f>SUMIFS(BKE!$F:$F,BKE!$C:$C,'nguyen vat lieu kho'!$A:$A,BKE!$B:$B,'nguyen vat lieu kho'!R$3)</f>
        <v>0</v>
      </c>
      <c r="S222" s="183">
        <f>SUMIFS(BKE!$F:$F,BKE!$C:$C,'nguyen vat lieu kho'!$A:$A,BKE!$B:$B,'nguyen vat lieu kho'!S$3)</f>
        <v>0</v>
      </c>
      <c r="T222" s="183">
        <f>SUMIFS(BKE!$F:$F,BKE!$C:$C,'nguyen vat lieu kho'!$A:$A,BKE!$B:$B,'nguyen vat lieu kho'!T$3)</f>
        <v>0</v>
      </c>
      <c r="U222" s="183">
        <f>SUMIFS(BKE!$F:$F,BKE!$C:$C,'nguyen vat lieu kho'!$A:$A,BKE!$B:$B,'nguyen vat lieu kho'!U$3)</f>
        <v>0</v>
      </c>
      <c r="V222" s="183">
        <f>SUMIFS(BKE!$F:$F,BKE!$C:$C,'nguyen vat lieu kho'!$A:$A,BKE!$B:$B,'nguyen vat lieu kho'!V$3)</f>
        <v>0</v>
      </c>
      <c r="W222" s="183">
        <f>SUMIFS(BKE!$F:$F,BKE!$C:$C,'nguyen vat lieu kho'!$A:$A,BKE!$B:$B,'nguyen vat lieu kho'!W$3)</f>
        <v>0</v>
      </c>
      <c r="X222" s="183">
        <f>SUMIFS(BKE!$F:$F,BKE!$C:$C,'nguyen vat lieu kho'!$A:$A,BKE!$B:$B,'nguyen vat lieu kho'!X$3)</f>
        <v>0</v>
      </c>
      <c r="Y222" s="183">
        <f>SUMIFS(BKE!$F:$F,BKE!$C:$C,'nguyen vat lieu kho'!$A:$A,BKE!$B:$B,'nguyen vat lieu kho'!Y$3)</f>
        <v>0</v>
      </c>
      <c r="Z222" s="183">
        <f>SUMIFS(BKE!$F:$F,BKE!$C:$C,'nguyen vat lieu kho'!$A:$A,BKE!$B:$B,'nguyen vat lieu kho'!Z$3)</f>
        <v>0</v>
      </c>
      <c r="AA222" s="183">
        <f>SUMIFS(BKE!$F:$F,BKE!$C:$C,'nguyen vat lieu kho'!$A:$A,BKE!$B:$B,'nguyen vat lieu kho'!AA$3)</f>
        <v>0</v>
      </c>
      <c r="AB222" s="183">
        <f>SUMIFS(BKE!$F:$F,BKE!$C:$C,'nguyen vat lieu kho'!$A:$A,BKE!$B:$B,'nguyen vat lieu kho'!AB$3)</f>
        <v>0</v>
      </c>
      <c r="AC222" s="183">
        <f>SUMIFS(BKE!$F:$F,BKE!$C:$C,'nguyen vat lieu kho'!$A:$A,BKE!$B:$B,'nguyen vat lieu kho'!AC$3)</f>
        <v>0</v>
      </c>
      <c r="AD222" s="183">
        <f>SUMIFS(BKE!$F:$F,BKE!$C:$C,'nguyen vat lieu kho'!$A:$A,BKE!$B:$B,'nguyen vat lieu kho'!AD$3)</f>
        <v>0</v>
      </c>
      <c r="AE222" s="183">
        <f>SUMIFS(BKE!$F:$F,BKE!$C:$C,'nguyen vat lieu kho'!$A:$A,BKE!$B:$B,'nguyen vat lieu kho'!AE$3)</f>
        <v>0</v>
      </c>
      <c r="AF222" s="183">
        <f>SUMIFS(BKE!$F:$F,BKE!$C:$C,'nguyen vat lieu kho'!$A:$A,BKE!$B:$B,'nguyen vat lieu kho'!AF$3)</f>
        <v>0</v>
      </c>
      <c r="AG222" s="183">
        <f>SUMIFS(BKE!$F:$F,BKE!$C:$C,'nguyen vat lieu kho'!$A:$A,BKE!$B:$B,'nguyen vat lieu kho'!AG$3)</f>
        <v>0</v>
      </c>
      <c r="AH222" s="183">
        <f>SUMIFS(BKE!$F:$F,BKE!$C:$C,'nguyen vat lieu kho'!$A:$A,BKE!$B:$B,'nguyen vat lieu kho'!AH$3)</f>
        <v>0</v>
      </c>
      <c r="AI222" s="183">
        <f>SUMIFS(BKE!$F:$F,BKE!$C:$C,'nguyen vat lieu kho'!$A:$A,BKE!$B:$B,'nguyen vat lieu kho'!AI$3)</f>
        <v>0</v>
      </c>
      <c r="AJ222" s="183">
        <f>SUMIFS(BKE!$F:$F,BKE!$C:$C,'nguyen vat lieu kho'!$A:$A,BKE!$B:$B,'nguyen vat lieu kho'!AJ$3)</f>
        <v>0</v>
      </c>
      <c r="AK222" s="183">
        <f>SUMIFS(BKE!$F:$F,BKE!$C:$C,'nguyen vat lieu kho'!$A:$A,BKE!$B:$B,'nguyen vat lieu kho'!AK$3)</f>
        <v>0</v>
      </c>
      <c r="AL222" s="183">
        <f>SUMIFS(BKE!$F:$F,BKE!$C:$C,'nguyen vat lieu kho'!$A:$A,BKE!$B:$B,'nguyen vat lieu kho'!AL$3)</f>
        <v>0</v>
      </c>
      <c r="AM222" s="183">
        <f>SUMIFS(BKE!$F:$F,BKE!$C:$C,'nguyen vat lieu kho'!$A:$A,BKE!$B:$B,'nguyen vat lieu kho'!AM$3)</f>
        <v>0</v>
      </c>
      <c r="AN222" s="183">
        <f>SUMIFS(BKE!$F:$F,BKE!$C:$C,'nguyen vat lieu kho'!$A:$A,BKE!$B:$B,'nguyen vat lieu kho'!AN$3)</f>
        <v>0</v>
      </c>
      <c r="AO222" s="183">
        <f>SUMIFS(BKE!$F:$F,BKE!$C:$C,'nguyen vat lieu kho'!$A:$A,BKE!$B:$B,'nguyen vat lieu kho'!AO$3)</f>
        <v>0</v>
      </c>
      <c r="AP222" s="183">
        <f>SUMIFS(BKE!$F:$F,BKE!$C:$C,'nguyen vat lieu kho'!$A:$A,BKE!$B:$B,'nguyen vat lieu kho'!AP$3)</f>
        <v>0</v>
      </c>
      <c r="AQ222" s="183">
        <f>SUMIFS(BKE!$F:$F,BKE!$C:$C,'nguyen vat lieu kho'!$A:$A,BKE!$B:$B,'nguyen vat lieu kho'!AQ$3)</f>
        <v>0</v>
      </c>
    </row>
    <row r="223" spans="1:43" s="118" customFormat="1" ht="25.5" customHeight="1">
      <c r="A223" s="9" t="s">
        <v>328</v>
      </c>
      <c r="B223" s="9" t="s">
        <v>329</v>
      </c>
      <c r="C223" s="9" t="s">
        <v>27</v>
      </c>
      <c r="D223" s="123"/>
      <c r="E223" s="128"/>
      <c r="F223" s="124">
        <f t="shared" si="27"/>
        <v>0</v>
      </c>
      <c r="G223" s="125">
        <f t="shared" si="28"/>
        <v>0</v>
      </c>
      <c r="H223" s="126">
        <f t="shared" si="24"/>
        <v>0</v>
      </c>
      <c r="I223" s="127">
        <f t="shared" si="25"/>
        <v>0</v>
      </c>
      <c r="J223" s="127">
        <f t="shared" si="25"/>
        <v>0</v>
      </c>
      <c r="K223" s="128"/>
      <c r="L223" s="122">
        <f t="shared" si="26"/>
        <v>0</v>
      </c>
      <c r="M223" s="183">
        <f>SUMIFS(BKE!$F:$F,BKE!$C:$C,'nguyen vat lieu kho'!$A:$A,BKE!$B:$B,'nguyen vat lieu kho'!M$3)</f>
        <v>0</v>
      </c>
      <c r="N223" s="183">
        <f>SUMIFS(BKE!$F:$F,BKE!$C:$C,'nguyen vat lieu kho'!$A:$A,BKE!$B:$B,'nguyen vat lieu kho'!N$3)</f>
        <v>0</v>
      </c>
      <c r="O223" s="183">
        <f>SUMIFS(BKE!$F:$F,BKE!$C:$C,'nguyen vat lieu kho'!$A:$A,BKE!$B:$B,'nguyen vat lieu kho'!O$3)</f>
        <v>0</v>
      </c>
      <c r="P223" s="183">
        <f>SUMIFS(BKE!$F:$F,BKE!$C:$C,'nguyen vat lieu kho'!$A:$A,BKE!$B:$B,'nguyen vat lieu kho'!P$3)</f>
        <v>0</v>
      </c>
      <c r="Q223" s="183">
        <f>SUMIFS(BKE!$F:$F,BKE!$C:$C,'nguyen vat lieu kho'!$A:$A,BKE!$B:$B,'nguyen vat lieu kho'!Q$3)</f>
        <v>0</v>
      </c>
      <c r="R223" s="183">
        <f>SUMIFS(BKE!$F:$F,BKE!$C:$C,'nguyen vat lieu kho'!$A:$A,BKE!$B:$B,'nguyen vat lieu kho'!R$3)</f>
        <v>0</v>
      </c>
      <c r="S223" s="183">
        <f>SUMIFS(BKE!$F:$F,BKE!$C:$C,'nguyen vat lieu kho'!$A:$A,BKE!$B:$B,'nguyen vat lieu kho'!S$3)</f>
        <v>0</v>
      </c>
      <c r="T223" s="183">
        <f>SUMIFS(BKE!$F:$F,BKE!$C:$C,'nguyen vat lieu kho'!$A:$A,BKE!$B:$B,'nguyen vat lieu kho'!T$3)</f>
        <v>0</v>
      </c>
      <c r="U223" s="183">
        <f>SUMIFS(BKE!$F:$F,BKE!$C:$C,'nguyen vat lieu kho'!$A:$A,BKE!$B:$B,'nguyen vat lieu kho'!U$3)</f>
        <v>0</v>
      </c>
      <c r="V223" s="183">
        <f>SUMIFS(BKE!$F:$F,BKE!$C:$C,'nguyen vat lieu kho'!$A:$A,BKE!$B:$B,'nguyen vat lieu kho'!V$3)</f>
        <v>0</v>
      </c>
      <c r="W223" s="183">
        <f>SUMIFS(BKE!$F:$F,BKE!$C:$C,'nguyen vat lieu kho'!$A:$A,BKE!$B:$B,'nguyen vat lieu kho'!W$3)</f>
        <v>0</v>
      </c>
      <c r="X223" s="183">
        <f>SUMIFS(BKE!$F:$F,BKE!$C:$C,'nguyen vat lieu kho'!$A:$A,BKE!$B:$B,'nguyen vat lieu kho'!X$3)</f>
        <v>0</v>
      </c>
      <c r="Y223" s="183">
        <f>SUMIFS(BKE!$F:$F,BKE!$C:$C,'nguyen vat lieu kho'!$A:$A,BKE!$B:$B,'nguyen vat lieu kho'!Y$3)</f>
        <v>0</v>
      </c>
      <c r="Z223" s="183">
        <f>SUMIFS(BKE!$F:$F,BKE!$C:$C,'nguyen vat lieu kho'!$A:$A,BKE!$B:$B,'nguyen vat lieu kho'!Z$3)</f>
        <v>0</v>
      </c>
      <c r="AA223" s="183">
        <f>SUMIFS(BKE!$F:$F,BKE!$C:$C,'nguyen vat lieu kho'!$A:$A,BKE!$B:$B,'nguyen vat lieu kho'!AA$3)</f>
        <v>0</v>
      </c>
      <c r="AB223" s="183">
        <f>SUMIFS(BKE!$F:$F,BKE!$C:$C,'nguyen vat lieu kho'!$A:$A,BKE!$B:$B,'nguyen vat lieu kho'!AB$3)</f>
        <v>0</v>
      </c>
      <c r="AC223" s="183">
        <f>SUMIFS(BKE!$F:$F,BKE!$C:$C,'nguyen vat lieu kho'!$A:$A,BKE!$B:$B,'nguyen vat lieu kho'!AC$3)</f>
        <v>0</v>
      </c>
      <c r="AD223" s="183">
        <f>SUMIFS(BKE!$F:$F,BKE!$C:$C,'nguyen vat lieu kho'!$A:$A,BKE!$B:$B,'nguyen vat lieu kho'!AD$3)</f>
        <v>0</v>
      </c>
      <c r="AE223" s="183">
        <f>SUMIFS(BKE!$F:$F,BKE!$C:$C,'nguyen vat lieu kho'!$A:$A,BKE!$B:$B,'nguyen vat lieu kho'!AE$3)</f>
        <v>0</v>
      </c>
      <c r="AF223" s="183">
        <f>SUMIFS(BKE!$F:$F,BKE!$C:$C,'nguyen vat lieu kho'!$A:$A,BKE!$B:$B,'nguyen vat lieu kho'!AF$3)</f>
        <v>0</v>
      </c>
      <c r="AG223" s="183">
        <f>SUMIFS(BKE!$F:$F,BKE!$C:$C,'nguyen vat lieu kho'!$A:$A,BKE!$B:$B,'nguyen vat lieu kho'!AG$3)</f>
        <v>0</v>
      </c>
      <c r="AH223" s="183">
        <f>SUMIFS(BKE!$F:$F,BKE!$C:$C,'nguyen vat lieu kho'!$A:$A,BKE!$B:$B,'nguyen vat lieu kho'!AH$3)</f>
        <v>0</v>
      </c>
      <c r="AI223" s="183">
        <f>SUMIFS(BKE!$F:$F,BKE!$C:$C,'nguyen vat lieu kho'!$A:$A,BKE!$B:$B,'nguyen vat lieu kho'!AI$3)</f>
        <v>0</v>
      </c>
      <c r="AJ223" s="183">
        <f>SUMIFS(BKE!$F:$F,BKE!$C:$C,'nguyen vat lieu kho'!$A:$A,BKE!$B:$B,'nguyen vat lieu kho'!AJ$3)</f>
        <v>0</v>
      </c>
      <c r="AK223" s="183">
        <f>SUMIFS(BKE!$F:$F,BKE!$C:$C,'nguyen vat lieu kho'!$A:$A,BKE!$B:$B,'nguyen vat lieu kho'!AK$3)</f>
        <v>0</v>
      </c>
      <c r="AL223" s="183">
        <f>SUMIFS(BKE!$F:$F,BKE!$C:$C,'nguyen vat lieu kho'!$A:$A,BKE!$B:$B,'nguyen vat lieu kho'!AL$3)</f>
        <v>0</v>
      </c>
      <c r="AM223" s="183">
        <f>SUMIFS(BKE!$F:$F,BKE!$C:$C,'nguyen vat lieu kho'!$A:$A,BKE!$B:$B,'nguyen vat lieu kho'!AM$3)</f>
        <v>0</v>
      </c>
      <c r="AN223" s="183">
        <f>SUMIFS(BKE!$F:$F,BKE!$C:$C,'nguyen vat lieu kho'!$A:$A,BKE!$B:$B,'nguyen vat lieu kho'!AN$3)</f>
        <v>0</v>
      </c>
      <c r="AO223" s="183">
        <f>SUMIFS(BKE!$F:$F,BKE!$C:$C,'nguyen vat lieu kho'!$A:$A,BKE!$B:$B,'nguyen vat lieu kho'!AO$3)</f>
        <v>0</v>
      </c>
      <c r="AP223" s="183">
        <f>SUMIFS(BKE!$F:$F,BKE!$C:$C,'nguyen vat lieu kho'!$A:$A,BKE!$B:$B,'nguyen vat lieu kho'!AP$3)</f>
        <v>0</v>
      </c>
      <c r="AQ223" s="183">
        <f>SUMIFS(BKE!$F:$F,BKE!$C:$C,'nguyen vat lieu kho'!$A:$A,BKE!$B:$B,'nguyen vat lieu kho'!AQ$3)</f>
        <v>0</v>
      </c>
    </row>
    <row r="224" spans="1:43" s="118" customFormat="1" ht="25.5" customHeight="1">
      <c r="A224" s="9" t="s">
        <v>330</v>
      </c>
      <c r="B224" s="9" t="s">
        <v>331</v>
      </c>
      <c r="C224" s="9" t="s">
        <v>27</v>
      </c>
      <c r="D224" s="123"/>
      <c r="E224" s="128"/>
      <c r="F224" s="124">
        <f t="shared" si="27"/>
        <v>0</v>
      </c>
      <c r="G224" s="125">
        <f t="shared" si="28"/>
        <v>0</v>
      </c>
      <c r="H224" s="126">
        <f t="shared" si="24"/>
        <v>0</v>
      </c>
      <c r="I224" s="127">
        <f t="shared" si="25"/>
        <v>0</v>
      </c>
      <c r="J224" s="127">
        <f t="shared" si="25"/>
        <v>0</v>
      </c>
      <c r="K224" s="128"/>
      <c r="L224" s="122">
        <f t="shared" si="26"/>
        <v>0</v>
      </c>
      <c r="M224" s="183">
        <f>SUMIFS(BKE!$F:$F,BKE!$C:$C,'nguyen vat lieu kho'!$A:$A,BKE!$B:$B,'nguyen vat lieu kho'!M$3)</f>
        <v>0</v>
      </c>
      <c r="N224" s="183">
        <f>SUMIFS(BKE!$F:$F,BKE!$C:$C,'nguyen vat lieu kho'!$A:$A,BKE!$B:$B,'nguyen vat lieu kho'!N$3)</f>
        <v>0</v>
      </c>
      <c r="O224" s="183">
        <f>SUMIFS(BKE!$F:$F,BKE!$C:$C,'nguyen vat lieu kho'!$A:$A,BKE!$B:$B,'nguyen vat lieu kho'!O$3)</f>
        <v>0</v>
      </c>
      <c r="P224" s="183">
        <f>SUMIFS(BKE!$F:$F,BKE!$C:$C,'nguyen vat lieu kho'!$A:$A,BKE!$B:$B,'nguyen vat lieu kho'!P$3)</f>
        <v>0</v>
      </c>
      <c r="Q224" s="183">
        <f>SUMIFS(BKE!$F:$F,BKE!$C:$C,'nguyen vat lieu kho'!$A:$A,BKE!$B:$B,'nguyen vat lieu kho'!Q$3)</f>
        <v>0</v>
      </c>
      <c r="R224" s="183">
        <f>SUMIFS(BKE!$F:$F,BKE!$C:$C,'nguyen vat lieu kho'!$A:$A,BKE!$B:$B,'nguyen vat lieu kho'!R$3)</f>
        <v>0</v>
      </c>
      <c r="S224" s="183">
        <f>SUMIFS(BKE!$F:$F,BKE!$C:$C,'nguyen vat lieu kho'!$A:$A,BKE!$B:$B,'nguyen vat lieu kho'!S$3)</f>
        <v>0</v>
      </c>
      <c r="T224" s="183">
        <f>SUMIFS(BKE!$F:$F,BKE!$C:$C,'nguyen vat lieu kho'!$A:$A,BKE!$B:$B,'nguyen vat lieu kho'!T$3)</f>
        <v>0</v>
      </c>
      <c r="U224" s="183">
        <f>SUMIFS(BKE!$F:$F,BKE!$C:$C,'nguyen vat lieu kho'!$A:$A,BKE!$B:$B,'nguyen vat lieu kho'!U$3)</f>
        <v>0</v>
      </c>
      <c r="V224" s="183">
        <f>SUMIFS(BKE!$F:$F,BKE!$C:$C,'nguyen vat lieu kho'!$A:$A,BKE!$B:$B,'nguyen vat lieu kho'!V$3)</f>
        <v>0</v>
      </c>
      <c r="W224" s="183">
        <f>SUMIFS(BKE!$F:$F,BKE!$C:$C,'nguyen vat lieu kho'!$A:$A,BKE!$B:$B,'nguyen vat lieu kho'!W$3)</f>
        <v>0</v>
      </c>
      <c r="X224" s="183">
        <f>SUMIFS(BKE!$F:$F,BKE!$C:$C,'nguyen vat lieu kho'!$A:$A,BKE!$B:$B,'nguyen vat lieu kho'!X$3)</f>
        <v>0</v>
      </c>
      <c r="Y224" s="183">
        <f>SUMIFS(BKE!$F:$F,BKE!$C:$C,'nguyen vat lieu kho'!$A:$A,BKE!$B:$B,'nguyen vat lieu kho'!Y$3)</f>
        <v>0</v>
      </c>
      <c r="Z224" s="183">
        <f>SUMIFS(BKE!$F:$F,BKE!$C:$C,'nguyen vat lieu kho'!$A:$A,BKE!$B:$B,'nguyen vat lieu kho'!Z$3)</f>
        <v>0</v>
      </c>
      <c r="AA224" s="183">
        <f>SUMIFS(BKE!$F:$F,BKE!$C:$C,'nguyen vat lieu kho'!$A:$A,BKE!$B:$B,'nguyen vat lieu kho'!AA$3)</f>
        <v>0</v>
      </c>
      <c r="AB224" s="183">
        <f>SUMIFS(BKE!$F:$F,BKE!$C:$C,'nguyen vat lieu kho'!$A:$A,BKE!$B:$B,'nguyen vat lieu kho'!AB$3)</f>
        <v>0</v>
      </c>
      <c r="AC224" s="183">
        <f>SUMIFS(BKE!$F:$F,BKE!$C:$C,'nguyen vat lieu kho'!$A:$A,BKE!$B:$B,'nguyen vat lieu kho'!AC$3)</f>
        <v>0</v>
      </c>
      <c r="AD224" s="183">
        <f>SUMIFS(BKE!$F:$F,BKE!$C:$C,'nguyen vat lieu kho'!$A:$A,BKE!$B:$B,'nguyen vat lieu kho'!AD$3)</f>
        <v>0</v>
      </c>
      <c r="AE224" s="183">
        <f>SUMIFS(BKE!$F:$F,BKE!$C:$C,'nguyen vat lieu kho'!$A:$A,BKE!$B:$B,'nguyen vat lieu kho'!AE$3)</f>
        <v>0</v>
      </c>
      <c r="AF224" s="183">
        <f>SUMIFS(BKE!$F:$F,BKE!$C:$C,'nguyen vat lieu kho'!$A:$A,BKE!$B:$B,'nguyen vat lieu kho'!AF$3)</f>
        <v>0</v>
      </c>
      <c r="AG224" s="183">
        <f>SUMIFS(BKE!$F:$F,BKE!$C:$C,'nguyen vat lieu kho'!$A:$A,BKE!$B:$B,'nguyen vat lieu kho'!AG$3)</f>
        <v>0</v>
      </c>
      <c r="AH224" s="183">
        <f>SUMIFS(BKE!$F:$F,BKE!$C:$C,'nguyen vat lieu kho'!$A:$A,BKE!$B:$B,'nguyen vat lieu kho'!AH$3)</f>
        <v>0</v>
      </c>
      <c r="AI224" s="183">
        <f>SUMIFS(BKE!$F:$F,BKE!$C:$C,'nguyen vat lieu kho'!$A:$A,BKE!$B:$B,'nguyen vat lieu kho'!AI$3)</f>
        <v>0</v>
      </c>
      <c r="AJ224" s="183">
        <f>SUMIFS(BKE!$F:$F,BKE!$C:$C,'nguyen vat lieu kho'!$A:$A,BKE!$B:$B,'nguyen vat lieu kho'!AJ$3)</f>
        <v>0</v>
      </c>
      <c r="AK224" s="183">
        <f>SUMIFS(BKE!$F:$F,BKE!$C:$C,'nguyen vat lieu kho'!$A:$A,BKE!$B:$B,'nguyen vat lieu kho'!AK$3)</f>
        <v>0</v>
      </c>
      <c r="AL224" s="183">
        <f>SUMIFS(BKE!$F:$F,BKE!$C:$C,'nguyen vat lieu kho'!$A:$A,BKE!$B:$B,'nguyen vat lieu kho'!AL$3)</f>
        <v>0</v>
      </c>
      <c r="AM224" s="183">
        <f>SUMIFS(BKE!$F:$F,BKE!$C:$C,'nguyen vat lieu kho'!$A:$A,BKE!$B:$B,'nguyen vat lieu kho'!AM$3)</f>
        <v>0</v>
      </c>
      <c r="AN224" s="183">
        <f>SUMIFS(BKE!$F:$F,BKE!$C:$C,'nguyen vat lieu kho'!$A:$A,BKE!$B:$B,'nguyen vat lieu kho'!AN$3)</f>
        <v>0</v>
      </c>
      <c r="AO224" s="183">
        <f>SUMIFS(BKE!$F:$F,BKE!$C:$C,'nguyen vat lieu kho'!$A:$A,BKE!$B:$B,'nguyen vat lieu kho'!AO$3)</f>
        <v>0</v>
      </c>
      <c r="AP224" s="183">
        <f>SUMIFS(BKE!$F:$F,BKE!$C:$C,'nguyen vat lieu kho'!$A:$A,BKE!$B:$B,'nguyen vat lieu kho'!AP$3)</f>
        <v>0</v>
      </c>
      <c r="AQ224" s="183">
        <f>SUMIFS(BKE!$F:$F,BKE!$C:$C,'nguyen vat lieu kho'!$A:$A,BKE!$B:$B,'nguyen vat lieu kho'!AQ$3)</f>
        <v>0</v>
      </c>
    </row>
    <row r="225" spans="1:43" s="118" customFormat="1" ht="25.5" customHeight="1">
      <c r="A225" s="9" t="s">
        <v>881</v>
      </c>
      <c r="B225" s="9" t="s">
        <v>343</v>
      </c>
      <c r="C225" s="9" t="s">
        <v>27</v>
      </c>
      <c r="D225" s="123">
        <v>150</v>
      </c>
      <c r="E225" s="128">
        <v>90</v>
      </c>
      <c r="F225" s="124">
        <f t="shared" si="27"/>
        <v>13500</v>
      </c>
      <c r="G225" s="125">
        <f t="shared" si="28"/>
        <v>0</v>
      </c>
      <c r="H225" s="126">
        <f t="shared" si="24"/>
        <v>0</v>
      </c>
      <c r="I225" s="127">
        <f t="shared" si="25"/>
        <v>-10</v>
      </c>
      <c r="J225" s="127">
        <f t="shared" si="25"/>
        <v>-1500</v>
      </c>
      <c r="K225" s="128">
        <v>100</v>
      </c>
      <c r="L225" s="122">
        <f t="shared" si="26"/>
        <v>15000</v>
      </c>
      <c r="M225" s="183">
        <f>SUMIFS(BKE!$F:$F,BKE!$C:$C,'nguyen vat lieu kho'!$A:$A,BKE!$B:$B,'nguyen vat lieu kho'!M$3)</f>
        <v>0</v>
      </c>
      <c r="N225" s="183">
        <f>SUMIFS(BKE!$F:$F,BKE!$C:$C,'nguyen vat lieu kho'!$A:$A,BKE!$B:$B,'nguyen vat lieu kho'!N$3)</f>
        <v>0</v>
      </c>
      <c r="O225" s="183">
        <f>SUMIFS(BKE!$F:$F,BKE!$C:$C,'nguyen vat lieu kho'!$A:$A,BKE!$B:$B,'nguyen vat lieu kho'!O$3)</f>
        <v>0</v>
      </c>
      <c r="P225" s="183">
        <f>SUMIFS(BKE!$F:$F,BKE!$C:$C,'nguyen vat lieu kho'!$A:$A,BKE!$B:$B,'nguyen vat lieu kho'!P$3)</f>
        <v>0</v>
      </c>
      <c r="Q225" s="183">
        <f>SUMIFS(BKE!$F:$F,BKE!$C:$C,'nguyen vat lieu kho'!$A:$A,BKE!$B:$B,'nguyen vat lieu kho'!Q$3)</f>
        <v>0</v>
      </c>
      <c r="R225" s="183">
        <f>SUMIFS(BKE!$F:$F,BKE!$C:$C,'nguyen vat lieu kho'!$A:$A,BKE!$B:$B,'nguyen vat lieu kho'!R$3)</f>
        <v>0</v>
      </c>
      <c r="S225" s="183">
        <f>SUMIFS(BKE!$F:$F,BKE!$C:$C,'nguyen vat lieu kho'!$A:$A,BKE!$B:$B,'nguyen vat lieu kho'!S$3)</f>
        <v>0</v>
      </c>
      <c r="T225" s="183">
        <f>SUMIFS(BKE!$F:$F,BKE!$C:$C,'nguyen vat lieu kho'!$A:$A,BKE!$B:$B,'nguyen vat lieu kho'!T$3)</f>
        <v>0</v>
      </c>
      <c r="U225" s="183">
        <f>SUMIFS(BKE!$F:$F,BKE!$C:$C,'nguyen vat lieu kho'!$A:$A,BKE!$B:$B,'nguyen vat lieu kho'!U$3)</f>
        <v>0</v>
      </c>
      <c r="V225" s="183">
        <f>SUMIFS(BKE!$F:$F,BKE!$C:$C,'nguyen vat lieu kho'!$A:$A,BKE!$B:$B,'nguyen vat lieu kho'!V$3)</f>
        <v>0</v>
      </c>
      <c r="W225" s="183">
        <f>SUMIFS(BKE!$F:$F,BKE!$C:$C,'nguyen vat lieu kho'!$A:$A,BKE!$B:$B,'nguyen vat lieu kho'!W$3)</f>
        <v>0</v>
      </c>
      <c r="X225" s="183">
        <f>SUMIFS(BKE!$F:$F,BKE!$C:$C,'nguyen vat lieu kho'!$A:$A,BKE!$B:$B,'nguyen vat lieu kho'!X$3)</f>
        <v>0</v>
      </c>
      <c r="Y225" s="183">
        <f>SUMIFS(BKE!$F:$F,BKE!$C:$C,'nguyen vat lieu kho'!$A:$A,BKE!$B:$B,'nguyen vat lieu kho'!Y$3)</f>
        <v>0</v>
      </c>
      <c r="Z225" s="183">
        <f>SUMIFS(BKE!$F:$F,BKE!$C:$C,'nguyen vat lieu kho'!$A:$A,BKE!$B:$B,'nguyen vat lieu kho'!Z$3)</f>
        <v>0</v>
      </c>
      <c r="AA225" s="183">
        <f>SUMIFS(BKE!$F:$F,BKE!$C:$C,'nguyen vat lieu kho'!$A:$A,BKE!$B:$B,'nguyen vat lieu kho'!AA$3)</f>
        <v>0</v>
      </c>
      <c r="AB225" s="183">
        <f>SUMIFS(BKE!$F:$F,BKE!$C:$C,'nguyen vat lieu kho'!$A:$A,BKE!$B:$B,'nguyen vat lieu kho'!AB$3)</f>
        <v>0</v>
      </c>
      <c r="AC225" s="183">
        <f>SUMIFS(BKE!$F:$F,BKE!$C:$C,'nguyen vat lieu kho'!$A:$A,BKE!$B:$B,'nguyen vat lieu kho'!AC$3)</f>
        <v>0</v>
      </c>
      <c r="AD225" s="183">
        <f>SUMIFS(BKE!$F:$F,BKE!$C:$C,'nguyen vat lieu kho'!$A:$A,BKE!$B:$B,'nguyen vat lieu kho'!AD$3)</f>
        <v>0</v>
      </c>
      <c r="AE225" s="183">
        <f>SUMIFS(BKE!$F:$F,BKE!$C:$C,'nguyen vat lieu kho'!$A:$A,BKE!$B:$B,'nguyen vat lieu kho'!AE$3)</f>
        <v>0</v>
      </c>
      <c r="AF225" s="183">
        <f>SUMIFS(BKE!$F:$F,BKE!$C:$C,'nguyen vat lieu kho'!$A:$A,BKE!$B:$B,'nguyen vat lieu kho'!AF$3)</f>
        <v>0</v>
      </c>
      <c r="AG225" s="183">
        <f>SUMIFS(BKE!$F:$F,BKE!$C:$C,'nguyen vat lieu kho'!$A:$A,BKE!$B:$B,'nguyen vat lieu kho'!AG$3)</f>
        <v>0</v>
      </c>
      <c r="AH225" s="183">
        <f>SUMIFS(BKE!$F:$F,BKE!$C:$C,'nguyen vat lieu kho'!$A:$A,BKE!$B:$B,'nguyen vat lieu kho'!AH$3)</f>
        <v>0</v>
      </c>
      <c r="AI225" s="183">
        <f>SUMIFS(BKE!$F:$F,BKE!$C:$C,'nguyen vat lieu kho'!$A:$A,BKE!$B:$B,'nguyen vat lieu kho'!AI$3)</f>
        <v>0</v>
      </c>
      <c r="AJ225" s="183">
        <f>SUMIFS(BKE!$F:$F,BKE!$C:$C,'nguyen vat lieu kho'!$A:$A,BKE!$B:$B,'nguyen vat lieu kho'!AJ$3)</f>
        <v>0</v>
      </c>
      <c r="AK225" s="183">
        <f>SUMIFS(BKE!$F:$F,BKE!$C:$C,'nguyen vat lieu kho'!$A:$A,BKE!$B:$B,'nguyen vat lieu kho'!AK$3)</f>
        <v>0</v>
      </c>
      <c r="AL225" s="183">
        <f>SUMIFS(BKE!$F:$F,BKE!$C:$C,'nguyen vat lieu kho'!$A:$A,BKE!$B:$B,'nguyen vat lieu kho'!AL$3)</f>
        <v>0</v>
      </c>
      <c r="AM225" s="183">
        <f>SUMIFS(BKE!$F:$F,BKE!$C:$C,'nguyen vat lieu kho'!$A:$A,BKE!$B:$B,'nguyen vat lieu kho'!AM$3)</f>
        <v>0</v>
      </c>
      <c r="AN225" s="183">
        <f>SUMIFS(BKE!$F:$F,BKE!$C:$C,'nguyen vat lieu kho'!$A:$A,BKE!$B:$B,'nguyen vat lieu kho'!AN$3)</f>
        <v>0</v>
      </c>
      <c r="AO225" s="183">
        <f>SUMIFS(BKE!$F:$F,BKE!$C:$C,'nguyen vat lieu kho'!$A:$A,BKE!$B:$B,'nguyen vat lieu kho'!AO$3)</f>
        <v>0</v>
      </c>
      <c r="AP225" s="183">
        <f>SUMIFS(BKE!$F:$F,BKE!$C:$C,'nguyen vat lieu kho'!$A:$A,BKE!$B:$B,'nguyen vat lieu kho'!AP$3)</f>
        <v>0</v>
      </c>
      <c r="AQ225" s="183">
        <f>SUMIFS(BKE!$F:$F,BKE!$C:$C,'nguyen vat lieu kho'!$A:$A,BKE!$B:$B,'nguyen vat lieu kho'!AQ$3)</f>
        <v>0</v>
      </c>
    </row>
    <row r="226" spans="1:43" s="118" customFormat="1" ht="25.5" customHeight="1">
      <c r="A226" s="9" t="s">
        <v>344</v>
      </c>
      <c r="B226" s="9" t="s">
        <v>934</v>
      </c>
      <c r="C226" s="9" t="s">
        <v>27</v>
      </c>
      <c r="D226" s="123"/>
      <c r="E226" s="128"/>
      <c r="F226" s="124">
        <f t="shared" si="27"/>
        <v>0</v>
      </c>
      <c r="G226" s="125">
        <f t="shared" si="28"/>
        <v>0</v>
      </c>
      <c r="H226" s="126">
        <f t="shared" si="24"/>
        <v>0</v>
      </c>
      <c r="I226" s="127">
        <f t="shared" si="25"/>
        <v>-51</v>
      </c>
      <c r="J226" s="127">
        <f t="shared" si="25"/>
        <v>0</v>
      </c>
      <c r="K226" s="128">
        <v>51</v>
      </c>
      <c r="L226" s="122">
        <f t="shared" si="26"/>
        <v>0</v>
      </c>
      <c r="M226" s="183">
        <f>SUMIFS(BKE!$F:$F,BKE!$C:$C,'nguyen vat lieu kho'!$A:$A,BKE!$B:$B,'nguyen vat lieu kho'!M$3)</f>
        <v>0</v>
      </c>
      <c r="N226" s="183">
        <f>SUMIFS(BKE!$F:$F,BKE!$C:$C,'nguyen vat lieu kho'!$A:$A,BKE!$B:$B,'nguyen vat lieu kho'!N$3)</f>
        <v>0</v>
      </c>
      <c r="O226" s="183">
        <f>SUMIFS(BKE!$F:$F,BKE!$C:$C,'nguyen vat lieu kho'!$A:$A,BKE!$B:$B,'nguyen vat lieu kho'!O$3)</f>
        <v>0</v>
      </c>
      <c r="P226" s="183">
        <f>SUMIFS(BKE!$F:$F,BKE!$C:$C,'nguyen vat lieu kho'!$A:$A,BKE!$B:$B,'nguyen vat lieu kho'!P$3)</f>
        <v>0</v>
      </c>
      <c r="Q226" s="183">
        <f>SUMIFS(BKE!$F:$F,BKE!$C:$C,'nguyen vat lieu kho'!$A:$A,BKE!$B:$B,'nguyen vat lieu kho'!Q$3)</f>
        <v>0</v>
      </c>
      <c r="R226" s="183">
        <f>SUMIFS(BKE!$F:$F,BKE!$C:$C,'nguyen vat lieu kho'!$A:$A,BKE!$B:$B,'nguyen vat lieu kho'!R$3)</f>
        <v>0</v>
      </c>
      <c r="S226" s="183">
        <f>SUMIFS(BKE!$F:$F,BKE!$C:$C,'nguyen vat lieu kho'!$A:$A,BKE!$B:$B,'nguyen vat lieu kho'!S$3)</f>
        <v>0</v>
      </c>
      <c r="T226" s="183">
        <f>SUMIFS(BKE!$F:$F,BKE!$C:$C,'nguyen vat lieu kho'!$A:$A,BKE!$B:$B,'nguyen vat lieu kho'!T$3)</f>
        <v>0</v>
      </c>
      <c r="U226" s="183">
        <f>SUMIFS(BKE!$F:$F,BKE!$C:$C,'nguyen vat lieu kho'!$A:$A,BKE!$B:$B,'nguyen vat lieu kho'!U$3)</f>
        <v>0</v>
      </c>
      <c r="V226" s="183">
        <f>SUMIFS(BKE!$F:$F,BKE!$C:$C,'nguyen vat lieu kho'!$A:$A,BKE!$B:$B,'nguyen vat lieu kho'!V$3)</f>
        <v>0</v>
      </c>
      <c r="W226" s="183">
        <f>SUMIFS(BKE!$F:$F,BKE!$C:$C,'nguyen vat lieu kho'!$A:$A,BKE!$B:$B,'nguyen vat lieu kho'!W$3)</f>
        <v>0</v>
      </c>
      <c r="X226" s="183">
        <f>SUMIFS(BKE!$F:$F,BKE!$C:$C,'nguyen vat lieu kho'!$A:$A,BKE!$B:$B,'nguyen vat lieu kho'!X$3)</f>
        <v>0</v>
      </c>
      <c r="Y226" s="183">
        <f>SUMIFS(BKE!$F:$F,BKE!$C:$C,'nguyen vat lieu kho'!$A:$A,BKE!$B:$B,'nguyen vat lieu kho'!Y$3)</f>
        <v>0</v>
      </c>
      <c r="Z226" s="183">
        <f>SUMIFS(BKE!$F:$F,BKE!$C:$C,'nguyen vat lieu kho'!$A:$A,BKE!$B:$B,'nguyen vat lieu kho'!Z$3)</f>
        <v>0</v>
      </c>
      <c r="AA226" s="183">
        <f>SUMIFS(BKE!$F:$F,BKE!$C:$C,'nguyen vat lieu kho'!$A:$A,BKE!$B:$B,'nguyen vat lieu kho'!AA$3)</f>
        <v>0</v>
      </c>
      <c r="AB226" s="183">
        <f>SUMIFS(BKE!$F:$F,BKE!$C:$C,'nguyen vat lieu kho'!$A:$A,BKE!$B:$B,'nguyen vat lieu kho'!AB$3)</f>
        <v>0</v>
      </c>
      <c r="AC226" s="183">
        <f>SUMIFS(BKE!$F:$F,BKE!$C:$C,'nguyen vat lieu kho'!$A:$A,BKE!$B:$B,'nguyen vat lieu kho'!AC$3)</f>
        <v>0</v>
      </c>
      <c r="AD226" s="183">
        <f>SUMIFS(BKE!$F:$F,BKE!$C:$C,'nguyen vat lieu kho'!$A:$A,BKE!$B:$B,'nguyen vat lieu kho'!AD$3)</f>
        <v>0</v>
      </c>
      <c r="AE226" s="183">
        <f>SUMIFS(BKE!$F:$F,BKE!$C:$C,'nguyen vat lieu kho'!$A:$A,BKE!$B:$B,'nguyen vat lieu kho'!AE$3)</f>
        <v>0</v>
      </c>
      <c r="AF226" s="183">
        <f>SUMIFS(BKE!$F:$F,BKE!$C:$C,'nguyen vat lieu kho'!$A:$A,BKE!$B:$B,'nguyen vat lieu kho'!AF$3)</f>
        <v>0</v>
      </c>
      <c r="AG226" s="183">
        <f>SUMIFS(BKE!$F:$F,BKE!$C:$C,'nguyen vat lieu kho'!$A:$A,BKE!$B:$B,'nguyen vat lieu kho'!AG$3)</f>
        <v>0</v>
      </c>
      <c r="AH226" s="183">
        <f>SUMIFS(BKE!$F:$F,BKE!$C:$C,'nguyen vat lieu kho'!$A:$A,BKE!$B:$B,'nguyen vat lieu kho'!AH$3)</f>
        <v>0</v>
      </c>
      <c r="AI226" s="183">
        <f>SUMIFS(BKE!$F:$F,BKE!$C:$C,'nguyen vat lieu kho'!$A:$A,BKE!$B:$B,'nguyen vat lieu kho'!AI$3)</f>
        <v>0</v>
      </c>
      <c r="AJ226" s="183">
        <f>SUMIFS(BKE!$F:$F,BKE!$C:$C,'nguyen vat lieu kho'!$A:$A,BKE!$B:$B,'nguyen vat lieu kho'!AJ$3)</f>
        <v>0</v>
      </c>
      <c r="AK226" s="183">
        <f>SUMIFS(BKE!$F:$F,BKE!$C:$C,'nguyen vat lieu kho'!$A:$A,BKE!$B:$B,'nguyen vat lieu kho'!AK$3)</f>
        <v>0</v>
      </c>
      <c r="AL226" s="183">
        <f>SUMIFS(BKE!$F:$F,BKE!$C:$C,'nguyen vat lieu kho'!$A:$A,BKE!$B:$B,'nguyen vat lieu kho'!AL$3)</f>
        <v>0</v>
      </c>
      <c r="AM226" s="183">
        <f>SUMIFS(BKE!$F:$F,BKE!$C:$C,'nguyen vat lieu kho'!$A:$A,BKE!$B:$B,'nguyen vat lieu kho'!AM$3)</f>
        <v>0</v>
      </c>
      <c r="AN226" s="183">
        <f>SUMIFS(BKE!$F:$F,BKE!$C:$C,'nguyen vat lieu kho'!$A:$A,BKE!$B:$B,'nguyen vat lieu kho'!AN$3)</f>
        <v>0</v>
      </c>
      <c r="AO226" s="183">
        <f>SUMIFS(BKE!$F:$F,BKE!$C:$C,'nguyen vat lieu kho'!$A:$A,BKE!$B:$B,'nguyen vat lieu kho'!AO$3)</f>
        <v>0</v>
      </c>
      <c r="AP226" s="183">
        <f>SUMIFS(BKE!$F:$F,BKE!$C:$C,'nguyen vat lieu kho'!$A:$A,BKE!$B:$B,'nguyen vat lieu kho'!AP$3)</f>
        <v>0</v>
      </c>
      <c r="AQ226" s="183">
        <f>SUMIFS(BKE!$F:$F,BKE!$C:$C,'nguyen vat lieu kho'!$A:$A,BKE!$B:$B,'nguyen vat lieu kho'!AQ$3)</f>
        <v>0</v>
      </c>
    </row>
    <row r="227" spans="1:43" s="118" customFormat="1" ht="25.5" customHeight="1">
      <c r="A227" s="9" t="s">
        <v>570</v>
      </c>
      <c r="B227" s="9" t="s">
        <v>935</v>
      </c>
      <c r="C227" s="9" t="s">
        <v>27</v>
      </c>
      <c r="D227" s="123" t="str">
        <f>VLOOKUP(A227,BKE!C733:H1137,5,0)</f>
        <v>0</v>
      </c>
      <c r="E227" s="128">
        <v>67</v>
      </c>
      <c r="F227" s="124">
        <f t="shared" si="27"/>
        <v>0</v>
      </c>
      <c r="G227" s="125">
        <f t="shared" si="28"/>
        <v>0</v>
      </c>
      <c r="H227" s="126">
        <f t="shared" si="24"/>
        <v>0</v>
      </c>
      <c r="I227" s="127">
        <f t="shared" si="25"/>
        <v>0</v>
      </c>
      <c r="J227" s="127">
        <f t="shared" si="25"/>
        <v>0</v>
      </c>
      <c r="K227" s="128">
        <v>67</v>
      </c>
      <c r="L227" s="122">
        <f t="shared" si="26"/>
        <v>0</v>
      </c>
      <c r="M227" s="183">
        <f>SUMIFS(BKE!$F:$F,BKE!$C:$C,'nguyen vat lieu kho'!$A:$A,BKE!$B:$B,'nguyen vat lieu kho'!M$3)</f>
        <v>0</v>
      </c>
      <c r="N227" s="183">
        <f>SUMIFS(BKE!$F:$F,BKE!$C:$C,'nguyen vat lieu kho'!$A:$A,BKE!$B:$B,'nguyen vat lieu kho'!N$3)</f>
        <v>0</v>
      </c>
      <c r="O227" s="183">
        <f>SUMIFS(BKE!$F:$F,BKE!$C:$C,'nguyen vat lieu kho'!$A:$A,BKE!$B:$B,'nguyen vat lieu kho'!O$3)</f>
        <v>0</v>
      </c>
      <c r="P227" s="183">
        <f>SUMIFS(BKE!$F:$F,BKE!$C:$C,'nguyen vat lieu kho'!$A:$A,BKE!$B:$B,'nguyen vat lieu kho'!P$3)</f>
        <v>0</v>
      </c>
      <c r="Q227" s="183">
        <f>SUMIFS(BKE!$F:$F,BKE!$C:$C,'nguyen vat lieu kho'!$A:$A,BKE!$B:$B,'nguyen vat lieu kho'!Q$3)</f>
        <v>0</v>
      </c>
      <c r="R227" s="183">
        <f>SUMIFS(BKE!$F:$F,BKE!$C:$C,'nguyen vat lieu kho'!$A:$A,BKE!$B:$B,'nguyen vat lieu kho'!R$3)</f>
        <v>0</v>
      </c>
      <c r="S227" s="183">
        <f>SUMIFS(BKE!$F:$F,BKE!$C:$C,'nguyen vat lieu kho'!$A:$A,BKE!$B:$B,'nguyen vat lieu kho'!S$3)</f>
        <v>0</v>
      </c>
      <c r="T227" s="183">
        <f>SUMIFS(BKE!$F:$F,BKE!$C:$C,'nguyen vat lieu kho'!$A:$A,BKE!$B:$B,'nguyen vat lieu kho'!T$3)</f>
        <v>0</v>
      </c>
      <c r="U227" s="183">
        <f>SUMIFS(BKE!$F:$F,BKE!$C:$C,'nguyen vat lieu kho'!$A:$A,BKE!$B:$B,'nguyen vat lieu kho'!U$3)</f>
        <v>0</v>
      </c>
      <c r="V227" s="183">
        <f>SUMIFS(BKE!$F:$F,BKE!$C:$C,'nguyen vat lieu kho'!$A:$A,BKE!$B:$B,'nguyen vat lieu kho'!V$3)</f>
        <v>0</v>
      </c>
      <c r="W227" s="183">
        <f>SUMIFS(BKE!$F:$F,BKE!$C:$C,'nguyen vat lieu kho'!$A:$A,BKE!$B:$B,'nguyen vat lieu kho'!W$3)</f>
        <v>0</v>
      </c>
      <c r="X227" s="183">
        <f>SUMIFS(BKE!$F:$F,BKE!$C:$C,'nguyen vat lieu kho'!$A:$A,BKE!$B:$B,'nguyen vat lieu kho'!X$3)</f>
        <v>0</v>
      </c>
      <c r="Y227" s="183">
        <f>SUMIFS(BKE!$F:$F,BKE!$C:$C,'nguyen vat lieu kho'!$A:$A,BKE!$B:$B,'nguyen vat lieu kho'!Y$3)</f>
        <v>0</v>
      </c>
      <c r="Z227" s="183">
        <f>SUMIFS(BKE!$F:$F,BKE!$C:$C,'nguyen vat lieu kho'!$A:$A,BKE!$B:$B,'nguyen vat lieu kho'!Z$3)</f>
        <v>0</v>
      </c>
      <c r="AA227" s="183">
        <f>SUMIFS(BKE!$F:$F,BKE!$C:$C,'nguyen vat lieu kho'!$A:$A,BKE!$B:$B,'nguyen vat lieu kho'!AA$3)</f>
        <v>0</v>
      </c>
      <c r="AB227" s="183">
        <f>SUMIFS(BKE!$F:$F,BKE!$C:$C,'nguyen vat lieu kho'!$A:$A,BKE!$B:$B,'nguyen vat lieu kho'!AB$3)</f>
        <v>0</v>
      </c>
      <c r="AC227" s="183">
        <f>SUMIFS(BKE!$F:$F,BKE!$C:$C,'nguyen vat lieu kho'!$A:$A,BKE!$B:$B,'nguyen vat lieu kho'!AC$3)</f>
        <v>0</v>
      </c>
      <c r="AD227" s="183">
        <f>SUMIFS(BKE!$F:$F,BKE!$C:$C,'nguyen vat lieu kho'!$A:$A,BKE!$B:$B,'nguyen vat lieu kho'!AD$3)</f>
        <v>0</v>
      </c>
      <c r="AE227" s="183">
        <f>SUMIFS(BKE!$F:$F,BKE!$C:$C,'nguyen vat lieu kho'!$A:$A,BKE!$B:$B,'nguyen vat lieu kho'!AE$3)</f>
        <v>0</v>
      </c>
      <c r="AF227" s="183">
        <f>SUMIFS(BKE!$F:$F,BKE!$C:$C,'nguyen vat lieu kho'!$A:$A,BKE!$B:$B,'nguyen vat lieu kho'!AF$3)</f>
        <v>0</v>
      </c>
      <c r="AG227" s="183">
        <f>SUMIFS(BKE!$F:$F,BKE!$C:$C,'nguyen vat lieu kho'!$A:$A,BKE!$B:$B,'nguyen vat lieu kho'!AG$3)</f>
        <v>0</v>
      </c>
      <c r="AH227" s="183">
        <f>SUMIFS(BKE!$F:$F,BKE!$C:$C,'nguyen vat lieu kho'!$A:$A,BKE!$B:$B,'nguyen vat lieu kho'!AH$3)</f>
        <v>0</v>
      </c>
      <c r="AI227" s="183">
        <f>SUMIFS(BKE!$F:$F,BKE!$C:$C,'nguyen vat lieu kho'!$A:$A,BKE!$B:$B,'nguyen vat lieu kho'!AI$3)</f>
        <v>0</v>
      </c>
      <c r="AJ227" s="183">
        <f>SUMIFS(BKE!$F:$F,BKE!$C:$C,'nguyen vat lieu kho'!$A:$A,BKE!$B:$B,'nguyen vat lieu kho'!AJ$3)</f>
        <v>0</v>
      </c>
      <c r="AK227" s="183">
        <f>SUMIFS(BKE!$F:$F,BKE!$C:$C,'nguyen vat lieu kho'!$A:$A,BKE!$B:$B,'nguyen vat lieu kho'!AK$3)</f>
        <v>0</v>
      </c>
      <c r="AL227" s="183">
        <f>SUMIFS(BKE!$F:$F,BKE!$C:$C,'nguyen vat lieu kho'!$A:$A,BKE!$B:$B,'nguyen vat lieu kho'!AL$3)</f>
        <v>0</v>
      </c>
      <c r="AM227" s="183">
        <f>SUMIFS(BKE!$F:$F,BKE!$C:$C,'nguyen vat lieu kho'!$A:$A,BKE!$B:$B,'nguyen vat lieu kho'!AM$3)</f>
        <v>0</v>
      </c>
      <c r="AN227" s="183">
        <f>SUMIFS(BKE!$F:$F,BKE!$C:$C,'nguyen vat lieu kho'!$A:$A,BKE!$B:$B,'nguyen vat lieu kho'!AN$3)</f>
        <v>0</v>
      </c>
      <c r="AO227" s="183">
        <f>SUMIFS(BKE!$F:$F,BKE!$C:$C,'nguyen vat lieu kho'!$A:$A,BKE!$B:$B,'nguyen vat lieu kho'!AO$3)</f>
        <v>0</v>
      </c>
      <c r="AP227" s="183">
        <f>SUMIFS(BKE!$F:$F,BKE!$C:$C,'nguyen vat lieu kho'!$A:$A,BKE!$B:$B,'nguyen vat lieu kho'!AP$3)</f>
        <v>0</v>
      </c>
      <c r="AQ227" s="183">
        <f>SUMIFS(BKE!$F:$F,BKE!$C:$C,'nguyen vat lieu kho'!$A:$A,BKE!$B:$B,'nguyen vat lieu kho'!AQ$3)</f>
        <v>0</v>
      </c>
    </row>
    <row r="228" spans="1:43" s="118" customFormat="1" ht="25.5" customHeight="1">
      <c r="A228" s="9" t="s">
        <v>346</v>
      </c>
      <c r="B228" s="9" t="s">
        <v>347</v>
      </c>
      <c r="C228" s="9" t="s">
        <v>27</v>
      </c>
      <c r="D228" s="123">
        <v>1950</v>
      </c>
      <c r="E228" s="128">
        <v>23</v>
      </c>
      <c r="F228" s="124">
        <f t="shared" si="27"/>
        <v>44850</v>
      </c>
      <c r="G228" s="125">
        <f t="shared" si="28"/>
        <v>0</v>
      </c>
      <c r="H228" s="126">
        <f t="shared" si="24"/>
        <v>0</v>
      </c>
      <c r="I228" s="249">
        <f t="shared" si="25"/>
        <v>1</v>
      </c>
      <c r="J228" s="127">
        <f t="shared" si="25"/>
        <v>1950</v>
      </c>
      <c r="K228" s="128">
        <v>22</v>
      </c>
      <c r="L228" s="122">
        <f t="shared" si="26"/>
        <v>42900</v>
      </c>
      <c r="M228" s="183">
        <f>SUMIFS(BKE!$F:$F,BKE!$C:$C,'nguyen vat lieu kho'!$A:$A,BKE!$B:$B,'nguyen vat lieu kho'!M$3)</f>
        <v>0</v>
      </c>
      <c r="N228" s="183">
        <f>SUMIFS(BKE!$F:$F,BKE!$C:$C,'nguyen vat lieu kho'!$A:$A,BKE!$B:$B,'nguyen vat lieu kho'!N$3)</f>
        <v>0</v>
      </c>
      <c r="O228" s="183">
        <f>SUMIFS(BKE!$F:$F,BKE!$C:$C,'nguyen vat lieu kho'!$A:$A,BKE!$B:$B,'nguyen vat lieu kho'!O$3)</f>
        <v>0</v>
      </c>
      <c r="P228" s="183">
        <f>SUMIFS(BKE!$F:$F,BKE!$C:$C,'nguyen vat lieu kho'!$A:$A,BKE!$B:$B,'nguyen vat lieu kho'!P$3)</f>
        <v>0</v>
      </c>
      <c r="Q228" s="183">
        <f>SUMIFS(BKE!$F:$F,BKE!$C:$C,'nguyen vat lieu kho'!$A:$A,BKE!$B:$B,'nguyen vat lieu kho'!Q$3)</f>
        <v>0</v>
      </c>
      <c r="R228" s="183">
        <f>SUMIFS(BKE!$F:$F,BKE!$C:$C,'nguyen vat lieu kho'!$A:$A,BKE!$B:$B,'nguyen vat lieu kho'!R$3)</f>
        <v>0</v>
      </c>
      <c r="S228" s="183">
        <f>SUMIFS(BKE!$F:$F,BKE!$C:$C,'nguyen vat lieu kho'!$A:$A,BKE!$B:$B,'nguyen vat lieu kho'!S$3)</f>
        <v>0</v>
      </c>
      <c r="T228" s="183">
        <f>SUMIFS(BKE!$F:$F,BKE!$C:$C,'nguyen vat lieu kho'!$A:$A,BKE!$B:$B,'nguyen vat lieu kho'!T$3)</f>
        <v>0</v>
      </c>
      <c r="U228" s="183">
        <f>SUMIFS(BKE!$F:$F,BKE!$C:$C,'nguyen vat lieu kho'!$A:$A,BKE!$B:$B,'nguyen vat lieu kho'!U$3)</f>
        <v>0</v>
      </c>
      <c r="V228" s="183">
        <f>SUMIFS(BKE!$F:$F,BKE!$C:$C,'nguyen vat lieu kho'!$A:$A,BKE!$B:$B,'nguyen vat lieu kho'!V$3)</f>
        <v>0</v>
      </c>
      <c r="W228" s="183">
        <f>SUMIFS(BKE!$F:$F,BKE!$C:$C,'nguyen vat lieu kho'!$A:$A,BKE!$B:$B,'nguyen vat lieu kho'!W$3)</f>
        <v>0</v>
      </c>
      <c r="X228" s="183">
        <f>SUMIFS(BKE!$F:$F,BKE!$C:$C,'nguyen vat lieu kho'!$A:$A,BKE!$B:$B,'nguyen vat lieu kho'!X$3)</f>
        <v>0</v>
      </c>
      <c r="Y228" s="183">
        <f>SUMIFS(BKE!$F:$F,BKE!$C:$C,'nguyen vat lieu kho'!$A:$A,BKE!$B:$B,'nguyen vat lieu kho'!Y$3)</f>
        <v>0</v>
      </c>
      <c r="Z228" s="183">
        <f>SUMIFS(BKE!$F:$F,BKE!$C:$C,'nguyen vat lieu kho'!$A:$A,BKE!$B:$B,'nguyen vat lieu kho'!Z$3)</f>
        <v>0</v>
      </c>
      <c r="AA228" s="183">
        <f>SUMIFS(BKE!$F:$F,BKE!$C:$C,'nguyen vat lieu kho'!$A:$A,BKE!$B:$B,'nguyen vat lieu kho'!AA$3)</f>
        <v>0</v>
      </c>
      <c r="AB228" s="183">
        <f>SUMIFS(BKE!$F:$F,BKE!$C:$C,'nguyen vat lieu kho'!$A:$A,BKE!$B:$B,'nguyen vat lieu kho'!AB$3)</f>
        <v>0</v>
      </c>
      <c r="AC228" s="183">
        <f>SUMIFS(BKE!$F:$F,BKE!$C:$C,'nguyen vat lieu kho'!$A:$A,BKE!$B:$B,'nguyen vat lieu kho'!AC$3)</f>
        <v>0</v>
      </c>
      <c r="AD228" s="183">
        <f>SUMIFS(BKE!$F:$F,BKE!$C:$C,'nguyen vat lieu kho'!$A:$A,BKE!$B:$B,'nguyen vat lieu kho'!AD$3)</f>
        <v>0</v>
      </c>
      <c r="AE228" s="183">
        <f>SUMIFS(BKE!$F:$F,BKE!$C:$C,'nguyen vat lieu kho'!$A:$A,BKE!$B:$B,'nguyen vat lieu kho'!AE$3)</f>
        <v>0</v>
      </c>
      <c r="AF228" s="183">
        <f>SUMIFS(BKE!$F:$F,BKE!$C:$C,'nguyen vat lieu kho'!$A:$A,BKE!$B:$B,'nguyen vat lieu kho'!AF$3)</f>
        <v>0</v>
      </c>
      <c r="AG228" s="183">
        <f>SUMIFS(BKE!$F:$F,BKE!$C:$C,'nguyen vat lieu kho'!$A:$A,BKE!$B:$B,'nguyen vat lieu kho'!AG$3)</f>
        <v>0</v>
      </c>
      <c r="AH228" s="183">
        <f>SUMIFS(BKE!$F:$F,BKE!$C:$C,'nguyen vat lieu kho'!$A:$A,BKE!$B:$B,'nguyen vat lieu kho'!AH$3)</f>
        <v>0</v>
      </c>
      <c r="AI228" s="183">
        <f>SUMIFS(BKE!$F:$F,BKE!$C:$C,'nguyen vat lieu kho'!$A:$A,BKE!$B:$B,'nguyen vat lieu kho'!AI$3)</f>
        <v>0</v>
      </c>
      <c r="AJ228" s="183">
        <f>SUMIFS(BKE!$F:$F,BKE!$C:$C,'nguyen vat lieu kho'!$A:$A,BKE!$B:$B,'nguyen vat lieu kho'!AJ$3)</f>
        <v>0</v>
      </c>
      <c r="AK228" s="183">
        <f>SUMIFS(BKE!$F:$F,BKE!$C:$C,'nguyen vat lieu kho'!$A:$A,BKE!$B:$B,'nguyen vat lieu kho'!AK$3)</f>
        <v>0</v>
      </c>
      <c r="AL228" s="183">
        <f>SUMIFS(BKE!$F:$F,BKE!$C:$C,'nguyen vat lieu kho'!$A:$A,BKE!$B:$B,'nguyen vat lieu kho'!AL$3)</f>
        <v>0</v>
      </c>
      <c r="AM228" s="183">
        <f>SUMIFS(BKE!$F:$F,BKE!$C:$C,'nguyen vat lieu kho'!$A:$A,BKE!$B:$B,'nguyen vat lieu kho'!AM$3)</f>
        <v>0</v>
      </c>
      <c r="AN228" s="183">
        <f>SUMIFS(BKE!$F:$F,BKE!$C:$C,'nguyen vat lieu kho'!$A:$A,BKE!$B:$B,'nguyen vat lieu kho'!AN$3)</f>
        <v>0</v>
      </c>
      <c r="AO228" s="183">
        <f>SUMIFS(BKE!$F:$F,BKE!$C:$C,'nguyen vat lieu kho'!$A:$A,BKE!$B:$B,'nguyen vat lieu kho'!AO$3)</f>
        <v>0</v>
      </c>
      <c r="AP228" s="183">
        <f>SUMIFS(BKE!$F:$F,BKE!$C:$C,'nguyen vat lieu kho'!$A:$A,BKE!$B:$B,'nguyen vat lieu kho'!AP$3)</f>
        <v>0</v>
      </c>
      <c r="AQ228" s="183">
        <f>SUMIFS(BKE!$F:$F,BKE!$C:$C,'nguyen vat lieu kho'!$A:$A,BKE!$B:$B,'nguyen vat lieu kho'!AQ$3)</f>
        <v>0</v>
      </c>
    </row>
    <row r="229" spans="1:43" s="118" customFormat="1" ht="25.5" customHeight="1">
      <c r="A229" s="9" t="s">
        <v>829</v>
      </c>
      <c r="B229" s="9" t="s">
        <v>348</v>
      </c>
      <c r="C229" s="9" t="s">
        <v>27</v>
      </c>
      <c r="D229" s="123">
        <f>VLOOKUP(A229,BKE!C735:H1139,5,0)</f>
        <v>2500</v>
      </c>
      <c r="E229" s="128">
        <v>17</v>
      </c>
      <c r="F229" s="124">
        <f t="shared" si="27"/>
        <v>42500</v>
      </c>
      <c r="G229" s="125">
        <f t="shared" si="28"/>
        <v>50</v>
      </c>
      <c r="H229" s="126">
        <f t="shared" si="24"/>
        <v>125000</v>
      </c>
      <c r="I229" s="127">
        <f t="shared" si="25"/>
        <v>55</v>
      </c>
      <c r="J229" s="127">
        <f t="shared" si="25"/>
        <v>137500</v>
      </c>
      <c r="K229" s="128">
        <v>12</v>
      </c>
      <c r="L229" s="122">
        <f t="shared" si="26"/>
        <v>30000</v>
      </c>
      <c r="M229" s="183">
        <f>SUMIFS(BKE!$F:$F,BKE!$C:$C,'nguyen vat lieu kho'!$A:$A,BKE!$B:$B,'nguyen vat lieu kho'!M$3)</f>
        <v>50</v>
      </c>
      <c r="N229" s="183">
        <f>SUMIFS(BKE!$F:$F,BKE!$C:$C,'nguyen vat lieu kho'!$A:$A,BKE!$B:$B,'nguyen vat lieu kho'!N$3)</f>
        <v>0</v>
      </c>
      <c r="O229" s="183">
        <f>SUMIFS(BKE!$F:$F,BKE!$C:$C,'nguyen vat lieu kho'!$A:$A,BKE!$B:$B,'nguyen vat lieu kho'!O$3)</f>
        <v>0</v>
      </c>
      <c r="P229" s="183">
        <f>SUMIFS(BKE!$F:$F,BKE!$C:$C,'nguyen vat lieu kho'!$A:$A,BKE!$B:$B,'nguyen vat lieu kho'!P$3)</f>
        <v>0</v>
      </c>
      <c r="Q229" s="183">
        <f>SUMIFS(BKE!$F:$F,BKE!$C:$C,'nguyen vat lieu kho'!$A:$A,BKE!$B:$B,'nguyen vat lieu kho'!Q$3)</f>
        <v>0</v>
      </c>
      <c r="R229" s="183">
        <f>SUMIFS(BKE!$F:$F,BKE!$C:$C,'nguyen vat lieu kho'!$A:$A,BKE!$B:$B,'nguyen vat lieu kho'!R$3)</f>
        <v>0</v>
      </c>
      <c r="S229" s="183">
        <f>SUMIFS(BKE!$F:$F,BKE!$C:$C,'nguyen vat lieu kho'!$A:$A,BKE!$B:$B,'nguyen vat lieu kho'!S$3)</f>
        <v>0</v>
      </c>
      <c r="T229" s="183">
        <f>SUMIFS(BKE!$F:$F,BKE!$C:$C,'nguyen vat lieu kho'!$A:$A,BKE!$B:$B,'nguyen vat lieu kho'!T$3)</f>
        <v>0</v>
      </c>
      <c r="U229" s="183">
        <f>SUMIFS(BKE!$F:$F,BKE!$C:$C,'nguyen vat lieu kho'!$A:$A,BKE!$B:$B,'nguyen vat lieu kho'!U$3)</f>
        <v>0</v>
      </c>
      <c r="V229" s="183">
        <f>SUMIFS(BKE!$F:$F,BKE!$C:$C,'nguyen vat lieu kho'!$A:$A,BKE!$B:$B,'nguyen vat lieu kho'!V$3)</f>
        <v>0</v>
      </c>
      <c r="W229" s="183">
        <f>SUMIFS(BKE!$F:$F,BKE!$C:$C,'nguyen vat lieu kho'!$A:$A,BKE!$B:$B,'nguyen vat lieu kho'!W$3)</f>
        <v>0</v>
      </c>
      <c r="X229" s="183">
        <f>SUMIFS(BKE!$F:$F,BKE!$C:$C,'nguyen vat lieu kho'!$A:$A,BKE!$B:$B,'nguyen vat lieu kho'!X$3)</f>
        <v>0</v>
      </c>
      <c r="Y229" s="183">
        <f>SUMIFS(BKE!$F:$F,BKE!$C:$C,'nguyen vat lieu kho'!$A:$A,BKE!$B:$B,'nguyen vat lieu kho'!Y$3)</f>
        <v>0</v>
      </c>
      <c r="Z229" s="183">
        <f>SUMIFS(BKE!$F:$F,BKE!$C:$C,'nguyen vat lieu kho'!$A:$A,BKE!$B:$B,'nguyen vat lieu kho'!Z$3)</f>
        <v>0</v>
      </c>
      <c r="AA229" s="183">
        <f>SUMIFS(BKE!$F:$F,BKE!$C:$C,'nguyen vat lieu kho'!$A:$A,BKE!$B:$B,'nguyen vat lieu kho'!AA$3)</f>
        <v>0</v>
      </c>
      <c r="AB229" s="183">
        <f>SUMIFS(BKE!$F:$F,BKE!$C:$C,'nguyen vat lieu kho'!$A:$A,BKE!$B:$B,'nguyen vat lieu kho'!AB$3)</f>
        <v>0</v>
      </c>
      <c r="AC229" s="183">
        <f>SUMIFS(BKE!$F:$F,BKE!$C:$C,'nguyen vat lieu kho'!$A:$A,BKE!$B:$B,'nguyen vat lieu kho'!AC$3)</f>
        <v>0</v>
      </c>
      <c r="AD229" s="183">
        <f>SUMIFS(BKE!$F:$F,BKE!$C:$C,'nguyen vat lieu kho'!$A:$A,BKE!$B:$B,'nguyen vat lieu kho'!AD$3)</f>
        <v>0</v>
      </c>
      <c r="AE229" s="183">
        <f>SUMIFS(BKE!$F:$F,BKE!$C:$C,'nguyen vat lieu kho'!$A:$A,BKE!$B:$B,'nguyen vat lieu kho'!AE$3)</f>
        <v>0</v>
      </c>
      <c r="AF229" s="183">
        <f>SUMIFS(BKE!$F:$F,BKE!$C:$C,'nguyen vat lieu kho'!$A:$A,BKE!$B:$B,'nguyen vat lieu kho'!AF$3)</f>
        <v>0</v>
      </c>
      <c r="AG229" s="183">
        <f>SUMIFS(BKE!$F:$F,BKE!$C:$C,'nguyen vat lieu kho'!$A:$A,BKE!$B:$B,'nguyen vat lieu kho'!AG$3)</f>
        <v>0</v>
      </c>
      <c r="AH229" s="183">
        <f>SUMIFS(BKE!$F:$F,BKE!$C:$C,'nguyen vat lieu kho'!$A:$A,BKE!$B:$B,'nguyen vat lieu kho'!AH$3)</f>
        <v>0</v>
      </c>
      <c r="AI229" s="183">
        <f>SUMIFS(BKE!$F:$F,BKE!$C:$C,'nguyen vat lieu kho'!$A:$A,BKE!$B:$B,'nguyen vat lieu kho'!AI$3)</f>
        <v>0</v>
      </c>
      <c r="AJ229" s="183">
        <f>SUMIFS(BKE!$F:$F,BKE!$C:$C,'nguyen vat lieu kho'!$A:$A,BKE!$B:$B,'nguyen vat lieu kho'!AJ$3)</f>
        <v>0</v>
      </c>
      <c r="AK229" s="183">
        <f>SUMIFS(BKE!$F:$F,BKE!$C:$C,'nguyen vat lieu kho'!$A:$A,BKE!$B:$B,'nguyen vat lieu kho'!AK$3)</f>
        <v>0</v>
      </c>
      <c r="AL229" s="183">
        <f>SUMIFS(BKE!$F:$F,BKE!$C:$C,'nguyen vat lieu kho'!$A:$A,BKE!$B:$B,'nguyen vat lieu kho'!AL$3)</f>
        <v>0</v>
      </c>
      <c r="AM229" s="183">
        <f>SUMIFS(BKE!$F:$F,BKE!$C:$C,'nguyen vat lieu kho'!$A:$A,BKE!$B:$B,'nguyen vat lieu kho'!AM$3)</f>
        <v>0</v>
      </c>
      <c r="AN229" s="183">
        <f>SUMIFS(BKE!$F:$F,BKE!$C:$C,'nguyen vat lieu kho'!$A:$A,BKE!$B:$B,'nguyen vat lieu kho'!AN$3)</f>
        <v>0</v>
      </c>
      <c r="AO229" s="183">
        <f>SUMIFS(BKE!$F:$F,BKE!$C:$C,'nguyen vat lieu kho'!$A:$A,BKE!$B:$B,'nguyen vat lieu kho'!AO$3)</f>
        <v>0</v>
      </c>
      <c r="AP229" s="183">
        <f>SUMIFS(BKE!$F:$F,BKE!$C:$C,'nguyen vat lieu kho'!$A:$A,BKE!$B:$B,'nguyen vat lieu kho'!AP$3)</f>
        <v>0</v>
      </c>
      <c r="AQ229" s="183">
        <f>SUMIFS(BKE!$F:$F,BKE!$C:$C,'nguyen vat lieu kho'!$A:$A,BKE!$B:$B,'nguyen vat lieu kho'!AQ$3)</f>
        <v>0</v>
      </c>
    </row>
    <row r="230" spans="1:43" s="118" customFormat="1" ht="25.5" customHeight="1">
      <c r="A230" s="9" t="s">
        <v>349</v>
      </c>
      <c r="B230" s="9" t="s">
        <v>350</v>
      </c>
      <c r="C230" s="9" t="s">
        <v>27</v>
      </c>
      <c r="D230" s="123"/>
      <c r="E230" s="128"/>
      <c r="F230" s="124">
        <f t="shared" si="27"/>
        <v>0</v>
      </c>
      <c r="G230" s="125">
        <f t="shared" si="28"/>
        <v>0</v>
      </c>
      <c r="H230" s="126">
        <f t="shared" si="24"/>
        <v>0</v>
      </c>
      <c r="I230" s="127">
        <f t="shared" si="25"/>
        <v>0</v>
      </c>
      <c r="J230" s="127">
        <f t="shared" si="25"/>
        <v>0</v>
      </c>
      <c r="K230" s="128"/>
      <c r="L230" s="122">
        <f t="shared" si="26"/>
        <v>0</v>
      </c>
      <c r="M230" s="183">
        <f>SUMIFS(BKE!$F:$F,BKE!$C:$C,'nguyen vat lieu kho'!$A:$A,BKE!$B:$B,'nguyen vat lieu kho'!M$3)</f>
        <v>0</v>
      </c>
      <c r="N230" s="183">
        <f>SUMIFS(BKE!$F:$F,BKE!$C:$C,'nguyen vat lieu kho'!$A:$A,BKE!$B:$B,'nguyen vat lieu kho'!N$3)</f>
        <v>0</v>
      </c>
      <c r="O230" s="183">
        <f>SUMIFS(BKE!$F:$F,BKE!$C:$C,'nguyen vat lieu kho'!$A:$A,BKE!$B:$B,'nguyen vat lieu kho'!O$3)</f>
        <v>0</v>
      </c>
      <c r="P230" s="183">
        <f>SUMIFS(BKE!$F:$F,BKE!$C:$C,'nguyen vat lieu kho'!$A:$A,BKE!$B:$B,'nguyen vat lieu kho'!P$3)</f>
        <v>0</v>
      </c>
      <c r="Q230" s="183">
        <f>SUMIFS(BKE!$F:$F,BKE!$C:$C,'nguyen vat lieu kho'!$A:$A,BKE!$B:$B,'nguyen vat lieu kho'!Q$3)</f>
        <v>0</v>
      </c>
      <c r="R230" s="183">
        <f>SUMIFS(BKE!$F:$F,BKE!$C:$C,'nguyen vat lieu kho'!$A:$A,BKE!$B:$B,'nguyen vat lieu kho'!R$3)</f>
        <v>0</v>
      </c>
      <c r="S230" s="183">
        <f>SUMIFS(BKE!$F:$F,BKE!$C:$C,'nguyen vat lieu kho'!$A:$A,BKE!$B:$B,'nguyen vat lieu kho'!S$3)</f>
        <v>0</v>
      </c>
      <c r="T230" s="183">
        <f>SUMIFS(BKE!$F:$F,BKE!$C:$C,'nguyen vat lieu kho'!$A:$A,BKE!$B:$B,'nguyen vat lieu kho'!T$3)</f>
        <v>0</v>
      </c>
      <c r="U230" s="183">
        <f>SUMIFS(BKE!$F:$F,BKE!$C:$C,'nguyen vat lieu kho'!$A:$A,BKE!$B:$B,'nguyen vat lieu kho'!U$3)</f>
        <v>0</v>
      </c>
      <c r="V230" s="183">
        <f>SUMIFS(BKE!$F:$F,BKE!$C:$C,'nguyen vat lieu kho'!$A:$A,BKE!$B:$B,'nguyen vat lieu kho'!V$3)</f>
        <v>0</v>
      </c>
      <c r="W230" s="183">
        <f>SUMIFS(BKE!$F:$F,BKE!$C:$C,'nguyen vat lieu kho'!$A:$A,BKE!$B:$B,'nguyen vat lieu kho'!W$3)</f>
        <v>0</v>
      </c>
      <c r="X230" s="183">
        <f>SUMIFS(BKE!$F:$F,BKE!$C:$C,'nguyen vat lieu kho'!$A:$A,BKE!$B:$B,'nguyen vat lieu kho'!X$3)</f>
        <v>0</v>
      </c>
      <c r="Y230" s="183">
        <f>SUMIFS(BKE!$F:$F,BKE!$C:$C,'nguyen vat lieu kho'!$A:$A,BKE!$B:$B,'nguyen vat lieu kho'!Y$3)</f>
        <v>0</v>
      </c>
      <c r="Z230" s="183">
        <f>SUMIFS(BKE!$F:$F,BKE!$C:$C,'nguyen vat lieu kho'!$A:$A,BKE!$B:$B,'nguyen vat lieu kho'!Z$3)</f>
        <v>0</v>
      </c>
      <c r="AA230" s="183">
        <f>SUMIFS(BKE!$F:$F,BKE!$C:$C,'nguyen vat lieu kho'!$A:$A,BKE!$B:$B,'nguyen vat lieu kho'!AA$3)</f>
        <v>0</v>
      </c>
      <c r="AB230" s="183">
        <f>SUMIFS(BKE!$F:$F,BKE!$C:$C,'nguyen vat lieu kho'!$A:$A,BKE!$B:$B,'nguyen vat lieu kho'!AB$3)</f>
        <v>0</v>
      </c>
      <c r="AC230" s="183">
        <f>SUMIFS(BKE!$F:$F,BKE!$C:$C,'nguyen vat lieu kho'!$A:$A,BKE!$B:$B,'nguyen vat lieu kho'!AC$3)</f>
        <v>0</v>
      </c>
      <c r="AD230" s="183">
        <f>SUMIFS(BKE!$F:$F,BKE!$C:$C,'nguyen vat lieu kho'!$A:$A,BKE!$B:$B,'nguyen vat lieu kho'!AD$3)</f>
        <v>0</v>
      </c>
      <c r="AE230" s="183">
        <f>SUMIFS(BKE!$F:$F,BKE!$C:$C,'nguyen vat lieu kho'!$A:$A,BKE!$B:$B,'nguyen vat lieu kho'!AE$3)</f>
        <v>0</v>
      </c>
      <c r="AF230" s="183">
        <f>SUMIFS(BKE!$F:$F,BKE!$C:$C,'nguyen vat lieu kho'!$A:$A,BKE!$B:$B,'nguyen vat lieu kho'!AF$3)</f>
        <v>0</v>
      </c>
      <c r="AG230" s="183">
        <f>SUMIFS(BKE!$F:$F,BKE!$C:$C,'nguyen vat lieu kho'!$A:$A,BKE!$B:$B,'nguyen vat lieu kho'!AG$3)</f>
        <v>0</v>
      </c>
      <c r="AH230" s="183">
        <f>SUMIFS(BKE!$F:$F,BKE!$C:$C,'nguyen vat lieu kho'!$A:$A,BKE!$B:$B,'nguyen vat lieu kho'!AH$3)</f>
        <v>0</v>
      </c>
      <c r="AI230" s="183">
        <f>SUMIFS(BKE!$F:$F,BKE!$C:$C,'nguyen vat lieu kho'!$A:$A,BKE!$B:$B,'nguyen vat lieu kho'!AI$3)</f>
        <v>0</v>
      </c>
      <c r="AJ230" s="183">
        <f>SUMIFS(BKE!$F:$F,BKE!$C:$C,'nguyen vat lieu kho'!$A:$A,BKE!$B:$B,'nguyen vat lieu kho'!AJ$3)</f>
        <v>0</v>
      </c>
      <c r="AK230" s="183">
        <f>SUMIFS(BKE!$F:$F,BKE!$C:$C,'nguyen vat lieu kho'!$A:$A,BKE!$B:$B,'nguyen vat lieu kho'!AK$3)</f>
        <v>0</v>
      </c>
      <c r="AL230" s="183">
        <f>SUMIFS(BKE!$F:$F,BKE!$C:$C,'nguyen vat lieu kho'!$A:$A,BKE!$B:$B,'nguyen vat lieu kho'!AL$3)</f>
        <v>0</v>
      </c>
      <c r="AM230" s="183">
        <f>SUMIFS(BKE!$F:$F,BKE!$C:$C,'nguyen vat lieu kho'!$A:$A,BKE!$B:$B,'nguyen vat lieu kho'!AM$3)</f>
        <v>0</v>
      </c>
      <c r="AN230" s="183">
        <f>SUMIFS(BKE!$F:$F,BKE!$C:$C,'nguyen vat lieu kho'!$A:$A,BKE!$B:$B,'nguyen vat lieu kho'!AN$3)</f>
        <v>0</v>
      </c>
      <c r="AO230" s="183">
        <f>SUMIFS(BKE!$F:$F,BKE!$C:$C,'nguyen vat lieu kho'!$A:$A,BKE!$B:$B,'nguyen vat lieu kho'!AO$3)</f>
        <v>0</v>
      </c>
      <c r="AP230" s="183">
        <f>SUMIFS(BKE!$F:$F,BKE!$C:$C,'nguyen vat lieu kho'!$A:$A,BKE!$B:$B,'nguyen vat lieu kho'!AP$3)</f>
        <v>0</v>
      </c>
      <c r="AQ230" s="183">
        <f>SUMIFS(BKE!$F:$F,BKE!$C:$C,'nguyen vat lieu kho'!$A:$A,BKE!$B:$B,'nguyen vat lieu kho'!AQ$3)</f>
        <v>0</v>
      </c>
    </row>
    <row r="231" spans="1:43" s="118" customFormat="1" ht="25.5" customHeight="1">
      <c r="A231" s="9" t="s">
        <v>351</v>
      </c>
      <c r="B231" s="9" t="s">
        <v>352</v>
      </c>
      <c r="C231" s="9" t="s">
        <v>27</v>
      </c>
      <c r="D231" s="123"/>
      <c r="E231" s="128"/>
      <c r="F231" s="124">
        <f t="shared" si="27"/>
        <v>0</v>
      </c>
      <c r="G231" s="125">
        <f t="shared" si="28"/>
        <v>0</v>
      </c>
      <c r="H231" s="126">
        <f t="shared" si="24"/>
        <v>0</v>
      </c>
      <c r="I231" s="127">
        <f t="shared" si="25"/>
        <v>0</v>
      </c>
      <c r="J231" s="127">
        <f t="shared" si="25"/>
        <v>0</v>
      </c>
      <c r="K231" s="128"/>
      <c r="L231" s="122">
        <f t="shared" si="26"/>
        <v>0</v>
      </c>
      <c r="M231" s="183">
        <f>SUMIFS(BKE!$F:$F,BKE!$C:$C,'nguyen vat lieu kho'!$A:$A,BKE!$B:$B,'nguyen vat lieu kho'!M$3)</f>
        <v>0</v>
      </c>
      <c r="N231" s="183">
        <f>SUMIFS(BKE!$F:$F,BKE!$C:$C,'nguyen vat lieu kho'!$A:$A,BKE!$B:$B,'nguyen vat lieu kho'!N$3)</f>
        <v>0</v>
      </c>
      <c r="O231" s="183">
        <f>SUMIFS(BKE!$F:$F,BKE!$C:$C,'nguyen vat lieu kho'!$A:$A,BKE!$B:$B,'nguyen vat lieu kho'!O$3)</f>
        <v>0</v>
      </c>
      <c r="P231" s="183">
        <f>SUMIFS(BKE!$F:$F,BKE!$C:$C,'nguyen vat lieu kho'!$A:$A,BKE!$B:$B,'nguyen vat lieu kho'!P$3)</f>
        <v>0</v>
      </c>
      <c r="Q231" s="183">
        <f>SUMIFS(BKE!$F:$F,BKE!$C:$C,'nguyen vat lieu kho'!$A:$A,BKE!$B:$B,'nguyen vat lieu kho'!Q$3)</f>
        <v>0</v>
      </c>
      <c r="R231" s="183">
        <f>SUMIFS(BKE!$F:$F,BKE!$C:$C,'nguyen vat lieu kho'!$A:$A,BKE!$B:$B,'nguyen vat lieu kho'!R$3)</f>
        <v>0</v>
      </c>
      <c r="S231" s="183">
        <f>SUMIFS(BKE!$F:$F,BKE!$C:$C,'nguyen vat lieu kho'!$A:$A,BKE!$B:$B,'nguyen vat lieu kho'!S$3)</f>
        <v>0</v>
      </c>
      <c r="T231" s="183">
        <f>SUMIFS(BKE!$F:$F,BKE!$C:$C,'nguyen vat lieu kho'!$A:$A,BKE!$B:$B,'nguyen vat lieu kho'!T$3)</f>
        <v>0</v>
      </c>
      <c r="U231" s="183">
        <f>SUMIFS(BKE!$F:$F,BKE!$C:$C,'nguyen vat lieu kho'!$A:$A,BKE!$B:$B,'nguyen vat lieu kho'!U$3)</f>
        <v>0</v>
      </c>
      <c r="V231" s="183">
        <f>SUMIFS(BKE!$F:$F,BKE!$C:$C,'nguyen vat lieu kho'!$A:$A,BKE!$B:$B,'nguyen vat lieu kho'!V$3)</f>
        <v>0</v>
      </c>
      <c r="W231" s="183">
        <f>SUMIFS(BKE!$F:$F,BKE!$C:$C,'nguyen vat lieu kho'!$A:$A,BKE!$B:$B,'nguyen vat lieu kho'!W$3)</f>
        <v>0</v>
      </c>
      <c r="X231" s="183">
        <f>SUMIFS(BKE!$F:$F,BKE!$C:$C,'nguyen vat lieu kho'!$A:$A,BKE!$B:$B,'nguyen vat lieu kho'!X$3)</f>
        <v>0</v>
      </c>
      <c r="Y231" s="183">
        <f>SUMIFS(BKE!$F:$F,BKE!$C:$C,'nguyen vat lieu kho'!$A:$A,BKE!$B:$B,'nguyen vat lieu kho'!Y$3)</f>
        <v>0</v>
      </c>
      <c r="Z231" s="183">
        <f>SUMIFS(BKE!$F:$F,BKE!$C:$C,'nguyen vat lieu kho'!$A:$A,BKE!$B:$B,'nguyen vat lieu kho'!Z$3)</f>
        <v>0</v>
      </c>
      <c r="AA231" s="183">
        <f>SUMIFS(BKE!$F:$F,BKE!$C:$C,'nguyen vat lieu kho'!$A:$A,BKE!$B:$B,'nguyen vat lieu kho'!AA$3)</f>
        <v>0</v>
      </c>
      <c r="AB231" s="183">
        <f>SUMIFS(BKE!$F:$F,BKE!$C:$C,'nguyen vat lieu kho'!$A:$A,BKE!$B:$B,'nguyen vat lieu kho'!AB$3)</f>
        <v>0</v>
      </c>
      <c r="AC231" s="183">
        <f>SUMIFS(BKE!$F:$F,BKE!$C:$C,'nguyen vat lieu kho'!$A:$A,BKE!$B:$B,'nguyen vat lieu kho'!AC$3)</f>
        <v>0</v>
      </c>
      <c r="AD231" s="183">
        <f>SUMIFS(BKE!$F:$F,BKE!$C:$C,'nguyen vat lieu kho'!$A:$A,BKE!$B:$B,'nguyen vat lieu kho'!AD$3)</f>
        <v>0</v>
      </c>
      <c r="AE231" s="183">
        <f>SUMIFS(BKE!$F:$F,BKE!$C:$C,'nguyen vat lieu kho'!$A:$A,BKE!$B:$B,'nguyen vat lieu kho'!AE$3)</f>
        <v>0</v>
      </c>
      <c r="AF231" s="183">
        <f>SUMIFS(BKE!$F:$F,BKE!$C:$C,'nguyen vat lieu kho'!$A:$A,BKE!$B:$B,'nguyen vat lieu kho'!AF$3)</f>
        <v>0</v>
      </c>
      <c r="AG231" s="183">
        <f>SUMIFS(BKE!$F:$F,BKE!$C:$C,'nguyen vat lieu kho'!$A:$A,BKE!$B:$B,'nguyen vat lieu kho'!AG$3)</f>
        <v>0</v>
      </c>
      <c r="AH231" s="183">
        <f>SUMIFS(BKE!$F:$F,BKE!$C:$C,'nguyen vat lieu kho'!$A:$A,BKE!$B:$B,'nguyen vat lieu kho'!AH$3)</f>
        <v>0</v>
      </c>
      <c r="AI231" s="183">
        <f>SUMIFS(BKE!$F:$F,BKE!$C:$C,'nguyen vat lieu kho'!$A:$A,BKE!$B:$B,'nguyen vat lieu kho'!AI$3)</f>
        <v>0</v>
      </c>
      <c r="AJ231" s="183">
        <f>SUMIFS(BKE!$F:$F,BKE!$C:$C,'nguyen vat lieu kho'!$A:$A,BKE!$B:$B,'nguyen vat lieu kho'!AJ$3)</f>
        <v>0</v>
      </c>
      <c r="AK231" s="183">
        <f>SUMIFS(BKE!$F:$F,BKE!$C:$C,'nguyen vat lieu kho'!$A:$A,BKE!$B:$B,'nguyen vat lieu kho'!AK$3)</f>
        <v>0</v>
      </c>
      <c r="AL231" s="183">
        <f>SUMIFS(BKE!$F:$F,BKE!$C:$C,'nguyen vat lieu kho'!$A:$A,BKE!$B:$B,'nguyen vat lieu kho'!AL$3)</f>
        <v>0</v>
      </c>
      <c r="AM231" s="183">
        <f>SUMIFS(BKE!$F:$F,BKE!$C:$C,'nguyen vat lieu kho'!$A:$A,BKE!$B:$B,'nguyen vat lieu kho'!AM$3)</f>
        <v>0</v>
      </c>
      <c r="AN231" s="183">
        <f>SUMIFS(BKE!$F:$F,BKE!$C:$C,'nguyen vat lieu kho'!$A:$A,BKE!$B:$B,'nguyen vat lieu kho'!AN$3)</f>
        <v>0</v>
      </c>
      <c r="AO231" s="183">
        <f>SUMIFS(BKE!$F:$F,BKE!$C:$C,'nguyen vat lieu kho'!$A:$A,BKE!$B:$B,'nguyen vat lieu kho'!AO$3)</f>
        <v>0</v>
      </c>
      <c r="AP231" s="183">
        <f>SUMIFS(BKE!$F:$F,BKE!$C:$C,'nguyen vat lieu kho'!$A:$A,BKE!$B:$B,'nguyen vat lieu kho'!AP$3)</f>
        <v>0</v>
      </c>
      <c r="AQ231" s="183">
        <f>SUMIFS(BKE!$F:$F,BKE!$C:$C,'nguyen vat lieu kho'!$A:$A,BKE!$B:$B,'nguyen vat lieu kho'!AQ$3)</f>
        <v>0</v>
      </c>
    </row>
    <row r="232" spans="1:43" s="118" customFormat="1" ht="25.5" customHeight="1">
      <c r="A232" s="9" t="s">
        <v>830</v>
      </c>
      <c r="B232" s="9" t="s">
        <v>315</v>
      </c>
      <c r="C232" s="9" t="s">
        <v>27</v>
      </c>
      <c r="D232" s="123">
        <f>VLOOKUP(A232,BKE!C738:H1142,5,0)</f>
        <v>150</v>
      </c>
      <c r="E232" s="128"/>
      <c r="F232" s="124">
        <f t="shared" si="27"/>
        <v>0</v>
      </c>
      <c r="G232" s="125">
        <f t="shared" si="28"/>
        <v>700</v>
      </c>
      <c r="H232" s="126">
        <f t="shared" si="24"/>
        <v>105000</v>
      </c>
      <c r="I232" s="127">
        <f t="shared" si="25"/>
        <v>671</v>
      </c>
      <c r="J232" s="127">
        <f t="shared" si="25"/>
        <v>100650</v>
      </c>
      <c r="K232" s="128">
        <v>29</v>
      </c>
      <c r="L232" s="122">
        <f t="shared" si="26"/>
        <v>4350</v>
      </c>
      <c r="M232" s="183">
        <f>SUMIFS(BKE!$F:$F,BKE!$C:$C,'nguyen vat lieu kho'!$A:$A,BKE!$B:$B,'nguyen vat lieu kho'!M$3)</f>
        <v>200</v>
      </c>
      <c r="N232" s="183">
        <f>SUMIFS(BKE!$F:$F,BKE!$C:$C,'nguyen vat lieu kho'!$A:$A,BKE!$B:$B,'nguyen vat lieu kho'!N$3)</f>
        <v>0</v>
      </c>
      <c r="O232" s="183">
        <f>SUMIFS(BKE!$F:$F,BKE!$C:$C,'nguyen vat lieu kho'!$A:$A,BKE!$B:$B,'nguyen vat lieu kho'!O$3)</f>
        <v>0</v>
      </c>
      <c r="P232" s="183">
        <f>SUMIFS(BKE!$F:$F,BKE!$C:$C,'nguyen vat lieu kho'!$A:$A,BKE!$B:$B,'nguyen vat lieu kho'!P$3)</f>
        <v>0</v>
      </c>
      <c r="Q232" s="183">
        <f>SUMIFS(BKE!$F:$F,BKE!$C:$C,'nguyen vat lieu kho'!$A:$A,BKE!$B:$B,'nguyen vat lieu kho'!Q$3)</f>
        <v>0</v>
      </c>
      <c r="R232" s="183">
        <f>SUMIFS(BKE!$F:$F,BKE!$C:$C,'nguyen vat lieu kho'!$A:$A,BKE!$B:$B,'nguyen vat lieu kho'!R$3)</f>
        <v>0</v>
      </c>
      <c r="S232" s="183">
        <f>SUMIFS(BKE!$F:$F,BKE!$C:$C,'nguyen vat lieu kho'!$A:$A,BKE!$B:$B,'nguyen vat lieu kho'!S$3)</f>
        <v>0</v>
      </c>
      <c r="T232" s="183">
        <f>SUMIFS(BKE!$F:$F,BKE!$C:$C,'nguyen vat lieu kho'!$A:$A,BKE!$B:$B,'nguyen vat lieu kho'!T$3)</f>
        <v>150</v>
      </c>
      <c r="U232" s="183">
        <f>SUMIFS(BKE!$F:$F,BKE!$C:$C,'nguyen vat lieu kho'!$A:$A,BKE!$B:$B,'nguyen vat lieu kho'!U$3)</f>
        <v>0</v>
      </c>
      <c r="V232" s="183">
        <f>SUMIFS(BKE!$F:$F,BKE!$C:$C,'nguyen vat lieu kho'!$A:$A,BKE!$B:$B,'nguyen vat lieu kho'!V$3)</f>
        <v>0</v>
      </c>
      <c r="W232" s="183">
        <f>SUMIFS(BKE!$F:$F,BKE!$C:$C,'nguyen vat lieu kho'!$A:$A,BKE!$B:$B,'nguyen vat lieu kho'!W$3)</f>
        <v>0</v>
      </c>
      <c r="X232" s="183">
        <f>SUMIFS(BKE!$F:$F,BKE!$C:$C,'nguyen vat lieu kho'!$A:$A,BKE!$B:$B,'nguyen vat lieu kho'!X$3)</f>
        <v>0</v>
      </c>
      <c r="Y232" s="183">
        <f>SUMIFS(BKE!$F:$F,BKE!$C:$C,'nguyen vat lieu kho'!$A:$A,BKE!$B:$B,'nguyen vat lieu kho'!Y$3)</f>
        <v>0</v>
      </c>
      <c r="Z232" s="183">
        <f>SUMIFS(BKE!$F:$F,BKE!$C:$C,'nguyen vat lieu kho'!$A:$A,BKE!$B:$B,'nguyen vat lieu kho'!Z$3)</f>
        <v>0</v>
      </c>
      <c r="AA232" s="183">
        <f>SUMIFS(BKE!$F:$F,BKE!$C:$C,'nguyen vat lieu kho'!$A:$A,BKE!$B:$B,'nguyen vat lieu kho'!AA$3)</f>
        <v>100</v>
      </c>
      <c r="AB232" s="183">
        <f>SUMIFS(BKE!$F:$F,BKE!$C:$C,'nguyen vat lieu kho'!$A:$A,BKE!$B:$B,'nguyen vat lieu kho'!AB$3)</f>
        <v>0</v>
      </c>
      <c r="AC232" s="183">
        <f>SUMIFS(BKE!$F:$F,BKE!$C:$C,'nguyen vat lieu kho'!$A:$A,BKE!$B:$B,'nguyen vat lieu kho'!AC$3)</f>
        <v>0</v>
      </c>
      <c r="AD232" s="183">
        <f>SUMIFS(BKE!$F:$F,BKE!$C:$C,'nguyen vat lieu kho'!$A:$A,BKE!$B:$B,'nguyen vat lieu kho'!AD$3)</f>
        <v>0</v>
      </c>
      <c r="AE232" s="183">
        <f>SUMIFS(BKE!$F:$F,BKE!$C:$C,'nguyen vat lieu kho'!$A:$A,BKE!$B:$B,'nguyen vat lieu kho'!AE$3)</f>
        <v>0</v>
      </c>
      <c r="AF232" s="183">
        <f>SUMIFS(BKE!$F:$F,BKE!$C:$C,'nguyen vat lieu kho'!$A:$A,BKE!$B:$B,'nguyen vat lieu kho'!AF$3)</f>
        <v>0</v>
      </c>
      <c r="AG232" s="183">
        <f>SUMIFS(BKE!$F:$F,BKE!$C:$C,'nguyen vat lieu kho'!$A:$A,BKE!$B:$B,'nguyen vat lieu kho'!AG$3)</f>
        <v>0</v>
      </c>
      <c r="AH232" s="183">
        <f>SUMIFS(BKE!$F:$F,BKE!$C:$C,'nguyen vat lieu kho'!$A:$A,BKE!$B:$B,'nguyen vat lieu kho'!AH$3)</f>
        <v>100</v>
      </c>
      <c r="AI232" s="183">
        <f>SUMIFS(BKE!$F:$F,BKE!$C:$C,'nguyen vat lieu kho'!$A:$A,BKE!$B:$B,'nguyen vat lieu kho'!AI$3)</f>
        <v>0</v>
      </c>
      <c r="AJ232" s="183">
        <f>SUMIFS(BKE!$F:$F,BKE!$C:$C,'nguyen vat lieu kho'!$A:$A,BKE!$B:$B,'nguyen vat lieu kho'!AJ$3)</f>
        <v>0</v>
      </c>
      <c r="AK232" s="183">
        <f>SUMIFS(BKE!$F:$F,BKE!$C:$C,'nguyen vat lieu kho'!$A:$A,BKE!$B:$B,'nguyen vat lieu kho'!AK$3)</f>
        <v>0</v>
      </c>
      <c r="AL232" s="183">
        <f>SUMIFS(BKE!$F:$F,BKE!$C:$C,'nguyen vat lieu kho'!$A:$A,BKE!$B:$B,'nguyen vat lieu kho'!AL$3)</f>
        <v>0</v>
      </c>
      <c r="AM232" s="183">
        <f>SUMIFS(BKE!$F:$F,BKE!$C:$C,'nguyen vat lieu kho'!$A:$A,BKE!$B:$B,'nguyen vat lieu kho'!AM$3)</f>
        <v>0</v>
      </c>
      <c r="AN232" s="183">
        <f>SUMIFS(BKE!$F:$F,BKE!$C:$C,'nguyen vat lieu kho'!$A:$A,BKE!$B:$B,'nguyen vat lieu kho'!AN$3)</f>
        <v>0</v>
      </c>
      <c r="AO232" s="183">
        <f>SUMIFS(BKE!$F:$F,BKE!$C:$C,'nguyen vat lieu kho'!$A:$A,BKE!$B:$B,'nguyen vat lieu kho'!AO$3)</f>
        <v>0</v>
      </c>
      <c r="AP232" s="183">
        <f>SUMIFS(BKE!$F:$F,BKE!$C:$C,'nguyen vat lieu kho'!$A:$A,BKE!$B:$B,'nguyen vat lieu kho'!AP$3)</f>
        <v>150</v>
      </c>
      <c r="AQ232" s="183">
        <f>SUMIFS(BKE!$F:$F,BKE!$C:$C,'nguyen vat lieu kho'!$A:$A,BKE!$B:$B,'nguyen vat lieu kho'!AQ$3)</f>
        <v>0</v>
      </c>
    </row>
    <row r="233" spans="1:43" s="118" customFormat="1" ht="25.5" customHeight="1">
      <c r="A233" s="9" t="s">
        <v>931</v>
      </c>
      <c r="B233" s="9" t="s">
        <v>353</v>
      </c>
      <c r="C233" s="9" t="s">
        <v>27</v>
      </c>
      <c r="D233" s="123"/>
      <c r="E233" s="128">
        <v>29</v>
      </c>
      <c r="F233" s="124">
        <f t="shared" si="27"/>
        <v>0</v>
      </c>
      <c r="G233" s="125">
        <f t="shared" si="28"/>
        <v>0</v>
      </c>
      <c r="H233" s="126">
        <f t="shared" si="24"/>
        <v>0</v>
      </c>
      <c r="I233" s="249">
        <f t="shared" si="25"/>
        <v>5</v>
      </c>
      <c r="J233" s="127">
        <f t="shared" si="25"/>
        <v>0</v>
      </c>
      <c r="K233" s="128">
        <v>24</v>
      </c>
      <c r="L233" s="122">
        <f t="shared" si="26"/>
        <v>0</v>
      </c>
      <c r="M233" s="183">
        <f>SUMIFS(BKE!$F:$F,BKE!$C:$C,'nguyen vat lieu kho'!$A:$A,BKE!$B:$B,'nguyen vat lieu kho'!M$3)</f>
        <v>0</v>
      </c>
      <c r="N233" s="183">
        <f>SUMIFS(BKE!$F:$F,BKE!$C:$C,'nguyen vat lieu kho'!$A:$A,BKE!$B:$B,'nguyen vat lieu kho'!N$3)</f>
        <v>0</v>
      </c>
      <c r="O233" s="183">
        <f>SUMIFS(BKE!$F:$F,BKE!$C:$C,'nguyen vat lieu kho'!$A:$A,BKE!$B:$B,'nguyen vat lieu kho'!O$3)</f>
        <v>0</v>
      </c>
      <c r="P233" s="183">
        <f>SUMIFS(BKE!$F:$F,BKE!$C:$C,'nguyen vat lieu kho'!$A:$A,BKE!$B:$B,'nguyen vat lieu kho'!P$3)</f>
        <v>0</v>
      </c>
      <c r="Q233" s="183">
        <f>SUMIFS(BKE!$F:$F,BKE!$C:$C,'nguyen vat lieu kho'!$A:$A,BKE!$B:$B,'nguyen vat lieu kho'!Q$3)</f>
        <v>0</v>
      </c>
      <c r="R233" s="183">
        <f>SUMIFS(BKE!$F:$F,BKE!$C:$C,'nguyen vat lieu kho'!$A:$A,BKE!$B:$B,'nguyen vat lieu kho'!R$3)</f>
        <v>0</v>
      </c>
      <c r="S233" s="183">
        <f>SUMIFS(BKE!$F:$F,BKE!$C:$C,'nguyen vat lieu kho'!$A:$A,BKE!$B:$B,'nguyen vat lieu kho'!S$3)</f>
        <v>0</v>
      </c>
      <c r="T233" s="183">
        <f>SUMIFS(BKE!$F:$F,BKE!$C:$C,'nguyen vat lieu kho'!$A:$A,BKE!$B:$B,'nguyen vat lieu kho'!T$3)</f>
        <v>0</v>
      </c>
      <c r="U233" s="183">
        <f>SUMIFS(BKE!$F:$F,BKE!$C:$C,'nguyen vat lieu kho'!$A:$A,BKE!$B:$B,'nguyen vat lieu kho'!U$3)</f>
        <v>0</v>
      </c>
      <c r="V233" s="183">
        <f>SUMIFS(BKE!$F:$F,BKE!$C:$C,'nguyen vat lieu kho'!$A:$A,BKE!$B:$B,'nguyen vat lieu kho'!V$3)</f>
        <v>0</v>
      </c>
      <c r="W233" s="183">
        <f>SUMIFS(BKE!$F:$F,BKE!$C:$C,'nguyen vat lieu kho'!$A:$A,BKE!$B:$B,'nguyen vat lieu kho'!W$3)</f>
        <v>0</v>
      </c>
      <c r="X233" s="183">
        <f>SUMIFS(BKE!$F:$F,BKE!$C:$C,'nguyen vat lieu kho'!$A:$A,BKE!$B:$B,'nguyen vat lieu kho'!X$3)</f>
        <v>0</v>
      </c>
      <c r="Y233" s="183">
        <f>SUMIFS(BKE!$F:$F,BKE!$C:$C,'nguyen vat lieu kho'!$A:$A,BKE!$B:$B,'nguyen vat lieu kho'!Y$3)</f>
        <v>0</v>
      </c>
      <c r="Z233" s="183">
        <f>SUMIFS(BKE!$F:$F,BKE!$C:$C,'nguyen vat lieu kho'!$A:$A,BKE!$B:$B,'nguyen vat lieu kho'!Z$3)</f>
        <v>0</v>
      </c>
      <c r="AA233" s="183">
        <f>SUMIFS(BKE!$F:$F,BKE!$C:$C,'nguyen vat lieu kho'!$A:$A,BKE!$B:$B,'nguyen vat lieu kho'!AA$3)</f>
        <v>0</v>
      </c>
      <c r="AB233" s="183">
        <f>SUMIFS(BKE!$F:$F,BKE!$C:$C,'nguyen vat lieu kho'!$A:$A,BKE!$B:$B,'nguyen vat lieu kho'!AB$3)</f>
        <v>0</v>
      </c>
      <c r="AC233" s="183">
        <f>SUMIFS(BKE!$F:$F,BKE!$C:$C,'nguyen vat lieu kho'!$A:$A,BKE!$B:$B,'nguyen vat lieu kho'!AC$3)</f>
        <v>0</v>
      </c>
      <c r="AD233" s="183">
        <f>SUMIFS(BKE!$F:$F,BKE!$C:$C,'nguyen vat lieu kho'!$A:$A,BKE!$B:$B,'nguyen vat lieu kho'!AD$3)</f>
        <v>0</v>
      </c>
      <c r="AE233" s="183">
        <f>SUMIFS(BKE!$F:$F,BKE!$C:$C,'nguyen vat lieu kho'!$A:$A,BKE!$B:$B,'nguyen vat lieu kho'!AE$3)</f>
        <v>0</v>
      </c>
      <c r="AF233" s="183">
        <f>SUMIFS(BKE!$F:$F,BKE!$C:$C,'nguyen vat lieu kho'!$A:$A,BKE!$B:$B,'nguyen vat lieu kho'!AF$3)</f>
        <v>0</v>
      </c>
      <c r="AG233" s="183">
        <f>SUMIFS(BKE!$F:$F,BKE!$C:$C,'nguyen vat lieu kho'!$A:$A,BKE!$B:$B,'nguyen vat lieu kho'!AG$3)</f>
        <v>0</v>
      </c>
      <c r="AH233" s="183">
        <f>SUMIFS(BKE!$F:$F,BKE!$C:$C,'nguyen vat lieu kho'!$A:$A,BKE!$B:$B,'nguyen vat lieu kho'!AH$3)</f>
        <v>0</v>
      </c>
      <c r="AI233" s="183">
        <f>SUMIFS(BKE!$F:$F,BKE!$C:$C,'nguyen vat lieu kho'!$A:$A,BKE!$B:$B,'nguyen vat lieu kho'!AI$3)</f>
        <v>0</v>
      </c>
      <c r="AJ233" s="183">
        <f>SUMIFS(BKE!$F:$F,BKE!$C:$C,'nguyen vat lieu kho'!$A:$A,BKE!$B:$B,'nguyen vat lieu kho'!AJ$3)</f>
        <v>0</v>
      </c>
      <c r="AK233" s="183">
        <f>SUMIFS(BKE!$F:$F,BKE!$C:$C,'nguyen vat lieu kho'!$A:$A,BKE!$B:$B,'nguyen vat lieu kho'!AK$3)</f>
        <v>0</v>
      </c>
      <c r="AL233" s="183">
        <f>SUMIFS(BKE!$F:$F,BKE!$C:$C,'nguyen vat lieu kho'!$A:$A,BKE!$B:$B,'nguyen vat lieu kho'!AL$3)</f>
        <v>0</v>
      </c>
      <c r="AM233" s="183">
        <f>SUMIFS(BKE!$F:$F,BKE!$C:$C,'nguyen vat lieu kho'!$A:$A,BKE!$B:$B,'nguyen vat lieu kho'!AM$3)</f>
        <v>0</v>
      </c>
      <c r="AN233" s="183">
        <f>SUMIFS(BKE!$F:$F,BKE!$C:$C,'nguyen vat lieu kho'!$A:$A,BKE!$B:$B,'nguyen vat lieu kho'!AN$3)</f>
        <v>0</v>
      </c>
      <c r="AO233" s="183">
        <f>SUMIFS(BKE!$F:$F,BKE!$C:$C,'nguyen vat lieu kho'!$A:$A,BKE!$B:$B,'nguyen vat lieu kho'!AO$3)</f>
        <v>0</v>
      </c>
      <c r="AP233" s="183">
        <f>SUMIFS(BKE!$F:$F,BKE!$C:$C,'nguyen vat lieu kho'!$A:$A,BKE!$B:$B,'nguyen vat lieu kho'!AP$3)</f>
        <v>0</v>
      </c>
      <c r="AQ233" s="183">
        <f>SUMIFS(BKE!$F:$F,BKE!$C:$C,'nguyen vat lieu kho'!$A:$A,BKE!$B:$B,'nguyen vat lieu kho'!AQ$3)</f>
        <v>0</v>
      </c>
    </row>
    <row r="234" spans="1:43" s="118" customFormat="1" ht="25.5" customHeight="1">
      <c r="A234" s="288" t="s">
        <v>904</v>
      </c>
      <c r="B234" s="9" t="s">
        <v>354</v>
      </c>
      <c r="C234" s="9" t="s">
        <v>27</v>
      </c>
      <c r="D234" s="123">
        <f>VLOOKUP(A234,BKE!C740:H1144,5,0)</f>
        <v>2499.5</v>
      </c>
      <c r="E234" s="128">
        <v>16</v>
      </c>
      <c r="F234" s="124">
        <f t="shared" si="27"/>
        <v>39992</v>
      </c>
      <c r="G234" s="125">
        <f t="shared" si="28"/>
        <v>100</v>
      </c>
      <c r="H234" s="126">
        <f t="shared" si="24"/>
        <v>249950</v>
      </c>
      <c r="I234" s="127">
        <f t="shared" si="25"/>
        <v>85</v>
      </c>
      <c r="J234" s="127">
        <f>F234+H234-L234</f>
        <v>212457.5</v>
      </c>
      <c r="K234" s="128">
        <v>31</v>
      </c>
      <c r="L234" s="122">
        <f t="shared" si="26"/>
        <v>77484.5</v>
      </c>
      <c r="M234" s="183">
        <f>SUMIFS(BKE!$F:$F,BKE!$C:$C,'nguyen vat lieu kho'!$A:$A,BKE!$B:$B,'nguyen vat lieu kho'!M$3)</f>
        <v>50</v>
      </c>
      <c r="N234" s="183">
        <f>SUMIFS(BKE!$F:$F,BKE!$C:$C,'nguyen vat lieu kho'!$A:$A,BKE!$B:$B,'nguyen vat lieu kho'!N$3)</f>
        <v>0</v>
      </c>
      <c r="O234" s="183">
        <f>SUMIFS(BKE!$F:$F,BKE!$C:$C,'nguyen vat lieu kho'!$A:$A,BKE!$B:$B,'nguyen vat lieu kho'!O$3)</f>
        <v>0</v>
      </c>
      <c r="P234" s="183">
        <f>SUMIFS(BKE!$F:$F,BKE!$C:$C,'nguyen vat lieu kho'!$A:$A,BKE!$B:$B,'nguyen vat lieu kho'!P$3)</f>
        <v>0</v>
      </c>
      <c r="Q234" s="183">
        <f>SUMIFS(BKE!$F:$F,BKE!$C:$C,'nguyen vat lieu kho'!$A:$A,BKE!$B:$B,'nguyen vat lieu kho'!Q$3)</f>
        <v>0</v>
      </c>
      <c r="R234" s="183">
        <f>SUMIFS(BKE!$F:$F,BKE!$C:$C,'nguyen vat lieu kho'!$A:$A,BKE!$B:$B,'nguyen vat lieu kho'!R$3)</f>
        <v>0</v>
      </c>
      <c r="S234" s="183">
        <f>SUMIFS(BKE!$F:$F,BKE!$C:$C,'nguyen vat lieu kho'!$A:$A,BKE!$B:$B,'nguyen vat lieu kho'!S$3)</f>
        <v>0</v>
      </c>
      <c r="T234" s="183">
        <f>SUMIFS(BKE!$F:$F,BKE!$C:$C,'nguyen vat lieu kho'!$A:$A,BKE!$B:$B,'nguyen vat lieu kho'!T$3)</f>
        <v>0</v>
      </c>
      <c r="U234" s="183">
        <f>SUMIFS(BKE!$F:$F,BKE!$C:$C,'nguyen vat lieu kho'!$A:$A,BKE!$B:$B,'nguyen vat lieu kho'!U$3)</f>
        <v>0</v>
      </c>
      <c r="V234" s="183">
        <f>SUMIFS(BKE!$F:$F,BKE!$C:$C,'nguyen vat lieu kho'!$A:$A,BKE!$B:$B,'nguyen vat lieu kho'!V$3)</f>
        <v>0</v>
      </c>
      <c r="W234" s="183">
        <f>SUMIFS(BKE!$F:$F,BKE!$C:$C,'nguyen vat lieu kho'!$A:$A,BKE!$B:$B,'nguyen vat lieu kho'!W$3)</f>
        <v>0</v>
      </c>
      <c r="X234" s="183">
        <f>SUMIFS(BKE!$F:$F,BKE!$C:$C,'nguyen vat lieu kho'!$A:$A,BKE!$B:$B,'nguyen vat lieu kho'!X$3)</f>
        <v>0</v>
      </c>
      <c r="Y234" s="183">
        <f>SUMIFS(BKE!$F:$F,BKE!$C:$C,'nguyen vat lieu kho'!$A:$A,BKE!$B:$B,'nguyen vat lieu kho'!Y$3)</f>
        <v>0</v>
      </c>
      <c r="Z234" s="183">
        <f>SUMIFS(BKE!$F:$F,BKE!$C:$C,'nguyen vat lieu kho'!$A:$A,BKE!$B:$B,'nguyen vat lieu kho'!Z$3)</f>
        <v>0</v>
      </c>
      <c r="AA234" s="183">
        <f>SUMIFS(BKE!$F:$F,BKE!$C:$C,'nguyen vat lieu kho'!$A:$A,BKE!$B:$B,'nguyen vat lieu kho'!AA$3)</f>
        <v>0</v>
      </c>
      <c r="AB234" s="183">
        <f>SUMIFS(BKE!$F:$F,BKE!$C:$C,'nguyen vat lieu kho'!$A:$A,BKE!$B:$B,'nguyen vat lieu kho'!AB$3)</f>
        <v>0</v>
      </c>
      <c r="AC234" s="183">
        <f>SUMIFS(BKE!$F:$F,BKE!$C:$C,'nguyen vat lieu kho'!$A:$A,BKE!$B:$B,'nguyen vat lieu kho'!AC$3)</f>
        <v>0</v>
      </c>
      <c r="AD234" s="183">
        <f>SUMIFS(BKE!$F:$F,BKE!$C:$C,'nguyen vat lieu kho'!$A:$A,BKE!$B:$B,'nguyen vat lieu kho'!AD$3)</f>
        <v>0</v>
      </c>
      <c r="AE234" s="183">
        <f>SUMIFS(BKE!$F:$F,BKE!$C:$C,'nguyen vat lieu kho'!$A:$A,BKE!$B:$B,'nguyen vat lieu kho'!AE$3)</f>
        <v>0</v>
      </c>
      <c r="AF234" s="183">
        <f>SUMIFS(BKE!$F:$F,BKE!$C:$C,'nguyen vat lieu kho'!$A:$A,BKE!$B:$B,'nguyen vat lieu kho'!AF$3)</f>
        <v>0</v>
      </c>
      <c r="AG234" s="183">
        <f>SUMIFS(BKE!$F:$F,BKE!$C:$C,'nguyen vat lieu kho'!$A:$A,BKE!$B:$B,'nguyen vat lieu kho'!AG$3)</f>
        <v>0</v>
      </c>
      <c r="AH234" s="183">
        <f>SUMIFS(BKE!$F:$F,BKE!$C:$C,'nguyen vat lieu kho'!$A:$A,BKE!$B:$B,'nguyen vat lieu kho'!AH$3)</f>
        <v>0</v>
      </c>
      <c r="AI234" s="183">
        <f>SUMIFS(BKE!$F:$F,BKE!$C:$C,'nguyen vat lieu kho'!$A:$A,BKE!$B:$B,'nguyen vat lieu kho'!AI$3)</f>
        <v>0</v>
      </c>
      <c r="AJ234" s="183">
        <f>SUMIFS(BKE!$F:$F,BKE!$C:$C,'nguyen vat lieu kho'!$A:$A,BKE!$B:$B,'nguyen vat lieu kho'!AJ$3)</f>
        <v>0</v>
      </c>
      <c r="AK234" s="183">
        <f>SUMIFS(BKE!$F:$F,BKE!$C:$C,'nguyen vat lieu kho'!$A:$A,BKE!$B:$B,'nguyen vat lieu kho'!AK$3)</f>
        <v>0</v>
      </c>
      <c r="AL234" s="183">
        <f>SUMIFS(BKE!$F:$F,BKE!$C:$C,'nguyen vat lieu kho'!$A:$A,BKE!$B:$B,'nguyen vat lieu kho'!AL$3)</f>
        <v>0</v>
      </c>
      <c r="AM234" s="183">
        <f>SUMIFS(BKE!$F:$F,BKE!$C:$C,'nguyen vat lieu kho'!$A:$A,BKE!$B:$B,'nguyen vat lieu kho'!AM$3)</f>
        <v>0</v>
      </c>
      <c r="AN234" s="183">
        <f>SUMIFS(BKE!$F:$F,BKE!$C:$C,'nguyen vat lieu kho'!$A:$A,BKE!$B:$B,'nguyen vat lieu kho'!AN$3)</f>
        <v>0</v>
      </c>
      <c r="AO234" s="183">
        <f>SUMIFS(BKE!$F:$F,BKE!$C:$C,'nguyen vat lieu kho'!$A:$A,BKE!$B:$B,'nguyen vat lieu kho'!AO$3)</f>
        <v>0</v>
      </c>
      <c r="AP234" s="183">
        <f>SUMIFS(BKE!$F:$F,BKE!$C:$C,'nguyen vat lieu kho'!$A:$A,BKE!$B:$B,'nguyen vat lieu kho'!AP$3)</f>
        <v>50</v>
      </c>
      <c r="AQ234" s="183">
        <f>SUMIFS(BKE!$F:$F,BKE!$C:$C,'nguyen vat lieu kho'!$A:$A,BKE!$B:$B,'nguyen vat lieu kho'!AQ$3)</f>
        <v>0</v>
      </c>
    </row>
    <row r="235" spans="1:43" s="118" customFormat="1" ht="25.5" customHeight="1">
      <c r="A235" s="9" t="s">
        <v>882</v>
      </c>
      <c r="B235" s="9" t="s">
        <v>316</v>
      </c>
      <c r="C235" s="9" t="s">
        <v>27</v>
      </c>
      <c r="D235" s="123" t="str">
        <f>VLOOKUP(A235,BKE!C741:H1145,5,0)</f>
        <v>0</v>
      </c>
      <c r="E235" s="128"/>
      <c r="F235" s="124">
        <f t="shared" si="27"/>
        <v>0</v>
      </c>
      <c r="G235" s="125">
        <f t="shared" si="28"/>
        <v>0</v>
      </c>
      <c r="H235" s="126">
        <f t="shared" si="24"/>
        <v>0</v>
      </c>
      <c r="I235" s="127">
        <f t="shared" si="25"/>
        <v>0</v>
      </c>
      <c r="J235" s="127">
        <f t="shared" si="25"/>
        <v>0</v>
      </c>
      <c r="K235" s="128"/>
      <c r="L235" s="122">
        <f t="shared" si="26"/>
        <v>0</v>
      </c>
      <c r="M235" s="183">
        <f>SUMIFS(BKE!$F:$F,BKE!$C:$C,'nguyen vat lieu kho'!$A:$A,BKE!$B:$B,'nguyen vat lieu kho'!M$3)</f>
        <v>0</v>
      </c>
      <c r="N235" s="183">
        <f>SUMIFS(BKE!$F:$F,BKE!$C:$C,'nguyen vat lieu kho'!$A:$A,BKE!$B:$B,'nguyen vat lieu kho'!N$3)</f>
        <v>0</v>
      </c>
      <c r="O235" s="183">
        <f>SUMIFS(BKE!$F:$F,BKE!$C:$C,'nguyen vat lieu kho'!$A:$A,BKE!$B:$B,'nguyen vat lieu kho'!O$3)</f>
        <v>0</v>
      </c>
      <c r="P235" s="183">
        <f>SUMIFS(BKE!$F:$F,BKE!$C:$C,'nguyen vat lieu kho'!$A:$A,BKE!$B:$B,'nguyen vat lieu kho'!P$3)</f>
        <v>0</v>
      </c>
      <c r="Q235" s="183">
        <f>SUMIFS(BKE!$F:$F,BKE!$C:$C,'nguyen vat lieu kho'!$A:$A,BKE!$B:$B,'nguyen vat lieu kho'!Q$3)</f>
        <v>0</v>
      </c>
      <c r="R235" s="183">
        <f>SUMIFS(BKE!$F:$F,BKE!$C:$C,'nguyen vat lieu kho'!$A:$A,BKE!$B:$B,'nguyen vat lieu kho'!R$3)</f>
        <v>0</v>
      </c>
      <c r="S235" s="183">
        <f>SUMIFS(BKE!$F:$F,BKE!$C:$C,'nguyen vat lieu kho'!$A:$A,BKE!$B:$B,'nguyen vat lieu kho'!S$3)</f>
        <v>0</v>
      </c>
      <c r="T235" s="183">
        <f>SUMIFS(BKE!$F:$F,BKE!$C:$C,'nguyen vat lieu kho'!$A:$A,BKE!$B:$B,'nguyen vat lieu kho'!T$3)</f>
        <v>0</v>
      </c>
      <c r="U235" s="183">
        <f>SUMIFS(BKE!$F:$F,BKE!$C:$C,'nguyen vat lieu kho'!$A:$A,BKE!$B:$B,'nguyen vat lieu kho'!U$3)</f>
        <v>0</v>
      </c>
      <c r="V235" s="183">
        <f>SUMIFS(BKE!$F:$F,BKE!$C:$C,'nguyen vat lieu kho'!$A:$A,BKE!$B:$B,'nguyen vat lieu kho'!V$3)</f>
        <v>0</v>
      </c>
      <c r="W235" s="183">
        <f>SUMIFS(BKE!$F:$F,BKE!$C:$C,'nguyen vat lieu kho'!$A:$A,BKE!$B:$B,'nguyen vat lieu kho'!W$3)</f>
        <v>0</v>
      </c>
      <c r="X235" s="183">
        <f>SUMIFS(BKE!$F:$F,BKE!$C:$C,'nguyen vat lieu kho'!$A:$A,BKE!$B:$B,'nguyen vat lieu kho'!X$3)</f>
        <v>0</v>
      </c>
      <c r="Y235" s="183">
        <f>SUMIFS(BKE!$F:$F,BKE!$C:$C,'nguyen vat lieu kho'!$A:$A,BKE!$B:$B,'nguyen vat lieu kho'!Y$3)</f>
        <v>0</v>
      </c>
      <c r="Z235" s="183">
        <f>SUMIFS(BKE!$F:$F,BKE!$C:$C,'nguyen vat lieu kho'!$A:$A,BKE!$B:$B,'nguyen vat lieu kho'!Z$3)</f>
        <v>0</v>
      </c>
      <c r="AA235" s="183">
        <f>SUMIFS(BKE!$F:$F,BKE!$C:$C,'nguyen vat lieu kho'!$A:$A,BKE!$B:$B,'nguyen vat lieu kho'!AA$3)</f>
        <v>0</v>
      </c>
      <c r="AB235" s="183">
        <f>SUMIFS(BKE!$F:$F,BKE!$C:$C,'nguyen vat lieu kho'!$A:$A,BKE!$B:$B,'nguyen vat lieu kho'!AB$3)</f>
        <v>0</v>
      </c>
      <c r="AC235" s="183">
        <f>SUMIFS(BKE!$F:$F,BKE!$C:$C,'nguyen vat lieu kho'!$A:$A,BKE!$B:$B,'nguyen vat lieu kho'!AC$3)</f>
        <v>0</v>
      </c>
      <c r="AD235" s="183">
        <f>SUMIFS(BKE!$F:$F,BKE!$C:$C,'nguyen vat lieu kho'!$A:$A,BKE!$B:$B,'nguyen vat lieu kho'!AD$3)</f>
        <v>0</v>
      </c>
      <c r="AE235" s="183">
        <f>SUMIFS(BKE!$F:$F,BKE!$C:$C,'nguyen vat lieu kho'!$A:$A,BKE!$B:$B,'nguyen vat lieu kho'!AE$3)</f>
        <v>0</v>
      </c>
      <c r="AF235" s="183">
        <f>SUMIFS(BKE!$F:$F,BKE!$C:$C,'nguyen vat lieu kho'!$A:$A,BKE!$B:$B,'nguyen vat lieu kho'!AF$3)</f>
        <v>0</v>
      </c>
      <c r="AG235" s="183">
        <f>SUMIFS(BKE!$F:$F,BKE!$C:$C,'nguyen vat lieu kho'!$A:$A,BKE!$B:$B,'nguyen vat lieu kho'!AG$3)</f>
        <v>0</v>
      </c>
      <c r="AH235" s="183">
        <f>SUMIFS(BKE!$F:$F,BKE!$C:$C,'nguyen vat lieu kho'!$A:$A,BKE!$B:$B,'nguyen vat lieu kho'!AH$3)</f>
        <v>0</v>
      </c>
      <c r="AI235" s="183">
        <f>SUMIFS(BKE!$F:$F,BKE!$C:$C,'nguyen vat lieu kho'!$A:$A,BKE!$B:$B,'nguyen vat lieu kho'!AI$3)</f>
        <v>0</v>
      </c>
      <c r="AJ235" s="183">
        <f>SUMIFS(BKE!$F:$F,BKE!$C:$C,'nguyen vat lieu kho'!$A:$A,BKE!$B:$B,'nguyen vat lieu kho'!AJ$3)</f>
        <v>0</v>
      </c>
      <c r="AK235" s="183">
        <f>SUMIFS(BKE!$F:$F,BKE!$C:$C,'nguyen vat lieu kho'!$A:$A,BKE!$B:$B,'nguyen vat lieu kho'!AK$3)</f>
        <v>0</v>
      </c>
      <c r="AL235" s="183">
        <f>SUMIFS(BKE!$F:$F,BKE!$C:$C,'nguyen vat lieu kho'!$A:$A,BKE!$B:$B,'nguyen vat lieu kho'!AL$3)</f>
        <v>0</v>
      </c>
      <c r="AM235" s="183">
        <f>SUMIFS(BKE!$F:$F,BKE!$C:$C,'nguyen vat lieu kho'!$A:$A,BKE!$B:$B,'nguyen vat lieu kho'!AM$3)</f>
        <v>0</v>
      </c>
      <c r="AN235" s="183">
        <f>SUMIFS(BKE!$F:$F,BKE!$C:$C,'nguyen vat lieu kho'!$A:$A,BKE!$B:$B,'nguyen vat lieu kho'!AN$3)</f>
        <v>0</v>
      </c>
      <c r="AO235" s="183">
        <f>SUMIFS(BKE!$F:$F,BKE!$C:$C,'nguyen vat lieu kho'!$A:$A,BKE!$B:$B,'nguyen vat lieu kho'!AO$3)</f>
        <v>0</v>
      </c>
      <c r="AP235" s="183">
        <f>SUMIFS(BKE!$F:$F,BKE!$C:$C,'nguyen vat lieu kho'!$A:$A,BKE!$B:$B,'nguyen vat lieu kho'!AP$3)</f>
        <v>0</v>
      </c>
      <c r="AQ235" s="183">
        <f>SUMIFS(BKE!$F:$F,BKE!$C:$C,'nguyen vat lieu kho'!$A:$A,BKE!$B:$B,'nguyen vat lieu kho'!AQ$3)</f>
        <v>0</v>
      </c>
    </row>
    <row r="236" spans="1:43" s="118" customFormat="1" ht="25.5" customHeight="1">
      <c r="A236" s="9" t="s">
        <v>809</v>
      </c>
      <c r="B236" s="9" t="s">
        <v>317</v>
      </c>
      <c r="C236" s="9" t="s">
        <v>27</v>
      </c>
      <c r="D236" s="123">
        <v>4100</v>
      </c>
      <c r="E236" s="128">
        <v>62</v>
      </c>
      <c r="F236" s="124">
        <f t="shared" si="27"/>
        <v>254200</v>
      </c>
      <c r="G236" s="125">
        <f t="shared" si="28"/>
        <v>0</v>
      </c>
      <c r="H236" s="126">
        <f t="shared" si="24"/>
        <v>0</v>
      </c>
      <c r="I236" s="127">
        <f t="shared" si="25"/>
        <v>1</v>
      </c>
      <c r="J236" s="127">
        <f t="shared" si="25"/>
        <v>4100</v>
      </c>
      <c r="K236" s="128">
        <v>61</v>
      </c>
      <c r="L236" s="122">
        <f t="shared" si="26"/>
        <v>250100</v>
      </c>
      <c r="M236" s="183">
        <f>SUMIFS(BKE!$F:$F,BKE!$C:$C,'nguyen vat lieu kho'!$A:$A,BKE!$B:$B,'nguyen vat lieu kho'!M$3)</f>
        <v>0</v>
      </c>
      <c r="N236" s="183">
        <f>SUMIFS(BKE!$F:$F,BKE!$C:$C,'nguyen vat lieu kho'!$A:$A,BKE!$B:$B,'nguyen vat lieu kho'!N$3)</f>
        <v>0</v>
      </c>
      <c r="O236" s="183">
        <f>SUMIFS(BKE!$F:$F,BKE!$C:$C,'nguyen vat lieu kho'!$A:$A,BKE!$B:$B,'nguyen vat lieu kho'!O$3)</f>
        <v>0</v>
      </c>
      <c r="P236" s="183">
        <f>SUMIFS(BKE!$F:$F,BKE!$C:$C,'nguyen vat lieu kho'!$A:$A,BKE!$B:$B,'nguyen vat lieu kho'!P$3)</f>
        <v>0</v>
      </c>
      <c r="Q236" s="183">
        <f>SUMIFS(BKE!$F:$F,BKE!$C:$C,'nguyen vat lieu kho'!$A:$A,BKE!$B:$B,'nguyen vat lieu kho'!Q$3)</f>
        <v>0</v>
      </c>
      <c r="R236" s="183">
        <f>SUMIFS(BKE!$F:$F,BKE!$C:$C,'nguyen vat lieu kho'!$A:$A,BKE!$B:$B,'nguyen vat lieu kho'!R$3)</f>
        <v>0</v>
      </c>
      <c r="S236" s="183">
        <f>SUMIFS(BKE!$F:$F,BKE!$C:$C,'nguyen vat lieu kho'!$A:$A,BKE!$B:$B,'nguyen vat lieu kho'!S$3)</f>
        <v>0</v>
      </c>
      <c r="T236" s="183">
        <f>SUMIFS(BKE!$F:$F,BKE!$C:$C,'nguyen vat lieu kho'!$A:$A,BKE!$B:$B,'nguyen vat lieu kho'!T$3)</f>
        <v>0</v>
      </c>
      <c r="U236" s="183">
        <f>SUMIFS(BKE!$F:$F,BKE!$C:$C,'nguyen vat lieu kho'!$A:$A,BKE!$B:$B,'nguyen vat lieu kho'!U$3)</f>
        <v>0</v>
      </c>
      <c r="V236" s="183">
        <f>SUMIFS(BKE!$F:$F,BKE!$C:$C,'nguyen vat lieu kho'!$A:$A,BKE!$B:$B,'nguyen vat lieu kho'!V$3)</f>
        <v>0</v>
      </c>
      <c r="W236" s="183">
        <f>SUMIFS(BKE!$F:$F,BKE!$C:$C,'nguyen vat lieu kho'!$A:$A,BKE!$B:$B,'nguyen vat lieu kho'!W$3)</f>
        <v>0</v>
      </c>
      <c r="X236" s="183">
        <f>SUMIFS(BKE!$F:$F,BKE!$C:$C,'nguyen vat lieu kho'!$A:$A,BKE!$B:$B,'nguyen vat lieu kho'!X$3)</f>
        <v>0</v>
      </c>
      <c r="Y236" s="183">
        <f>SUMIFS(BKE!$F:$F,BKE!$C:$C,'nguyen vat lieu kho'!$A:$A,BKE!$B:$B,'nguyen vat lieu kho'!Y$3)</f>
        <v>0</v>
      </c>
      <c r="Z236" s="183">
        <f>SUMIFS(BKE!$F:$F,BKE!$C:$C,'nguyen vat lieu kho'!$A:$A,BKE!$B:$B,'nguyen vat lieu kho'!Z$3)</f>
        <v>0</v>
      </c>
      <c r="AA236" s="183">
        <f>SUMIFS(BKE!$F:$F,BKE!$C:$C,'nguyen vat lieu kho'!$A:$A,BKE!$B:$B,'nguyen vat lieu kho'!AA$3)</f>
        <v>0</v>
      </c>
      <c r="AB236" s="183">
        <f>SUMIFS(BKE!$F:$F,BKE!$C:$C,'nguyen vat lieu kho'!$A:$A,BKE!$B:$B,'nguyen vat lieu kho'!AB$3)</f>
        <v>0</v>
      </c>
      <c r="AC236" s="183">
        <f>SUMIFS(BKE!$F:$F,BKE!$C:$C,'nguyen vat lieu kho'!$A:$A,BKE!$B:$B,'nguyen vat lieu kho'!AC$3)</f>
        <v>0</v>
      </c>
      <c r="AD236" s="183">
        <f>SUMIFS(BKE!$F:$F,BKE!$C:$C,'nguyen vat lieu kho'!$A:$A,BKE!$B:$B,'nguyen vat lieu kho'!AD$3)</f>
        <v>0</v>
      </c>
      <c r="AE236" s="183">
        <f>SUMIFS(BKE!$F:$F,BKE!$C:$C,'nguyen vat lieu kho'!$A:$A,BKE!$B:$B,'nguyen vat lieu kho'!AE$3)</f>
        <v>0</v>
      </c>
      <c r="AF236" s="183">
        <f>SUMIFS(BKE!$F:$F,BKE!$C:$C,'nguyen vat lieu kho'!$A:$A,BKE!$B:$B,'nguyen vat lieu kho'!AF$3)</f>
        <v>0</v>
      </c>
      <c r="AG236" s="183">
        <f>SUMIFS(BKE!$F:$F,BKE!$C:$C,'nguyen vat lieu kho'!$A:$A,BKE!$B:$B,'nguyen vat lieu kho'!AG$3)</f>
        <v>0</v>
      </c>
      <c r="AH236" s="183">
        <f>SUMIFS(BKE!$F:$F,BKE!$C:$C,'nguyen vat lieu kho'!$A:$A,BKE!$B:$B,'nguyen vat lieu kho'!AH$3)</f>
        <v>0</v>
      </c>
      <c r="AI236" s="183">
        <f>SUMIFS(BKE!$F:$F,BKE!$C:$C,'nguyen vat lieu kho'!$A:$A,BKE!$B:$B,'nguyen vat lieu kho'!AI$3)</f>
        <v>0</v>
      </c>
      <c r="AJ236" s="183">
        <f>SUMIFS(BKE!$F:$F,BKE!$C:$C,'nguyen vat lieu kho'!$A:$A,BKE!$B:$B,'nguyen vat lieu kho'!AJ$3)</f>
        <v>0</v>
      </c>
      <c r="AK236" s="183">
        <f>SUMIFS(BKE!$F:$F,BKE!$C:$C,'nguyen vat lieu kho'!$A:$A,BKE!$B:$B,'nguyen vat lieu kho'!AK$3)</f>
        <v>0</v>
      </c>
      <c r="AL236" s="183">
        <f>SUMIFS(BKE!$F:$F,BKE!$C:$C,'nguyen vat lieu kho'!$A:$A,BKE!$B:$B,'nguyen vat lieu kho'!AL$3)</f>
        <v>0</v>
      </c>
      <c r="AM236" s="183">
        <f>SUMIFS(BKE!$F:$F,BKE!$C:$C,'nguyen vat lieu kho'!$A:$A,BKE!$B:$B,'nguyen vat lieu kho'!AM$3)</f>
        <v>0</v>
      </c>
      <c r="AN236" s="183">
        <f>SUMIFS(BKE!$F:$F,BKE!$C:$C,'nguyen vat lieu kho'!$A:$A,BKE!$B:$B,'nguyen vat lieu kho'!AN$3)</f>
        <v>0</v>
      </c>
      <c r="AO236" s="183">
        <f>SUMIFS(BKE!$F:$F,BKE!$C:$C,'nguyen vat lieu kho'!$A:$A,BKE!$B:$B,'nguyen vat lieu kho'!AO$3)</f>
        <v>0</v>
      </c>
      <c r="AP236" s="183">
        <f>SUMIFS(BKE!$F:$F,BKE!$C:$C,'nguyen vat lieu kho'!$A:$A,BKE!$B:$B,'nguyen vat lieu kho'!AP$3)</f>
        <v>0</v>
      </c>
      <c r="AQ236" s="183">
        <f>SUMIFS(BKE!$F:$F,BKE!$C:$C,'nguyen vat lieu kho'!$A:$A,BKE!$B:$B,'nguyen vat lieu kho'!AQ$3)</f>
        <v>0</v>
      </c>
    </row>
    <row r="237" spans="1:43" s="118" customFormat="1" ht="25.5" customHeight="1">
      <c r="A237" s="9" t="s">
        <v>911</v>
      </c>
      <c r="B237" s="289" t="s">
        <v>914</v>
      </c>
      <c r="C237" s="9" t="s">
        <v>27</v>
      </c>
      <c r="D237" s="123">
        <f>VLOOKUP(A237,BKE!C738:H1142,5,0)</f>
        <v>3400</v>
      </c>
      <c r="E237" s="128">
        <v>59</v>
      </c>
      <c r="F237" s="124">
        <f t="shared" si="27"/>
        <v>200600</v>
      </c>
      <c r="G237" s="125">
        <f t="shared" si="28"/>
        <v>50</v>
      </c>
      <c r="H237" s="126">
        <f t="shared" si="24"/>
        <v>170000</v>
      </c>
      <c r="I237" s="127">
        <f t="shared" si="25"/>
        <v>54</v>
      </c>
      <c r="J237" s="127">
        <f t="shared" si="25"/>
        <v>183600</v>
      </c>
      <c r="K237" s="128">
        <v>55</v>
      </c>
      <c r="L237" s="122">
        <f t="shared" si="26"/>
        <v>187000</v>
      </c>
      <c r="M237" s="183">
        <f>SUMIFS(BKE!$F:$F,BKE!$C:$C,'nguyen vat lieu kho'!$A:$A,BKE!$B:$B,'nguyen vat lieu kho'!M$3)</f>
        <v>0</v>
      </c>
      <c r="N237" s="183">
        <f>SUMIFS(BKE!$F:$F,BKE!$C:$C,'nguyen vat lieu kho'!$A:$A,BKE!$B:$B,'nguyen vat lieu kho'!N$3)</f>
        <v>0</v>
      </c>
      <c r="O237" s="183">
        <f>SUMIFS(BKE!$F:$F,BKE!$C:$C,'nguyen vat lieu kho'!$A:$A,BKE!$B:$B,'nguyen vat lieu kho'!O$3)</f>
        <v>0</v>
      </c>
      <c r="P237" s="183">
        <f>SUMIFS(BKE!$F:$F,BKE!$C:$C,'nguyen vat lieu kho'!$A:$A,BKE!$B:$B,'nguyen vat lieu kho'!P$3)</f>
        <v>0</v>
      </c>
      <c r="Q237" s="183">
        <f>SUMIFS(BKE!$F:$F,BKE!$C:$C,'nguyen vat lieu kho'!$A:$A,BKE!$B:$B,'nguyen vat lieu kho'!Q$3)</f>
        <v>0</v>
      </c>
      <c r="R237" s="183">
        <f>SUMIFS(BKE!$F:$F,BKE!$C:$C,'nguyen vat lieu kho'!$A:$A,BKE!$B:$B,'nguyen vat lieu kho'!R$3)</f>
        <v>0</v>
      </c>
      <c r="S237" s="183">
        <f>SUMIFS(BKE!$F:$F,BKE!$C:$C,'nguyen vat lieu kho'!$A:$A,BKE!$B:$B,'nguyen vat lieu kho'!S$3)</f>
        <v>0</v>
      </c>
      <c r="T237" s="183">
        <f>SUMIFS(BKE!$F:$F,BKE!$C:$C,'nguyen vat lieu kho'!$A:$A,BKE!$B:$B,'nguyen vat lieu kho'!T$3)</f>
        <v>0</v>
      </c>
      <c r="U237" s="183">
        <f>SUMIFS(BKE!$F:$F,BKE!$C:$C,'nguyen vat lieu kho'!$A:$A,BKE!$B:$B,'nguyen vat lieu kho'!U$3)</f>
        <v>0</v>
      </c>
      <c r="V237" s="183">
        <f>SUMIFS(BKE!$F:$F,BKE!$C:$C,'nguyen vat lieu kho'!$A:$A,BKE!$B:$B,'nguyen vat lieu kho'!V$3)</f>
        <v>0</v>
      </c>
      <c r="W237" s="183">
        <f>SUMIFS(BKE!$F:$F,BKE!$C:$C,'nguyen vat lieu kho'!$A:$A,BKE!$B:$B,'nguyen vat lieu kho'!W$3)</f>
        <v>0</v>
      </c>
      <c r="X237" s="183">
        <f>SUMIFS(BKE!$F:$F,BKE!$C:$C,'nguyen vat lieu kho'!$A:$A,BKE!$B:$B,'nguyen vat lieu kho'!X$3)</f>
        <v>0</v>
      </c>
      <c r="Y237" s="183">
        <f>SUMIFS(BKE!$F:$F,BKE!$C:$C,'nguyen vat lieu kho'!$A:$A,BKE!$B:$B,'nguyen vat lieu kho'!Y$3)</f>
        <v>0</v>
      </c>
      <c r="Z237" s="183">
        <f>SUMIFS(BKE!$F:$F,BKE!$C:$C,'nguyen vat lieu kho'!$A:$A,BKE!$B:$B,'nguyen vat lieu kho'!Z$3)</f>
        <v>0</v>
      </c>
      <c r="AA237" s="183">
        <f>SUMIFS(BKE!$F:$F,BKE!$C:$C,'nguyen vat lieu kho'!$A:$A,BKE!$B:$B,'nguyen vat lieu kho'!AA$3)</f>
        <v>50</v>
      </c>
      <c r="AB237" s="183">
        <f>SUMIFS(BKE!$F:$F,BKE!$C:$C,'nguyen vat lieu kho'!$A:$A,BKE!$B:$B,'nguyen vat lieu kho'!AB$3)</f>
        <v>0</v>
      </c>
      <c r="AC237" s="183">
        <f>SUMIFS(BKE!$F:$F,BKE!$C:$C,'nguyen vat lieu kho'!$A:$A,BKE!$B:$B,'nguyen vat lieu kho'!AC$3)</f>
        <v>0</v>
      </c>
      <c r="AD237" s="183">
        <f>SUMIFS(BKE!$F:$F,BKE!$C:$C,'nguyen vat lieu kho'!$A:$A,BKE!$B:$B,'nguyen vat lieu kho'!AD$3)</f>
        <v>0</v>
      </c>
      <c r="AE237" s="183">
        <f>SUMIFS(BKE!$F:$F,BKE!$C:$C,'nguyen vat lieu kho'!$A:$A,BKE!$B:$B,'nguyen vat lieu kho'!AE$3)</f>
        <v>0</v>
      </c>
      <c r="AF237" s="183">
        <f>SUMIFS(BKE!$F:$F,BKE!$C:$C,'nguyen vat lieu kho'!$A:$A,BKE!$B:$B,'nguyen vat lieu kho'!AF$3)</f>
        <v>0</v>
      </c>
      <c r="AG237" s="183">
        <f>SUMIFS(BKE!$F:$F,BKE!$C:$C,'nguyen vat lieu kho'!$A:$A,BKE!$B:$B,'nguyen vat lieu kho'!AG$3)</f>
        <v>0</v>
      </c>
      <c r="AH237" s="183">
        <f>SUMIFS(BKE!$F:$F,BKE!$C:$C,'nguyen vat lieu kho'!$A:$A,BKE!$B:$B,'nguyen vat lieu kho'!AH$3)</f>
        <v>0</v>
      </c>
      <c r="AI237" s="183">
        <f>SUMIFS(BKE!$F:$F,BKE!$C:$C,'nguyen vat lieu kho'!$A:$A,BKE!$B:$B,'nguyen vat lieu kho'!AI$3)</f>
        <v>0</v>
      </c>
      <c r="AJ237" s="183">
        <f>SUMIFS(BKE!$F:$F,BKE!$C:$C,'nguyen vat lieu kho'!$A:$A,BKE!$B:$B,'nguyen vat lieu kho'!AJ$3)</f>
        <v>0</v>
      </c>
      <c r="AK237" s="183">
        <f>SUMIFS(BKE!$F:$F,BKE!$C:$C,'nguyen vat lieu kho'!$A:$A,BKE!$B:$B,'nguyen vat lieu kho'!AK$3)</f>
        <v>0</v>
      </c>
      <c r="AL237" s="183">
        <f>SUMIFS(BKE!$F:$F,BKE!$C:$C,'nguyen vat lieu kho'!$A:$A,BKE!$B:$B,'nguyen vat lieu kho'!AL$3)</f>
        <v>0</v>
      </c>
      <c r="AM237" s="183">
        <f>SUMIFS(BKE!$F:$F,BKE!$C:$C,'nguyen vat lieu kho'!$A:$A,BKE!$B:$B,'nguyen vat lieu kho'!AM$3)</f>
        <v>0</v>
      </c>
      <c r="AN237" s="183">
        <f>SUMIFS(BKE!$F:$F,BKE!$C:$C,'nguyen vat lieu kho'!$A:$A,BKE!$B:$B,'nguyen vat lieu kho'!AN$3)</f>
        <v>0</v>
      </c>
      <c r="AO237" s="183">
        <f>SUMIFS(BKE!$F:$F,BKE!$C:$C,'nguyen vat lieu kho'!$A:$A,BKE!$B:$B,'nguyen vat lieu kho'!AO$3)</f>
        <v>0</v>
      </c>
      <c r="AP237" s="183">
        <f>SUMIFS(BKE!$F:$F,BKE!$C:$C,'nguyen vat lieu kho'!$A:$A,BKE!$B:$B,'nguyen vat lieu kho'!AP$3)</f>
        <v>0</v>
      </c>
      <c r="AQ237" s="183">
        <f>SUMIFS(BKE!$F:$F,BKE!$C:$C,'nguyen vat lieu kho'!$A:$A,BKE!$B:$B,'nguyen vat lieu kho'!AQ$3)</f>
        <v>0</v>
      </c>
    </row>
    <row r="238" spans="1:43" s="118" customFormat="1" ht="25.5" customHeight="1">
      <c r="A238" s="9" t="s">
        <v>318</v>
      </c>
      <c r="B238" s="9" t="s">
        <v>319</v>
      </c>
      <c r="C238" s="9" t="s">
        <v>27</v>
      </c>
      <c r="D238" s="123">
        <v>150</v>
      </c>
      <c r="E238" s="128">
        <v>8</v>
      </c>
      <c r="F238" s="124">
        <f t="shared" si="27"/>
        <v>1200</v>
      </c>
      <c r="G238" s="125">
        <f t="shared" si="28"/>
        <v>0</v>
      </c>
      <c r="H238" s="126">
        <f t="shared" si="24"/>
        <v>0</v>
      </c>
      <c r="I238" s="249">
        <f t="shared" ref="I238:J265" si="29">E238+G238-K238</f>
        <v>0</v>
      </c>
      <c r="J238" s="127">
        <f t="shared" si="29"/>
        <v>0</v>
      </c>
      <c r="K238" s="128">
        <v>8</v>
      </c>
      <c r="L238" s="122">
        <f t="shared" ref="L238:L265" si="30">K238*D238</f>
        <v>1200</v>
      </c>
      <c r="M238" s="183">
        <f>SUMIFS(BKE!$F:$F,BKE!$C:$C,'nguyen vat lieu kho'!$A:$A,BKE!$B:$B,'nguyen vat lieu kho'!M$3)</f>
        <v>0</v>
      </c>
      <c r="N238" s="183">
        <f>SUMIFS(BKE!$F:$F,BKE!$C:$C,'nguyen vat lieu kho'!$A:$A,BKE!$B:$B,'nguyen vat lieu kho'!N$3)</f>
        <v>0</v>
      </c>
      <c r="O238" s="183">
        <f>SUMIFS(BKE!$F:$F,BKE!$C:$C,'nguyen vat lieu kho'!$A:$A,BKE!$B:$B,'nguyen vat lieu kho'!O$3)</f>
        <v>0</v>
      </c>
      <c r="P238" s="183">
        <f>SUMIFS(BKE!$F:$F,BKE!$C:$C,'nguyen vat lieu kho'!$A:$A,BKE!$B:$B,'nguyen vat lieu kho'!P$3)</f>
        <v>0</v>
      </c>
      <c r="Q238" s="183">
        <f>SUMIFS(BKE!$F:$F,BKE!$C:$C,'nguyen vat lieu kho'!$A:$A,BKE!$B:$B,'nguyen vat lieu kho'!Q$3)</f>
        <v>0</v>
      </c>
      <c r="R238" s="183">
        <f>SUMIFS(BKE!$F:$F,BKE!$C:$C,'nguyen vat lieu kho'!$A:$A,BKE!$B:$B,'nguyen vat lieu kho'!R$3)</f>
        <v>0</v>
      </c>
      <c r="S238" s="183">
        <f>SUMIFS(BKE!$F:$F,BKE!$C:$C,'nguyen vat lieu kho'!$A:$A,BKE!$B:$B,'nguyen vat lieu kho'!S$3)</f>
        <v>0</v>
      </c>
      <c r="T238" s="183">
        <f>SUMIFS(BKE!$F:$F,BKE!$C:$C,'nguyen vat lieu kho'!$A:$A,BKE!$B:$B,'nguyen vat lieu kho'!T$3)</f>
        <v>0</v>
      </c>
      <c r="U238" s="183">
        <f>SUMIFS(BKE!$F:$F,BKE!$C:$C,'nguyen vat lieu kho'!$A:$A,BKE!$B:$B,'nguyen vat lieu kho'!U$3)</f>
        <v>0</v>
      </c>
      <c r="V238" s="183">
        <f>SUMIFS(BKE!$F:$F,BKE!$C:$C,'nguyen vat lieu kho'!$A:$A,BKE!$B:$B,'nguyen vat lieu kho'!V$3)</f>
        <v>0</v>
      </c>
      <c r="W238" s="183">
        <f>SUMIFS(BKE!$F:$F,BKE!$C:$C,'nguyen vat lieu kho'!$A:$A,BKE!$B:$B,'nguyen vat lieu kho'!W$3)</f>
        <v>0</v>
      </c>
      <c r="X238" s="183">
        <f>SUMIFS(BKE!$F:$F,BKE!$C:$C,'nguyen vat lieu kho'!$A:$A,BKE!$B:$B,'nguyen vat lieu kho'!X$3)</f>
        <v>0</v>
      </c>
      <c r="Y238" s="183">
        <f>SUMIFS(BKE!$F:$F,BKE!$C:$C,'nguyen vat lieu kho'!$A:$A,BKE!$B:$B,'nguyen vat lieu kho'!Y$3)</f>
        <v>0</v>
      </c>
      <c r="Z238" s="183">
        <f>SUMIFS(BKE!$F:$F,BKE!$C:$C,'nguyen vat lieu kho'!$A:$A,BKE!$B:$B,'nguyen vat lieu kho'!Z$3)</f>
        <v>0</v>
      </c>
      <c r="AA238" s="183">
        <f>SUMIFS(BKE!$F:$F,BKE!$C:$C,'nguyen vat lieu kho'!$A:$A,BKE!$B:$B,'nguyen vat lieu kho'!AA$3)</f>
        <v>0</v>
      </c>
      <c r="AB238" s="183">
        <f>SUMIFS(BKE!$F:$F,BKE!$C:$C,'nguyen vat lieu kho'!$A:$A,BKE!$B:$B,'nguyen vat lieu kho'!AB$3)</f>
        <v>0</v>
      </c>
      <c r="AC238" s="183">
        <f>SUMIFS(BKE!$F:$F,BKE!$C:$C,'nguyen vat lieu kho'!$A:$A,BKE!$B:$B,'nguyen vat lieu kho'!AC$3)</f>
        <v>0</v>
      </c>
      <c r="AD238" s="183">
        <f>SUMIFS(BKE!$F:$F,BKE!$C:$C,'nguyen vat lieu kho'!$A:$A,BKE!$B:$B,'nguyen vat lieu kho'!AD$3)</f>
        <v>0</v>
      </c>
      <c r="AE238" s="183">
        <f>SUMIFS(BKE!$F:$F,BKE!$C:$C,'nguyen vat lieu kho'!$A:$A,BKE!$B:$B,'nguyen vat lieu kho'!AE$3)</f>
        <v>0</v>
      </c>
      <c r="AF238" s="183">
        <f>SUMIFS(BKE!$F:$F,BKE!$C:$C,'nguyen vat lieu kho'!$A:$A,BKE!$B:$B,'nguyen vat lieu kho'!AF$3)</f>
        <v>0</v>
      </c>
      <c r="AG238" s="183">
        <f>SUMIFS(BKE!$F:$F,BKE!$C:$C,'nguyen vat lieu kho'!$A:$A,BKE!$B:$B,'nguyen vat lieu kho'!AG$3)</f>
        <v>0</v>
      </c>
      <c r="AH238" s="183">
        <f>SUMIFS(BKE!$F:$F,BKE!$C:$C,'nguyen vat lieu kho'!$A:$A,BKE!$B:$B,'nguyen vat lieu kho'!AH$3)</f>
        <v>0</v>
      </c>
      <c r="AI238" s="183">
        <f>SUMIFS(BKE!$F:$F,BKE!$C:$C,'nguyen vat lieu kho'!$A:$A,BKE!$B:$B,'nguyen vat lieu kho'!AI$3)</f>
        <v>0</v>
      </c>
      <c r="AJ238" s="183">
        <f>SUMIFS(BKE!$F:$F,BKE!$C:$C,'nguyen vat lieu kho'!$A:$A,BKE!$B:$B,'nguyen vat lieu kho'!AJ$3)</f>
        <v>0</v>
      </c>
      <c r="AK238" s="183">
        <f>SUMIFS(BKE!$F:$F,BKE!$C:$C,'nguyen vat lieu kho'!$A:$A,BKE!$B:$B,'nguyen vat lieu kho'!AK$3)</f>
        <v>0</v>
      </c>
      <c r="AL238" s="183">
        <f>SUMIFS(BKE!$F:$F,BKE!$C:$C,'nguyen vat lieu kho'!$A:$A,BKE!$B:$B,'nguyen vat lieu kho'!AL$3)</f>
        <v>0</v>
      </c>
      <c r="AM238" s="183">
        <f>SUMIFS(BKE!$F:$F,BKE!$C:$C,'nguyen vat lieu kho'!$A:$A,BKE!$B:$B,'nguyen vat lieu kho'!AM$3)</f>
        <v>0</v>
      </c>
      <c r="AN238" s="183">
        <f>SUMIFS(BKE!$F:$F,BKE!$C:$C,'nguyen vat lieu kho'!$A:$A,BKE!$B:$B,'nguyen vat lieu kho'!AN$3)</f>
        <v>0</v>
      </c>
      <c r="AO238" s="183">
        <f>SUMIFS(BKE!$F:$F,BKE!$C:$C,'nguyen vat lieu kho'!$A:$A,BKE!$B:$B,'nguyen vat lieu kho'!AO$3)</f>
        <v>0</v>
      </c>
      <c r="AP238" s="183">
        <f>SUMIFS(BKE!$F:$F,BKE!$C:$C,'nguyen vat lieu kho'!$A:$A,BKE!$B:$B,'nguyen vat lieu kho'!AP$3)</f>
        <v>0</v>
      </c>
      <c r="AQ238" s="183">
        <f>SUMIFS(BKE!$F:$F,BKE!$C:$C,'nguyen vat lieu kho'!$A:$A,BKE!$B:$B,'nguyen vat lieu kho'!AQ$3)</f>
        <v>0</v>
      </c>
    </row>
    <row r="239" spans="1:43" s="118" customFormat="1" ht="25.5" customHeight="1">
      <c r="A239" s="9" t="s">
        <v>320</v>
      </c>
      <c r="B239" s="9" t="s">
        <v>321</v>
      </c>
      <c r="C239" s="9" t="s">
        <v>27</v>
      </c>
      <c r="D239" s="123">
        <v>150</v>
      </c>
      <c r="E239" s="128">
        <v>17</v>
      </c>
      <c r="F239" s="124">
        <f t="shared" si="27"/>
        <v>2550</v>
      </c>
      <c r="G239" s="125">
        <f t="shared" si="28"/>
        <v>0</v>
      </c>
      <c r="H239" s="126">
        <f t="shared" si="24"/>
        <v>0</v>
      </c>
      <c r="I239" s="249">
        <f t="shared" si="29"/>
        <v>2</v>
      </c>
      <c r="J239" s="127">
        <f t="shared" si="29"/>
        <v>300</v>
      </c>
      <c r="K239" s="128">
        <v>15</v>
      </c>
      <c r="L239" s="122">
        <f t="shared" si="30"/>
        <v>2250</v>
      </c>
      <c r="M239" s="183">
        <f>SUMIFS(BKE!$F:$F,BKE!$C:$C,'nguyen vat lieu kho'!$A:$A,BKE!$B:$B,'nguyen vat lieu kho'!M$3)</f>
        <v>0</v>
      </c>
      <c r="N239" s="183">
        <f>SUMIFS(BKE!$F:$F,BKE!$C:$C,'nguyen vat lieu kho'!$A:$A,BKE!$B:$B,'nguyen vat lieu kho'!N$3)</f>
        <v>0</v>
      </c>
      <c r="O239" s="183">
        <f>SUMIFS(BKE!$F:$F,BKE!$C:$C,'nguyen vat lieu kho'!$A:$A,BKE!$B:$B,'nguyen vat lieu kho'!O$3)</f>
        <v>0</v>
      </c>
      <c r="P239" s="183">
        <f>SUMIFS(BKE!$F:$F,BKE!$C:$C,'nguyen vat lieu kho'!$A:$A,BKE!$B:$B,'nguyen vat lieu kho'!P$3)</f>
        <v>0</v>
      </c>
      <c r="Q239" s="183">
        <f>SUMIFS(BKE!$F:$F,BKE!$C:$C,'nguyen vat lieu kho'!$A:$A,BKE!$B:$B,'nguyen vat lieu kho'!Q$3)</f>
        <v>0</v>
      </c>
      <c r="R239" s="183">
        <f>SUMIFS(BKE!$F:$F,BKE!$C:$C,'nguyen vat lieu kho'!$A:$A,BKE!$B:$B,'nguyen vat lieu kho'!R$3)</f>
        <v>0</v>
      </c>
      <c r="S239" s="183">
        <f>SUMIFS(BKE!$F:$F,BKE!$C:$C,'nguyen vat lieu kho'!$A:$A,BKE!$B:$B,'nguyen vat lieu kho'!S$3)</f>
        <v>0</v>
      </c>
      <c r="T239" s="183">
        <f>SUMIFS(BKE!$F:$F,BKE!$C:$C,'nguyen vat lieu kho'!$A:$A,BKE!$B:$B,'nguyen vat lieu kho'!T$3)</f>
        <v>0</v>
      </c>
      <c r="U239" s="183">
        <f>SUMIFS(BKE!$F:$F,BKE!$C:$C,'nguyen vat lieu kho'!$A:$A,BKE!$B:$B,'nguyen vat lieu kho'!U$3)</f>
        <v>0</v>
      </c>
      <c r="V239" s="183">
        <f>SUMIFS(BKE!$F:$F,BKE!$C:$C,'nguyen vat lieu kho'!$A:$A,BKE!$B:$B,'nguyen vat lieu kho'!V$3)</f>
        <v>0</v>
      </c>
      <c r="W239" s="183">
        <f>SUMIFS(BKE!$F:$F,BKE!$C:$C,'nguyen vat lieu kho'!$A:$A,BKE!$B:$B,'nguyen vat lieu kho'!W$3)</f>
        <v>0</v>
      </c>
      <c r="X239" s="183">
        <f>SUMIFS(BKE!$F:$F,BKE!$C:$C,'nguyen vat lieu kho'!$A:$A,BKE!$B:$B,'nguyen vat lieu kho'!X$3)</f>
        <v>0</v>
      </c>
      <c r="Y239" s="183">
        <f>SUMIFS(BKE!$F:$F,BKE!$C:$C,'nguyen vat lieu kho'!$A:$A,BKE!$B:$B,'nguyen vat lieu kho'!Y$3)</f>
        <v>0</v>
      </c>
      <c r="Z239" s="183">
        <f>SUMIFS(BKE!$F:$F,BKE!$C:$C,'nguyen vat lieu kho'!$A:$A,BKE!$B:$B,'nguyen vat lieu kho'!Z$3)</f>
        <v>0</v>
      </c>
      <c r="AA239" s="183">
        <f>SUMIFS(BKE!$F:$F,BKE!$C:$C,'nguyen vat lieu kho'!$A:$A,BKE!$B:$B,'nguyen vat lieu kho'!AA$3)</f>
        <v>0</v>
      </c>
      <c r="AB239" s="183">
        <f>SUMIFS(BKE!$F:$F,BKE!$C:$C,'nguyen vat lieu kho'!$A:$A,BKE!$B:$B,'nguyen vat lieu kho'!AB$3)</f>
        <v>0</v>
      </c>
      <c r="AC239" s="183">
        <f>SUMIFS(BKE!$F:$F,BKE!$C:$C,'nguyen vat lieu kho'!$A:$A,BKE!$B:$B,'nguyen vat lieu kho'!AC$3)</f>
        <v>0</v>
      </c>
      <c r="AD239" s="183">
        <f>SUMIFS(BKE!$F:$F,BKE!$C:$C,'nguyen vat lieu kho'!$A:$A,BKE!$B:$B,'nguyen vat lieu kho'!AD$3)</f>
        <v>0</v>
      </c>
      <c r="AE239" s="183">
        <f>SUMIFS(BKE!$F:$F,BKE!$C:$C,'nguyen vat lieu kho'!$A:$A,BKE!$B:$B,'nguyen vat lieu kho'!AE$3)</f>
        <v>0</v>
      </c>
      <c r="AF239" s="183">
        <f>SUMIFS(BKE!$F:$F,BKE!$C:$C,'nguyen vat lieu kho'!$A:$A,BKE!$B:$B,'nguyen vat lieu kho'!AF$3)</f>
        <v>0</v>
      </c>
      <c r="AG239" s="183">
        <f>SUMIFS(BKE!$F:$F,BKE!$C:$C,'nguyen vat lieu kho'!$A:$A,BKE!$B:$B,'nguyen vat lieu kho'!AG$3)</f>
        <v>0</v>
      </c>
      <c r="AH239" s="183">
        <f>SUMIFS(BKE!$F:$F,BKE!$C:$C,'nguyen vat lieu kho'!$A:$A,BKE!$B:$B,'nguyen vat lieu kho'!AH$3)</f>
        <v>0</v>
      </c>
      <c r="AI239" s="183">
        <f>SUMIFS(BKE!$F:$F,BKE!$C:$C,'nguyen vat lieu kho'!$A:$A,BKE!$B:$B,'nguyen vat lieu kho'!AI$3)</f>
        <v>0</v>
      </c>
      <c r="AJ239" s="183">
        <f>SUMIFS(BKE!$F:$F,BKE!$C:$C,'nguyen vat lieu kho'!$A:$A,BKE!$B:$B,'nguyen vat lieu kho'!AJ$3)</f>
        <v>0</v>
      </c>
      <c r="AK239" s="183">
        <f>SUMIFS(BKE!$F:$F,BKE!$C:$C,'nguyen vat lieu kho'!$A:$A,BKE!$B:$B,'nguyen vat lieu kho'!AK$3)</f>
        <v>0</v>
      </c>
      <c r="AL239" s="183">
        <f>SUMIFS(BKE!$F:$F,BKE!$C:$C,'nguyen vat lieu kho'!$A:$A,BKE!$B:$B,'nguyen vat lieu kho'!AL$3)</f>
        <v>0</v>
      </c>
      <c r="AM239" s="183">
        <f>SUMIFS(BKE!$F:$F,BKE!$C:$C,'nguyen vat lieu kho'!$A:$A,BKE!$B:$B,'nguyen vat lieu kho'!AM$3)</f>
        <v>0</v>
      </c>
      <c r="AN239" s="183">
        <f>SUMIFS(BKE!$F:$F,BKE!$C:$C,'nguyen vat lieu kho'!$A:$A,BKE!$B:$B,'nguyen vat lieu kho'!AN$3)</f>
        <v>0</v>
      </c>
      <c r="AO239" s="183">
        <f>SUMIFS(BKE!$F:$F,BKE!$C:$C,'nguyen vat lieu kho'!$A:$A,BKE!$B:$B,'nguyen vat lieu kho'!AO$3)</f>
        <v>0</v>
      </c>
      <c r="AP239" s="183">
        <f>SUMIFS(BKE!$F:$F,BKE!$C:$C,'nguyen vat lieu kho'!$A:$A,BKE!$B:$B,'nguyen vat lieu kho'!AP$3)</f>
        <v>0</v>
      </c>
      <c r="AQ239" s="183">
        <f>SUMIFS(BKE!$F:$F,BKE!$C:$C,'nguyen vat lieu kho'!$A:$A,BKE!$B:$B,'nguyen vat lieu kho'!AQ$3)</f>
        <v>0</v>
      </c>
    </row>
    <row r="240" spans="1:43" s="118" customFormat="1" ht="25.5" customHeight="1">
      <c r="A240" s="9" t="s">
        <v>322</v>
      </c>
      <c r="B240" s="9" t="s">
        <v>323</v>
      </c>
      <c r="C240" s="9" t="s">
        <v>27</v>
      </c>
      <c r="D240" s="123"/>
      <c r="E240" s="128"/>
      <c r="F240" s="124">
        <f t="shared" si="27"/>
        <v>0</v>
      </c>
      <c r="G240" s="125">
        <f t="shared" si="28"/>
        <v>0</v>
      </c>
      <c r="H240" s="126">
        <f t="shared" si="24"/>
        <v>0</v>
      </c>
      <c r="I240" s="249">
        <f t="shared" si="29"/>
        <v>0</v>
      </c>
      <c r="J240" s="127">
        <f t="shared" si="29"/>
        <v>0</v>
      </c>
      <c r="K240" s="128"/>
      <c r="L240" s="122">
        <f t="shared" si="30"/>
        <v>0</v>
      </c>
      <c r="M240" s="183">
        <f>SUMIFS(BKE!$F:$F,BKE!$C:$C,'nguyen vat lieu kho'!$A:$A,BKE!$B:$B,'nguyen vat lieu kho'!M$3)</f>
        <v>0</v>
      </c>
      <c r="N240" s="183">
        <f>SUMIFS(BKE!$F:$F,BKE!$C:$C,'nguyen vat lieu kho'!$A:$A,BKE!$B:$B,'nguyen vat lieu kho'!N$3)</f>
        <v>0</v>
      </c>
      <c r="O240" s="183">
        <f>SUMIFS(BKE!$F:$F,BKE!$C:$C,'nguyen vat lieu kho'!$A:$A,BKE!$B:$B,'nguyen vat lieu kho'!O$3)</f>
        <v>0</v>
      </c>
      <c r="P240" s="183">
        <f>SUMIFS(BKE!$F:$F,BKE!$C:$C,'nguyen vat lieu kho'!$A:$A,BKE!$B:$B,'nguyen vat lieu kho'!P$3)</f>
        <v>0</v>
      </c>
      <c r="Q240" s="183">
        <f>SUMIFS(BKE!$F:$F,BKE!$C:$C,'nguyen vat lieu kho'!$A:$A,BKE!$B:$B,'nguyen vat lieu kho'!Q$3)</f>
        <v>0</v>
      </c>
      <c r="R240" s="183">
        <f>SUMIFS(BKE!$F:$F,BKE!$C:$C,'nguyen vat lieu kho'!$A:$A,BKE!$B:$B,'nguyen vat lieu kho'!R$3)</f>
        <v>0</v>
      </c>
      <c r="S240" s="183">
        <f>SUMIFS(BKE!$F:$F,BKE!$C:$C,'nguyen vat lieu kho'!$A:$A,BKE!$B:$B,'nguyen vat lieu kho'!S$3)</f>
        <v>0</v>
      </c>
      <c r="T240" s="183">
        <f>SUMIFS(BKE!$F:$F,BKE!$C:$C,'nguyen vat lieu kho'!$A:$A,BKE!$B:$B,'nguyen vat lieu kho'!T$3)</f>
        <v>0</v>
      </c>
      <c r="U240" s="183">
        <f>SUMIFS(BKE!$F:$F,BKE!$C:$C,'nguyen vat lieu kho'!$A:$A,BKE!$B:$B,'nguyen vat lieu kho'!U$3)</f>
        <v>0</v>
      </c>
      <c r="V240" s="183">
        <f>SUMIFS(BKE!$F:$F,BKE!$C:$C,'nguyen vat lieu kho'!$A:$A,BKE!$B:$B,'nguyen vat lieu kho'!V$3)</f>
        <v>0</v>
      </c>
      <c r="W240" s="183">
        <f>SUMIFS(BKE!$F:$F,BKE!$C:$C,'nguyen vat lieu kho'!$A:$A,BKE!$B:$B,'nguyen vat lieu kho'!W$3)</f>
        <v>0</v>
      </c>
      <c r="X240" s="183">
        <f>SUMIFS(BKE!$F:$F,BKE!$C:$C,'nguyen vat lieu kho'!$A:$A,BKE!$B:$B,'nguyen vat lieu kho'!X$3)</f>
        <v>0</v>
      </c>
      <c r="Y240" s="183">
        <f>SUMIFS(BKE!$F:$F,BKE!$C:$C,'nguyen vat lieu kho'!$A:$A,BKE!$B:$B,'nguyen vat lieu kho'!Y$3)</f>
        <v>0</v>
      </c>
      <c r="Z240" s="183">
        <f>SUMIFS(BKE!$F:$F,BKE!$C:$C,'nguyen vat lieu kho'!$A:$A,BKE!$B:$B,'nguyen vat lieu kho'!Z$3)</f>
        <v>0</v>
      </c>
      <c r="AA240" s="183">
        <f>SUMIFS(BKE!$F:$F,BKE!$C:$C,'nguyen vat lieu kho'!$A:$A,BKE!$B:$B,'nguyen vat lieu kho'!AA$3)</f>
        <v>0</v>
      </c>
      <c r="AB240" s="183">
        <f>SUMIFS(BKE!$F:$F,BKE!$C:$C,'nguyen vat lieu kho'!$A:$A,BKE!$B:$B,'nguyen vat lieu kho'!AB$3)</f>
        <v>0</v>
      </c>
      <c r="AC240" s="183">
        <f>SUMIFS(BKE!$F:$F,BKE!$C:$C,'nguyen vat lieu kho'!$A:$A,BKE!$B:$B,'nguyen vat lieu kho'!AC$3)</f>
        <v>0</v>
      </c>
      <c r="AD240" s="183">
        <f>SUMIFS(BKE!$F:$F,BKE!$C:$C,'nguyen vat lieu kho'!$A:$A,BKE!$B:$B,'nguyen vat lieu kho'!AD$3)</f>
        <v>0</v>
      </c>
      <c r="AE240" s="183">
        <f>SUMIFS(BKE!$F:$F,BKE!$C:$C,'nguyen vat lieu kho'!$A:$A,BKE!$B:$B,'nguyen vat lieu kho'!AE$3)</f>
        <v>0</v>
      </c>
      <c r="AF240" s="183">
        <f>SUMIFS(BKE!$F:$F,BKE!$C:$C,'nguyen vat lieu kho'!$A:$A,BKE!$B:$B,'nguyen vat lieu kho'!AF$3)</f>
        <v>0</v>
      </c>
      <c r="AG240" s="183">
        <f>SUMIFS(BKE!$F:$F,BKE!$C:$C,'nguyen vat lieu kho'!$A:$A,BKE!$B:$B,'nguyen vat lieu kho'!AG$3)</f>
        <v>0</v>
      </c>
      <c r="AH240" s="183">
        <f>SUMIFS(BKE!$F:$F,BKE!$C:$C,'nguyen vat lieu kho'!$A:$A,BKE!$B:$B,'nguyen vat lieu kho'!AH$3)</f>
        <v>0</v>
      </c>
      <c r="AI240" s="183">
        <f>SUMIFS(BKE!$F:$F,BKE!$C:$C,'nguyen vat lieu kho'!$A:$A,BKE!$B:$B,'nguyen vat lieu kho'!AI$3)</f>
        <v>0</v>
      </c>
      <c r="AJ240" s="183">
        <f>SUMIFS(BKE!$F:$F,BKE!$C:$C,'nguyen vat lieu kho'!$A:$A,BKE!$B:$B,'nguyen vat lieu kho'!AJ$3)</f>
        <v>0</v>
      </c>
      <c r="AK240" s="183">
        <f>SUMIFS(BKE!$F:$F,BKE!$C:$C,'nguyen vat lieu kho'!$A:$A,BKE!$B:$B,'nguyen vat lieu kho'!AK$3)</f>
        <v>0</v>
      </c>
      <c r="AL240" s="183">
        <f>SUMIFS(BKE!$F:$F,BKE!$C:$C,'nguyen vat lieu kho'!$A:$A,BKE!$B:$B,'nguyen vat lieu kho'!AL$3)</f>
        <v>0</v>
      </c>
      <c r="AM240" s="183">
        <f>SUMIFS(BKE!$F:$F,BKE!$C:$C,'nguyen vat lieu kho'!$A:$A,BKE!$B:$B,'nguyen vat lieu kho'!AM$3)</f>
        <v>0</v>
      </c>
      <c r="AN240" s="183">
        <f>SUMIFS(BKE!$F:$F,BKE!$C:$C,'nguyen vat lieu kho'!$A:$A,BKE!$B:$B,'nguyen vat lieu kho'!AN$3)</f>
        <v>0</v>
      </c>
      <c r="AO240" s="183">
        <f>SUMIFS(BKE!$F:$F,BKE!$C:$C,'nguyen vat lieu kho'!$A:$A,BKE!$B:$B,'nguyen vat lieu kho'!AO$3)</f>
        <v>0</v>
      </c>
      <c r="AP240" s="183">
        <f>SUMIFS(BKE!$F:$F,BKE!$C:$C,'nguyen vat lieu kho'!$A:$A,BKE!$B:$B,'nguyen vat lieu kho'!AP$3)</f>
        <v>0</v>
      </c>
      <c r="AQ240" s="183">
        <f>SUMIFS(BKE!$F:$F,BKE!$C:$C,'nguyen vat lieu kho'!$A:$A,BKE!$B:$B,'nguyen vat lieu kho'!AQ$3)</f>
        <v>0</v>
      </c>
    </row>
    <row r="241" spans="1:43" s="118" customFormat="1" ht="25.5" customHeight="1">
      <c r="A241" s="9" t="s">
        <v>324</v>
      </c>
      <c r="B241" s="9" t="s">
        <v>325</v>
      </c>
      <c r="C241" s="9" t="s">
        <v>27</v>
      </c>
      <c r="D241" s="123"/>
      <c r="E241" s="128"/>
      <c r="F241" s="124">
        <f t="shared" si="27"/>
        <v>0</v>
      </c>
      <c r="G241" s="125">
        <f t="shared" si="28"/>
        <v>0</v>
      </c>
      <c r="H241" s="126">
        <f t="shared" si="24"/>
        <v>0</v>
      </c>
      <c r="I241" s="127">
        <f t="shared" si="29"/>
        <v>0</v>
      </c>
      <c r="J241" s="127">
        <f t="shared" si="29"/>
        <v>0</v>
      </c>
      <c r="K241" s="128"/>
      <c r="L241" s="122">
        <f t="shared" si="30"/>
        <v>0</v>
      </c>
      <c r="M241" s="183">
        <f>SUMIFS(BKE!$F:$F,BKE!$C:$C,'nguyen vat lieu kho'!$A:$A,BKE!$B:$B,'nguyen vat lieu kho'!M$3)</f>
        <v>0</v>
      </c>
      <c r="N241" s="183">
        <f>SUMIFS(BKE!$F:$F,BKE!$C:$C,'nguyen vat lieu kho'!$A:$A,BKE!$B:$B,'nguyen vat lieu kho'!N$3)</f>
        <v>0</v>
      </c>
      <c r="O241" s="183">
        <f>SUMIFS(BKE!$F:$F,BKE!$C:$C,'nguyen vat lieu kho'!$A:$A,BKE!$B:$B,'nguyen vat lieu kho'!O$3)</f>
        <v>0</v>
      </c>
      <c r="P241" s="183">
        <f>SUMIFS(BKE!$F:$F,BKE!$C:$C,'nguyen vat lieu kho'!$A:$A,BKE!$B:$B,'nguyen vat lieu kho'!P$3)</f>
        <v>0</v>
      </c>
      <c r="Q241" s="183">
        <f>SUMIFS(BKE!$F:$F,BKE!$C:$C,'nguyen vat lieu kho'!$A:$A,BKE!$B:$B,'nguyen vat lieu kho'!Q$3)</f>
        <v>0</v>
      </c>
      <c r="R241" s="183">
        <f>SUMIFS(BKE!$F:$F,BKE!$C:$C,'nguyen vat lieu kho'!$A:$A,BKE!$B:$B,'nguyen vat lieu kho'!R$3)</f>
        <v>0</v>
      </c>
      <c r="S241" s="183">
        <f>SUMIFS(BKE!$F:$F,BKE!$C:$C,'nguyen vat lieu kho'!$A:$A,BKE!$B:$B,'nguyen vat lieu kho'!S$3)</f>
        <v>0</v>
      </c>
      <c r="T241" s="183">
        <f>SUMIFS(BKE!$F:$F,BKE!$C:$C,'nguyen vat lieu kho'!$A:$A,BKE!$B:$B,'nguyen vat lieu kho'!T$3)</f>
        <v>0</v>
      </c>
      <c r="U241" s="183">
        <f>SUMIFS(BKE!$F:$F,BKE!$C:$C,'nguyen vat lieu kho'!$A:$A,BKE!$B:$B,'nguyen vat lieu kho'!U$3)</f>
        <v>0</v>
      </c>
      <c r="V241" s="183">
        <f>SUMIFS(BKE!$F:$F,BKE!$C:$C,'nguyen vat lieu kho'!$A:$A,BKE!$B:$B,'nguyen vat lieu kho'!V$3)</f>
        <v>0</v>
      </c>
      <c r="W241" s="183">
        <f>SUMIFS(BKE!$F:$F,BKE!$C:$C,'nguyen vat lieu kho'!$A:$A,BKE!$B:$B,'nguyen vat lieu kho'!W$3)</f>
        <v>0</v>
      </c>
      <c r="X241" s="183">
        <f>SUMIFS(BKE!$F:$F,BKE!$C:$C,'nguyen vat lieu kho'!$A:$A,BKE!$B:$B,'nguyen vat lieu kho'!X$3)</f>
        <v>0</v>
      </c>
      <c r="Y241" s="183">
        <f>SUMIFS(BKE!$F:$F,BKE!$C:$C,'nguyen vat lieu kho'!$A:$A,BKE!$B:$B,'nguyen vat lieu kho'!Y$3)</f>
        <v>0</v>
      </c>
      <c r="Z241" s="183">
        <f>SUMIFS(BKE!$F:$F,BKE!$C:$C,'nguyen vat lieu kho'!$A:$A,BKE!$B:$B,'nguyen vat lieu kho'!Z$3)</f>
        <v>0</v>
      </c>
      <c r="AA241" s="183">
        <f>SUMIFS(BKE!$F:$F,BKE!$C:$C,'nguyen vat lieu kho'!$A:$A,BKE!$B:$B,'nguyen vat lieu kho'!AA$3)</f>
        <v>0</v>
      </c>
      <c r="AB241" s="183">
        <f>SUMIFS(BKE!$F:$F,BKE!$C:$C,'nguyen vat lieu kho'!$A:$A,BKE!$B:$B,'nguyen vat lieu kho'!AB$3)</f>
        <v>0</v>
      </c>
      <c r="AC241" s="183">
        <f>SUMIFS(BKE!$F:$F,BKE!$C:$C,'nguyen vat lieu kho'!$A:$A,BKE!$B:$B,'nguyen vat lieu kho'!AC$3)</f>
        <v>0</v>
      </c>
      <c r="AD241" s="183">
        <f>SUMIFS(BKE!$F:$F,BKE!$C:$C,'nguyen vat lieu kho'!$A:$A,BKE!$B:$B,'nguyen vat lieu kho'!AD$3)</f>
        <v>0</v>
      </c>
      <c r="AE241" s="183">
        <f>SUMIFS(BKE!$F:$F,BKE!$C:$C,'nguyen vat lieu kho'!$A:$A,BKE!$B:$B,'nguyen vat lieu kho'!AE$3)</f>
        <v>0</v>
      </c>
      <c r="AF241" s="183">
        <f>SUMIFS(BKE!$F:$F,BKE!$C:$C,'nguyen vat lieu kho'!$A:$A,BKE!$B:$B,'nguyen vat lieu kho'!AF$3)</f>
        <v>0</v>
      </c>
      <c r="AG241" s="183">
        <f>SUMIFS(BKE!$F:$F,BKE!$C:$C,'nguyen vat lieu kho'!$A:$A,BKE!$B:$B,'nguyen vat lieu kho'!AG$3)</f>
        <v>0</v>
      </c>
      <c r="AH241" s="183">
        <f>SUMIFS(BKE!$F:$F,BKE!$C:$C,'nguyen vat lieu kho'!$A:$A,BKE!$B:$B,'nguyen vat lieu kho'!AH$3)</f>
        <v>0</v>
      </c>
      <c r="AI241" s="183">
        <f>SUMIFS(BKE!$F:$F,BKE!$C:$C,'nguyen vat lieu kho'!$A:$A,BKE!$B:$B,'nguyen vat lieu kho'!AI$3)</f>
        <v>0</v>
      </c>
      <c r="AJ241" s="183">
        <f>SUMIFS(BKE!$F:$F,BKE!$C:$C,'nguyen vat lieu kho'!$A:$A,BKE!$B:$B,'nguyen vat lieu kho'!AJ$3)</f>
        <v>0</v>
      </c>
      <c r="AK241" s="183">
        <f>SUMIFS(BKE!$F:$F,BKE!$C:$C,'nguyen vat lieu kho'!$A:$A,BKE!$B:$B,'nguyen vat lieu kho'!AK$3)</f>
        <v>0</v>
      </c>
      <c r="AL241" s="183">
        <f>SUMIFS(BKE!$F:$F,BKE!$C:$C,'nguyen vat lieu kho'!$A:$A,BKE!$B:$B,'nguyen vat lieu kho'!AL$3)</f>
        <v>0</v>
      </c>
      <c r="AM241" s="183">
        <f>SUMIFS(BKE!$F:$F,BKE!$C:$C,'nguyen vat lieu kho'!$A:$A,BKE!$B:$B,'nguyen vat lieu kho'!AM$3)</f>
        <v>0</v>
      </c>
      <c r="AN241" s="183">
        <f>SUMIFS(BKE!$F:$F,BKE!$C:$C,'nguyen vat lieu kho'!$A:$A,BKE!$B:$B,'nguyen vat lieu kho'!AN$3)</f>
        <v>0</v>
      </c>
      <c r="AO241" s="183">
        <f>SUMIFS(BKE!$F:$F,BKE!$C:$C,'nguyen vat lieu kho'!$A:$A,BKE!$B:$B,'nguyen vat lieu kho'!AO$3)</f>
        <v>0</v>
      </c>
      <c r="AP241" s="183">
        <f>SUMIFS(BKE!$F:$F,BKE!$C:$C,'nguyen vat lieu kho'!$A:$A,BKE!$B:$B,'nguyen vat lieu kho'!AP$3)</f>
        <v>0</v>
      </c>
      <c r="AQ241" s="183">
        <f>SUMIFS(BKE!$F:$F,BKE!$C:$C,'nguyen vat lieu kho'!$A:$A,BKE!$B:$B,'nguyen vat lieu kho'!AQ$3)</f>
        <v>0</v>
      </c>
    </row>
    <row r="242" spans="1:43" s="118" customFormat="1" ht="25.5" customHeight="1">
      <c r="A242" s="9" t="s">
        <v>326</v>
      </c>
      <c r="B242" s="9" t="s">
        <v>327</v>
      </c>
      <c r="C242" s="9" t="s">
        <v>27</v>
      </c>
      <c r="D242" s="123"/>
      <c r="E242" s="128"/>
      <c r="F242" s="124">
        <f t="shared" si="27"/>
        <v>0</v>
      </c>
      <c r="G242" s="125">
        <f t="shared" si="28"/>
        <v>0</v>
      </c>
      <c r="H242" s="126">
        <f t="shared" si="24"/>
        <v>0</v>
      </c>
      <c r="I242" s="127">
        <f t="shared" si="29"/>
        <v>0</v>
      </c>
      <c r="J242" s="127">
        <f t="shared" si="29"/>
        <v>0</v>
      </c>
      <c r="K242" s="128"/>
      <c r="L242" s="122">
        <f t="shared" si="30"/>
        <v>0</v>
      </c>
      <c r="M242" s="183">
        <f>SUMIFS(BKE!$F:$F,BKE!$C:$C,'nguyen vat lieu kho'!$A:$A,BKE!$B:$B,'nguyen vat lieu kho'!M$3)</f>
        <v>0</v>
      </c>
      <c r="N242" s="183">
        <f>SUMIFS(BKE!$F:$F,BKE!$C:$C,'nguyen vat lieu kho'!$A:$A,BKE!$B:$B,'nguyen vat lieu kho'!N$3)</f>
        <v>0</v>
      </c>
      <c r="O242" s="183">
        <f>SUMIFS(BKE!$F:$F,BKE!$C:$C,'nguyen vat lieu kho'!$A:$A,BKE!$B:$B,'nguyen vat lieu kho'!O$3)</f>
        <v>0</v>
      </c>
      <c r="P242" s="183">
        <f>SUMIFS(BKE!$F:$F,BKE!$C:$C,'nguyen vat lieu kho'!$A:$A,BKE!$B:$B,'nguyen vat lieu kho'!P$3)</f>
        <v>0</v>
      </c>
      <c r="Q242" s="183">
        <f>SUMIFS(BKE!$F:$F,BKE!$C:$C,'nguyen vat lieu kho'!$A:$A,BKE!$B:$B,'nguyen vat lieu kho'!Q$3)</f>
        <v>0</v>
      </c>
      <c r="R242" s="183">
        <f>SUMIFS(BKE!$F:$F,BKE!$C:$C,'nguyen vat lieu kho'!$A:$A,BKE!$B:$B,'nguyen vat lieu kho'!R$3)</f>
        <v>0</v>
      </c>
      <c r="S242" s="183">
        <f>SUMIFS(BKE!$F:$F,BKE!$C:$C,'nguyen vat lieu kho'!$A:$A,BKE!$B:$B,'nguyen vat lieu kho'!S$3)</f>
        <v>0</v>
      </c>
      <c r="T242" s="183">
        <f>SUMIFS(BKE!$F:$F,BKE!$C:$C,'nguyen vat lieu kho'!$A:$A,BKE!$B:$B,'nguyen vat lieu kho'!T$3)</f>
        <v>0</v>
      </c>
      <c r="U242" s="183">
        <f>SUMIFS(BKE!$F:$F,BKE!$C:$C,'nguyen vat lieu kho'!$A:$A,BKE!$B:$B,'nguyen vat lieu kho'!U$3)</f>
        <v>0</v>
      </c>
      <c r="V242" s="183">
        <f>SUMIFS(BKE!$F:$F,BKE!$C:$C,'nguyen vat lieu kho'!$A:$A,BKE!$B:$B,'nguyen vat lieu kho'!V$3)</f>
        <v>0</v>
      </c>
      <c r="W242" s="183">
        <f>SUMIFS(BKE!$F:$F,BKE!$C:$C,'nguyen vat lieu kho'!$A:$A,BKE!$B:$B,'nguyen vat lieu kho'!W$3)</f>
        <v>0</v>
      </c>
      <c r="X242" s="183">
        <f>SUMIFS(BKE!$F:$F,BKE!$C:$C,'nguyen vat lieu kho'!$A:$A,BKE!$B:$B,'nguyen vat lieu kho'!X$3)</f>
        <v>0</v>
      </c>
      <c r="Y242" s="183">
        <f>SUMIFS(BKE!$F:$F,BKE!$C:$C,'nguyen vat lieu kho'!$A:$A,BKE!$B:$B,'nguyen vat lieu kho'!Y$3)</f>
        <v>0</v>
      </c>
      <c r="Z242" s="183">
        <f>SUMIFS(BKE!$F:$F,BKE!$C:$C,'nguyen vat lieu kho'!$A:$A,BKE!$B:$B,'nguyen vat lieu kho'!Z$3)</f>
        <v>0</v>
      </c>
      <c r="AA242" s="183">
        <f>SUMIFS(BKE!$F:$F,BKE!$C:$C,'nguyen vat lieu kho'!$A:$A,BKE!$B:$B,'nguyen vat lieu kho'!AA$3)</f>
        <v>0</v>
      </c>
      <c r="AB242" s="183">
        <f>SUMIFS(BKE!$F:$F,BKE!$C:$C,'nguyen vat lieu kho'!$A:$A,BKE!$B:$B,'nguyen vat lieu kho'!AB$3)</f>
        <v>0</v>
      </c>
      <c r="AC242" s="183">
        <f>SUMIFS(BKE!$F:$F,BKE!$C:$C,'nguyen vat lieu kho'!$A:$A,BKE!$B:$B,'nguyen vat lieu kho'!AC$3)</f>
        <v>0</v>
      </c>
      <c r="AD242" s="183">
        <f>SUMIFS(BKE!$F:$F,BKE!$C:$C,'nguyen vat lieu kho'!$A:$A,BKE!$B:$B,'nguyen vat lieu kho'!AD$3)</f>
        <v>0</v>
      </c>
      <c r="AE242" s="183">
        <f>SUMIFS(BKE!$F:$F,BKE!$C:$C,'nguyen vat lieu kho'!$A:$A,BKE!$B:$B,'nguyen vat lieu kho'!AE$3)</f>
        <v>0</v>
      </c>
      <c r="AF242" s="183">
        <f>SUMIFS(BKE!$F:$F,BKE!$C:$C,'nguyen vat lieu kho'!$A:$A,BKE!$B:$B,'nguyen vat lieu kho'!AF$3)</f>
        <v>0</v>
      </c>
      <c r="AG242" s="183">
        <f>SUMIFS(BKE!$F:$F,BKE!$C:$C,'nguyen vat lieu kho'!$A:$A,BKE!$B:$B,'nguyen vat lieu kho'!AG$3)</f>
        <v>0</v>
      </c>
      <c r="AH242" s="183">
        <f>SUMIFS(BKE!$F:$F,BKE!$C:$C,'nguyen vat lieu kho'!$A:$A,BKE!$B:$B,'nguyen vat lieu kho'!AH$3)</f>
        <v>0</v>
      </c>
      <c r="AI242" s="183">
        <f>SUMIFS(BKE!$F:$F,BKE!$C:$C,'nguyen vat lieu kho'!$A:$A,BKE!$B:$B,'nguyen vat lieu kho'!AI$3)</f>
        <v>0</v>
      </c>
      <c r="AJ242" s="183">
        <f>SUMIFS(BKE!$F:$F,BKE!$C:$C,'nguyen vat lieu kho'!$A:$A,BKE!$B:$B,'nguyen vat lieu kho'!AJ$3)</f>
        <v>0</v>
      </c>
      <c r="AK242" s="183">
        <f>SUMIFS(BKE!$F:$F,BKE!$C:$C,'nguyen vat lieu kho'!$A:$A,BKE!$B:$B,'nguyen vat lieu kho'!AK$3)</f>
        <v>0</v>
      </c>
      <c r="AL242" s="183">
        <f>SUMIFS(BKE!$F:$F,BKE!$C:$C,'nguyen vat lieu kho'!$A:$A,BKE!$B:$B,'nguyen vat lieu kho'!AL$3)</f>
        <v>0</v>
      </c>
      <c r="AM242" s="183">
        <f>SUMIFS(BKE!$F:$F,BKE!$C:$C,'nguyen vat lieu kho'!$A:$A,BKE!$B:$B,'nguyen vat lieu kho'!AM$3)</f>
        <v>0</v>
      </c>
      <c r="AN242" s="183">
        <f>SUMIFS(BKE!$F:$F,BKE!$C:$C,'nguyen vat lieu kho'!$A:$A,BKE!$B:$B,'nguyen vat lieu kho'!AN$3)</f>
        <v>0</v>
      </c>
      <c r="AO242" s="183">
        <f>SUMIFS(BKE!$F:$F,BKE!$C:$C,'nguyen vat lieu kho'!$A:$A,BKE!$B:$B,'nguyen vat lieu kho'!AO$3)</f>
        <v>0</v>
      </c>
      <c r="AP242" s="183">
        <f>SUMIFS(BKE!$F:$F,BKE!$C:$C,'nguyen vat lieu kho'!$A:$A,BKE!$B:$B,'nguyen vat lieu kho'!AP$3)</f>
        <v>0</v>
      </c>
      <c r="AQ242" s="183">
        <f>SUMIFS(BKE!$F:$F,BKE!$C:$C,'nguyen vat lieu kho'!$A:$A,BKE!$B:$B,'nguyen vat lieu kho'!AQ$3)</f>
        <v>0</v>
      </c>
    </row>
    <row r="243" spans="1:43" s="118" customFormat="1" ht="25.5" customHeight="1">
      <c r="A243" s="9" t="s">
        <v>355</v>
      </c>
      <c r="B243" s="9" t="s">
        <v>356</v>
      </c>
      <c r="C243" s="9" t="s">
        <v>27</v>
      </c>
      <c r="D243" s="123"/>
      <c r="E243" s="128"/>
      <c r="F243" s="124">
        <f t="shared" si="27"/>
        <v>0</v>
      </c>
      <c r="G243" s="125">
        <f t="shared" si="28"/>
        <v>0</v>
      </c>
      <c r="H243" s="126">
        <f t="shared" si="24"/>
        <v>0</v>
      </c>
      <c r="I243" s="127">
        <f t="shared" si="29"/>
        <v>0</v>
      </c>
      <c r="J243" s="127">
        <f t="shared" si="29"/>
        <v>0</v>
      </c>
      <c r="K243" s="128"/>
      <c r="L243" s="122">
        <f t="shared" si="30"/>
        <v>0</v>
      </c>
      <c r="M243" s="183">
        <f>SUMIFS(BKE!$F:$F,BKE!$C:$C,'nguyen vat lieu kho'!$A:$A,BKE!$B:$B,'nguyen vat lieu kho'!M$3)</f>
        <v>0</v>
      </c>
      <c r="N243" s="183">
        <f>SUMIFS(BKE!$F:$F,BKE!$C:$C,'nguyen vat lieu kho'!$A:$A,BKE!$B:$B,'nguyen vat lieu kho'!N$3)</f>
        <v>0</v>
      </c>
      <c r="O243" s="183">
        <f>SUMIFS(BKE!$F:$F,BKE!$C:$C,'nguyen vat lieu kho'!$A:$A,BKE!$B:$B,'nguyen vat lieu kho'!O$3)</f>
        <v>0</v>
      </c>
      <c r="P243" s="183">
        <f>SUMIFS(BKE!$F:$F,BKE!$C:$C,'nguyen vat lieu kho'!$A:$A,BKE!$B:$B,'nguyen vat lieu kho'!P$3)</f>
        <v>0</v>
      </c>
      <c r="Q243" s="183">
        <f>SUMIFS(BKE!$F:$F,BKE!$C:$C,'nguyen vat lieu kho'!$A:$A,BKE!$B:$B,'nguyen vat lieu kho'!Q$3)</f>
        <v>0</v>
      </c>
      <c r="R243" s="183">
        <f>SUMIFS(BKE!$F:$F,BKE!$C:$C,'nguyen vat lieu kho'!$A:$A,BKE!$B:$B,'nguyen vat lieu kho'!R$3)</f>
        <v>0</v>
      </c>
      <c r="S243" s="183">
        <f>SUMIFS(BKE!$F:$F,BKE!$C:$C,'nguyen vat lieu kho'!$A:$A,BKE!$B:$B,'nguyen vat lieu kho'!S$3)</f>
        <v>0</v>
      </c>
      <c r="T243" s="183">
        <f>SUMIFS(BKE!$F:$F,BKE!$C:$C,'nguyen vat lieu kho'!$A:$A,BKE!$B:$B,'nguyen vat lieu kho'!T$3)</f>
        <v>0</v>
      </c>
      <c r="U243" s="183">
        <f>SUMIFS(BKE!$F:$F,BKE!$C:$C,'nguyen vat lieu kho'!$A:$A,BKE!$B:$B,'nguyen vat lieu kho'!U$3)</f>
        <v>0</v>
      </c>
      <c r="V243" s="183">
        <f>SUMIFS(BKE!$F:$F,BKE!$C:$C,'nguyen vat lieu kho'!$A:$A,BKE!$B:$B,'nguyen vat lieu kho'!V$3)</f>
        <v>0</v>
      </c>
      <c r="W243" s="183">
        <f>SUMIFS(BKE!$F:$F,BKE!$C:$C,'nguyen vat lieu kho'!$A:$A,BKE!$B:$B,'nguyen vat lieu kho'!W$3)</f>
        <v>0</v>
      </c>
      <c r="X243" s="183">
        <f>SUMIFS(BKE!$F:$F,BKE!$C:$C,'nguyen vat lieu kho'!$A:$A,BKE!$B:$B,'nguyen vat lieu kho'!X$3)</f>
        <v>0</v>
      </c>
      <c r="Y243" s="183">
        <f>SUMIFS(BKE!$F:$F,BKE!$C:$C,'nguyen vat lieu kho'!$A:$A,BKE!$B:$B,'nguyen vat lieu kho'!Y$3)</f>
        <v>0</v>
      </c>
      <c r="Z243" s="183">
        <f>SUMIFS(BKE!$F:$F,BKE!$C:$C,'nguyen vat lieu kho'!$A:$A,BKE!$B:$B,'nguyen vat lieu kho'!Z$3)</f>
        <v>0</v>
      </c>
      <c r="AA243" s="183">
        <f>SUMIFS(BKE!$F:$F,BKE!$C:$C,'nguyen vat lieu kho'!$A:$A,BKE!$B:$B,'nguyen vat lieu kho'!AA$3)</f>
        <v>0</v>
      </c>
      <c r="AB243" s="183">
        <f>SUMIFS(BKE!$F:$F,BKE!$C:$C,'nguyen vat lieu kho'!$A:$A,BKE!$B:$B,'nguyen vat lieu kho'!AB$3)</f>
        <v>0</v>
      </c>
      <c r="AC243" s="183">
        <f>SUMIFS(BKE!$F:$F,BKE!$C:$C,'nguyen vat lieu kho'!$A:$A,BKE!$B:$B,'nguyen vat lieu kho'!AC$3)</f>
        <v>0</v>
      </c>
      <c r="AD243" s="183">
        <f>SUMIFS(BKE!$F:$F,BKE!$C:$C,'nguyen vat lieu kho'!$A:$A,BKE!$B:$B,'nguyen vat lieu kho'!AD$3)</f>
        <v>0</v>
      </c>
      <c r="AE243" s="183">
        <f>SUMIFS(BKE!$F:$F,BKE!$C:$C,'nguyen vat lieu kho'!$A:$A,BKE!$B:$B,'nguyen vat lieu kho'!AE$3)</f>
        <v>0</v>
      </c>
      <c r="AF243" s="183">
        <f>SUMIFS(BKE!$F:$F,BKE!$C:$C,'nguyen vat lieu kho'!$A:$A,BKE!$B:$B,'nguyen vat lieu kho'!AF$3)</f>
        <v>0</v>
      </c>
      <c r="AG243" s="183">
        <f>SUMIFS(BKE!$F:$F,BKE!$C:$C,'nguyen vat lieu kho'!$A:$A,BKE!$B:$B,'nguyen vat lieu kho'!AG$3)</f>
        <v>0</v>
      </c>
      <c r="AH243" s="183">
        <f>SUMIFS(BKE!$F:$F,BKE!$C:$C,'nguyen vat lieu kho'!$A:$A,BKE!$B:$B,'nguyen vat lieu kho'!AH$3)</f>
        <v>0</v>
      </c>
      <c r="AI243" s="183">
        <f>SUMIFS(BKE!$F:$F,BKE!$C:$C,'nguyen vat lieu kho'!$A:$A,BKE!$B:$B,'nguyen vat lieu kho'!AI$3)</f>
        <v>0</v>
      </c>
      <c r="AJ243" s="183">
        <f>SUMIFS(BKE!$F:$F,BKE!$C:$C,'nguyen vat lieu kho'!$A:$A,BKE!$B:$B,'nguyen vat lieu kho'!AJ$3)</f>
        <v>0</v>
      </c>
      <c r="AK243" s="183">
        <f>SUMIFS(BKE!$F:$F,BKE!$C:$C,'nguyen vat lieu kho'!$A:$A,BKE!$B:$B,'nguyen vat lieu kho'!AK$3)</f>
        <v>0</v>
      </c>
      <c r="AL243" s="183">
        <f>SUMIFS(BKE!$F:$F,BKE!$C:$C,'nguyen vat lieu kho'!$A:$A,BKE!$B:$B,'nguyen vat lieu kho'!AL$3)</f>
        <v>0</v>
      </c>
      <c r="AM243" s="183">
        <f>SUMIFS(BKE!$F:$F,BKE!$C:$C,'nguyen vat lieu kho'!$A:$A,BKE!$B:$B,'nguyen vat lieu kho'!AM$3)</f>
        <v>0</v>
      </c>
      <c r="AN243" s="183">
        <f>SUMIFS(BKE!$F:$F,BKE!$C:$C,'nguyen vat lieu kho'!$A:$A,BKE!$B:$B,'nguyen vat lieu kho'!AN$3)</f>
        <v>0</v>
      </c>
      <c r="AO243" s="183">
        <f>SUMIFS(BKE!$F:$F,BKE!$C:$C,'nguyen vat lieu kho'!$A:$A,BKE!$B:$B,'nguyen vat lieu kho'!AO$3)</f>
        <v>0</v>
      </c>
      <c r="AP243" s="183">
        <f>SUMIFS(BKE!$F:$F,BKE!$C:$C,'nguyen vat lieu kho'!$A:$A,BKE!$B:$B,'nguyen vat lieu kho'!AP$3)</f>
        <v>0</v>
      </c>
      <c r="AQ243" s="183">
        <f>SUMIFS(BKE!$F:$F,BKE!$C:$C,'nguyen vat lieu kho'!$A:$A,BKE!$B:$B,'nguyen vat lieu kho'!AQ$3)</f>
        <v>0</v>
      </c>
    </row>
    <row r="244" spans="1:43" s="118" customFormat="1" ht="25.5" customHeight="1">
      <c r="A244" s="9" t="s">
        <v>357</v>
      </c>
      <c r="B244" s="9" t="s">
        <v>358</v>
      </c>
      <c r="C244" s="9" t="s">
        <v>27</v>
      </c>
      <c r="D244" s="123"/>
      <c r="E244" s="128"/>
      <c r="F244" s="124">
        <f t="shared" si="27"/>
        <v>0</v>
      </c>
      <c r="G244" s="125">
        <f t="shared" si="28"/>
        <v>0</v>
      </c>
      <c r="H244" s="126">
        <f t="shared" si="24"/>
        <v>0</v>
      </c>
      <c r="I244" s="249">
        <f t="shared" si="29"/>
        <v>0</v>
      </c>
      <c r="J244" s="127">
        <f t="shared" si="29"/>
        <v>0</v>
      </c>
      <c r="K244" s="128"/>
      <c r="L244" s="122">
        <f t="shared" si="30"/>
        <v>0</v>
      </c>
      <c r="M244" s="183">
        <f>SUMIFS(BKE!$F:$F,BKE!$C:$C,'nguyen vat lieu kho'!$A:$A,BKE!$B:$B,'nguyen vat lieu kho'!M$3)</f>
        <v>0</v>
      </c>
      <c r="N244" s="183">
        <f>SUMIFS(BKE!$F:$F,BKE!$C:$C,'nguyen vat lieu kho'!$A:$A,BKE!$B:$B,'nguyen vat lieu kho'!N$3)</f>
        <v>0</v>
      </c>
      <c r="O244" s="183">
        <f>SUMIFS(BKE!$F:$F,BKE!$C:$C,'nguyen vat lieu kho'!$A:$A,BKE!$B:$B,'nguyen vat lieu kho'!O$3)</f>
        <v>0</v>
      </c>
      <c r="P244" s="183">
        <f>SUMIFS(BKE!$F:$F,BKE!$C:$C,'nguyen vat lieu kho'!$A:$A,BKE!$B:$B,'nguyen vat lieu kho'!P$3)</f>
        <v>0</v>
      </c>
      <c r="Q244" s="183">
        <f>SUMIFS(BKE!$F:$F,BKE!$C:$C,'nguyen vat lieu kho'!$A:$A,BKE!$B:$B,'nguyen vat lieu kho'!Q$3)</f>
        <v>0</v>
      </c>
      <c r="R244" s="183">
        <f>SUMIFS(BKE!$F:$F,BKE!$C:$C,'nguyen vat lieu kho'!$A:$A,BKE!$B:$B,'nguyen vat lieu kho'!R$3)</f>
        <v>0</v>
      </c>
      <c r="S244" s="183">
        <f>SUMIFS(BKE!$F:$F,BKE!$C:$C,'nguyen vat lieu kho'!$A:$A,BKE!$B:$B,'nguyen vat lieu kho'!S$3)</f>
        <v>0</v>
      </c>
      <c r="T244" s="183">
        <f>SUMIFS(BKE!$F:$F,BKE!$C:$C,'nguyen vat lieu kho'!$A:$A,BKE!$B:$B,'nguyen vat lieu kho'!T$3)</f>
        <v>0</v>
      </c>
      <c r="U244" s="183">
        <f>SUMIFS(BKE!$F:$F,BKE!$C:$C,'nguyen vat lieu kho'!$A:$A,BKE!$B:$B,'nguyen vat lieu kho'!U$3)</f>
        <v>0</v>
      </c>
      <c r="V244" s="183">
        <f>SUMIFS(BKE!$F:$F,BKE!$C:$C,'nguyen vat lieu kho'!$A:$A,BKE!$B:$B,'nguyen vat lieu kho'!V$3)</f>
        <v>0</v>
      </c>
      <c r="W244" s="183">
        <f>SUMIFS(BKE!$F:$F,BKE!$C:$C,'nguyen vat lieu kho'!$A:$A,BKE!$B:$B,'nguyen vat lieu kho'!W$3)</f>
        <v>0</v>
      </c>
      <c r="X244" s="183">
        <f>SUMIFS(BKE!$F:$F,BKE!$C:$C,'nguyen vat lieu kho'!$A:$A,BKE!$B:$B,'nguyen vat lieu kho'!X$3)</f>
        <v>0</v>
      </c>
      <c r="Y244" s="183">
        <f>SUMIFS(BKE!$F:$F,BKE!$C:$C,'nguyen vat lieu kho'!$A:$A,BKE!$B:$B,'nguyen vat lieu kho'!Y$3)</f>
        <v>0</v>
      </c>
      <c r="Z244" s="183">
        <f>SUMIFS(BKE!$F:$F,BKE!$C:$C,'nguyen vat lieu kho'!$A:$A,BKE!$B:$B,'nguyen vat lieu kho'!Z$3)</f>
        <v>0</v>
      </c>
      <c r="AA244" s="183">
        <f>SUMIFS(BKE!$F:$F,BKE!$C:$C,'nguyen vat lieu kho'!$A:$A,BKE!$B:$B,'nguyen vat lieu kho'!AA$3)</f>
        <v>0</v>
      </c>
      <c r="AB244" s="183">
        <f>SUMIFS(BKE!$F:$F,BKE!$C:$C,'nguyen vat lieu kho'!$A:$A,BKE!$B:$B,'nguyen vat lieu kho'!AB$3)</f>
        <v>0</v>
      </c>
      <c r="AC244" s="183">
        <f>SUMIFS(BKE!$F:$F,BKE!$C:$C,'nguyen vat lieu kho'!$A:$A,BKE!$B:$B,'nguyen vat lieu kho'!AC$3)</f>
        <v>0</v>
      </c>
      <c r="AD244" s="183">
        <f>SUMIFS(BKE!$F:$F,BKE!$C:$C,'nguyen vat lieu kho'!$A:$A,BKE!$B:$B,'nguyen vat lieu kho'!AD$3)</f>
        <v>0</v>
      </c>
      <c r="AE244" s="183">
        <f>SUMIFS(BKE!$F:$F,BKE!$C:$C,'nguyen vat lieu kho'!$A:$A,BKE!$B:$B,'nguyen vat lieu kho'!AE$3)</f>
        <v>0</v>
      </c>
      <c r="AF244" s="183">
        <f>SUMIFS(BKE!$F:$F,BKE!$C:$C,'nguyen vat lieu kho'!$A:$A,BKE!$B:$B,'nguyen vat lieu kho'!AF$3)</f>
        <v>0</v>
      </c>
      <c r="AG244" s="183">
        <f>SUMIFS(BKE!$F:$F,BKE!$C:$C,'nguyen vat lieu kho'!$A:$A,BKE!$B:$B,'nguyen vat lieu kho'!AG$3)</f>
        <v>0</v>
      </c>
      <c r="AH244" s="183">
        <f>SUMIFS(BKE!$F:$F,BKE!$C:$C,'nguyen vat lieu kho'!$A:$A,BKE!$B:$B,'nguyen vat lieu kho'!AH$3)</f>
        <v>0</v>
      </c>
      <c r="AI244" s="183">
        <f>SUMIFS(BKE!$F:$F,BKE!$C:$C,'nguyen vat lieu kho'!$A:$A,BKE!$B:$B,'nguyen vat lieu kho'!AI$3)</f>
        <v>0</v>
      </c>
      <c r="AJ244" s="183">
        <f>SUMIFS(BKE!$F:$F,BKE!$C:$C,'nguyen vat lieu kho'!$A:$A,BKE!$B:$B,'nguyen vat lieu kho'!AJ$3)</f>
        <v>0</v>
      </c>
      <c r="AK244" s="183">
        <f>SUMIFS(BKE!$F:$F,BKE!$C:$C,'nguyen vat lieu kho'!$A:$A,BKE!$B:$B,'nguyen vat lieu kho'!AK$3)</f>
        <v>0</v>
      </c>
      <c r="AL244" s="183">
        <f>SUMIFS(BKE!$F:$F,BKE!$C:$C,'nguyen vat lieu kho'!$A:$A,BKE!$B:$B,'nguyen vat lieu kho'!AL$3)</f>
        <v>0</v>
      </c>
      <c r="AM244" s="183">
        <f>SUMIFS(BKE!$F:$F,BKE!$C:$C,'nguyen vat lieu kho'!$A:$A,BKE!$B:$B,'nguyen vat lieu kho'!AM$3)</f>
        <v>0</v>
      </c>
      <c r="AN244" s="183">
        <f>SUMIFS(BKE!$F:$F,BKE!$C:$C,'nguyen vat lieu kho'!$A:$A,BKE!$B:$B,'nguyen vat lieu kho'!AN$3)</f>
        <v>0</v>
      </c>
      <c r="AO244" s="183">
        <f>SUMIFS(BKE!$F:$F,BKE!$C:$C,'nguyen vat lieu kho'!$A:$A,BKE!$B:$B,'nguyen vat lieu kho'!AO$3)</f>
        <v>0</v>
      </c>
      <c r="AP244" s="183">
        <f>SUMIFS(BKE!$F:$F,BKE!$C:$C,'nguyen vat lieu kho'!$A:$A,BKE!$B:$B,'nguyen vat lieu kho'!AP$3)</f>
        <v>0</v>
      </c>
      <c r="AQ244" s="183">
        <f>SUMIFS(BKE!$F:$F,BKE!$C:$C,'nguyen vat lieu kho'!$A:$A,BKE!$B:$B,'nguyen vat lieu kho'!AQ$3)</f>
        <v>0</v>
      </c>
    </row>
    <row r="245" spans="1:43" s="118" customFormat="1" ht="25.5" customHeight="1">
      <c r="A245" s="9" t="s">
        <v>846</v>
      </c>
      <c r="B245" s="9" t="s">
        <v>359</v>
      </c>
      <c r="C245" s="9" t="s">
        <v>27</v>
      </c>
      <c r="D245" s="123">
        <v>1800</v>
      </c>
      <c r="E245" s="290">
        <v>59</v>
      </c>
      <c r="F245" s="124">
        <f t="shared" si="27"/>
        <v>106200</v>
      </c>
      <c r="G245" s="125">
        <f t="shared" si="28"/>
        <v>100</v>
      </c>
      <c r="H245" s="126">
        <f t="shared" si="24"/>
        <v>180000</v>
      </c>
      <c r="I245" s="127">
        <f t="shared" si="29"/>
        <v>59</v>
      </c>
      <c r="J245" s="127">
        <f t="shared" si="29"/>
        <v>106200</v>
      </c>
      <c r="K245" s="290">
        <v>100</v>
      </c>
      <c r="L245" s="122">
        <f t="shared" si="30"/>
        <v>180000</v>
      </c>
      <c r="M245" s="183">
        <f>SUMIFS(BKE!$F:$F,BKE!$C:$C,'nguyen vat lieu kho'!$A:$A,BKE!$B:$B,'nguyen vat lieu kho'!M$3)</f>
        <v>0</v>
      </c>
      <c r="N245" s="183">
        <f>SUMIFS(BKE!$F:$F,BKE!$C:$C,'nguyen vat lieu kho'!$A:$A,BKE!$B:$B,'nguyen vat lieu kho'!N$3)</f>
        <v>0</v>
      </c>
      <c r="O245" s="183">
        <f>SUMIFS(BKE!$F:$F,BKE!$C:$C,'nguyen vat lieu kho'!$A:$A,BKE!$B:$B,'nguyen vat lieu kho'!O$3)</f>
        <v>0</v>
      </c>
      <c r="P245" s="183">
        <f>SUMIFS(BKE!$F:$F,BKE!$C:$C,'nguyen vat lieu kho'!$A:$A,BKE!$B:$B,'nguyen vat lieu kho'!P$3)</f>
        <v>0</v>
      </c>
      <c r="Q245" s="183">
        <f>SUMIFS(BKE!$F:$F,BKE!$C:$C,'nguyen vat lieu kho'!$A:$A,BKE!$B:$B,'nguyen vat lieu kho'!Q$3)</f>
        <v>0</v>
      </c>
      <c r="R245" s="183">
        <f>SUMIFS(BKE!$F:$F,BKE!$C:$C,'nguyen vat lieu kho'!$A:$A,BKE!$B:$B,'nguyen vat lieu kho'!R$3)</f>
        <v>0</v>
      </c>
      <c r="S245" s="183">
        <f>SUMIFS(BKE!$F:$F,BKE!$C:$C,'nguyen vat lieu kho'!$A:$A,BKE!$B:$B,'nguyen vat lieu kho'!S$3)</f>
        <v>0</v>
      </c>
      <c r="T245" s="183">
        <f>SUMIFS(BKE!$F:$F,BKE!$C:$C,'nguyen vat lieu kho'!$A:$A,BKE!$B:$B,'nguyen vat lieu kho'!T$3)</f>
        <v>0</v>
      </c>
      <c r="U245" s="183">
        <f>SUMIFS(BKE!$F:$F,BKE!$C:$C,'nguyen vat lieu kho'!$A:$A,BKE!$B:$B,'nguyen vat lieu kho'!U$3)</f>
        <v>0</v>
      </c>
      <c r="V245" s="183">
        <f>SUMIFS(BKE!$F:$F,BKE!$C:$C,'nguyen vat lieu kho'!$A:$A,BKE!$B:$B,'nguyen vat lieu kho'!V$3)</f>
        <v>0</v>
      </c>
      <c r="W245" s="183">
        <f>SUMIFS(BKE!$F:$F,BKE!$C:$C,'nguyen vat lieu kho'!$A:$A,BKE!$B:$B,'nguyen vat lieu kho'!W$3)</f>
        <v>0</v>
      </c>
      <c r="X245" s="183">
        <f>SUMIFS(BKE!$F:$F,BKE!$C:$C,'nguyen vat lieu kho'!$A:$A,BKE!$B:$B,'nguyen vat lieu kho'!X$3)</f>
        <v>0</v>
      </c>
      <c r="Y245" s="183">
        <f>SUMIFS(BKE!$F:$F,BKE!$C:$C,'nguyen vat lieu kho'!$A:$A,BKE!$B:$B,'nguyen vat lieu kho'!Y$3)</f>
        <v>0</v>
      </c>
      <c r="Z245" s="183">
        <f>SUMIFS(BKE!$F:$F,BKE!$C:$C,'nguyen vat lieu kho'!$A:$A,BKE!$B:$B,'nguyen vat lieu kho'!Z$3)</f>
        <v>0</v>
      </c>
      <c r="AA245" s="183">
        <f>SUMIFS(BKE!$F:$F,BKE!$C:$C,'nguyen vat lieu kho'!$A:$A,BKE!$B:$B,'nguyen vat lieu kho'!AA$3)</f>
        <v>0</v>
      </c>
      <c r="AB245" s="183">
        <f>SUMIFS(BKE!$F:$F,BKE!$C:$C,'nguyen vat lieu kho'!$A:$A,BKE!$B:$B,'nguyen vat lieu kho'!AB$3)</f>
        <v>0</v>
      </c>
      <c r="AC245" s="183">
        <f>SUMIFS(BKE!$F:$F,BKE!$C:$C,'nguyen vat lieu kho'!$A:$A,BKE!$B:$B,'nguyen vat lieu kho'!AC$3)</f>
        <v>0</v>
      </c>
      <c r="AD245" s="183">
        <f>SUMIFS(BKE!$F:$F,BKE!$C:$C,'nguyen vat lieu kho'!$A:$A,BKE!$B:$B,'nguyen vat lieu kho'!AD$3)</f>
        <v>0</v>
      </c>
      <c r="AE245" s="183">
        <f>SUMIFS(BKE!$F:$F,BKE!$C:$C,'nguyen vat lieu kho'!$A:$A,BKE!$B:$B,'nguyen vat lieu kho'!AE$3)</f>
        <v>0</v>
      </c>
      <c r="AF245" s="183">
        <f>SUMIFS(BKE!$F:$F,BKE!$C:$C,'nguyen vat lieu kho'!$A:$A,BKE!$B:$B,'nguyen vat lieu kho'!AF$3)</f>
        <v>0</v>
      </c>
      <c r="AG245" s="183">
        <f>SUMIFS(BKE!$F:$F,BKE!$C:$C,'nguyen vat lieu kho'!$A:$A,BKE!$B:$B,'nguyen vat lieu kho'!AG$3)</f>
        <v>0</v>
      </c>
      <c r="AH245" s="183">
        <f>SUMIFS(BKE!$F:$F,BKE!$C:$C,'nguyen vat lieu kho'!$A:$A,BKE!$B:$B,'nguyen vat lieu kho'!AH$3)</f>
        <v>100</v>
      </c>
      <c r="AI245" s="183">
        <f>SUMIFS(BKE!$F:$F,BKE!$C:$C,'nguyen vat lieu kho'!$A:$A,BKE!$B:$B,'nguyen vat lieu kho'!AI$3)</f>
        <v>0</v>
      </c>
      <c r="AJ245" s="183">
        <f>SUMIFS(BKE!$F:$F,BKE!$C:$C,'nguyen vat lieu kho'!$A:$A,BKE!$B:$B,'nguyen vat lieu kho'!AJ$3)</f>
        <v>0</v>
      </c>
      <c r="AK245" s="183">
        <f>SUMIFS(BKE!$F:$F,BKE!$C:$C,'nguyen vat lieu kho'!$A:$A,BKE!$B:$B,'nguyen vat lieu kho'!AK$3)</f>
        <v>0</v>
      </c>
      <c r="AL245" s="183">
        <f>SUMIFS(BKE!$F:$F,BKE!$C:$C,'nguyen vat lieu kho'!$A:$A,BKE!$B:$B,'nguyen vat lieu kho'!AL$3)</f>
        <v>0</v>
      </c>
      <c r="AM245" s="183">
        <f>SUMIFS(BKE!$F:$F,BKE!$C:$C,'nguyen vat lieu kho'!$A:$A,BKE!$B:$B,'nguyen vat lieu kho'!AM$3)</f>
        <v>0</v>
      </c>
      <c r="AN245" s="183">
        <f>SUMIFS(BKE!$F:$F,BKE!$C:$C,'nguyen vat lieu kho'!$A:$A,BKE!$B:$B,'nguyen vat lieu kho'!AN$3)</f>
        <v>0</v>
      </c>
      <c r="AO245" s="183">
        <f>SUMIFS(BKE!$F:$F,BKE!$C:$C,'nguyen vat lieu kho'!$A:$A,BKE!$B:$B,'nguyen vat lieu kho'!AO$3)</f>
        <v>0</v>
      </c>
      <c r="AP245" s="183">
        <f>SUMIFS(BKE!$F:$F,BKE!$C:$C,'nguyen vat lieu kho'!$A:$A,BKE!$B:$B,'nguyen vat lieu kho'!AP$3)</f>
        <v>0</v>
      </c>
      <c r="AQ245" s="183">
        <f>SUMIFS(BKE!$F:$F,BKE!$C:$C,'nguyen vat lieu kho'!$A:$A,BKE!$B:$B,'nguyen vat lieu kho'!AQ$3)</f>
        <v>0</v>
      </c>
    </row>
    <row r="246" spans="1:43" s="118" customFormat="1" ht="25.5" customHeight="1">
      <c r="A246" s="9" t="s">
        <v>810</v>
      </c>
      <c r="B246" s="9" t="s">
        <v>360</v>
      </c>
      <c r="C246" s="9" t="s">
        <v>27</v>
      </c>
      <c r="D246" s="123">
        <f>VLOOKUP(A246,BKE!C752:H1155,5,0)</f>
        <v>200</v>
      </c>
      <c r="E246" s="128">
        <v>104</v>
      </c>
      <c r="F246" s="124">
        <f t="shared" si="27"/>
        <v>20800</v>
      </c>
      <c r="G246" s="125">
        <f t="shared" si="28"/>
        <v>200</v>
      </c>
      <c r="H246" s="126">
        <f t="shared" si="24"/>
        <v>40000</v>
      </c>
      <c r="I246" s="127">
        <f t="shared" si="29"/>
        <v>149</v>
      </c>
      <c r="J246" s="127">
        <f t="shared" si="29"/>
        <v>29800</v>
      </c>
      <c r="K246" s="128">
        <v>155</v>
      </c>
      <c r="L246" s="122">
        <f t="shared" si="30"/>
        <v>31000</v>
      </c>
      <c r="M246" s="183">
        <f>SUMIFS(BKE!$F:$F,BKE!$C:$C,'nguyen vat lieu kho'!$A:$A,BKE!$B:$B,'nguyen vat lieu kho'!M$3)</f>
        <v>0</v>
      </c>
      <c r="N246" s="183">
        <f>SUMIFS(BKE!$F:$F,BKE!$C:$C,'nguyen vat lieu kho'!$A:$A,BKE!$B:$B,'nguyen vat lieu kho'!N$3)</f>
        <v>0</v>
      </c>
      <c r="O246" s="183">
        <f>SUMIFS(BKE!$F:$F,BKE!$C:$C,'nguyen vat lieu kho'!$A:$A,BKE!$B:$B,'nguyen vat lieu kho'!O$3)</f>
        <v>0</v>
      </c>
      <c r="P246" s="183">
        <f>SUMIFS(BKE!$F:$F,BKE!$C:$C,'nguyen vat lieu kho'!$A:$A,BKE!$B:$B,'nguyen vat lieu kho'!P$3)</f>
        <v>0</v>
      </c>
      <c r="Q246" s="183">
        <f>SUMIFS(BKE!$F:$F,BKE!$C:$C,'nguyen vat lieu kho'!$A:$A,BKE!$B:$B,'nguyen vat lieu kho'!Q$3)</f>
        <v>0</v>
      </c>
      <c r="R246" s="183">
        <f>SUMIFS(BKE!$F:$F,BKE!$C:$C,'nguyen vat lieu kho'!$A:$A,BKE!$B:$B,'nguyen vat lieu kho'!R$3)</f>
        <v>0</v>
      </c>
      <c r="S246" s="183">
        <f>SUMIFS(BKE!$F:$F,BKE!$C:$C,'nguyen vat lieu kho'!$A:$A,BKE!$B:$B,'nguyen vat lieu kho'!S$3)</f>
        <v>0</v>
      </c>
      <c r="T246" s="183">
        <f>SUMIFS(BKE!$F:$F,BKE!$C:$C,'nguyen vat lieu kho'!$A:$A,BKE!$B:$B,'nguyen vat lieu kho'!T$3)</f>
        <v>100</v>
      </c>
      <c r="U246" s="183">
        <f>SUMIFS(BKE!$F:$F,BKE!$C:$C,'nguyen vat lieu kho'!$A:$A,BKE!$B:$B,'nguyen vat lieu kho'!U$3)</f>
        <v>0</v>
      </c>
      <c r="V246" s="183">
        <f>SUMIFS(BKE!$F:$F,BKE!$C:$C,'nguyen vat lieu kho'!$A:$A,BKE!$B:$B,'nguyen vat lieu kho'!V$3)</f>
        <v>0</v>
      </c>
      <c r="W246" s="183">
        <f>SUMIFS(BKE!$F:$F,BKE!$C:$C,'nguyen vat lieu kho'!$A:$A,BKE!$B:$B,'nguyen vat lieu kho'!W$3)</f>
        <v>0</v>
      </c>
      <c r="X246" s="183">
        <f>SUMIFS(BKE!$F:$F,BKE!$C:$C,'nguyen vat lieu kho'!$A:$A,BKE!$B:$B,'nguyen vat lieu kho'!X$3)</f>
        <v>0</v>
      </c>
      <c r="Y246" s="183">
        <f>SUMIFS(BKE!$F:$F,BKE!$C:$C,'nguyen vat lieu kho'!$A:$A,BKE!$B:$B,'nguyen vat lieu kho'!Y$3)</f>
        <v>0</v>
      </c>
      <c r="Z246" s="183">
        <f>SUMIFS(BKE!$F:$F,BKE!$C:$C,'nguyen vat lieu kho'!$A:$A,BKE!$B:$B,'nguyen vat lieu kho'!Z$3)</f>
        <v>0</v>
      </c>
      <c r="AA246" s="183">
        <f>SUMIFS(BKE!$F:$F,BKE!$C:$C,'nguyen vat lieu kho'!$A:$A,BKE!$B:$B,'nguyen vat lieu kho'!AA$3)</f>
        <v>50</v>
      </c>
      <c r="AB246" s="183">
        <f>SUMIFS(BKE!$F:$F,BKE!$C:$C,'nguyen vat lieu kho'!$A:$A,BKE!$B:$B,'nguyen vat lieu kho'!AB$3)</f>
        <v>0</v>
      </c>
      <c r="AC246" s="183">
        <f>SUMIFS(BKE!$F:$F,BKE!$C:$C,'nguyen vat lieu kho'!$A:$A,BKE!$B:$B,'nguyen vat lieu kho'!AC$3)</f>
        <v>0</v>
      </c>
      <c r="AD246" s="183">
        <f>SUMIFS(BKE!$F:$F,BKE!$C:$C,'nguyen vat lieu kho'!$A:$A,BKE!$B:$B,'nguyen vat lieu kho'!AD$3)</f>
        <v>0</v>
      </c>
      <c r="AE246" s="183">
        <f>SUMIFS(BKE!$F:$F,BKE!$C:$C,'nguyen vat lieu kho'!$A:$A,BKE!$B:$B,'nguyen vat lieu kho'!AE$3)</f>
        <v>0</v>
      </c>
      <c r="AF246" s="183">
        <f>SUMIFS(BKE!$F:$F,BKE!$C:$C,'nguyen vat lieu kho'!$A:$A,BKE!$B:$B,'nguyen vat lieu kho'!AF$3)</f>
        <v>0</v>
      </c>
      <c r="AG246" s="183">
        <f>SUMIFS(BKE!$F:$F,BKE!$C:$C,'nguyen vat lieu kho'!$A:$A,BKE!$B:$B,'nguyen vat lieu kho'!AG$3)</f>
        <v>0</v>
      </c>
      <c r="AH246" s="183">
        <f>SUMIFS(BKE!$F:$F,BKE!$C:$C,'nguyen vat lieu kho'!$A:$A,BKE!$B:$B,'nguyen vat lieu kho'!AH$3)</f>
        <v>50</v>
      </c>
      <c r="AI246" s="183">
        <f>SUMIFS(BKE!$F:$F,BKE!$C:$C,'nguyen vat lieu kho'!$A:$A,BKE!$B:$B,'nguyen vat lieu kho'!AI$3)</f>
        <v>0</v>
      </c>
      <c r="AJ246" s="183">
        <f>SUMIFS(BKE!$F:$F,BKE!$C:$C,'nguyen vat lieu kho'!$A:$A,BKE!$B:$B,'nguyen vat lieu kho'!AJ$3)</f>
        <v>0</v>
      </c>
      <c r="AK246" s="183">
        <f>SUMIFS(BKE!$F:$F,BKE!$C:$C,'nguyen vat lieu kho'!$A:$A,BKE!$B:$B,'nguyen vat lieu kho'!AK$3)</f>
        <v>0</v>
      </c>
      <c r="AL246" s="183">
        <f>SUMIFS(BKE!$F:$F,BKE!$C:$C,'nguyen vat lieu kho'!$A:$A,BKE!$B:$B,'nguyen vat lieu kho'!AL$3)</f>
        <v>0</v>
      </c>
      <c r="AM246" s="183">
        <f>SUMIFS(BKE!$F:$F,BKE!$C:$C,'nguyen vat lieu kho'!$A:$A,BKE!$B:$B,'nguyen vat lieu kho'!AM$3)</f>
        <v>0</v>
      </c>
      <c r="AN246" s="183">
        <f>SUMIFS(BKE!$F:$F,BKE!$C:$C,'nguyen vat lieu kho'!$A:$A,BKE!$B:$B,'nguyen vat lieu kho'!AN$3)</f>
        <v>0</v>
      </c>
      <c r="AO246" s="183">
        <f>SUMIFS(BKE!$F:$F,BKE!$C:$C,'nguyen vat lieu kho'!$A:$A,BKE!$B:$B,'nguyen vat lieu kho'!AO$3)</f>
        <v>0</v>
      </c>
      <c r="AP246" s="183">
        <f>SUMIFS(BKE!$F:$F,BKE!$C:$C,'nguyen vat lieu kho'!$A:$A,BKE!$B:$B,'nguyen vat lieu kho'!AP$3)</f>
        <v>0</v>
      </c>
      <c r="AQ246" s="183">
        <f>SUMIFS(BKE!$F:$F,BKE!$C:$C,'nguyen vat lieu kho'!$A:$A,BKE!$B:$B,'nguyen vat lieu kho'!AQ$3)</f>
        <v>0</v>
      </c>
    </row>
    <row r="247" spans="1:43" s="118" customFormat="1" ht="25.5" customHeight="1">
      <c r="A247" s="9" t="s">
        <v>852</v>
      </c>
      <c r="B247" s="9" t="s">
        <v>361</v>
      </c>
      <c r="C247" s="9" t="s">
        <v>27</v>
      </c>
      <c r="D247" s="123">
        <f>VLOOKUP(A247,BKE!C753:H1156,5,0)</f>
        <v>194</v>
      </c>
      <c r="E247" s="128"/>
      <c r="F247" s="124">
        <f t="shared" si="27"/>
        <v>0</v>
      </c>
      <c r="G247" s="125">
        <f t="shared" si="28"/>
        <v>250</v>
      </c>
      <c r="H247" s="126">
        <f t="shared" si="24"/>
        <v>48500</v>
      </c>
      <c r="I247" s="127">
        <f t="shared" si="29"/>
        <v>108</v>
      </c>
      <c r="J247" s="127">
        <f t="shared" si="29"/>
        <v>20952</v>
      </c>
      <c r="K247" s="128">
        <v>142</v>
      </c>
      <c r="L247" s="122">
        <f t="shared" si="30"/>
        <v>27548</v>
      </c>
      <c r="M247" s="183">
        <f>SUMIFS(BKE!$F:$F,BKE!$C:$C,'nguyen vat lieu kho'!$A:$A,BKE!$B:$B,'nguyen vat lieu kho'!M$3)</f>
        <v>100</v>
      </c>
      <c r="N247" s="183">
        <f>SUMIFS(BKE!$F:$F,BKE!$C:$C,'nguyen vat lieu kho'!$A:$A,BKE!$B:$B,'nguyen vat lieu kho'!N$3)</f>
        <v>0</v>
      </c>
      <c r="O247" s="183">
        <f>SUMIFS(BKE!$F:$F,BKE!$C:$C,'nguyen vat lieu kho'!$A:$A,BKE!$B:$B,'nguyen vat lieu kho'!O$3)</f>
        <v>0</v>
      </c>
      <c r="P247" s="183">
        <f>SUMIFS(BKE!$F:$F,BKE!$C:$C,'nguyen vat lieu kho'!$A:$A,BKE!$B:$B,'nguyen vat lieu kho'!P$3)</f>
        <v>0</v>
      </c>
      <c r="Q247" s="183">
        <f>SUMIFS(BKE!$F:$F,BKE!$C:$C,'nguyen vat lieu kho'!$A:$A,BKE!$B:$B,'nguyen vat lieu kho'!Q$3)</f>
        <v>0</v>
      </c>
      <c r="R247" s="183">
        <f>SUMIFS(BKE!$F:$F,BKE!$C:$C,'nguyen vat lieu kho'!$A:$A,BKE!$B:$B,'nguyen vat lieu kho'!R$3)</f>
        <v>0</v>
      </c>
      <c r="S247" s="183">
        <f>SUMIFS(BKE!$F:$F,BKE!$C:$C,'nguyen vat lieu kho'!$A:$A,BKE!$B:$B,'nguyen vat lieu kho'!S$3)</f>
        <v>0</v>
      </c>
      <c r="T247" s="183">
        <f>SUMIFS(BKE!$F:$F,BKE!$C:$C,'nguyen vat lieu kho'!$A:$A,BKE!$B:$B,'nguyen vat lieu kho'!T$3)</f>
        <v>50</v>
      </c>
      <c r="U247" s="183">
        <f>SUMIFS(BKE!$F:$F,BKE!$C:$C,'nguyen vat lieu kho'!$A:$A,BKE!$B:$B,'nguyen vat lieu kho'!U$3)</f>
        <v>0</v>
      </c>
      <c r="V247" s="183">
        <f>SUMIFS(BKE!$F:$F,BKE!$C:$C,'nguyen vat lieu kho'!$A:$A,BKE!$B:$B,'nguyen vat lieu kho'!V$3)</f>
        <v>0</v>
      </c>
      <c r="W247" s="183">
        <f>SUMIFS(BKE!$F:$F,BKE!$C:$C,'nguyen vat lieu kho'!$A:$A,BKE!$B:$B,'nguyen vat lieu kho'!W$3)</f>
        <v>0</v>
      </c>
      <c r="X247" s="183">
        <f>SUMIFS(BKE!$F:$F,BKE!$C:$C,'nguyen vat lieu kho'!$A:$A,BKE!$B:$B,'nguyen vat lieu kho'!X$3)</f>
        <v>0</v>
      </c>
      <c r="Y247" s="183">
        <f>SUMIFS(BKE!$F:$F,BKE!$C:$C,'nguyen vat lieu kho'!$A:$A,BKE!$B:$B,'nguyen vat lieu kho'!Y$3)</f>
        <v>0</v>
      </c>
      <c r="Z247" s="183">
        <f>SUMIFS(BKE!$F:$F,BKE!$C:$C,'nguyen vat lieu kho'!$A:$A,BKE!$B:$B,'nguyen vat lieu kho'!Z$3)</f>
        <v>0</v>
      </c>
      <c r="AA247" s="183">
        <f>SUMIFS(BKE!$F:$F,BKE!$C:$C,'nguyen vat lieu kho'!$A:$A,BKE!$B:$B,'nguyen vat lieu kho'!AA$3)</f>
        <v>50</v>
      </c>
      <c r="AB247" s="183">
        <f>SUMIFS(BKE!$F:$F,BKE!$C:$C,'nguyen vat lieu kho'!$A:$A,BKE!$B:$B,'nguyen vat lieu kho'!AB$3)</f>
        <v>0</v>
      </c>
      <c r="AC247" s="183">
        <f>SUMIFS(BKE!$F:$F,BKE!$C:$C,'nguyen vat lieu kho'!$A:$A,BKE!$B:$B,'nguyen vat lieu kho'!AC$3)</f>
        <v>0</v>
      </c>
      <c r="AD247" s="183">
        <f>SUMIFS(BKE!$F:$F,BKE!$C:$C,'nguyen vat lieu kho'!$A:$A,BKE!$B:$B,'nguyen vat lieu kho'!AD$3)</f>
        <v>0</v>
      </c>
      <c r="AE247" s="183">
        <f>SUMIFS(BKE!$F:$F,BKE!$C:$C,'nguyen vat lieu kho'!$A:$A,BKE!$B:$B,'nguyen vat lieu kho'!AE$3)</f>
        <v>0</v>
      </c>
      <c r="AF247" s="183">
        <f>SUMIFS(BKE!$F:$F,BKE!$C:$C,'nguyen vat lieu kho'!$A:$A,BKE!$B:$B,'nguyen vat lieu kho'!AF$3)</f>
        <v>0</v>
      </c>
      <c r="AG247" s="183">
        <f>SUMIFS(BKE!$F:$F,BKE!$C:$C,'nguyen vat lieu kho'!$A:$A,BKE!$B:$B,'nguyen vat lieu kho'!AG$3)</f>
        <v>0</v>
      </c>
      <c r="AH247" s="183">
        <f>SUMIFS(BKE!$F:$F,BKE!$C:$C,'nguyen vat lieu kho'!$A:$A,BKE!$B:$B,'nguyen vat lieu kho'!AH$3)</f>
        <v>50</v>
      </c>
      <c r="AI247" s="183">
        <f>SUMIFS(BKE!$F:$F,BKE!$C:$C,'nguyen vat lieu kho'!$A:$A,BKE!$B:$B,'nguyen vat lieu kho'!AI$3)</f>
        <v>0</v>
      </c>
      <c r="AJ247" s="183">
        <f>SUMIFS(BKE!$F:$F,BKE!$C:$C,'nguyen vat lieu kho'!$A:$A,BKE!$B:$B,'nguyen vat lieu kho'!AJ$3)</f>
        <v>0</v>
      </c>
      <c r="AK247" s="183">
        <f>SUMIFS(BKE!$F:$F,BKE!$C:$C,'nguyen vat lieu kho'!$A:$A,BKE!$B:$B,'nguyen vat lieu kho'!AK$3)</f>
        <v>0</v>
      </c>
      <c r="AL247" s="183">
        <f>SUMIFS(BKE!$F:$F,BKE!$C:$C,'nguyen vat lieu kho'!$A:$A,BKE!$B:$B,'nguyen vat lieu kho'!AL$3)</f>
        <v>0</v>
      </c>
      <c r="AM247" s="183">
        <f>SUMIFS(BKE!$F:$F,BKE!$C:$C,'nguyen vat lieu kho'!$A:$A,BKE!$B:$B,'nguyen vat lieu kho'!AM$3)</f>
        <v>0</v>
      </c>
      <c r="AN247" s="183">
        <f>SUMIFS(BKE!$F:$F,BKE!$C:$C,'nguyen vat lieu kho'!$A:$A,BKE!$B:$B,'nguyen vat lieu kho'!AN$3)</f>
        <v>0</v>
      </c>
      <c r="AO247" s="183">
        <f>SUMIFS(BKE!$F:$F,BKE!$C:$C,'nguyen vat lieu kho'!$A:$A,BKE!$B:$B,'nguyen vat lieu kho'!AO$3)</f>
        <v>0</v>
      </c>
      <c r="AP247" s="183">
        <f>SUMIFS(BKE!$F:$F,BKE!$C:$C,'nguyen vat lieu kho'!$A:$A,BKE!$B:$B,'nguyen vat lieu kho'!AP$3)</f>
        <v>0</v>
      </c>
      <c r="AQ247" s="183">
        <f>SUMIFS(BKE!$F:$F,BKE!$C:$C,'nguyen vat lieu kho'!$A:$A,BKE!$B:$B,'nguyen vat lieu kho'!AQ$3)</f>
        <v>0</v>
      </c>
    </row>
    <row r="248" spans="1:43" s="118" customFormat="1" ht="25.5" customHeight="1">
      <c r="A248" s="9" t="s">
        <v>362</v>
      </c>
      <c r="B248" s="9" t="s">
        <v>363</v>
      </c>
      <c r="C248" s="9" t="s">
        <v>27</v>
      </c>
      <c r="D248" s="123"/>
      <c r="E248" s="128"/>
      <c r="F248" s="124">
        <f t="shared" si="27"/>
        <v>0</v>
      </c>
      <c r="G248" s="125">
        <f t="shared" si="28"/>
        <v>0</v>
      </c>
      <c r="H248" s="126">
        <f t="shared" si="24"/>
        <v>0</v>
      </c>
      <c r="I248" s="127">
        <f t="shared" si="29"/>
        <v>0</v>
      </c>
      <c r="J248" s="127">
        <f t="shared" si="29"/>
        <v>0</v>
      </c>
      <c r="K248" s="128"/>
      <c r="L248" s="122">
        <f t="shared" si="30"/>
        <v>0</v>
      </c>
      <c r="M248" s="183">
        <f>SUMIFS(BKE!$F:$F,BKE!$C:$C,'nguyen vat lieu kho'!$A:$A,BKE!$B:$B,'nguyen vat lieu kho'!M$3)</f>
        <v>0</v>
      </c>
      <c r="N248" s="183">
        <f>SUMIFS(BKE!$F:$F,BKE!$C:$C,'nguyen vat lieu kho'!$A:$A,BKE!$B:$B,'nguyen vat lieu kho'!N$3)</f>
        <v>0</v>
      </c>
      <c r="O248" s="183">
        <f>SUMIFS(BKE!$F:$F,BKE!$C:$C,'nguyen vat lieu kho'!$A:$A,BKE!$B:$B,'nguyen vat lieu kho'!O$3)</f>
        <v>0</v>
      </c>
      <c r="P248" s="183">
        <f>SUMIFS(BKE!$F:$F,BKE!$C:$C,'nguyen vat lieu kho'!$A:$A,BKE!$B:$B,'nguyen vat lieu kho'!P$3)</f>
        <v>0</v>
      </c>
      <c r="Q248" s="183">
        <f>SUMIFS(BKE!$F:$F,BKE!$C:$C,'nguyen vat lieu kho'!$A:$A,BKE!$B:$B,'nguyen vat lieu kho'!Q$3)</f>
        <v>0</v>
      </c>
      <c r="R248" s="183">
        <f>SUMIFS(BKE!$F:$F,BKE!$C:$C,'nguyen vat lieu kho'!$A:$A,BKE!$B:$B,'nguyen vat lieu kho'!R$3)</f>
        <v>0</v>
      </c>
      <c r="S248" s="183">
        <f>SUMIFS(BKE!$F:$F,BKE!$C:$C,'nguyen vat lieu kho'!$A:$A,BKE!$B:$B,'nguyen vat lieu kho'!S$3)</f>
        <v>0</v>
      </c>
      <c r="T248" s="183">
        <f>SUMIFS(BKE!$F:$F,BKE!$C:$C,'nguyen vat lieu kho'!$A:$A,BKE!$B:$B,'nguyen vat lieu kho'!T$3)</f>
        <v>0</v>
      </c>
      <c r="U248" s="183">
        <f>SUMIFS(BKE!$F:$F,BKE!$C:$C,'nguyen vat lieu kho'!$A:$A,BKE!$B:$B,'nguyen vat lieu kho'!U$3)</f>
        <v>0</v>
      </c>
      <c r="V248" s="183">
        <f>SUMIFS(BKE!$F:$F,BKE!$C:$C,'nguyen vat lieu kho'!$A:$A,BKE!$B:$B,'nguyen vat lieu kho'!V$3)</f>
        <v>0</v>
      </c>
      <c r="W248" s="183">
        <f>SUMIFS(BKE!$F:$F,BKE!$C:$C,'nguyen vat lieu kho'!$A:$A,BKE!$B:$B,'nguyen vat lieu kho'!W$3)</f>
        <v>0</v>
      </c>
      <c r="X248" s="183">
        <f>SUMIFS(BKE!$F:$F,BKE!$C:$C,'nguyen vat lieu kho'!$A:$A,BKE!$B:$B,'nguyen vat lieu kho'!X$3)</f>
        <v>0</v>
      </c>
      <c r="Y248" s="183">
        <f>SUMIFS(BKE!$F:$F,BKE!$C:$C,'nguyen vat lieu kho'!$A:$A,BKE!$B:$B,'nguyen vat lieu kho'!Y$3)</f>
        <v>0</v>
      </c>
      <c r="Z248" s="183">
        <f>SUMIFS(BKE!$F:$F,BKE!$C:$C,'nguyen vat lieu kho'!$A:$A,BKE!$B:$B,'nguyen vat lieu kho'!Z$3)</f>
        <v>0</v>
      </c>
      <c r="AA248" s="183">
        <f>SUMIFS(BKE!$F:$F,BKE!$C:$C,'nguyen vat lieu kho'!$A:$A,BKE!$B:$B,'nguyen vat lieu kho'!AA$3)</f>
        <v>0</v>
      </c>
      <c r="AB248" s="183">
        <f>SUMIFS(BKE!$F:$F,BKE!$C:$C,'nguyen vat lieu kho'!$A:$A,BKE!$B:$B,'nguyen vat lieu kho'!AB$3)</f>
        <v>0</v>
      </c>
      <c r="AC248" s="183">
        <f>SUMIFS(BKE!$F:$F,BKE!$C:$C,'nguyen vat lieu kho'!$A:$A,BKE!$B:$B,'nguyen vat lieu kho'!AC$3)</f>
        <v>0</v>
      </c>
      <c r="AD248" s="183">
        <f>SUMIFS(BKE!$F:$F,BKE!$C:$C,'nguyen vat lieu kho'!$A:$A,BKE!$B:$B,'nguyen vat lieu kho'!AD$3)</f>
        <v>0</v>
      </c>
      <c r="AE248" s="183">
        <f>SUMIFS(BKE!$F:$F,BKE!$C:$C,'nguyen vat lieu kho'!$A:$A,BKE!$B:$B,'nguyen vat lieu kho'!AE$3)</f>
        <v>0</v>
      </c>
      <c r="AF248" s="183">
        <f>SUMIFS(BKE!$F:$F,BKE!$C:$C,'nguyen vat lieu kho'!$A:$A,BKE!$B:$B,'nguyen vat lieu kho'!AF$3)</f>
        <v>0</v>
      </c>
      <c r="AG248" s="183">
        <f>SUMIFS(BKE!$F:$F,BKE!$C:$C,'nguyen vat lieu kho'!$A:$A,BKE!$B:$B,'nguyen vat lieu kho'!AG$3)</f>
        <v>0</v>
      </c>
      <c r="AH248" s="183">
        <f>SUMIFS(BKE!$F:$F,BKE!$C:$C,'nguyen vat lieu kho'!$A:$A,BKE!$B:$B,'nguyen vat lieu kho'!AH$3)</f>
        <v>0</v>
      </c>
      <c r="AI248" s="183">
        <f>SUMIFS(BKE!$F:$F,BKE!$C:$C,'nguyen vat lieu kho'!$A:$A,BKE!$B:$B,'nguyen vat lieu kho'!AI$3)</f>
        <v>0</v>
      </c>
      <c r="AJ248" s="183">
        <f>SUMIFS(BKE!$F:$F,BKE!$C:$C,'nguyen vat lieu kho'!$A:$A,BKE!$B:$B,'nguyen vat lieu kho'!AJ$3)</f>
        <v>0</v>
      </c>
      <c r="AK248" s="183">
        <f>SUMIFS(BKE!$F:$F,BKE!$C:$C,'nguyen vat lieu kho'!$A:$A,BKE!$B:$B,'nguyen vat lieu kho'!AK$3)</f>
        <v>0</v>
      </c>
      <c r="AL248" s="183">
        <f>SUMIFS(BKE!$F:$F,BKE!$C:$C,'nguyen vat lieu kho'!$A:$A,BKE!$B:$B,'nguyen vat lieu kho'!AL$3)</f>
        <v>0</v>
      </c>
      <c r="AM248" s="183">
        <f>SUMIFS(BKE!$F:$F,BKE!$C:$C,'nguyen vat lieu kho'!$A:$A,BKE!$B:$B,'nguyen vat lieu kho'!AM$3)</f>
        <v>0</v>
      </c>
      <c r="AN248" s="183">
        <f>SUMIFS(BKE!$F:$F,BKE!$C:$C,'nguyen vat lieu kho'!$A:$A,BKE!$B:$B,'nguyen vat lieu kho'!AN$3)</f>
        <v>0</v>
      </c>
      <c r="AO248" s="183">
        <f>SUMIFS(BKE!$F:$F,BKE!$C:$C,'nguyen vat lieu kho'!$A:$A,BKE!$B:$B,'nguyen vat lieu kho'!AO$3)</f>
        <v>0</v>
      </c>
      <c r="AP248" s="183">
        <f>SUMIFS(BKE!$F:$F,BKE!$C:$C,'nguyen vat lieu kho'!$A:$A,BKE!$B:$B,'nguyen vat lieu kho'!AP$3)</f>
        <v>0</v>
      </c>
      <c r="AQ248" s="183">
        <f>SUMIFS(BKE!$F:$F,BKE!$C:$C,'nguyen vat lieu kho'!$A:$A,BKE!$B:$B,'nguyen vat lieu kho'!AQ$3)</f>
        <v>0</v>
      </c>
    </row>
    <row r="249" spans="1:43" s="118" customFormat="1" ht="25.5" customHeight="1">
      <c r="A249" s="6" t="s">
        <v>202</v>
      </c>
      <c r="B249" s="9" t="s">
        <v>376</v>
      </c>
      <c r="C249" s="137" t="s">
        <v>27</v>
      </c>
      <c r="D249" s="123"/>
      <c r="E249" s="128"/>
      <c r="F249" s="124">
        <f t="shared" si="27"/>
        <v>0</v>
      </c>
      <c r="G249" s="125">
        <f t="shared" si="28"/>
        <v>0</v>
      </c>
      <c r="H249" s="126">
        <f t="shared" ref="H249:H265" si="31">D249*G249</f>
        <v>0</v>
      </c>
      <c r="I249" s="127">
        <f t="shared" si="29"/>
        <v>0</v>
      </c>
      <c r="J249" s="127">
        <f t="shared" si="29"/>
        <v>0</v>
      </c>
      <c r="K249" s="128"/>
      <c r="L249" s="122">
        <f t="shared" si="30"/>
        <v>0</v>
      </c>
      <c r="M249" s="183">
        <f>SUMIFS(BKE!$F:$F,BKE!$C:$C,'nguyen vat lieu kho'!$A:$A,BKE!$B:$B,'nguyen vat lieu kho'!M$3)</f>
        <v>0</v>
      </c>
      <c r="N249" s="183">
        <f>SUMIFS(BKE!$F:$F,BKE!$C:$C,'nguyen vat lieu kho'!$A:$A,BKE!$B:$B,'nguyen vat lieu kho'!N$3)</f>
        <v>0</v>
      </c>
      <c r="O249" s="183">
        <f>SUMIFS(BKE!$F:$F,BKE!$C:$C,'nguyen vat lieu kho'!$A:$A,BKE!$B:$B,'nguyen vat lieu kho'!O$3)</f>
        <v>0</v>
      </c>
      <c r="P249" s="183">
        <f>SUMIFS(BKE!$F:$F,BKE!$C:$C,'nguyen vat lieu kho'!$A:$A,BKE!$B:$B,'nguyen vat lieu kho'!P$3)</f>
        <v>0</v>
      </c>
      <c r="Q249" s="183">
        <f>SUMIFS(BKE!$F:$F,BKE!$C:$C,'nguyen vat lieu kho'!$A:$A,BKE!$B:$B,'nguyen vat lieu kho'!Q$3)</f>
        <v>0</v>
      </c>
      <c r="R249" s="183">
        <f>SUMIFS(BKE!$F:$F,BKE!$C:$C,'nguyen vat lieu kho'!$A:$A,BKE!$B:$B,'nguyen vat lieu kho'!R$3)</f>
        <v>0</v>
      </c>
      <c r="S249" s="183">
        <f>SUMIFS(BKE!$F:$F,BKE!$C:$C,'nguyen vat lieu kho'!$A:$A,BKE!$B:$B,'nguyen vat lieu kho'!S$3)</f>
        <v>0</v>
      </c>
      <c r="T249" s="183">
        <f>SUMIFS(BKE!$F:$F,BKE!$C:$C,'nguyen vat lieu kho'!$A:$A,BKE!$B:$B,'nguyen vat lieu kho'!T$3)</f>
        <v>0</v>
      </c>
      <c r="U249" s="183">
        <f>SUMIFS(BKE!$F:$F,BKE!$C:$C,'nguyen vat lieu kho'!$A:$A,BKE!$B:$B,'nguyen vat lieu kho'!U$3)</f>
        <v>0</v>
      </c>
      <c r="V249" s="183">
        <f>SUMIFS(BKE!$F:$F,BKE!$C:$C,'nguyen vat lieu kho'!$A:$A,BKE!$B:$B,'nguyen vat lieu kho'!V$3)</f>
        <v>0</v>
      </c>
      <c r="W249" s="183">
        <f>SUMIFS(BKE!$F:$F,BKE!$C:$C,'nguyen vat lieu kho'!$A:$A,BKE!$B:$B,'nguyen vat lieu kho'!W$3)</f>
        <v>0</v>
      </c>
      <c r="X249" s="183">
        <f>SUMIFS(BKE!$F:$F,BKE!$C:$C,'nguyen vat lieu kho'!$A:$A,BKE!$B:$B,'nguyen vat lieu kho'!X$3)</f>
        <v>0</v>
      </c>
      <c r="Y249" s="183">
        <f>SUMIFS(BKE!$F:$F,BKE!$C:$C,'nguyen vat lieu kho'!$A:$A,BKE!$B:$B,'nguyen vat lieu kho'!Y$3)</f>
        <v>0</v>
      </c>
      <c r="Z249" s="183">
        <f>SUMIFS(BKE!$F:$F,BKE!$C:$C,'nguyen vat lieu kho'!$A:$A,BKE!$B:$B,'nguyen vat lieu kho'!Z$3)</f>
        <v>0</v>
      </c>
      <c r="AA249" s="183">
        <f>SUMIFS(BKE!$F:$F,BKE!$C:$C,'nguyen vat lieu kho'!$A:$A,BKE!$B:$B,'nguyen vat lieu kho'!AA$3)</f>
        <v>0</v>
      </c>
      <c r="AB249" s="183">
        <f>SUMIFS(BKE!$F:$F,BKE!$C:$C,'nguyen vat lieu kho'!$A:$A,BKE!$B:$B,'nguyen vat lieu kho'!AB$3)</f>
        <v>0</v>
      </c>
      <c r="AC249" s="183">
        <f>SUMIFS(BKE!$F:$F,BKE!$C:$C,'nguyen vat lieu kho'!$A:$A,BKE!$B:$B,'nguyen vat lieu kho'!AC$3)</f>
        <v>0</v>
      </c>
      <c r="AD249" s="183">
        <f>SUMIFS(BKE!$F:$F,BKE!$C:$C,'nguyen vat lieu kho'!$A:$A,BKE!$B:$B,'nguyen vat lieu kho'!AD$3)</f>
        <v>0</v>
      </c>
      <c r="AE249" s="183">
        <f>SUMIFS(BKE!$F:$F,BKE!$C:$C,'nguyen vat lieu kho'!$A:$A,BKE!$B:$B,'nguyen vat lieu kho'!AE$3)</f>
        <v>0</v>
      </c>
      <c r="AF249" s="183">
        <f>SUMIFS(BKE!$F:$F,BKE!$C:$C,'nguyen vat lieu kho'!$A:$A,BKE!$B:$B,'nguyen vat lieu kho'!AF$3)</f>
        <v>0</v>
      </c>
      <c r="AG249" s="183">
        <f>SUMIFS(BKE!$F:$F,BKE!$C:$C,'nguyen vat lieu kho'!$A:$A,BKE!$B:$B,'nguyen vat lieu kho'!AG$3)</f>
        <v>0</v>
      </c>
      <c r="AH249" s="183">
        <f>SUMIFS(BKE!$F:$F,BKE!$C:$C,'nguyen vat lieu kho'!$A:$A,BKE!$B:$B,'nguyen vat lieu kho'!AH$3)</f>
        <v>0</v>
      </c>
      <c r="AI249" s="183">
        <f>SUMIFS(BKE!$F:$F,BKE!$C:$C,'nguyen vat lieu kho'!$A:$A,BKE!$B:$B,'nguyen vat lieu kho'!AI$3)</f>
        <v>0</v>
      </c>
      <c r="AJ249" s="183">
        <f>SUMIFS(BKE!$F:$F,BKE!$C:$C,'nguyen vat lieu kho'!$A:$A,BKE!$B:$B,'nguyen vat lieu kho'!AJ$3)</f>
        <v>0</v>
      </c>
      <c r="AK249" s="183">
        <f>SUMIFS(BKE!$F:$F,BKE!$C:$C,'nguyen vat lieu kho'!$A:$A,BKE!$B:$B,'nguyen vat lieu kho'!AK$3)</f>
        <v>0</v>
      </c>
      <c r="AL249" s="183">
        <f>SUMIFS(BKE!$F:$F,BKE!$C:$C,'nguyen vat lieu kho'!$A:$A,BKE!$B:$B,'nguyen vat lieu kho'!AL$3)</f>
        <v>0</v>
      </c>
      <c r="AM249" s="183">
        <f>SUMIFS(BKE!$F:$F,BKE!$C:$C,'nguyen vat lieu kho'!$A:$A,BKE!$B:$B,'nguyen vat lieu kho'!AM$3)</f>
        <v>0</v>
      </c>
      <c r="AN249" s="183">
        <f>SUMIFS(BKE!$F:$F,BKE!$C:$C,'nguyen vat lieu kho'!$A:$A,BKE!$B:$B,'nguyen vat lieu kho'!AN$3)</f>
        <v>0</v>
      </c>
      <c r="AO249" s="183">
        <f>SUMIFS(BKE!$F:$F,BKE!$C:$C,'nguyen vat lieu kho'!$A:$A,BKE!$B:$B,'nguyen vat lieu kho'!AO$3)</f>
        <v>0</v>
      </c>
      <c r="AP249" s="183">
        <f>SUMIFS(BKE!$F:$F,BKE!$C:$C,'nguyen vat lieu kho'!$A:$A,BKE!$B:$B,'nguyen vat lieu kho'!AP$3)</f>
        <v>0</v>
      </c>
      <c r="AQ249" s="183">
        <f>SUMIFS(BKE!$F:$F,BKE!$C:$C,'nguyen vat lieu kho'!$A:$A,BKE!$B:$B,'nguyen vat lieu kho'!AQ$3)</f>
        <v>0</v>
      </c>
    </row>
    <row r="250" spans="1:43" s="118" customFormat="1" ht="25.5" customHeight="1">
      <c r="A250" s="6" t="s">
        <v>203</v>
      </c>
      <c r="B250" s="10" t="s">
        <v>312</v>
      </c>
      <c r="C250" s="137" t="s">
        <v>27</v>
      </c>
      <c r="D250" s="123">
        <f>VLOOKUP(A250,BKE!C756:H1159,5,0)</f>
        <v>880</v>
      </c>
      <c r="E250" s="128"/>
      <c r="F250" s="124">
        <f t="shared" si="27"/>
        <v>0</v>
      </c>
      <c r="G250" s="125">
        <f t="shared" si="28"/>
        <v>160</v>
      </c>
      <c r="H250" s="126">
        <f t="shared" si="31"/>
        <v>140800</v>
      </c>
      <c r="I250" s="127">
        <f t="shared" si="29"/>
        <v>160</v>
      </c>
      <c r="J250" s="127">
        <f t="shared" si="29"/>
        <v>140800</v>
      </c>
      <c r="K250" s="128"/>
      <c r="L250" s="122">
        <f t="shared" si="30"/>
        <v>0</v>
      </c>
      <c r="M250" s="183">
        <f>SUMIFS(BKE!$F:$F,BKE!$C:$C,'nguyen vat lieu kho'!$A:$A,BKE!$B:$B,'nguyen vat lieu kho'!M$3)</f>
        <v>160</v>
      </c>
      <c r="N250" s="183">
        <f>SUMIFS(BKE!$F:$F,BKE!$C:$C,'nguyen vat lieu kho'!$A:$A,BKE!$B:$B,'nguyen vat lieu kho'!N$3)</f>
        <v>0</v>
      </c>
      <c r="O250" s="183">
        <f>SUMIFS(BKE!$F:$F,BKE!$C:$C,'nguyen vat lieu kho'!$A:$A,BKE!$B:$B,'nguyen vat lieu kho'!O$3)</f>
        <v>0</v>
      </c>
      <c r="P250" s="183">
        <f>SUMIFS(BKE!$F:$F,BKE!$C:$C,'nguyen vat lieu kho'!$A:$A,BKE!$B:$B,'nguyen vat lieu kho'!P$3)</f>
        <v>0</v>
      </c>
      <c r="Q250" s="183">
        <f>SUMIFS(BKE!$F:$F,BKE!$C:$C,'nguyen vat lieu kho'!$A:$A,BKE!$B:$B,'nguyen vat lieu kho'!Q$3)</f>
        <v>0</v>
      </c>
      <c r="R250" s="183">
        <f>SUMIFS(BKE!$F:$F,BKE!$C:$C,'nguyen vat lieu kho'!$A:$A,BKE!$B:$B,'nguyen vat lieu kho'!R$3)</f>
        <v>0</v>
      </c>
      <c r="S250" s="183">
        <f>SUMIFS(BKE!$F:$F,BKE!$C:$C,'nguyen vat lieu kho'!$A:$A,BKE!$B:$B,'nguyen vat lieu kho'!S$3)</f>
        <v>0</v>
      </c>
      <c r="T250" s="183">
        <f>SUMIFS(BKE!$F:$F,BKE!$C:$C,'nguyen vat lieu kho'!$A:$A,BKE!$B:$B,'nguyen vat lieu kho'!T$3)</f>
        <v>0</v>
      </c>
      <c r="U250" s="183">
        <f>SUMIFS(BKE!$F:$F,BKE!$C:$C,'nguyen vat lieu kho'!$A:$A,BKE!$B:$B,'nguyen vat lieu kho'!U$3)</f>
        <v>0</v>
      </c>
      <c r="V250" s="183">
        <f>SUMIFS(BKE!$F:$F,BKE!$C:$C,'nguyen vat lieu kho'!$A:$A,BKE!$B:$B,'nguyen vat lieu kho'!V$3)</f>
        <v>0</v>
      </c>
      <c r="W250" s="183">
        <f>SUMIFS(BKE!$F:$F,BKE!$C:$C,'nguyen vat lieu kho'!$A:$A,BKE!$B:$B,'nguyen vat lieu kho'!W$3)</f>
        <v>0</v>
      </c>
      <c r="X250" s="183">
        <f>SUMIFS(BKE!$F:$F,BKE!$C:$C,'nguyen vat lieu kho'!$A:$A,BKE!$B:$B,'nguyen vat lieu kho'!X$3)</f>
        <v>0</v>
      </c>
      <c r="Y250" s="183">
        <f>SUMIFS(BKE!$F:$F,BKE!$C:$C,'nguyen vat lieu kho'!$A:$A,BKE!$B:$B,'nguyen vat lieu kho'!Y$3)</f>
        <v>0</v>
      </c>
      <c r="Z250" s="183">
        <f>SUMIFS(BKE!$F:$F,BKE!$C:$C,'nguyen vat lieu kho'!$A:$A,BKE!$B:$B,'nguyen vat lieu kho'!Z$3)</f>
        <v>0</v>
      </c>
      <c r="AA250" s="183">
        <f>SUMIFS(BKE!$F:$F,BKE!$C:$C,'nguyen vat lieu kho'!$A:$A,BKE!$B:$B,'nguyen vat lieu kho'!AA$3)</f>
        <v>0</v>
      </c>
      <c r="AB250" s="183">
        <f>SUMIFS(BKE!$F:$F,BKE!$C:$C,'nguyen vat lieu kho'!$A:$A,BKE!$B:$B,'nguyen vat lieu kho'!AB$3)</f>
        <v>0</v>
      </c>
      <c r="AC250" s="183">
        <f>SUMIFS(BKE!$F:$F,BKE!$C:$C,'nguyen vat lieu kho'!$A:$A,BKE!$B:$B,'nguyen vat lieu kho'!AC$3)</f>
        <v>0</v>
      </c>
      <c r="AD250" s="183">
        <f>SUMIFS(BKE!$F:$F,BKE!$C:$C,'nguyen vat lieu kho'!$A:$A,BKE!$B:$B,'nguyen vat lieu kho'!AD$3)</f>
        <v>0</v>
      </c>
      <c r="AE250" s="183">
        <f>SUMIFS(BKE!$F:$F,BKE!$C:$C,'nguyen vat lieu kho'!$A:$A,BKE!$B:$B,'nguyen vat lieu kho'!AE$3)</f>
        <v>0</v>
      </c>
      <c r="AF250" s="183">
        <f>SUMIFS(BKE!$F:$F,BKE!$C:$C,'nguyen vat lieu kho'!$A:$A,BKE!$B:$B,'nguyen vat lieu kho'!AF$3)</f>
        <v>0</v>
      </c>
      <c r="AG250" s="183">
        <f>SUMIFS(BKE!$F:$F,BKE!$C:$C,'nguyen vat lieu kho'!$A:$A,BKE!$B:$B,'nguyen vat lieu kho'!AG$3)</f>
        <v>0</v>
      </c>
      <c r="AH250" s="183">
        <f>SUMIFS(BKE!$F:$F,BKE!$C:$C,'nguyen vat lieu kho'!$A:$A,BKE!$B:$B,'nguyen vat lieu kho'!AH$3)</f>
        <v>0</v>
      </c>
      <c r="AI250" s="183">
        <f>SUMIFS(BKE!$F:$F,BKE!$C:$C,'nguyen vat lieu kho'!$A:$A,BKE!$B:$B,'nguyen vat lieu kho'!AI$3)</f>
        <v>0</v>
      </c>
      <c r="AJ250" s="183">
        <f>SUMIFS(BKE!$F:$F,BKE!$C:$C,'nguyen vat lieu kho'!$A:$A,BKE!$B:$B,'nguyen vat lieu kho'!AJ$3)</f>
        <v>0</v>
      </c>
      <c r="AK250" s="183">
        <f>SUMIFS(BKE!$F:$F,BKE!$C:$C,'nguyen vat lieu kho'!$A:$A,BKE!$B:$B,'nguyen vat lieu kho'!AK$3)</f>
        <v>0</v>
      </c>
      <c r="AL250" s="183">
        <f>SUMIFS(BKE!$F:$F,BKE!$C:$C,'nguyen vat lieu kho'!$A:$A,BKE!$B:$B,'nguyen vat lieu kho'!AL$3)</f>
        <v>0</v>
      </c>
      <c r="AM250" s="183">
        <f>SUMIFS(BKE!$F:$F,BKE!$C:$C,'nguyen vat lieu kho'!$A:$A,BKE!$B:$B,'nguyen vat lieu kho'!AM$3)</f>
        <v>0</v>
      </c>
      <c r="AN250" s="183">
        <f>SUMIFS(BKE!$F:$F,BKE!$C:$C,'nguyen vat lieu kho'!$A:$A,BKE!$B:$B,'nguyen vat lieu kho'!AN$3)</f>
        <v>0</v>
      </c>
      <c r="AO250" s="183">
        <f>SUMIFS(BKE!$F:$F,BKE!$C:$C,'nguyen vat lieu kho'!$A:$A,BKE!$B:$B,'nguyen vat lieu kho'!AO$3)</f>
        <v>0</v>
      </c>
      <c r="AP250" s="183">
        <f>SUMIFS(BKE!$F:$F,BKE!$C:$C,'nguyen vat lieu kho'!$A:$A,BKE!$B:$B,'nguyen vat lieu kho'!AP$3)</f>
        <v>0</v>
      </c>
      <c r="AQ250" s="183">
        <f>SUMIFS(BKE!$F:$F,BKE!$C:$C,'nguyen vat lieu kho'!$A:$A,BKE!$B:$B,'nguyen vat lieu kho'!AQ$3)</f>
        <v>0</v>
      </c>
    </row>
    <row r="251" spans="1:43" s="118" customFormat="1" ht="25.5" customHeight="1">
      <c r="A251" s="6" t="s">
        <v>932</v>
      </c>
      <c r="B251" s="10" t="s">
        <v>627</v>
      </c>
      <c r="C251" s="137" t="s">
        <v>27</v>
      </c>
      <c r="D251" s="123">
        <f>VLOOKUP(A251,BKE!C757:H1160,5,0)</f>
        <v>394</v>
      </c>
      <c r="E251" s="128">
        <v>40</v>
      </c>
      <c r="F251" s="124">
        <f t="shared" si="27"/>
        <v>15760</v>
      </c>
      <c r="G251" s="125">
        <f t="shared" si="28"/>
        <v>100</v>
      </c>
      <c r="H251" s="126">
        <f t="shared" si="31"/>
        <v>39400</v>
      </c>
      <c r="I251" s="249">
        <f t="shared" si="29"/>
        <v>80</v>
      </c>
      <c r="J251" s="127">
        <f t="shared" si="29"/>
        <v>31520</v>
      </c>
      <c r="K251" s="128">
        <v>60</v>
      </c>
      <c r="L251" s="122">
        <f t="shared" si="30"/>
        <v>23640</v>
      </c>
      <c r="M251" s="183">
        <f>SUMIFS(BKE!$F:$F,BKE!$C:$C,'nguyen vat lieu kho'!$A:$A,BKE!$B:$B,'nguyen vat lieu kho'!M$3)</f>
        <v>0</v>
      </c>
      <c r="N251" s="183">
        <f>SUMIFS(BKE!$F:$F,BKE!$C:$C,'nguyen vat lieu kho'!$A:$A,BKE!$B:$B,'nguyen vat lieu kho'!N$3)</f>
        <v>0</v>
      </c>
      <c r="O251" s="183">
        <f>SUMIFS(BKE!$F:$F,BKE!$C:$C,'nguyen vat lieu kho'!$A:$A,BKE!$B:$B,'nguyen vat lieu kho'!O$3)</f>
        <v>0</v>
      </c>
      <c r="P251" s="183">
        <f>SUMIFS(BKE!$F:$F,BKE!$C:$C,'nguyen vat lieu kho'!$A:$A,BKE!$B:$B,'nguyen vat lieu kho'!P$3)</f>
        <v>0</v>
      </c>
      <c r="Q251" s="183">
        <f>SUMIFS(BKE!$F:$F,BKE!$C:$C,'nguyen vat lieu kho'!$A:$A,BKE!$B:$B,'nguyen vat lieu kho'!Q$3)</f>
        <v>0</v>
      </c>
      <c r="R251" s="183">
        <f>SUMIFS(BKE!$F:$F,BKE!$C:$C,'nguyen vat lieu kho'!$A:$A,BKE!$B:$B,'nguyen vat lieu kho'!R$3)</f>
        <v>0</v>
      </c>
      <c r="S251" s="183">
        <f>SUMIFS(BKE!$F:$F,BKE!$C:$C,'nguyen vat lieu kho'!$A:$A,BKE!$B:$B,'nguyen vat lieu kho'!S$3)</f>
        <v>0</v>
      </c>
      <c r="T251" s="183">
        <f>SUMIFS(BKE!$F:$F,BKE!$C:$C,'nguyen vat lieu kho'!$A:$A,BKE!$B:$B,'nguyen vat lieu kho'!T$3)</f>
        <v>0</v>
      </c>
      <c r="U251" s="183">
        <f>SUMIFS(BKE!$F:$F,BKE!$C:$C,'nguyen vat lieu kho'!$A:$A,BKE!$B:$B,'nguyen vat lieu kho'!U$3)</f>
        <v>0</v>
      </c>
      <c r="V251" s="183">
        <f>SUMIFS(BKE!$F:$F,BKE!$C:$C,'nguyen vat lieu kho'!$A:$A,BKE!$B:$B,'nguyen vat lieu kho'!V$3)</f>
        <v>0</v>
      </c>
      <c r="W251" s="183">
        <f>SUMIFS(BKE!$F:$F,BKE!$C:$C,'nguyen vat lieu kho'!$A:$A,BKE!$B:$B,'nguyen vat lieu kho'!W$3)</f>
        <v>0</v>
      </c>
      <c r="X251" s="183">
        <f>SUMIFS(BKE!$F:$F,BKE!$C:$C,'nguyen vat lieu kho'!$A:$A,BKE!$B:$B,'nguyen vat lieu kho'!X$3)</f>
        <v>0</v>
      </c>
      <c r="Y251" s="183">
        <f>SUMIFS(BKE!$F:$F,BKE!$C:$C,'nguyen vat lieu kho'!$A:$A,BKE!$B:$B,'nguyen vat lieu kho'!Y$3)</f>
        <v>0</v>
      </c>
      <c r="Z251" s="183">
        <f>SUMIFS(BKE!$F:$F,BKE!$C:$C,'nguyen vat lieu kho'!$A:$A,BKE!$B:$B,'nguyen vat lieu kho'!Z$3)</f>
        <v>0</v>
      </c>
      <c r="AA251" s="183">
        <f>SUMIFS(BKE!$F:$F,BKE!$C:$C,'nguyen vat lieu kho'!$A:$A,BKE!$B:$B,'nguyen vat lieu kho'!AA$3)</f>
        <v>0</v>
      </c>
      <c r="AB251" s="183">
        <f>SUMIFS(BKE!$F:$F,BKE!$C:$C,'nguyen vat lieu kho'!$A:$A,BKE!$B:$B,'nguyen vat lieu kho'!AB$3)</f>
        <v>0</v>
      </c>
      <c r="AC251" s="183">
        <f>SUMIFS(BKE!$F:$F,BKE!$C:$C,'nguyen vat lieu kho'!$A:$A,BKE!$B:$B,'nguyen vat lieu kho'!AC$3)</f>
        <v>0</v>
      </c>
      <c r="AD251" s="183">
        <f>SUMIFS(BKE!$F:$F,BKE!$C:$C,'nguyen vat lieu kho'!$A:$A,BKE!$B:$B,'nguyen vat lieu kho'!AD$3)</f>
        <v>0</v>
      </c>
      <c r="AE251" s="183">
        <f>SUMIFS(BKE!$F:$F,BKE!$C:$C,'nguyen vat lieu kho'!$A:$A,BKE!$B:$B,'nguyen vat lieu kho'!AE$3)</f>
        <v>0</v>
      </c>
      <c r="AF251" s="183">
        <f>SUMIFS(BKE!$F:$F,BKE!$C:$C,'nguyen vat lieu kho'!$A:$A,BKE!$B:$B,'nguyen vat lieu kho'!AF$3)</f>
        <v>0</v>
      </c>
      <c r="AG251" s="183">
        <f>SUMIFS(BKE!$F:$F,BKE!$C:$C,'nguyen vat lieu kho'!$A:$A,BKE!$B:$B,'nguyen vat lieu kho'!AG$3)</f>
        <v>0</v>
      </c>
      <c r="AH251" s="183">
        <f>SUMIFS(BKE!$F:$F,BKE!$C:$C,'nguyen vat lieu kho'!$A:$A,BKE!$B:$B,'nguyen vat lieu kho'!AH$3)</f>
        <v>100</v>
      </c>
      <c r="AI251" s="183">
        <f>SUMIFS(BKE!$F:$F,BKE!$C:$C,'nguyen vat lieu kho'!$A:$A,BKE!$B:$B,'nguyen vat lieu kho'!AI$3)</f>
        <v>0</v>
      </c>
      <c r="AJ251" s="183">
        <f>SUMIFS(BKE!$F:$F,BKE!$C:$C,'nguyen vat lieu kho'!$A:$A,BKE!$B:$B,'nguyen vat lieu kho'!AJ$3)</f>
        <v>0</v>
      </c>
      <c r="AK251" s="183">
        <f>SUMIFS(BKE!$F:$F,BKE!$C:$C,'nguyen vat lieu kho'!$A:$A,BKE!$B:$B,'nguyen vat lieu kho'!AK$3)</f>
        <v>0</v>
      </c>
      <c r="AL251" s="183">
        <f>SUMIFS(BKE!$F:$F,BKE!$C:$C,'nguyen vat lieu kho'!$A:$A,BKE!$B:$B,'nguyen vat lieu kho'!AL$3)</f>
        <v>0</v>
      </c>
      <c r="AM251" s="183">
        <f>SUMIFS(BKE!$F:$F,BKE!$C:$C,'nguyen vat lieu kho'!$A:$A,BKE!$B:$B,'nguyen vat lieu kho'!AM$3)</f>
        <v>0</v>
      </c>
      <c r="AN251" s="183">
        <f>SUMIFS(BKE!$F:$F,BKE!$C:$C,'nguyen vat lieu kho'!$A:$A,BKE!$B:$B,'nguyen vat lieu kho'!AN$3)</f>
        <v>0</v>
      </c>
      <c r="AO251" s="183">
        <f>SUMIFS(BKE!$F:$F,BKE!$C:$C,'nguyen vat lieu kho'!$A:$A,BKE!$B:$B,'nguyen vat lieu kho'!AO$3)</f>
        <v>0</v>
      </c>
      <c r="AP251" s="183">
        <f>SUMIFS(BKE!$F:$F,BKE!$C:$C,'nguyen vat lieu kho'!$A:$A,BKE!$B:$B,'nguyen vat lieu kho'!AP$3)</f>
        <v>0</v>
      </c>
      <c r="AQ251" s="183">
        <f>SUMIFS(BKE!$F:$F,BKE!$C:$C,'nguyen vat lieu kho'!$A:$A,BKE!$B:$B,'nguyen vat lieu kho'!AQ$3)</f>
        <v>0</v>
      </c>
    </row>
    <row r="252" spans="1:43" s="118" customFormat="1" ht="25.5" customHeight="1">
      <c r="A252" s="6" t="s">
        <v>932</v>
      </c>
      <c r="B252" s="10" t="s">
        <v>615</v>
      </c>
      <c r="C252" s="137" t="s">
        <v>27</v>
      </c>
      <c r="D252" s="123">
        <f>VLOOKUP(A252,BKE!C758:H1161,5,0)</f>
        <v>394</v>
      </c>
      <c r="E252" s="128">
        <v>60</v>
      </c>
      <c r="F252" s="124">
        <f t="shared" si="27"/>
        <v>23640</v>
      </c>
      <c r="G252" s="125">
        <f t="shared" si="28"/>
        <v>100</v>
      </c>
      <c r="H252" s="126">
        <f t="shared" si="31"/>
        <v>39400</v>
      </c>
      <c r="I252" s="249">
        <f t="shared" si="29"/>
        <v>40</v>
      </c>
      <c r="J252" s="127">
        <f t="shared" si="29"/>
        <v>15760</v>
      </c>
      <c r="K252" s="128">
        <v>120</v>
      </c>
      <c r="L252" s="122">
        <f t="shared" si="30"/>
        <v>47280</v>
      </c>
      <c r="M252" s="183">
        <f>SUMIFS(BKE!$F:$F,BKE!$C:$C,'nguyen vat lieu kho'!$A:$A,BKE!$B:$B,'nguyen vat lieu kho'!M$3)</f>
        <v>0</v>
      </c>
      <c r="N252" s="183">
        <f>SUMIFS(BKE!$F:$F,BKE!$C:$C,'nguyen vat lieu kho'!$A:$A,BKE!$B:$B,'nguyen vat lieu kho'!N$3)</f>
        <v>0</v>
      </c>
      <c r="O252" s="183">
        <f>SUMIFS(BKE!$F:$F,BKE!$C:$C,'nguyen vat lieu kho'!$A:$A,BKE!$B:$B,'nguyen vat lieu kho'!O$3)</f>
        <v>0</v>
      </c>
      <c r="P252" s="183">
        <f>SUMIFS(BKE!$F:$F,BKE!$C:$C,'nguyen vat lieu kho'!$A:$A,BKE!$B:$B,'nguyen vat lieu kho'!P$3)</f>
        <v>0</v>
      </c>
      <c r="Q252" s="183">
        <f>SUMIFS(BKE!$F:$F,BKE!$C:$C,'nguyen vat lieu kho'!$A:$A,BKE!$B:$B,'nguyen vat lieu kho'!Q$3)</f>
        <v>0</v>
      </c>
      <c r="R252" s="183">
        <f>SUMIFS(BKE!$F:$F,BKE!$C:$C,'nguyen vat lieu kho'!$A:$A,BKE!$B:$B,'nguyen vat lieu kho'!R$3)</f>
        <v>0</v>
      </c>
      <c r="S252" s="183">
        <f>SUMIFS(BKE!$F:$F,BKE!$C:$C,'nguyen vat lieu kho'!$A:$A,BKE!$B:$B,'nguyen vat lieu kho'!S$3)</f>
        <v>0</v>
      </c>
      <c r="T252" s="183">
        <f>SUMIFS(BKE!$F:$F,BKE!$C:$C,'nguyen vat lieu kho'!$A:$A,BKE!$B:$B,'nguyen vat lieu kho'!T$3)</f>
        <v>0</v>
      </c>
      <c r="U252" s="183">
        <f>SUMIFS(BKE!$F:$F,BKE!$C:$C,'nguyen vat lieu kho'!$A:$A,BKE!$B:$B,'nguyen vat lieu kho'!U$3)</f>
        <v>0</v>
      </c>
      <c r="V252" s="183">
        <f>SUMIFS(BKE!$F:$F,BKE!$C:$C,'nguyen vat lieu kho'!$A:$A,BKE!$B:$B,'nguyen vat lieu kho'!V$3)</f>
        <v>0</v>
      </c>
      <c r="W252" s="183">
        <f>SUMIFS(BKE!$F:$F,BKE!$C:$C,'nguyen vat lieu kho'!$A:$A,BKE!$B:$B,'nguyen vat lieu kho'!W$3)</f>
        <v>0</v>
      </c>
      <c r="X252" s="183">
        <f>SUMIFS(BKE!$F:$F,BKE!$C:$C,'nguyen vat lieu kho'!$A:$A,BKE!$B:$B,'nguyen vat lieu kho'!X$3)</f>
        <v>0</v>
      </c>
      <c r="Y252" s="183">
        <f>SUMIFS(BKE!$F:$F,BKE!$C:$C,'nguyen vat lieu kho'!$A:$A,BKE!$B:$B,'nguyen vat lieu kho'!Y$3)</f>
        <v>0</v>
      </c>
      <c r="Z252" s="183">
        <f>SUMIFS(BKE!$F:$F,BKE!$C:$C,'nguyen vat lieu kho'!$A:$A,BKE!$B:$B,'nguyen vat lieu kho'!Z$3)</f>
        <v>0</v>
      </c>
      <c r="AA252" s="183">
        <f>SUMIFS(BKE!$F:$F,BKE!$C:$C,'nguyen vat lieu kho'!$A:$A,BKE!$B:$B,'nguyen vat lieu kho'!AA$3)</f>
        <v>0</v>
      </c>
      <c r="AB252" s="183">
        <f>SUMIFS(BKE!$F:$F,BKE!$C:$C,'nguyen vat lieu kho'!$A:$A,BKE!$B:$B,'nguyen vat lieu kho'!AB$3)</f>
        <v>0</v>
      </c>
      <c r="AC252" s="183">
        <f>SUMIFS(BKE!$F:$F,BKE!$C:$C,'nguyen vat lieu kho'!$A:$A,BKE!$B:$B,'nguyen vat lieu kho'!AC$3)</f>
        <v>0</v>
      </c>
      <c r="AD252" s="183">
        <f>SUMIFS(BKE!$F:$F,BKE!$C:$C,'nguyen vat lieu kho'!$A:$A,BKE!$B:$B,'nguyen vat lieu kho'!AD$3)</f>
        <v>0</v>
      </c>
      <c r="AE252" s="183">
        <f>SUMIFS(BKE!$F:$F,BKE!$C:$C,'nguyen vat lieu kho'!$A:$A,BKE!$B:$B,'nguyen vat lieu kho'!AE$3)</f>
        <v>0</v>
      </c>
      <c r="AF252" s="183">
        <f>SUMIFS(BKE!$F:$F,BKE!$C:$C,'nguyen vat lieu kho'!$A:$A,BKE!$B:$B,'nguyen vat lieu kho'!AF$3)</f>
        <v>0</v>
      </c>
      <c r="AG252" s="183">
        <f>SUMIFS(BKE!$F:$F,BKE!$C:$C,'nguyen vat lieu kho'!$A:$A,BKE!$B:$B,'nguyen vat lieu kho'!AG$3)</f>
        <v>0</v>
      </c>
      <c r="AH252" s="183">
        <f>SUMIFS(BKE!$F:$F,BKE!$C:$C,'nguyen vat lieu kho'!$A:$A,BKE!$B:$B,'nguyen vat lieu kho'!AH$3)</f>
        <v>100</v>
      </c>
      <c r="AI252" s="183">
        <f>SUMIFS(BKE!$F:$F,BKE!$C:$C,'nguyen vat lieu kho'!$A:$A,BKE!$B:$B,'nguyen vat lieu kho'!AI$3)</f>
        <v>0</v>
      </c>
      <c r="AJ252" s="183">
        <f>SUMIFS(BKE!$F:$F,BKE!$C:$C,'nguyen vat lieu kho'!$A:$A,BKE!$B:$B,'nguyen vat lieu kho'!AJ$3)</f>
        <v>0</v>
      </c>
      <c r="AK252" s="183">
        <f>SUMIFS(BKE!$F:$F,BKE!$C:$C,'nguyen vat lieu kho'!$A:$A,BKE!$B:$B,'nguyen vat lieu kho'!AK$3)</f>
        <v>0</v>
      </c>
      <c r="AL252" s="183">
        <f>SUMIFS(BKE!$F:$F,BKE!$C:$C,'nguyen vat lieu kho'!$A:$A,BKE!$B:$B,'nguyen vat lieu kho'!AL$3)</f>
        <v>0</v>
      </c>
      <c r="AM252" s="183">
        <f>SUMIFS(BKE!$F:$F,BKE!$C:$C,'nguyen vat lieu kho'!$A:$A,BKE!$B:$B,'nguyen vat lieu kho'!AM$3)</f>
        <v>0</v>
      </c>
      <c r="AN252" s="183">
        <f>SUMIFS(BKE!$F:$F,BKE!$C:$C,'nguyen vat lieu kho'!$A:$A,BKE!$B:$B,'nguyen vat lieu kho'!AN$3)</f>
        <v>0</v>
      </c>
      <c r="AO252" s="183">
        <f>SUMIFS(BKE!$F:$F,BKE!$C:$C,'nguyen vat lieu kho'!$A:$A,BKE!$B:$B,'nguyen vat lieu kho'!AO$3)</f>
        <v>0</v>
      </c>
      <c r="AP252" s="183">
        <f>SUMIFS(BKE!$F:$F,BKE!$C:$C,'nguyen vat lieu kho'!$A:$A,BKE!$B:$B,'nguyen vat lieu kho'!AP$3)</f>
        <v>0</v>
      </c>
      <c r="AQ252" s="183">
        <f>SUMIFS(BKE!$F:$F,BKE!$C:$C,'nguyen vat lieu kho'!$A:$A,BKE!$B:$B,'nguyen vat lieu kho'!AQ$3)</f>
        <v>0</v>
      </c>
    </row>
    <row r="253" spans="1:43" s="118" customFormat="1" ht="25.5" customHeight="1">
      <c r="A253" s="6" t="s">
        <v>204</v>
      </c>
      <c r="B253" s="10" t="s">
        <v>702</v>
      </c>
      <c r="C253" s="137" t="s">
        <v>27</v>
      </c>
      <c r="D253" s="123">
        <v>0</v>
      </c>
      <c r="E253" s="128"/>
      <c r="F253" s="124">
        <f t="shared" si="27"/>
        <v>0</v>
      </c>
      <c r="G253" s="125">
        <f t="shared" si="28"/>
        <v>0</v>
      </c>
      <c r="H253" s="126">
        <f t="shared" si="31"/>
        <v>0</v>
      </c>
      <c r="I253" s="249">
        <f t="shared" si="29"/>
        <v>0</v>
      </c>
      <c r="J253" s="127">
        <f t="shared" si="29"/>
        <v>0</v>
      </c>
      <c r="K253" s="128"/>
      <c r="L253" s="122">
        <f t="shared" si="30"/>
        <v>0</v>
      </c>
      <c r="M253" s="183">
        <f>SUMIFS(BKE!$F:$F,BKE!$C:$C,'nguyen vat lieu kho'!$A:$A,BKE!$B:$B,'nguyen vat lieu kho'!M$3)</f>
        <v>0</v>
      </c>
      <c r="N253" s="183">
        <f>SUMIFS(BKE!$F:$F,BKE!$C:$C,'nguyen vat lieu kho'!$A:$A,BKE!$B:$B,'nguyen vat lieu kho'!N$3)</f>
        <v>0</v>
      </c>
      <c r="O253" s="183">
        <f>SUMIFS(BKE!$F:$F,BKE!$C:$C,'nguyen vat lieu kho'!$A:$A,BKE!$B:$B,'nguyen vat lieu kho'!O$3)</f>
        <v>0</v>
      </c>
      <c r="P253" s="183">
        <f>SUMIFS(BKE!$F:$F,BKE!$C:$C,'nguyen vat lieu kho'!$A:$A,BKE!$B:$B,'nguyen vat lieu kho'!P$3)</f>
        <v>0</v>
      </c>
      <c r="Q253" s="183">
        <f>SUMIFS(BKE!$F:$F,BKE!$C:$C,'nguyen vat lieu kho'!$A:$A,BKE!$B:$B,'nguyen vat lieu kho'!Q$3)</f>
        <v>0</v>
      </c>
      <c r="R253" s="183">
        <f>SUMIFS(BKE!$F:$F,BKE!$C:$C,'nguyen vat lieu kho'!$A:$A,BKE!$B:$B,'nguyen vat lieu kho'!R$3)</f>
        <v>0</v>
      </c>
      <c r="S253" s="183">
        <f>SUMIFS(BKE!$F:$F,BKE!$C:$C,'nguyen vat lieu kho'!$A:$A,BKE!$B:$B,'nguyen vat lieu kho'!S$3)</f>
        <v>0</v>
      </c>
      <c r="T253" s="183">
        <f>SUMIFS(BKE!$F:$F,BKE!$C:$C,'nguyen vat lieu kho'!$A:$A,BKE!$B:$B,'nguyen vat lieu kho'!T$3)</f>
        <v>0</v>
      </c>
      <c r="U253" s="183">
        <f>SUMIFS(BKE!$F:$F,BKE!$C:$C,'nguyen vat lieu kho'!$A:$A,BKE!$B:$B,'nguyen vat lieu kho'!U$3)</f>
        <v>0</v>
      </c>
      <c r="V253" s="183">
        <f>SUMIFS(BKE!$F:$F,BKE!$C:$C,'nguyen vat lieu kho'!$A:$A,BKE!$B:$B,'nguyen vat lieu kho'!V$3)</f>
        <v>0</v>
      </c>
      <c r="W253" s="183">
        <f>SUMIFS(BKE!$F:$F,BKE!$C:$C,'nguyen vat lieu kho'!$A:$A,BKE!$B:$B,'nguyen vat lieu kho'!W$3)</f>
        <v>0</v>
      </c>
      <c r="X253" s="183">
        <f>SUMIFS(BKE!$F:$F,BKE!$C:$C,'nguyen vat lieu kho'!$A:$A,BKE!$B:$B,'nguyen vat lieu kho'!X$3)</f>
        <v>0</v>
      </c>
      <c r="Y253" s="183">
        <f>SUMIFS(BKE!$F:$F,BKE!$C:$C,'nguyen vat lieu kho'!$A:$A,BKE!$B:$B,'nguyen vat lieu kho'!Y$3)</f>
        <v>0</v>
      </c>
      <c r="Z253" s="183">
        <f>SUMIFS(BKE!$F:$F,BKE!$C:$C,'nguyen vat lieu kho'!$A:$A,BKE!$B:$B,'nguyen vat lieu kho'!Z$3)</f>
        <v>0</v>
      </c>
      <c r="AA253" s="183">
        <f>SUMIFS(BKE!$F:$F,BKE!$C:$C,'nguyen vat lieu kho'!$A:$A,BKE!$B:$B,'nguyen vat lieu kho'!AA$3)</f>
        <v>0</v>
      </c>
      <c r="AB253" s="183">
        <f>SUMIFS(BKE!$F:$F,BKE!$C:$C,'nguyen vat lieu kho'!$A:$A,BKE!$B:$B,'nguyen vat lieu kho'!AB$3)</f>
        <v>0</v>
      </c>
      <c r="AC253" s="183">
        <f>SUMIFS(BKE!$F:$F,BKE!$C:$C,'nguyen vat lieu kho'!$A:$A,BKE!$B:$B,'nguyen vat lieu kho'!AC$3)</f>
        <v>0</v>
      </c>
      <c r="AD253" s="183">
        <f>SUMIFS(BKE!$F:$F,BKE!$C:$C,'nguyen vat lieu kho'!$A:$A,BKE!$B:$B,'nguyen vat lieu kho'!AD$3)</f>
        <v>0</v>
      </c>
      <c r="AE253" s="183">
        <f>SUMIFS(BKE!$F:$F,BKE!$C:$C,'nguyen vat lieu kho'!$A:$A,BKE!$B:$B,'nguyen vat lieu kho'!AE$3)</f>
        <v>0</v>
      </c>
      <c r="AF253" s="183">
        <f>SUMIFS(BKE!$F:$F,BKE!$C:$C,'nguyen vat lieu kho'!$A:$A,BKE!$B:$B,'nguyen vat lieu kho'!AF$3)</f>
        <v>0</v>
      </c>
      <c r="AG253" s="183">
        <f>SUMIFS(BKE!$F:$F,BKE!$C:$C,'nguyen vat lieu kho'!$A:$A,BKE!$B:$B,'nguyen vat lieu kho'!AG$3)</f>
        <v>0</v>
      </c>
      <c r="AH253" s="183">
        <f>SUMIFS(BKE!$F:$F,BKE!$C:$C,'nguyen vat lieu kho'!$A:$A,BKE!$B:$B,'nguyen vat lieu kho'!AH$3)</f>
        <v>0</v>
      </c>
      <c r="AI253" s="183">
        <f>SUMIFS(BKE!$F:$F,BKE!$C:$C,'nguyen vat lieu kho'!$A:$A,BKE!$B:$B,'nguyen vat lieu kho'!AI$3)</f>
        <v>0</v>
      </c>
      <c r="AJ253" s="183">
        <f>SUMIFS(BKE!$F:$F,BKE!$C:$C,'nguyen vat lieu kho'!$A:$A,BKE!$B:$B,'nguyen vat lieu kho'!AJ$3)</f>
        <v>0</v>
      </c>
      <c r="AK253" s="183">
        <f>SUMIFS(BKE!$F:$F,BKE!$C:$C,'nguyen vat lieu kho'!$A:$A,BKE!$B:$B,'nguyen vat lieu kho'!AK$3)</f>
        <v>0</v>
      </c>
      <c r="AL253" s="183">
        <f>SUMIFS(BKE!$F:$F,BKE!$C:$C,'nguyen vat lieu kho'!$A:$A,BKE!$B:$B,'nguyen vat lieu kho'!AL$3)</f>
        <v>0</v>
      </c>
      <c r="AM253" s="183">
        <f>SUMIFS(BKE!$F:$F,BKE!$C:$C,'nguyen vat lieu kho'!$A:$A,BKE!$B:$B,'nguyen vat lieu kho'!AM$3)</f>
        <v>0</v>
      </c>
      <c r="AN253" s="183">
        <f>SUMIFS(BKE!$F:$F,BKE!$C:$C,'nguyen vat lieu kho'!$A:$A,BKE!$B:$B,'nguyen vat lieu kho'!AN$3)</f>
        <v>0</v>
      </c>
      <c r="AO253" s="183">
        <f>SUMIFS(BKE!$F:$F,BKE!$C:$C,'nguyen vat lieu kho'!$A:$A,BKE!$B:$B,'nguyen vat lieu kho'!AO$3)</f>
        <v>0</v>
      </c>
      <c r="AP253" s="183">
        <f>SUMIFS(BKE!$F:$F,BKE!$C:$C,'nguyen vat lieu kho'!$A:$A,BKE!$B:$B,'nguyen vat lieu kho'!AP$3)</f>
        <v>0</v>
      </c>
      <c r="AQ253" s="183">
        <f>SUMIFS(BKE!$F:$F,BKE!$C:$C,'nguyen vat lieu kho'!$A:$A,BKE!$B:$B,'nguyen vat lieu kho'!AQ$3)</f>
        <v>0</v>
      </c>
    </row>
    <row r="254" spans="1:43" s="118" customFormat="1" ht="25.5" customHeight="1">
      <c r="A254" s="6" t="s">
        <v>205</v>
      </c>
      <c r="B254" s="10" t="s">
        <v>703</v>
      </c>
      <c r="C254" s="137" t="s">
        <v>27</v>
      </c>
      <c r="D254" s="123"/>
      <c r="E254" s="128"/>
      <c r="F254" s="124">
        <f t="shared" si="27"/>
        <v>0</v>
      </c>
      <c r="G254" s="125">
        <f t="shared" si="28"/>
        <v>0</v>
      </c>
      <c r="H254" s="126">
        <f t="shared" si="31"/>
        <v>0</v>
      </c>
      <c r="I254" s="249">
        <f t="shared" si="29"/>
        <v>0</v>
      </c>
      <c r="J254" s="127">
        <f t="shared" si="29"/>
        <v>0</v>
      </c>
      <c r="K254" s="128"/>
      <c r="L254" s="122">
        <f t="shared" si="30"/>
        <v>0</v>
      </c>
      <c r="M254" s="183">
        <f>SUMIFS(BKE!$F:$F,BKE!$C:$C,'nguyen vat lieu kho'!$A:$A,BKE!$B:$B,'nguyen vat lieu kho'!M$3)</f>
        <v>0</v>
      </c>
      <c r="N254" s="183">
        <f>SUMIFS(BKE!$F:$F,BKE!$C:$C,'nguyen vat lieu kho'!$A:$A,BKE!$B:$B,'nguyen vat lieu kho'!N$3)</f>
        <v>0</v>
      </c>
      <c r="O254" s="183">
        <f>SUMIFS(BKE!$F:$F,BKE!$C:$C,'nguyen vat lieu kho'!$A:$A,BKE!$B:$B,'nguyen vat lieu kho'!O$3)</f>
        <v>0</v>
      </c>
      <c r="P254" s="183">
        <f>SUMIFS(BKE!$F:$F,BKE!$C:$C,'nguyen vat lieu kho'!$A:$A,BKE!$B:$B,'nguyen vat lieu kho'!P$3)</f>
        <v>0</v>
      </c>
      <c r="Q254" s="183">
        <f>SUMIFS(BKE!$F:$F,BKE!$C:$C,'nguyen vat lieu kho'!$A:$A,BKE!$B:$B,'nguyen vat lieu kho'!Q$3)</f>
        <v>0</v>
      </c>
      <c r="R254" s="183">
        <f>SUMIFS(BKE!$F:$F,BKE!$C:$C,'nguyen vat lieu kho'!$A:$A,BKE!$B:$B,'nguyen vat lieu kho'!R$3)</f>
        <v>0</v>
      </c>
      <c r="S254" s="183">
        <f>SUMIFS(BKE!$F:$F,BKE!$C:$C,'nguyen vat lieu kho'!$A:$A,BKE!$B:$B,'nguyen vat lieu kho'!S$3)</f>
        <v>0</v>
      </c>
      <c r="T254" s="183">
        <f>SUMIFS(BKE!$F:$F,BKE!$C:$C,'nguyen vat lieu kho'!$A:$A,BKE!$B:$B,'nguyen vat lieu kho'!T$3)</f>
        <v>0</v>
      </c>
      <c r="U254" s="183">
        <f>SUMIFS(BKE!$F:$F,BKE!$C:$C,'nguyen vat lieu kho'!$A:$A,BKE!$B:$B,'nguyen vat lieu kho'!U$3)</f>
        <v>0</v>
      </c>
      <c r="V254" s="183">
        <f>SUMIFS(BKE!$F:$F,BKE!$C:$C,'nguyen vat lieu kho'!$A:$A,BKE!$B:$B,'nguyen vat lieu kho'!V$3)</f>
        <v>0</v>
      </c>
      <c r="W254" s="183">
        <f>SUMIFS(BKE!$F:$F,BKE!$C:$C,'nguyen vat lieu kho'!$A:$A,BKE!$B:$B,'nguyen vat lieu kho'!W$3)</f>
        <v>0</v>
      </c>
      <c r="X254" s="183">
        <f>SUMIFS(BKE!$F:$F,BKE!$C:$C,'nguyen vat lieu kho'!$A:$A,BKE!$B:$B,'nguyen vat lieu kho'!X$3)</f>
        <v>0</v>
      </c>
      <c r="Y254" s="183">
        <f>SUMIFS(BKE!$F:$F,BKE!$C:$C,'nguyen vat lieu kho'!$A:$A,BKE!$B:$B,'nguyen vat lieu kho'!Y$3)</f>
        <v>0</v>
      </c>
      <c r="Z254" s="183">
        <f>SUMIFS(BKE!$F:$F,BKE!$C:$C,'nguyen vat lieu kho'!$A:$A,BKE!$B:$B,'nguyen vat lieu kho'!Z$3)</f>
        <v>0</v>
      </c>
      <c r="AA254" s="183">
        <f>SUMIFS(BKE!$F:$F,BKE!$C:$C,'nguyen vat lieu kho'!$A:$A,BKE!$B:$B,'nguyen vat lieu kho'!AA$3)</f>
        <v>0</v>
      </c>
      <c r="AB254" s="183">
        <f>SUMIFS(BKE!$F:$F,BKE!$C:$C,'nguyen vat lieu kho'!$A:$A,BKE!$B:$B,'nguyen vat lieu kho'!AB$3)</f>
        <v>0</v>
      </c>
      <c r="AC254" s="183">
        <f>SUMIFS(BKE!$F:$F,BKE!$C:$C,'nguyen vat lieu kho'!$A:$A,BKE!$B:$B,'nguyen vat lieu kho'!AC$3)</f>
        <v>0</v>
      </c>
      <c r="AD254" s="183">
        <f>SUMIFS(BKE!$F:$F,BKE!$C:$C,'nguyen vat lieu kho'!$A:$A,BKE!$B:$B,'nguyen vat lieu kho'!AD$3)</f>
        <v>0</v>
      </c>
      <c r="AE254" s="183">
        <f>SUMIFS(BKE!$F:$F,BKE!$C:$C,'nguyen vat lieu kho'!$A:$A,BKE!$B:$B,'nguyen vat lieu kho'!AE$3)</f>
        <v>0</v>
      </c>
      <c r="AF254" s="183">
        <f>SUMIFS(BKE!$F:$F,BKE!$C:$C,'nguyen vat lieu kho'!$A:$A,BKE!$B:$B,'nguyen vat lieu kho'!AF$3)</f>
        <v>0</v>
      </c>
      <c r="AG254" s="183">
        <f>SUMIFS(BKE!$F:$F,BKE!$C:$C,'nguyen vat lieu kho'!$A:$A,BKE!$B:$B,'nguyen vat lieu kho'!AG$3)</f>
        <v>0</v>
      </c>
      <c r="AH254" s="183">
        <f>SUMIFS(BKE!$F:$F,BKE!$C:$C,'nguyen vat lieu kho'!$A:$A,BKE!$B:$B,'nguyen vat lieu kho'!AH$3)</f>
        <v>0</v>
      </c>
      <c r="AI254" s="183">
        <f>SUMIFS(BKE!$F:$F,BKE!$C:$C,'nguyen vat lieu kho'!$A:$A,BKE!$B:$B,'nguyen vat lieu kho'!AI$3)</f>
        <v>0</v>
      </c>
      <c r="AJ254" s="183">
        <f>SUMIFS(BKE!$F:$F,BKE!$C:$C,'nguyen vat lieu kho'!$A:$A,BKE!$B:$B,'nguyen vat lieu kho'!AJ$3)</f>
        <v>0</v>
      </c>
      <c r="AK254" s="183">
        <f>SUMIFS(BKE!$F:$F,BKE!$C:$C,'nguyen vat lieu kho'!$A:$A,BKE!$B:$B,'nguyen vat lieu kho'!AK$3)</f>
        <v>0</v>
      </c>
      <c r="AL254" s="183">
        <f>SUMIFS(BKE!$F:$F,BKE!$C:$C,'nguyen vat lieu kho'!$A:$A,BKE!$B:$B,'nguyen vat lieu kho'!AL$3)</f>
        <v>0</v>
      </c>
      <c r="AM254" s="183">
        <f>SUMIFS(BKE!$F:$F,BKE!$C:$C,'nguyen vat lieu kho'!$A:$A,BKE!$B:$B,'nguyen vat lieu kho'!AM$3)</f>
        <v>0</v>
      </c>
      <c r="AN254" s="183">
        <f>SUMIFS(BKE!$F:$F,BKE!$C:$C,'nguyen vat lieu kho'!$A:$A,BKE!$B:$B,'nguyen vat lieu kho'!AN$3)</f>
        <v>0</v>
      </c>
      <c r="AO254" s="183">
        <f>SUMIFS(BKE!$F:$F,BKE!$C:$C,'nguyen vat lieu kho'!$A:$A,BKE!$B:$B,'nguyen vat lieu kho'!AO$3)</f>
        <v>0</v>
      </c>
      <c r="AP254" s="183">
        <f>SUMIFS(BKE!$F:$F,BKE!$C:$C,'nguyen vat lieu kho'!$A:$A,BKE!$B:$B,'nguyen vat lieu kho'!AP$3)</f>
        <v>0</v>
      </c>
      <c r="AQ254" s="183">
        <f>SUMIFS(BKE!$F:$F,BKE!$C:$C,'nguyen vat lieu kho'!$A:$A,BKE!$B:$B,'nguyen vat lieu kho'!AQ$3)</f>
        <v>0</v>
      </c>
    </row>
    <row r="255" spans="1:43" s="118" customFormat="1" ht="25.5" customHeight="1">
      <c r="A255" s="6" t="s">
        <v>922</v>
      </c>
      <c r="B255" s="10" t="s">
        <v>704</v>
      </c>
      <c r="C255" s="137" t="s">
        <v>27</v>
      </c>
      <c r="D255" s="123">
        <f>VLOOKUP(A255,BKE!C757:H1160,5,0)</f>
        <v>383</v>
      </c>
      <c r="E255" s="128">
        <v>50</v>
      </c>
      <c r="F255" s="124">
        <f t="shared" si="27"/>
        <v>19150</v>
      </c>
      <c r="G255" s="125">
        <f t="shared" si="28"/>
        <v>100</v>
      </c>
      <c r="H255" s="126">
        <f t="shared" si="31"/>
        <v>38300</v>
      </c>
      <c r="I255" s="249">
        <f t="shared" si="29"/>
        <v>50</v>
      </c>
      <c r="J255" s="127">
        <f t="shared" si="29"/>
        <v>19150</v>
      </c>
      <c r="K255" s="128">
        <v>100</v>
      </c>
      <c r="L255" s="122">
        <f t="shared" si="30"/>
        <v>38300</v>
      </c>
      <c r="M255" s="183">
        <f>SUMIFS(BKE!$F:$F,BKE!$C:$C,'nguyen vat lieu kho'!$A:$A,BKE!$B:$B,'nguyen vat lieu kho'!M$3)</f>
        <v>0</v>
      </c>
      <c r="N255" s="183">
        <f>SUMIFS(BKE!$F:$F,BKE!$C:$C,'nguyen vat lieu kho'!$A:$A,BKE!$B:$B,'nguyen vat lieu kho'!N$3)</f>
        <v>0</v>
      </c>
      <c r="O255" s="183">
        <f>SUMIFS(BKE!$F:$F,BKE!$C:$C,'nguyen vat lieu kho'!$A:$A,BKE!$B:$B,'nguyen vat lieu kho'!O$3)</f>
        <v>0</v>
      </c>
      <c r="P255" s="183">
        <f>SUMIFS(BKE!$F:$F,BKE!$C:$C,'nguyen vat lieu kho'!$A:$A,BKE!$B:$B,'nguyen vat lieu kho'!P$3)</f>
        <v>0</v>
      </c>
      <c r="Q255" s="183">
        <f>SUMIFS(BKE!$F:$F,BKE!$C:$C,'nguyen vat lieu kho'!$A:$A,BKE!$B:$B,'nguyen vat lieu kho'!Q$3)</f>
        <v>0</v>
      </c>
      <c r="R255" s="183">
        <f>SUMIFS(BKE!$F:$F,BKE!$C:$C,'nguyen vat lieu kho'!$A:$A,BKE!$B:$B,'nguyen vat lieu kho'!R$3)</f>
        <v>0</v>
      </c>
      <c r="S255" s="183">
        <f>SUMIFS(BKE!$F:$F,BKE!$C:$C,'nguyen vat lieu kho'!$A:$A,BKE!$B:$B,'nguyen vat lieu kho'!S$3)</f>
        <v>0</v>
      </c>
      <c r="T255" s="183">
        <f>SUMIFS(BKE!$F:$F,BKE!$C:$C,'nguyen vat lieu kho'!$A:$A,BKE!$B:$B,'nguyen vat lieu kho'!T$3)</f>
        <v>0</v>
      </c>
      <c r="U255" s="183">
        <f>SUMIFS(BKE!$F:$F,BKE!$C:$C,'nguyen vat lieu kho'!$A:$A,BKE!$B:$B,'nguyen vat lieu kho'!U$3)</f>
        <v>0</v>
      </c>
      <c r="V255" s="183">
        <f>SUMIFS(BKE!$F:$F,BKE!$C:$C,'nguyen vat lieu kho'!$A:$A,BKE!$B:$B,'nguyen vat lieu kho'!V$3)</f>
        <v>0</v>
      </c>
      <c r="W255" s="183">
        <f>SUMIFS(BKE!$F:$F,BKE!$C:$C,'nguyen vat lieu kho'!$A:$A,BKE!$B:$B,'nguyen vat lieu kho'!W$3)</f>
        <v>0</v>
      </c>
      <c r="X255" s="183">
        <f>SUMIFS(BKE!$F:$F,BKE!$C:$C,'nguyen vat lieu kho'!$A:$A,BKE!$B:$B,'nguyen vat lieu kho'!X$3)</f>
        <v>0</v>
      </c>
      <c r="Y255" s="183">
        <f>SUMIFS(BKE!$F:$F,BKE!$C:$C,'nguyen vat lieu kho'!$A:$A,BKE!$B:$B,'nguyen vat lieu kho'!Y$3)</f>
        <v>0</v>
      </c>
      <c r="Z255" s="183">
        <f>SUMIFS(BKE!$F:$F,BKE!$C:$C,'nguyen vat lieu kho'!$A:$A,BKE!$B:$B,'nguyen vat lieu kho'!Z$3)</f>
        <v>0</v>
      </c>
      <c r="AA255" s="183">
        <f>SUMIFS(BKE!$F:$F,BKE!$C:$C,'nguyen vat lieu kho'!$A:$A,BKE!$B:$B,'nguyen vat lieu kho'!AA$3)</f>
        <v>0</v>
      </c>
      <c r="AB255" s="183">
        <f>SUMIFS(BKE!$F:$F,BKE!$C:$C,'nguyen vat lieu kho'!$A:$A,BKE!$B:$B,'nguyen vat lieu kho'!AB$3)</f>
        <v>0</v>
      </c>
      <c r="AC255" s="183">
        <f>SUMIFS(BKE!$F:$F,BKE!$C:$C,'nguyen vat lieu kho'!$A:$A,BKE!$B:$B,'nguyen vat lieu kho'!AC$3)</f>
        <v>0</v>
      </c>
      <c r="AD255" s="183">
        <f>SUMIFS(BKE!$F:$F,BKE!$C:$C,'nguyen vat lieu kho'!$A:$A,BKE!$B:$B,'nguyen vat lieu kho'!AD$3)</f>
        <v>0</v>
      </c>
      <c r="AE255" s="183">
        <f>SUMIFS(BKE!$F:$F,BKE!$C:$C,'nguyen vat lieu kho'!$A:$A,BKE!$B:$B,'nguyen vat lieu kho'!AE$3)</f>
        <v>0</v>
      </c>
      <c r="AF255" s="183">
        <f>SUMIFS(BKE!$F:$F,BKE!$C:$C,'nguyen vat lieu kho'!$A:$A,BKE!$B:$B,'nguyen vat lieu kho'!AF$3)</f>
        <v>0</v>
      </c>
      <c r="AG255" s="183">
        <f>SUMIFS(BKE!$F:$F,BKE!$C:$C,'nguyen vat lieu kho'!$A:$A,BKE!$B:$B,'nguyen vat lieu kho'!AG$3)</f>
        <v>0</v>
      </c>
      <c r="AH255" s="183">
        <f>SUMIFS(BKE!$F:$F,BKE!$C:$C,'nguyen vat lieu kho'!$A:$A,BKE!$B:$B,'nguyen vat lieu kho'!AH$3)</f>
        <v>100</v>
      </c>
      <c r="AI255" s="183">
        <f>SUMIFS(BKE!$F:$F,BKE!$C:$C,'nguyen vat lieu kho'!$A:$A,BKE!$B:$B,'nguyen vat lieu kho'!AI$3)</f>
        <v>0</v>
      </c>
      <c r="AJ255" s="183">
        <f>SUMIFS(BKE!$F:$F,BKE!$C:$C,'nguyen vat lieu kho'!$A:$A,BKE!$B:$B,'nguyen vat lieu kho'!AJ$3)</f>
        <v>0</v>
      </c>
      <c r="AK255" s="183">
        <f>SUMIFS(BKE!$F:$F,BKE!$C:$C,'nguyen vat lieu kho'!$A:$A,BKE!$B:$B,'nguyen vat lieu kho'!AK$3)</f>
        <v>0</v>
      </c>
      <c r="AL255" s="183">
        <f>SUMIFS(BKE!$F:$F,BKE!$C:$C,'nguyen vat lieu kho'!$A:$A,BKE!$B:$B,'nguyen vat lieu kho'!AL$3)</f>
        <v>0</v>
      </c>
      <c r="AM255" s="183">
        <f>SUMIFS(BKE!$F:$F,BKE!$C:$C,'nguyen vat lieu kho'!$A:$A,BKE!$B:$B,'nguyen vat lieu kho'!AM$3)</f>
        <v>0</v>
      </c>
      <c r="AN255" s="183">
        <f>SUMIFS(BKE!$F:$F,BKE!$C:$C,'nguyen vat lieu kho'!$A:$A,BKE!$B:$B,'nguyen vat lieu kho'!AN$3)</f>
        <v>0</v>
      </c>
      <c r="AO255" s="183">
        <f>SUMIFS(BKE!$F:$F,BKE!$C:$C,'nguyen vat lieu kho'!$A:$A,BKE!$B:$B,'nguyen vat lieu kho'!AO$3)</f>
        <v>0</v>
      </c>
      <c r="AP255" s="183">
        <f>SUMIFS(BKE!$F:$F,BKE!$C:$C,'nguyen vat lieu kho'!$A:$A,BKE!$B:$B,'nguyen vat lieu kho'!AP$3)</f>
        <v>0</v>
      </c>
      <c r="AQ255" s="183">
        <f>SUMIFS(BKE!$F:$F,BKE!$C:$C,'nguyen vat lieu kho'!$A:$A,BKE!$B:$B,'nguyen vat lieu kho'!AQ$3)</f>
        <v>0</v>
      </c>
    </row>
    <row r="256" spans="1:43" s="118" customFormat="1" ht="25.5" customHeight="1">
      <c r="A256" s="6" t="s">
        <v>923</v>
      </c>
      <c r="B256" s="10" t="s">
        <v>616</v>
      </c>
      <c r="C256" s="137" t="s">
        <v>27</v>
      </c>
      <c r="D256" s="123">
        <f>VLOOKUP(A256,BKE!C758:H1161,5,0)</f>
        <v>385</v>
      </c>
      <c r="E256" s="128"/>
      <c r="F256" s="124">
        <f t="shared" si="27"/>
        <v>0</v>
      </c>
      <c r="G256" s="125">
        <f t="shared" si="28"/>
        <v>200</v>
      </c>
      <c r="H256" s="126">
        <f t="shared" si="31"/>
        <v>77000</v>
      </c>
      <c r="I256" s="249">
        <f t="shared" si="29"/>
        <v>140</v>
      </c>
      <c r="J256" s="127">
        <f t="shared" si="29"/>
        <v>53900</v>
      </c>
      <c r="K256" s="128">
        <v>60</v>
      </c>
      <c r="L256" s="122">
        <f t="shared" si="30"/>
        <v>23100</v>
      </c>
      <c r="M256" s="183">
        <f>SUMIFS(BKE!$F:$F,BKE!$C:$C,'nguyen vat lieu kho'!$A:$A,BKE!$B:$B,'nguyen vat lieu kho'!M$3)</f>
        <v>100</v>
      </c>
      <c r="N256" s="183">
        <f>SUMIFS(BKE!$F:$F,BKE!$C:$C,'nguyen vat lieu kho'!$A:$A,BKE!$B:$B,'nguyen vat lieu kho'!N$3)</f>
        <v>0</v>
      </c>
      <c r="O256" s="183">
        <f>SUMIFS(BKE!$F:$F,BKE!$C:$C,'nguyen vat lieu kho'!$A:$A,BKE!$B:$B,'nguyen vat lieu kho'!O$3)</f>
        <v>0</v>
      </c>
      <c r="P256" s="183">
        <f>SUMIFS(BKE!$F:$F,BKE!$C:$C,'nguyen vat lieu kho'!$A:$A,BKE!$B:$B,'nguyen vat lieu kho'!P$3)</f>
        <v>0</v>
      </c>
      <c r="Q256" s="183">
        <f>SUMIFS(BKE!$F:$F,BKE!$C:$C,'nguyen vat lieu kho'!$A:$A,BKE!$B:$B,'nguyen vat lieu kho'!Q$3)</f>
        <v>0</v>
      </c>
      <c r="R256" s="183">
        <f>SUMIFS(BKE!$F:$F,BKE!$C:$C,'nguyen vat lieu kho'!$A:$A,BKE!$B:$B,'nguyen vat lieu kho'!R$3)</f>
        <v>0</v>
      </c>
      <c r="S256" s="183">
        <f>SUMIFS(BKE!$F:$F,BKE!$C:$C,'nguyen vat lieu kho'!$A:$A,BKE!$B:$B,'nguyen vat lieu kho'!S$3)</f>
        <v>0</v>
      </c>
      <c r="T256" s="183">
        <f>SUMIFS(BKE!$F:$F,BKE!$C:$C,'nguyen vat lieu kho'!$A:$A,BKE!$B:$B,'nguyen vat lieu kho'!T$3)</f>
        <v>0</v>
      </c>
      <c r="U256" s="183">
        <f>SUMIFS(BKE!$F:$F,BKE!$C:$C,'nguyen vat lieu kho'!$A:$A,BKE!$B:$B,'nguyen vat lieu kho'!U$3)</f>
        <v>0</v>
      </c>
      <c r="V256" s="183">
        <f>SUMIFS(BKE!$F:$F,BKE!$C:$C,'nguyen vat lieu kho'!$A:$A,BKE!$B:$B,'nguyen vat lieu kho'!V$3)</f>
        <v>0</v>
      </c>
      <c r="W256" s="183">
        <f>SUMIFS(BKE!$F:$F,BKE!$C:$C,'nguyen vat lieu kho'!$A:$A,BKE!$B:$B,'nguyen vat lieu kho'!W$3)</f>
        <v>0</v>
      </c>
      <c r="X256" s="183">
        <f>SUMIFS(BKE!$F:$F,BKE!$C:$C,'nguyen vat lieu kho'!$A:$A,BKE!$B:$B,'nguyen vat lieu kho'!X$3)</f>
        <v>0</v>
      </c>
      <c r="Y256" s="183">
        <f>SUMIFS(BKE!$F:$F,BKE!$C:$C,'nguyen vat lieu kho'!$A:$A,BKE!$B:$B,'nguyen vat lieu kho'!Y$3)</f>
        <v>0</v>
      </c>
      <c r="Z256" s="183">
        <f>SUMIFS(BKE!$F:$F,BKE!$C:$C,'nguyen vat lieu kho'!$A:$A,BKE!$B:$B,'nguyen vat lieu kho'!Z$3)</f>
        <v>0</v>
      </c>
      <c r="AA256" s="183">
        <f>SUMIFS(BKE!$F:$F,BKE!$C:$C,'nguyen vat lieu kho'!$A:$A,BKE!$B:$B,'nguyen vat lieu kho'!AA$3)</f>
        <v>0</v>
      </c>
      <c r="AB256" s="183">
        <f>SUMIFS(BKE!$F:$F,BKE!$C:$C,'nguyen vat lieu kho'!$A:$A,BKE!$B:$B,'nguyen vat lieu kho'!AB$3)</f>
        <v>0</v>
      </c>
      <c r="AC256" s="183">
        <f>SUMIFS(BKE!$F:$F,BKE!$C:$C,'nguyen vat lieu kho'!$A:$A,BKE!$B:$B,'nguyen vat lieu kho'!AC$3)</f>
        <v>0</v>
      </c>
      <c r="AD256" s="183">
        <f>SUMIFS(BKE!$F:$F,BKE!$C:$C,'nguyen vat lieu kho'!$A:$A,BKE!$B:$B,'nguyen vat lieu kho'!AD$3)</f>
        <v>0</v>
      </c>
      <c r="AE256" s="183">
        <f>SUMIFS(BKE!$F:$F,BKE!$C:$C,'nguyen vat lieu kho'!$A:$A,BKE!$B:$B,'nguyen vat lieu kho'!AE$3)</f>
        <v>0</v>
      </c>
      <c r="AF256" s="183">
        <f>SUMIFS(BKE!$F:$F,BKE!$C:$C,'nguyen vat lieu kho'!$A:$A,BKE!$B:$B,'nguyen vat lieu kho'!AF$3)</f>
        <v>0</v>
      </c>
      <c r="AG256" s="183">
        <f>SUMIFS(BKE!$F:$F,BKE!$C:$C,'nguyen vat lieu kho'!$A:$A,BKE!$B:$B,'nguyen vat lieu kho'!AG$3)</f>
        <v>0</v>
      </c>
      <c r="AH256" s="183">
        <f>SUMIFS(BKE!$F:$F,BKE!$C:$C,'nguyen vat lieu kho'!$A:$A,BKE!$B:$B,'nguyen vat lieu kho'!AH$3)</f>
        <v>100</v>
      </c>
      <c r="AI256" s="183">
        <f>SUMIFS(BKE!$F:$F,BKE!$C:$C,'nguyen vat lieu kho'!$A:$A,BKE!$B:$B,'nguyen vat lieu kho'!AI$3)</f>
        <v>0</v>
      </c>
      <c r="AJ256" s="183">
        <f>SUMIFS(BKE!$F:$F,BKE!$C:$C,'nguyen vat lieu kho'!$A:$A,BKE!$B:$B,'nguyen vat lieu kho'!AJ$3)</f>
        <v>0</v>
      </c>
      <c r="AK256" s="183">
        <f>SUMIFS(BKE!$F:$F,BKE!$C:$C,'nguyen vat lieu kho'!$A:$A,BKE!$B:$B,'nguyen vat lieu kho'!AK$3)</f>
        <v>0</v>
      </c>
      <c r="AL256" s="183">
        <f>SUMIFS(BKE!$F:$F,BKE!$C:$C,'nguyen vat lieu kho'!$A:$A,BKE!$B:$B,'nguyen vat lieu kho'!AL$3)</f>
        <v>0</v>
      </c>
      <c r="AM256" s="183">
        <f>SUMIFS(BKE!$F:$F,BKE!$C:$C,'nguyen vat lieu kho'!$A:$A,BKE!$B:$B,'nguyen vat lieu kho'!AM$3)</f>
        <v>0</v>
      </c>
      <c r="AN256" s="183">
        <f>SUMIFS(BKE!$F:$F,BKE!$C:$C,'nguyen vat lieu kho'!$A:$A,BKE!$B:$B,'nguyen vat lieu kho'!AN$3)</f>
        <v>0</v>
      </c>
      <c r="AO256" s="183">
        <f>SUMIFS(BKE!$F:$F,BKE!$C:$C,'nguyen vat lieu kho'!$A:$A,BKE!$B:$B,'nguyen vat lieu kho'!AO$3)</f>
        <v>0</v>
      </c>
      <c r="AP256" s="183">
        <f>SUMIFS(BKE!$F:$F,BKE!$C:$C,'nguyen vat lieu kho'!$A:$A,BKE!$B:$B,'nguyen vat lieu kho'!AP$3)</f>
        <v>0</v>
      </c>
      <c r="AQ256" s="183">
        <f>SUMIFS(BKE!$F:$F,BKE!$C:$C,'nguyen vat lieu kho'!$A:$A,BKE!$B:$B,'nguyen vat lieu kho'!AQ$3)</f>
        <v>0</v>
      </c>
    </row>
    <row r="257" spans="1:43" s="118" customFormat="1" ht="25.5" customHeight="1">
      <c r="A257" s="6" t="s">
        <v>938</v>
      </c>
      <c r="B257" s="10" t="s">
        <v>705</v>
      </c>
      <c r="C257" s="137" t="s">
        <v>27</v>
      </c>
      <c r="D257" s="123" t="str">
        <f>VLOOKUP(A257,BKE!C759:H1162,5,0)</f>
        <v>0</v>
      </c>
      <c r="E257" s="128">
        <v>0</v>
      </c>
      <c r="F257" s="124">
        <f t="shared" si="27"/>
        <v>0</v>
      </c>
      <c r="G257" s="125">
        <f t="shared" si="28"/>
        <v>0</v>
      </c>
      <c r="H257" s="126">
        <f t="shared" si="31"/>
        <v>0</v>
      </c>
      <c r="I257" s="249">
        <f t="shared" si="29"/>
        <v>-50</v>
      </c>
      <c r="J257" s="127">
        <f t="shared" si="29"/>
        <v>0</v>
      </c>
      <c r="K257" s="128">
        <v>50</v>
      </c>
      <c r="L257" s="122">
        <f t="shared" si="30"/>
        <v>0</v>
      </c>
      <c r="M257" s="183">
        <f>SUMIFS(BKE!$F:$F,BKE!$C:$C,'nguyen vat lieu kho'!$A:$A,BKE!$B:$B,'nguyen vat lieu kho'!M$3)</f>
        <v>0</v>
      </c>
      <c r="N257" s="183">
        <f>SUMIFS(BKE!$F:$F,BKE!$C:$C,'nguyen vat lieu kho'!$A:$A,BKE!$B:$B,'nguyen vat lieu kho'!N$3)</f>
        <v>0</v>
      </c>
      <c r="O257" s="183">
        <f>SUMIFS(BKE!$F:$F,BKE!$C:$C,'nguyen vat lieu kho'!$A:$A,BKE!$B:$B,'nguyen vat lieu kho'!O$3)</f>
        <v>0</v>
      </c>
      <c r="P257" s="183">
        <f>SUMIFS(BKE!$F:$F,BKE!$C:$C,'nguyen vat lieu kho'!$A:$A,BKE!$B:$B,'nguyen vat lieu kho'!P$3)</f>
        <v>0</v>
      </c>
      <c r="Q257" s="183">
        <f>SUMIFS(BKE!$F:$F,BKE!$C:$C,'nguyen vat lieu kho'!$A:$A,BKE!$B:$B,'nguyen vat lieu kho'!Q$3)</f>
        <v>0</v>
      </c>
      <c r="R257" s="183">
        <f>SUMIFS(BKE!$F:$F,BKE!$C:$C,'nguyen vat lieu kho'!$A:$A,BKE!$B:$B,'nguyen vat lieu kho'!R$3)</f>
        <v>0</v>
      </c>
      <c r="S257" s="183">
        <f>SUMIFS(BKE!$F:$F,BKE!$C:$C,'nguyen vat lieu kho'!$A:$A,BKE!$B:$B,'nguyen vat lieu kho'!S$3)</f>
        <v>0</v>
      </c>
      <c r="T257" s="183">
        <f>SUMIFS(BKE!$F:$F,BKE!$C:$C,'nguyen vat lieu kho'!$A:$A,BKE!$B:$B,'nguyen vat lieu kho'!T$3)</f>
        <v>0</v>
      </c>
      <c r="U257" s="183">
        <f>SUMIFS(BKE!$F:$F,BKE!$C:$C,'nguyen vat lieu kho'!$A:$A,BKE!$B:$B,'nguyen vat lieu kho'!U$3)</f>
        <v>0</v>
      </c>
      <c r="V257" s="183">
        <f>SUMIFS(BKE!$F:$F,BKE!$C:$C,'nguyen vat lieu kho'!$A:$A,BKE!$B:$B,'nguyen vat lieu kho'!V$3)</f>
        <v>0</v>
      </c>
      <c r="W257" s="183">
        <f>SUMIFS(BKE!$F:$F,BKE!$C:$C,'nguyen vat lieu kho'!$A:$A,BKE!$B:$B,'nguyen vat lieu kho'!W$3)</f>
        <v>0</v>
      </c>
      <c r="X257" s="183">
        <f>SUMIFS(BKE!$F:$F,BKE!$C:$C,'nguyen vat lieu kho'!$A:$A,BKE!$B:$B,'nguyen vat lieu kho'!X$3)</f>
        <v>0</v>
      </c>
      <c r="Y257" s="183">
        <f>SUMIFS(BKE!$F:$F,BKE!$C:$C,'nguyen vat lieu kho'!$A:$A,BKE!$B:$B,'nguyen vat lieu kho'!Y$3)</f>
        <v>0</v>
      </c>
      <c r="Z257" s="183">
        <f>SUMIFS(BKE!$F:$F,BKE!$C:$C,'nguyen vat lieu kho'!$A:$A,BKE!$B:$B,'nguyen vat lieu kho'!Z$3)</f>
        <v>0</v>
      </c>
      <c r="AA257" s="183">
        <f>SUMIFS(BKE!$F:$F,BKE!$C:$C,'nguyen vat lieu kho'!$A:$A,BKE!$B:$B,'nguyen vat lieu kho'!AA$3)</f>
        <v>0</v>
      </c>
      <c r="AB257" s="183">
        <f>SUMIFS(BKE!$F:$F,BKE!$C:$C,'nguyen vat lieu kho'!$A:$A,BKE!$B:$B,'nguyen vat lieu kho'!AB$3)</f>
        <v>0</v>
      </c>
      <c r="AC257" s="183">
        <f>SUMIFS(BKE!$F:$F,BKE!$C:$C,'nguyen vat lieu kho'!$A:$A,BKE!$B:$B,'nguyen vat lieu kho'!AC$3)</f>
        <v>0</v>
      </c>
      <c r="AD257" s="183">
        <f>SUMIFS(BKE!$F:$F,BKE!$C:$C,'nguyen vat lieu kho'!$A:$A,BKE!$B:$B,'nguyen vat lieu kho'!AD$3)</f>
        <v>0</v>
      </c>
      <c r="AE257" s="183">
        <f>SUMIFS(BKE!$F:$F,BKE!$C:$C,'nguyen vat lieu kho'!$A:$A,BKE!$B:$B,'nguyen vat lieu kho'!AE$3)</f>
        <v>0</v>
      </c>
      <c r="AF257" s="183">
        <f>SUMIFS(BKE!$F:$F,BKE!$C:$C,'nguyen vat lieu kho'!$A:$A,BKE!$B:$B,'nguyen vat lieu kho'!AF$3)</f>
        <v>0</v>
      </c>
      <c r="AG257" s="183">
        <f>SUMIFS(BKE!$F:$F,BKE!$C:$C,'nguyen vat lieu kho'!$A:$A,BKE!$B:$B,'nguyen vat lieu kho'!AG$3)</f>
        <v>0</v>
      </c>
      <c r="AH257" s="183">
        <f>SUMIFS(BKE!$F:$F,BKE!$C:$C,'nguyen vat lieu kho'!$A:$A,BKE!$B:$B,'nguyen vat lieu kho'!AH$3)</f>
        <v>0</v>
      </c>
      <c r="AI257" s="183">
        <f>SUMIFS(BKE!$F:$F,BKE!$C:$C,'nguyen vat lieu kho'!$A:$A,BKE!$B:$B,'nguyen vat lieu kho'!AI$3)</f>
        <v>0</v>
      </c>
      <c r="AJ257" s="183">
        <f>SUMIFS(BKE!$F:$F,BKE!$C:$C,'nguyen vat lieu kho'!$A:$A,BKE!$B:$B,'nguyen vat lieu kho'!AJ$3)</f>
        <v>0</v>
      </c>
      <c r="AK257" s="183">
        <f>SUMIFS(BKE!$F:$F,BKE!$C:$C,'nguyen vat lieu kho'!$A:$A,BKE!$B:$B,'nguyen vat lieu kho'!AK$3)</f>
        <v>0</v>
      </c>
      <c r="AL257" s="183">
        <f>SUMIFS(BKE!$F:$F,BKE!$C:$C,'nguyen vat lieu kho'!$A:$A,BKE!$B:$B,'nguyen vat lieu kho'!AL$3)</f>
        <v>0</v>
      </c>
      <c r="AM257" s="183">
        <f>SUMIFS(BKE!$F:$F,BKE!$C:$C,'nguyen vat lieu kho'!$A:$A,BKE!$B:$B,'nguyen vat lieu kho'!AM$3)</f>
        <v>0</v>
      </c>
      <c r="AN257" s="183">
        <f>SUMIFS(BKE!$F:$F,BKE!$C:$C,'nguyen vat lieu kho'!$A:$A,BKE!$B:$B,'nguyen vat lieu kho'!AN$3)</f>
        <v>0</v>
      </c>
      <c r="AO257" s="183">
        <f>SUMIFS(BKE!$F:$F,BKE!$C:$C,'nguyen vat lieu kho'!$A:$A,BKE!$B:$B,'nguyen vat lieu kho'!AO$3)</f>
        <v>0</v>
      </c>
      <c r="AP257" s="183">
        <f>SUMIFS(BKE!$F:$F,BKE!$C:$C,'nguyen vat lieu kho'!$A:$A,BKE!$B:$B,'nguyen vat lieu kho'!AP$3)</f>
        <v>0</v>
      </c>
      <c r="AQ257" s="183">
        <f>SUMIFS(BKE!$F:$F,BKE!$C:$C,'nguyen vat lieu kho'!$A:$A,BKE!$B:$B,'nguyen vat lieu kho'!AQ$3)</f>
        <v>0</v>
      </c>
    </row>
    <row r="258" spans="1:43" s="118" customFormat="1" ht="25.5" customHeight="1">
      <c r="A258" s="6" t="s">
        <v>944</v>
      </c>
      <c r="B258" s="10" t="s">
        <v>706</v>
      </c>
      <c r="C258" s="137" t="s">
        <v>27</v>
      </c>
      <c r="D258" s="123">
        <v>739.53</v>
      </c>
      <c r="E258" s="128">
        <v>150</v>
      </c>
      <c r="F258" s="124">
        <f t="shared" si="27"/>
        <v>110929.5</v>
      </c>
      <c r="G258" s="125">
        <f t="shared" si="28"/>
        <v>0</v>
      </c>
      <c r="H258" s="126">
        <f t="shared" si="31"/>
        <v>0</v>
      </c>
      <c r="I258" s="249">
        <f t="shared" si="29"/>
        <v>110</v>
      </c>
      <c r="J258" s="127">
        <f t="shared" si="29"/>
        <v>81348.3</v>
      </c>
      <c r="K258" s="128">
        <v>40</v>
      </c>
      <c r="L258" s="122">
        <f t="shared" si="30"/>
        <v>29581.199999999997</v>
      </c>
      <c r="M258" s="183">
        <f>SUMIFS(BKE!$F:$F,BKE!$C:$C,'nguyen vat lieu kho'!$A:$A,BKE!$B:$B,'nguyen vat lieu kho'!M$3)</f>
        <v>0</v>
      </c>
      <c r="N258" s="183">
        <f>SUMIFS(BKE!$F:$F,BKE!$C:$C,'nguyen vat lieu kho'!$A:$A,BKE!$B:$B,'nguyen vat lieu kho'!N$3)</f>
        <v>0</v>
      </c>
      <c r="O258" s="183">
        <f>SUMIFS(BKE!$F:$F,BKE!$C:$C,'nguyen vat lieu kho'!$A:$A,BKE!$B:$B,'nguyen vat lieu kho'!O$3)</f>
        <v>0</v>
      </c>
      <c r="P258" s="183">
        <f>SUMIFS(BKE!$F:$F,BKE!$C:$C,'nguyen vat lieu kho'!$A:$A,BKE!$B:$B,'nguyen vat lieu kho'!P$3)</f>
        <v>0</v>
      </c>
      <c r="Q258" s="183">
        <f>SUMIFS(BKE!$F:$F,BKE!$C:$C,'nguyen vat lieu kho'!$A:$A,BKE!$B:$B,'nguyen vat lieu kho'!Q$3)</f>
        <v>0</v>
      </c>
      <c r="R258" s="183">
        <f>SUMIFS(BKE!$F:$F,BKE!$C:$C,'nguyen vat lieu kho'!$A:$A,BKE!$B:$B,'nguyen vat lieu kho'!R$3)</f>
        <v>0</v>
      </c>
      <c r="S258" s="183">
        <f>SUMIFS(BKE!$F:$F,BKE!$C:$C,'nguyen vat lieu kho'!$A:$A,BKE!$B:$B,'nguyen vat lieu kho'!S$3)</f>
        <v>0</v>
      </c>
      <c r="T258" s="183">
        <f>SUMIFS(BKE!$F:$F,BKE!$C:$C,'nguyen vat lieu kho'!$A:$A,BKE!$B:$B,'nguyen vat lieu kho'!T$3)</f>
        <v>0</v>
      </c>
      <c r="U258" s="183">
        <f>SUMIFS(BKE!$F:$F,BKE!$C:$C,'nguyen vat lieu kho'!$A:$A,BKE!$B:$B,'nguyen vat lieu kho'!U$3)</f>
        <v>0</v>
      </c>
      <c r="V258" s="183">
        <f>SUMIFS(BKE!$F:$F,BKE!$C:$C,'nguyen vat lieu kho'!$A:$A,BKE!$B:$B,'nguyen vat lieu kho'!V$3)</f>
        <v>0</v>
      </c>
      <c r="W258" s="183">
        <f>SUMIFS(BKE!$F:$F,BKE!$C:$C,'nguyen vat lieu kho'!$A:$A,BKE!$B:$B,'nguyen vat lieu kho'!W$3)</f>
        <v>0</v>
      </c>
      <c r="X258" s="183">
        <f>SUMIFS(BKE!$F:$F,BKE!$C:$C,'nguyen vat lieu kho'!$A:$A,BKE!$B:$B,'nguyen vat lieu kho'!X$3)</f>
        <v>0</v>
      </c>
      <c r="Y258" s="183">
        <f>SUMIFS(BKE!$F:$F,BKE!$C:$C,'nguyen vat lieu kho'!$A:$A,BKE!$B:$B,'nguyen vat lieu kho'!Y$3)</f>
        <v>0</v>
      </c>
      <c r="Z258" s="183">
        <f>SUMIFS(BKE!$F:$F,BKE!$C:$C,'nguyen vat lieu kho'!$A:$A,BKE!$B:$B,'nguyen vat lieu kho'!Z$3)</f>
        <v>0</v>
      </c>
      <c r="AA258" s="183">
        <f>SUMIFS(BKE!$F:$F,BKE!$C:$C,'nguyen vat lieu kho'!$A:$A,BKE!$B:$B,'nguyen vat lieu kho'!AA$3)</f>
        <v>0</v>
      </c>
      <c r="AB258" s="183">
        <f>SUMIFS(BKE!$F:$F,BKE!$C:$C,'nguyen vat lieu kho'!$A:$A,BKE!$B:$B,'nguyen vat lieu kho'!AB$3)</f>
        <v>0</v>
      </c>
      <c r="AC258" s="183">
        <f>SUMIFS(BKE!$F:$F,BKE!$C:$C,'nguyen vat lieu kho'!$A:$A,BKE!$B:$B,'nguyen vat lieu kho'!AC$3)</f>
        <v>0</v>
      </c>
      <c r="AD258" s="183">
        <f>SUMIFS(BKE!$F:$F,BKE!$C:$C,'nguyen vat lieu kho'!$A:$A,BKE!$B:$B,'nguyen vat lieu kho'!AD$3)</f>
        <v>0</v>
      </c>
      <c r="AE258" s="183">
        <f>SUMIFS(BKE!$F:$F,BKE!$C:$C,'nguyen vat lieu kho'!$A:$A,BKE!$B:$B,'nguyen vat lieu kho'!AE$3)</f>
        <v>0</v>
      </c>
      <c r="AF258" s="183">
        <f>SUMIFS(BKE!$F:$F,BKE!$C:$C,'nguyen vat lieu kho'!$A:$A,BKE!$B:$B,'nguyen vat lieu kho'!AF$3)</f>
        <v>0</v>
      </c>
      <c r="AG258" s="183">
        <f>SUMIFS(BKE!$F:$F,BKE!$C:$C,'nguyen vat lieu kho'!$A:$A,BKE!$B:$B,'nguyen vat lieu kho'!AG$3)</f>
        <v>0</v>
      </c>
      <c r="AH258" s="183">
        <f>SUMIFS(BKE!$F:$F,BKE!$C:$C,'nguyen vat lieu kho'!$A:$A,BKE!$B:$B,'nguyen vat lieu kho'!AH$3)</f>
        <v>0</v>
      </c>
      <c r="AI258" s="183">
        <f>SUMIFS(BKE!$F:$F,BKE!$C:$C,'nguyen vat lieu kho'!$A:$A,BKE!$B:$B,'nguyen vat lieu kho'!AI$3)</f>
        <v>0</v>
      </c>
      <c r="AJ258" s="183">
        <f>SUMIFS(BKE!$F:$F,BKE!$C:$C,'nguyen vat lieu kho'!$A:$A,BKE!$B:$B,'nguyen vat lieu kho'!AJ$3)</f>
        <v>0</v>
      </c>
      <c r="AK258" s="183">
        <f>SUMIFS(BKE!$F:$F,BKE!$C:$C,'nguyen vat lieu kho'!$A:$A,BKE!$B:$B,'nguyen vat lieu kho'!AK$3)</f>
        <v>0</v>
      </c>
      <c r="AL258" s="183">
        <f>SUMIFS(BKE!$F:$F,BKE!$C:$C,'nguyen vat lieu kho'!$A:$A,BKE!$B:$B,'nguyen vat lieu kho'!AL$3)</f>
        <v>0</v>
      </c>
      <c r="AM258" s="183">
        <f>SUMIFS(BKE!$F:$F,BKE!$C:$C,'nguyen vat lieu kho'!$A:$A,BKE!$B:$B,'nguyen vat lieu kho'!AM$3)</f>
        <v>0</v>
      </c>
      <c r="AN258" s="183">
        <f>SUMIFS(BKE!$F:$F,BKE!$C:$C,'nguyen vat lieu kho'!$A:$A,BKE!$B:$B,'nguyen vat lieu kho'!AN$3)</f>
        <v>0</v>
      </c>
      <c r="AO258" s="183">
        <f>SUMIFS(BKE!$F:$F,BKE!$C:$C,'nguyen vat lieu kho'!$A:$A,BKE!$B:$B,'nguyen vat lieu kho'!AO$3)</f>
        <v>0</v>
      </c>
      <c r="AP258" s="183">
        <f>SUMIFS(BKE!$F:$F,BKE!$C:$C,'nguyen vat lieu kho'!$A:$A,BKE!$B:$B,'nguyen vat lieu kho'!AP$3)</f>
        <v>0</v>
      </c>
      <c r="AQ258" s="183">
        <f>SUMIFS(BKE!$F:$F,BKE!$C:$C,'nguyen vat lieu kho'!$A:$A,BKE!$B:$B,'nguyen vat lieu kho'!AQ$3)</f>
        <v>0</v>
      </c>
    </row>
    <row r="259" spans="1:43" s="118" customFormat="1" ht="25.5" customHeight="1">
      <c r="A259" s="6" t="s">
        <v>707</v>
      </c>
      <c r="B259" s="10" t="s">
        <v>708</v>
      </c>
      <c r="C259" s="137" t="s">
        <v>27</v>
      </c>
      <c r="D259" s="123">
        <v>791.42</v>
      </c>
      <c r="E259" s="128">
        <v>20</v>
      </c>
      <c r="F259" s="124">
        <f t="shared" si="27"/>
        <v>15828.4</v>
      </c>
      <c r="G259" s="125">
        <f>SUM(M259:AQ259)</f>
        <v>100</v>
      </c>
      <c r="H259" s="126">
        <f t="shared" si="31"/>
        <v>79142</v>
      </c>
      <c r="I259" s="249">
        <f t="shared" si="29"/>
        <v>20</v>
      </c>
      <c r="J259" s="127">
        <f t="shared" si="29"/>
        <v>15828.399999999994</v>
      </c>
      <c r="K259" s="128">
        <v>100</v>
      </c>
      <c r="L259" s="122">
        <f t="shared" si="30"/>
        <v>79142</v>
      </c>
      <c r="M259" s="183">
        <f>SUMIFS(BKE!$F:$F,BKE!$C:$C,'nguyen vat lieu kho'!$A:$A,BKE!$B:$B,'nguyen vat lieu kho'!M$3)</f>
        <v>0</v>
      </c>
      <c r="N259" s="183">
        <f>SUMIFS(BKE!$F:$F,BKE!$C:$C,'nguyen vat lieu kho'!$A:$A,BKE!$B:$B,'nguyen vat lieu kho'!N$3)</f>
        <v>0</v>
      </c>
      <c r="O259" s="183">
        <f>SUMIFS(BKE!$F:$F,BKE!$C:$C,'nguyen vat lieu kho'!$A:$A,BKE!$B:$B,'nguyen vat lieu kho'!O$3)</f>
        <v>0</v>
      </c>
      <c r="P259" s="183">
        <f>SUMIFS(BKE!$F:$F,BKE!$C:$C,'nguyen vat lieu kho'!$A:$A,BKE!$B:$B,'nguyen vat lieu kho'!P$3)</f>
        <v>0</v>
      </c>
      <c r="Q259" s="183">
        <f>SUMIFS(BKE!$F:$F,BKE!$C:$C,'nguyen vat lieu kho'!$A:$A,BKE!$B:$B,'nguyen vat lieu kho'!Q$3)</f>
        <v>0</v>
      </c>
      <c r="R259" s="183">
        <f>SUMIFS(BKE!$F:$F,BKE!$C:$C,'nguyen vat lieu kho'!$A:$A,BKE!$B:$B,'nguyen vat lieu kho'!R$3)</f>
        <v>0</v>
      </c>
      <c r="S259" s="183">
        <f>SUMIFS(BKE!$F:$F,BKE!$C:$C,'nguyen vat lieu kho'!$A:$A,BKE!$B:$B,'nguyen vat lieu kho'!S$3)</f>
        <v>0</v>
      </c>
      <c r="T259" s="183">
        <f>SUMIFS(BKE!$F:$F,BKE!$C:$C,'nguyen vat lieu kho'!$A:$A,BKE!$B:$B,'nguyen vat lieu kho'!T$3)</f>
        <v>0</v>
      </c>
      <c r="U259" s="183">
        <f>SUMIFS(BKE!$F:$F,BKE!$C:$C,'nguyen vat lieu kho'!$A:$A,BKE!$B:$B,'nguyen vat lieu kho'!U$3)</f>
        <v>0</v>
      </c>
      <c r="V259" s="183">
        <f>SUMIFS(BKE!$F:$F,BKE!$C:$C,'nguyen vat lieu kho'!$A:$A,BKE!$B:$B,'nguyen vat lieu kho'!V$3)</f>
        <v>0</v>
      </c>
      <c r="W259" s="183">
        <f>SUMIFS(BKE!$F:$F,BKE!$C:$C,'nguyen vat lieu kho'!$A:$A,BKE!$B:$B,'nguyen vat lieu kho'!W$3)</f>
        <v>0</v>
      </c>
      <c r="X259" s="183">
        <f>SUMIFS(BKE!$F:$F,BKE!$C:$C,'nguyen vat lieu kho'!$A:$A,BKE!$B:$B,'nguyen vat lieu kho'!X$3)</f>
        <v>0</v>
      </c>
      <c r="Y259" s="183">
        <f>SUMIFS(BKE!$F:$F,BKE!$C:$C,'nguyen vat lieu kho'!$A:$A,BKE!$B:$B,'nguyen vat lieu kho'!Y$3)</f>
        <v>0</v>
      </c>
      <c r="Z259" s="183">
        <f>SUMIFS(BKE!$F:$F,BKE!$C:$C,'nguyen vat lieu kho'!$A:$A,BKE!$B:$B,'nguyen vat lieu kho'!Z$3)</f>
        <v>0</v>
      </c>
      <c r="AA259" s="183">
        <f>SUMIFS(BKE!$F:$F,BKE!$C:$C,'nguyen vat lieu kho'!$A:$A,BKE!$B:$B,'nguyen vat lieu kho'!AA$3)</f>
        <v>0</v>
      </c>
      <c r="AB259" s="183">
        <f>SUMIFS(BKE!$F:$F,BKE!$C:$C,'nguyen vat lieu kho'!$A:$A,BKE!$B:$B,'nguyen vat lieu kho'!AB$3)</f>
        <v>0</v>
      </c>
      <c r="AC259" s="183">
        <f>SUMIFS(BKE!$F:$F,BKE!$C:$C,'nguyen vat lieu kho'!$A:$A,BKE!$B:$B,'nguyen vat lieu kho'!AC$3)</f>
        <v>0</v>
      </c>
      <c r="AD259" s="183">
        <f>SUMIFS(BKE!$F:$F,BKE!$C:$C,'nguyen vat lieu kho'!$A:$A,BKE!$B:$B,'nguyen vat lieu kho'!AD$3)</f>
        <v>0</v>
      </c>
      <c r="AE259" s="183">
        <f>SUMIFS(BKE!$F:$F,BKE!$C:$C,'nguyen vat lieu kho'!$A:$A,BKE!$B:$B,'nguyen vat lieu kho'!AE$3)</f>
        <v>0</v>
      </c>
      <c r="AF259" s="183">
        <f>SUMIFS(BKE!$F:$F,BKE!$C:$C,'nguyen vat lieu kho'!$A:$A,BKE!$B:$B,'nguyen vat lieu kho'!AF$3)</f>
        <v>0</v>
      </c>
      <c r="AG259" s="183">
        <f>SUMIFS(BKE!$F:$F,BKE!$C:$C,'nguyen vat lieu kho'!$A:$A,BKE!$B:$B,'nguyen vat lieu kho'!AG$3)</f>
        <v>0</v>
      </c>
      <c r="AH259" s="183">
        <f>SUMIFS(BKE!$F:$F,BKE!$C:$C,'nguyen vat lieu kho'!$A:$A,BKE!$B:$B,'nguyen vat lieu kho'!AH$3)</f>
        <v>100</v>
      </c>
      <c r="AI259" s="183">
        <f>SUMIFS(BKE!$F:$F,BKE!$C:$C,'nguyen vat lieu kho'!$A:$A,BKE!$B:$B,'nguyen vat lieu kho'!AI$3)</f>
        <v>0</v>
      </c>
      <c r="AJ259" s="183">
        <f>SUMIFS(BKE!$F:$F,BKE!$C:$C,'nguyen vat lieu kho'!$A:$A,BKE!$B:$B,'nguyen vat lieu kho'!AJ$3)</f>
        <v>0</v>
      </c>
      <c r="AK259" s="183">
        <f>SUMIFS(BKE!$F:$F,BKE!$C:$C,'nguyen vat lieu kho'!$A:$A,BKE!$B:$B,'nguyen vat lieu kho'!AK$3)</f>
        <v>0</v>
      </c>
      <c r="AL259" s="183">
        <f>SUMIFS(BKE!$F:$F,BKE!$C:$C,'nguyen vat lieu kho'!$A:$A,BKE!$B:$B,'nguyen vat lieu kho'!AL$3)</f>
        <v>0</v>
      </c>
      <c r="AM259" s="183">
        <f>SUMIFS(BKE!$F:$F,BKE!$C:$C,'nguyen vat lieu kho'!$A:$A,BKE!$B:$B,'nguyen vat lieu kho'!AM$3)</f>
        <v>0</v>
      </c>
      <c r="AN259" s="183">
        <f>SUMIFS(BKE!$F:$F,BKE!$C:$C,'nguyen vat lieu kho'!$A:$A,BKE!$B:$B,'nguyen vat lieu kho'!AN$3)</f>
        <v>0</v>
      </c>
      <c r="AO259" s="183">
        <f>SUMIFS(BKE!$F:$F,BKE!$C:$C,'nguyen vat lieu kho'!$A:$A,BKE!$B:$B,'nguyen vat lieu kho'!AO$3)</f>
        <v>0</v>
      </c>
      <c r="AP259" s="183">
        <f>SUMIFS(BKE!$F:$F,BKE!$C:$C,'nguyen vat lieu kho'!$A:$A,BKE!$B:$B,'nguyen vat lieu kho'!AP$3)</f>
        <v>0</v>
      </c>
      <c r="AQ259" s="183">
        <f>SUMIFS(BKE!$F:$F,BKE!$C:$C,'nguyen vat lieu kho'!$A:$A,BKE!$B:$B,'nguyen vat lieu kho'!AQ$3)</f>
        <v>0</v>
      </c>
    </row>
    <row r="260" spans="1:43" s="118" customFormat="1" ht="25.5" customHeight="1">
      <c r="A260" s="6" t="s">
        <v>943</v>
      </c>
      <c r="B260" s="10" t="s">
        <v>709</v>
      </c>
      <c r="C260" s="137" t="s">
        <v>27</v>
      </c>
      <c r="D260" s="123">
        <f>VLOOKUP(A260,BKE!C758:H1161,5,0)</f>
        <v>411</v>
      </c>
      <c r="E260" s="128">
        <v>50</v>
      </c>
      <c r="F260" s="124">
        <f t="shared" si="27"/>
        <v>20550</v>
      </c>
      <c r="G260" s="125">
        <f>SUM(M260:AQ260)</f>
        <v>100</v>
      </c>
      <c r="H260" s="126">
        <f t="shared" si="31"/>
        <v>41100</v>
      </c>
      <c r="I260" s="249">
        <f t="shared" si="29"/>
        <v>60</v>
      </c>
      <c r="J260" s="127">
        <f t="shared" si="29"/>
        <v>24660</v>
      </c>
      <c r="K260" s="128">
        <v>90</v>
      </c>
      <c r="L260" s="122">
        <f t="shared" si="30"/>
        <v>36990</v>
      </c>
      <c r="M260" s="183">
        <f>SUMIFS(BKE!$F:$F,BKE!$C:$C,'nguyen vat lieu kho'!$A:$A,BKE!$B:$B,'nguyen vat lieu kho'!M$3)</f>
        <v>0</v>
      </c>
      <c r="N260" s="183">
        <f>SUMIFS(BKE!$F:$F,BKE!$C:$C,'nguyen vat lieu kho'!$A:$A,BKE!$B:$B,'nguyen vat lieu kho'!N$3)</f>
        <v>0</v>
      </c>
      <c r="O260" s="183">
        <f>SUMIFS(BKE!$F:$F,BKE!$C:$C,'nguyen vat lieu kho'!$A:$A,BKE!$B:$B,'nguyen vat lieu kho'!O$3)</f>
        <v>0</v>
      </c>
      <c r="P260" s="183">
        <f>SUMIFS(BKE!$F:$F,BKE!$C:$C,'nguyen vat lieu kho'!$A:$A,BKE!$B:$B,'nguyen vat lieu kho'!P$3)</f>
        <v>0</v>
      </c>
      <c r="Q260" s="183">
        <f>SUMIFS(BKE!$F:$F,BKE!$C:$C,'nguyen vat lieu kho'!$A:$A,BKE!$B:$B,'nguyen vat lieu kho'!Q$3)</f>
        <v>0</v>
      </c>
      <c r="R260" s="183">
        <f>SUMIFS(BKE!$F:$F,BKE!$C:$C,'nguyen vat lieu kho'!$A:$A,BKE!$B:$B,'nguyen vat lieu kho'!R$3)</f>
        <v>0</v>
      </c>
      <c r="S260" s="183">
        <f>SUMIFS(BKE!$F:$F,BKE!$C:$C,'nguyen vat lieu kho'!$A:$A,BKE!$B:$B,'nguyen vat lieu kho'!S$3)</f>
        <v>0</v>
      </c>
      <c r="T260" s="183">
        <f>SUMIFS(BKE!$F:$F,BKE!$C:$C,'nguyen vat lieu kho'!$A:$A,BKE!$B:$B,'nguyen vat lieu kho'!T$3)</f>
        <v>0</v>
      </c>
      <c r="U260" s="183">
        <f>SUMIFS(BKE!$F:$F,BKE!$C:$C,'nguyen vat lieu kho'!$A:$A,BKE!$B:$B,'nguyen vat lieu kho'!U$3)</f>
        <v>0</v>
      </c>
      <c r="V260" s="183">
        <f>SUMIFS(BKE!$F:$F,BKE!$C:$C,'nguyen vat lieu kho'!$A:$A,BKE!$B:$B,'nguyen vat lieu kho'!V$3)</f>
        <v>0</v>
      </c>
      <c r="W260" s="183">
        <f>SUMIFS(BKE!$F:$F,BKE!$C:$C,'nguyen vat lieu kho'!$A:$A,BKE!$B:$B,'nguyen vat lieu kho'!W$3)</f>
        <v>0</v>
      </c>
      <c r="X260" s="183">
        <f>SUMIFS(BKE!$F:$F,BKE!$C:$C,'nguyen vat lieu kho'!$A:$A,BKE!$B:$B,'nguyen vat lieu kho'!X$3)</f>
        <v>0</v>
      </c>
      <c r="Y260" s="183">
        <f>SUMIFS(BKE!$F:$F,BKE!$C:$C,'nguyen vat lieu kho'!$A:$A,BKE!$B:$B,'nguyen vat lieu kho'!Y$3)</f>
        <v>0</v>
      </c>
      <c r="Z260" s="183">
        <f>SUMIFS(BKE!$F:$F,BKE!$C:$C,'nguyen vat lieu kho'!$A:$A,BKE!$B:$B,'nguyen vat lieu kho'!Z$3)</f>
        <v>0</v>
      </c>
      <c r="AA260" s="183">
        <f>SUMIFS(BKE!$F:$F,BKE!$C:$C,'nguyen vat lieu kho'!$A:$A,BKE!$B:$B,'nguyen vat lieu kho'!AA$3)</f>
        <v>0</v>
      </c>
      <c r="AB260" s="183">
        <f>SUMIFS(BKE!$F:$F,BKE!$C:$C,'nguyen vat lieu kho'!$A:$A,BKE!$B:$B,'nguyen vat lieu kho'!AB$3)</f>
        <v>0</v>
      </c>
      <c r="AC260" s="183">
        <f>SUMIFS(BKE!$F:$F,BKE!$C:$C,'nguyen vat lieu kho'!$A:$A,BKE!$B:$B,'nguyen vat lieu kho'!AC$3)</f>
        <v>0</v>
      </c>
      <c r="AD260" s="183">
        <f>SUMIFS(BKE!$F:$F,BKE!$C:$C,'nguyen vat lieu kho'!$A:$A,BKE!$B:$B,'nguyen vat lieu kho'!AD$3)</f>
        <v>0</v>
      </c>
      <c r="AE260" s="183">
        <f>SUMIFS(BKE!$F:$F,BKE!$C:$C,'nguyen vat lieu kho'!$A:$A,BKE!$B:$B,'nguyen vat lieu kho'!AE$3)</f>
        <v>0</v>
      </c>
      <c r="AF260" s="183">
        <f>SUMIFS(BKE!$F:$F,BKE!$C:$C,'nguyen vat lieu kho'!$A:$A,BKE!$B:$B,'nguyen vat lieu kho'!AF$3)</f>
        <v>0</v>
      </c>
      <c r="AG260" s="183">
        <f>SUMIFS(BKE!$F:$F,BKE!$C:$C,'nguyen vat lieu kho'!$A:$A,BKE!$B:$B,'nguyen vat lieu kho'!AG$3)</f>
        <v>0</v>
      </c>
      <c r="AH260" s="183">
        <f>SUMIFS(BKE!$F:$F,BKE!$C:$C,'nguyen vat lieu kho'!$A:$A,BKE!$B:$B,'nguyen vat lieu kho'!AH$3)</f>
        <v>100</v>
      </c>
      <c r="AI260" s="183">
        <f>SUMIFS(BKE!$F:$F,BKE!$C:$C,'nguyen vat lieu kho'!$A:$A,BKE!$B:$B,'nguyen vat lieu kho'!AI$3)</f>
        <v>0</v>
      </c>
      <c r="AJ260" s="183">
        <f>SUMIFS(BKE!$F:$F,BKE!$C:$C,'nguyen vat lieu kho'!$A:$A,BKE!$B:$B,'nguyen vat lieu kho'!AJ$3)</f>
        <v>0</v>
      </c>
      <c r="AK260" s="183">
        <f>SUMIFS(BKE!$F:$F,BKE!$C:$C,'nguyen vat lieu kho'!$A:$A,BKE!$B:$B,'nguyen vat lieu kho'!AK$3)</f>
        <v>0</v>
      </c>
      <c r="AL260" s="183">
        <f>SUMIFS(BKE!$F:$F,BKE!$C:$C,'nguyen vat lieu kho'!$A:$A,BKE!$B:$B,'nguyen vat lieu kho'!AL$3)</f>
        <v>0</v>
      </c>
      <c r="AM260" s="183">
        <f>SUMIFS(BKE!$F:$F,BKE!$C:$C,'nguyen vat lieu kho'!$A:$A,BKE!$B:$B,'nguyen vat lieu kho'!AM$3)</f>
        <v>0</v>
      </c>
      <c r="AN260" s="183">
        <f>SUMIFS(BKE!$F:$F,BKE!$C:$C,'nguyen vat lieu kho'!$A:$A,BKE!$B:$B,'nguyen vat lieu kho'!AN$3)</f>
        <v>0</v>
      </c>
      <c r="AO260" s="183">
        <f>SUMIFS(BKE!$F:$F,BKE!$C:$C,'nguyen vat lieu kho'!$A:$A,BKE!$B:$B,'nguyen vat lieu kho'!AO$3)</f>
        <v>0</v>
      </c>
      <c r="AP260" s="183">
        <f>SUMIFS(BKE!$F:$F,BKE!$C:$C,'nguyen vat lieu kho'!$A:$A,BKE!$B:$B,'nguyen vat lieu kho'!AP$3)</f>
        <v>0</v>
      </c>
      <c r="AQ260" s="183">
        <f>SUMIFS(BKE!$F:$F,BKE!$C:$C,'nguyen vat lieu kho'!$A:$A,BKE!$B:$B,'nguyen vat lieu kho'!AQ$3)</f>
        <v>0</v>
      </c>
    </row>
    <row r="261" spans="1:43" s="118" customFormat="1" ht="25.5" customHeight="1">
      <c r="A261" s="6" t="s">
        <v>650</v>
      </c>
      <c r="B261" s="10" t="s">
        <v>710</v>
      </c>
      <c r="C261" s="137" t="s">
        <v>27</v>
      </c>
      <c r="D261" s="123">
        <v>793.98</v>
      </c>
      <c r="E261" s="128">
        <v>100</v>
      </c>
      <c r="F261" s="124">
        <f t="shared" si="27"/>
        <v>79398</v>
      </c>
      <c r="G261" s="125">
        <f>SUM(M261:AQ261)</f>
        <v>0</v>
      </c>
      <c r="H261" s="126">
        <f t="shared" si="31"/>
        <v>0</v>
      </c>
      <c r="I261" s="249">
        <f t="shared" si="29"/>
        <v>50</v>
      </c>
      <c r="J261" s="127">
        <f t="shared" si="29"/>
        <v>39699</v>
      </c>
      <c r="K261" s="128">
        <v>50</v>
      </c>
      <c r="L261" s="122">
        <f t="shared" si="30"/>
        <v>39699</v>
      </c>
      <c r="M261" s="183">
        <f>SUMIFS(BKE!$F:$F,BKE!$C:$C,'nguyen vat lieu kho'!$A:$A,BKE!$B:$B,'nguyen vat lieu kho'!M$3)</f>
        <v>0</v>
      </c>
      <c r="N261" s="183">
        <f>SUMIFS(BKE!$F:$F,BKE!$C:$C,'nguyen vat lieu kho'!$A:$A,BKE!$B:$B,'nguyen vat lieu kho'!N$3)</f>
        <v>0</v>
      </c>
      <c r="O261" s="183">
        <f>SUMIFS(BKE!$F:$F,BKE!$C:$C,'nguyen vat lieu kho'!$A:$A,BKE!$B:$B,'nguyen vat lieu kho'!O$3)</f>
        <v>0</v>
      </c>
      <c r="P261" s="183">
        <f>SUMIFS(BKE!$F:$F,BKE!$C:$C,'nguyen vat lieu kho'!$A:$A,BKE!$B:$B,'nguyen vat lieu kho'!P$3)</f>
        <v>0</v>
      </c>
      <c r="Q261" s="183">
        <f>SUMIFS(BKE!$F:$F,BKE!$C:$C,'nguyen vat lieu kho'!$A:$A,BKE!$B:$B,'nguyen vat lieu kho'!Q$3)</f>
        <v>0</v>
      </c>
      <c r="R261" s="183">
        <f>SUMIFS(BKE!$F:$F,BKE!$C:$C,'nguyen vat lieu kho'!$A:$A,BKE!$B:$B,'nguyen vat lieu kho'!R$3)</f>
        <v>0</v>
      </c>
      <c r="S261" s="183">
        <f>SUMIFS(BKE!$F:$F,BKE!$C:$C,'nguyen vat lieu kho'!$A:$A,BKE!$B:$B,'nguyen vat lieu kho'!S$3)</f>
        <v>0</v>
      </c>
      <c r="T261" s="183">
        <f>SUMIFS(BKE!$F:$F,BKE!$C:$C,'nguyen vat lieu kho'!$A:$A,BKE!$B:$B,'nguyen vat lieu kho'!T$3)</f>
        <v>0</v>
      </c>
      <c r="U261" s="183">
        <f>SUMIFS(BKE!$F:$F,BKE!$C:$C,'nguyen vat lieu kho'!$A:$A,BKE!$B:$B,'nguyen vat lieu kho'!U$3)</f>
        <v>0</v>
      </c>
      <c r="V261" s="183">
        <f>SUMIFS(BKE!$F:$F,BKE!$C:$C,'nguyen vat lieu kho'!$A:$A,BKE!$B:$B,'nguyen vat lieu kho'!V$3)</f>
        <v>0</v>
      </c>
      <c r="W261" s="183">
        <f>SUMIFS(BKE!$F:$F,BKE!$C:$C,'nguyen vat lieu kho'!$A:$A,BKE!$B:$B,'nguyen vat lieu kho'!W$3)</f>
        <v>0</v>
      </c>
      <c r="X261" s="183">
        <f>SUMIFS(BKE!$F:$F,BKE!$C:$C,'nguyen vat lieu kho'!$A:$A,BKE!$B:$B,'nguyen vat lieu kho'!X$3)</f>
        <v>0</v>
      </c>
      <c r="Y261" s="183">
        <f>SUMIFS(BKE!$F:$F,BKE!$C:$C,'nguyen vat lieu kho'!$A:$A,BKE!$B:$B,'nguyen vat lieu kho'!Y$3)</f>
        <v>0</v>
      </c>
      <c r="Z261" s="183">
        <f>SUMIFS(BKE!$F:$F,BKE!$C:$C,'nguyen vat lieu kho'!$A:$A,BKE!$B:$B,'nguyen vat lieu kho'!Z$3)</f>
        <v>0</v>
      </c>
      <c r="AA261" s="183">
        <f>SUMIFS(BKE!$F:$F,BKE!$C:$C,'nguyen vat lieu kho'!$A:$A,BKE!$B:$B,'nguyen vat lieu kho'!AA$3)</f>
        <v>0</v>
      </c>
      <c r="AB261" s="183">
        <f>SUMIFS(BKE!$F:$F,BKE!$C:$C,'nguyen vat lieu kho'!$A:$A,BKE!$B:$B,'nguyen vat lieu kho'!AB$3)</f>
        <v>0</v>
      </c>
      <c r="AC261" s="183">
        <f>SUMIFS(BKE!$F:$F,BKE!$C:$C,'nguyen vat lieu kho'!$A:$A,BKE!$B:$B,'nguyen vat lieu kho'!AC$3)</f>
        <v>0</v>
      </c>
      <c r="AD261" s="183">
        <f>SUMIFS(BKE!$F:$F,BKE!$C:$C,'nguyen vat lieu kho'!$A:$A,BKE!$B:$B,'nguyen vat lieu kho'!AD$3)</f>
        <v>0</v>
      </c>
      <c r="AE261" s="183">
        <f>SUMIFS(BKE!$F:$F,BKE!$C:$C,'nguyen vat lieu kho'!$A:$A,BKE!$B:$B,'nguyen vat lieu kho'!AE$3)</f>
        <v>0</v>
      </c>
      <c r="AF261" s="183">
        <f>SUMIFS(BKE!$F:$F,BKE!$C:$C,'nguyen vat lieu kho'!$A:$A,BKE!$B:$B,'nguyen vat lieu kho'!AF$3)</f>
        <v>0</v>
      </c>
      <c r="AG261" s="183">
        <f>SUMIFS(BKE!$F:$F,BKE!$C:$C,'nguyen vat lieu kho'!$A:$A,BKE!$B:$B,'nguyen vat lieu kho'!AG$3)</f>
        <v>0</v>
      </c>
      <c r="AH261" s="183">
        <f>SUMIFS(BKE!$F:$F,BKE!$C:$C,'nguyen vat lieu kho'!$A:$A,BKE!$B:$B,'nguyen vat lieu kho'!AH$3)</f>
        <v>0</v>
      </c>
      <c r="AI261" s="183">
        <f>SUMIFS(BKE!$F:$F,BKE!$C:$C,'nguyen vat lieu kho'!$A:$A,BKE!$B:$B,'nguyen vat lieu kho'!AI$3)</f>
        <v>0</v>
      </c>
      <c r="AJ261" s="183">
        <f>SUMIFS(BKE!$F:$F,BKE!$C:$C,'nguyen vat lieu kho'!$A:$A,BKE!$B:$B,'nguyen vat lieu kho'!AJ$3)</f>
        <v>0</v>
      </c>
      <c r="AK261" s="183">
        <f>SUMIFS(BKE!$F:$F,BKE!$C:$C,'nguyen vat lieu kho'!$A:$A,BKE!$B:$B,'nguyen vat lieu kho'!AK$3)</f>
        <v>0</v>
      </c>
      <c r="AL261" s="183">
        <f>SUMIFS(BKE!$F:$F,BKE!$C:$C,'nguyen vat lieu kho'!$A:$A,BKE!$B:$B,'nguyen vat lieu kho'!AL$3)</f>
        <v>0</v>
      </c>
      <c r="AM261" s="183">
        <f>SUMIFS(BKE!$F:$F,BKE!$C:$C,'nguyen vat lieu kho'!$A:$A,BKE!$B:$B,'nguyen vat lieu kho'!AM$3)</f>
        <v>0</v>
      </c>
      <c r="AN261" s="183">
        <f>SUMIFS(BKE!$F:$F,BKE!$C:$C,'nguyen vat lieu kho'!$A:$A,BKE!$B:$B,'nguyen vat lieu kho'!AN$3)</f>
        <v>0</v>
      </c>
      <c r="AO261" s="183">
        <f>SUMIFS(BKE!$F:$F,BKE!$C:$C,'nguyen vat lieu kho'!$A:$A,BKE!$B:$B,'nguyen vat lieu kho'!AO$3)</f>
        <v>0</v>
      </c>
      <c r="AP261" s="183">
        <f>SUMIFS(BKE!$F:$F,BKE!$C:$C,'nguyen vat lieu kho'!$A:$A,BKE!$B:$B,'nguyen vat lieu kho'!AP$3)</f>
        <v>0</v>
      </c>
      <c r="AQ261" s="183">
        <f>SUMIFS(BKE!$F:$F,BKE!$C:$C,'nguyen vat lieu kho'!$A:$A,BKE!$B:$B,'nguyen vat lieu kho'!AQ$3)</f>
        <v>0</v>
      </c>
    </row>
    <row r="262" spans="1:43" s="118" customFormat="1" ht="25.5" customHeight="1">
      <c r="A262" s="6" t="s">
        <v>310</v>
      </c>
      <c r="B262" s="10" t="s">
        <v>311</v>
      </c>
      <c r="C262" s="137" t="s">
        <v>27</v>
      </c>
      <c r="D262" s="123">
        <v>50</v>
      </c>
      <c r="E262" s="128"/>
      <c r="F262" s="124">
        <f t="shared" si="27"/>
        <v>0</v>
      </c>
      <c r="G262" s="125">
        <f t="shared" si="28"/>
        <v>0</v>
      </c>
      <c r="H262" s="126">
        <f t="shared" si="31"/>
        <v>0</v>
      </c>
      <c r="I262" s="249">
        <f t="shared" si="29"/>
        <v>0</v>
      </c>
      <c r="J262" s="127">
        <f t="shared" si="29"/>
        <v>0</v>
      </c>
      <c r="K262" s="128"/>
      <c r="L262" s="122">
        <f t="shared" si="30"/>
        <v>0</v>
      </c>
      <c r="M262" s="183">
        <f>SUMIFS(BKE!$F:$F,BKE!$C:$C,'nguyen vat lieu kho'!$A:$A,BKE!$B:$B,'nguyen vat lieu kho'!M$3)</f>
        <v>0</v>
      </c>
      <c r="N262" s="183">
        <f>SUMIFS(BKE!$F:$F,BKE!$C:$C,'nguyen vat lieu kho'!$A:$A,BKE!$B:$B,'nguyen vat lieu kho'!N$3)</f>
        <v>0</v>
      </c>
      <c r="O262" s="183">
        <f>SUMIFS(BKE!$F:$F,BKE!$C:$C,'nguyen vat lieu kho'!$A:$A,BKE!$B:$B,'nguyen vat lieu kho'!O$3)</f>
        <v>0</v>
      </c>
      <c r="P262" s="183">
        <f>SUMIFS(BKE!$F:$F,BKE!$C:$C,'nguyen vat lieu kho'!$A:$A,BKE!$B:$B,'nguyen vat lieu kho'!P$3)</f>
        <v>0</v>
      </c>
      <c r="Q262" s="183">
        <f>SUMIFS(BKE!$F:$F,BKE!$C:$C,'nguyen vat lieu kho'!$A:$A,BKE!$B:$B,'nguyen vat lieu kho'!Q$3)</f>
        <v>0</v>
      </c>
      <c r="R262" s="183">
        <f>SUMIFS(BKE!$F:$F,BKE!$C:$C,'nguyen vat lieu kho'!$A:$A,BKE!$B:$B,'nguyen vat lieu kho'!R$3)</f>
        <v>0</v>
      </c>
      <c r="S262" s="183">
        <f>SUMIFS(BKE!$F:$F,BKE!$C:$C,'nguyen vat lieu kho'!$A:$A,BKE!$B:$B,'nguyen vat lieu kho'!S$3)</f>
        <v>0</v>
      </c>
      <c r="T262" s="183">
        <f>SUMIFS(BKE!$F:$F,BKE!$C:$C,'nguyen vat lieu kho'!$A:$A,BKE!$B:$B,'nguyen vat lieu kho'!T$3)</f>
        <v>0</v>
      </c>
      <c r="U262" s="183">
        <f>SUMIFS(BKE!$F:$F,BKE!$C:$C,'nguyen vat lieu kho'!$A:$A,BKE!$B:$B,'nguyen vat lieu kho'!U$3)</f>
        <v>0</v>
      </c>
      <c r="V262" s="183">
        <f>SUMIFS(BKE!$F:$F,BKE!$C:$C,'nguyen vat lieu kho'!$A:$A,BKE!$B:$B,'nguyen vat lieu kho'!V$3)</f>
        <v>0</v>
      </c>
      <c r="W262" s="183">
        <f>SUMIFS(BKE!$F:$F,BKE!$C:$C,'nguyen vat lieu kho'!$A:$A,BKE!$B:$B,'nguyen vat lieu kho'!W$3)</f>
        <v>0</v>
      </c>
      <c r="X262" s="183">
        <f>SUMIFS(BKE!$F:$F,BKE!$C:$C,'nguyen vat lieu kho'!$A:$A,BKE!$B:$B,'nguyen vat lieu kho'!X$3)</f>
        <v>0</v>
      </c>
      <c r="Y262" s="183">
        <f>SUMIFS(BKE!$F:$F,BKE!$C:$C,'nguyen vat lieu kho'!$A:$A,BKE!$B:$B,'nguyen vat lieu kho'!Y$3)</f>
        <v>0</v>
      </c>
      <c r="Z262" s="183">
        <f>SUMIFS(BKE!$F:$F,BKE!$C:$C,'nguyen vat lieu kho'!$A:$A,BKE!$B:$B,'nguyen vat lieu kho'!Z$3)</f>
        <v>0</v>
      </c>
      <c r="AA262" s="183">
        <f>SUMIFS(BKE!$F:$F,BKE!$C:$C,'nguyen vat lieu kho'!$A:$A,BKE!$B:$B,'nguyen vat lieu kho'!AA$3)</f>
        <v>0</v>
      </c>
      <c r="AB262" s="183">
        <f>SUMIFS(BKE!$F:$F,BKE!$C:$C,'nguyen vat lieu kho'!$A:$A,BKE!$B:$B,'nguyen vat lieu kho'!AB$3)</f>
        <v>0</v>
      </c>
      <c r="AC262" s="183">
        <f>SUMIFS(BKE!$F:$F,BKE!$C:$C,'nguyen vat lieu kho'!$A:$A,BKE!$B:$B,'nguyen vat lieu kho'!AC$3)</f>
        <v>0</v>
      </c>
      <c r="AD262" s="183">
        <f>SUMIFS(BKE!$F:$F,BKE!$C:$C,'nguyen vat lieu kho'!$A:$A,BKE!$B:$B,'nguyen vat lieu kho'!AD$3)</f>
        <v>0</v>
      </c>
      <c r="AE262" s="183">
        <f>SUMIFS(BKE!$F:$F,BKE!$C:$C,'nguyen vat lieu kho'!$A:$A,BKE!$B:$B,'nguyen vat lieu kho'!AE$3)</f>
        <v>0</v>
      </c>
      <c r="AF262" s="183">
        <f>SUMIFS(BKE!$F:$F,BKE!$C:$C,'nguyen vat lieu kho'!$A:$A,BKE!$B:$B,'nguyen vat lieu kho'!AF$3)</f>
        <v>0</v>
      </c>
      <c r="AG262" s="183">
        <f>SUMIFS(BKE!$F:$F,BKE!$C:$C,'nguyen vat lieu kho'!$A:$A,BKE!$B:$B,'nguyen vat lieu kho'!AG$3)</f>
        <v>0</v>
      </c>
      <c r="AH262" s="183">
        <f>SUMIFS(BKE!$F:$F,BKE!$C:$C,'nguyen vat lieu kho'!$A:$A,BKE!$B:$B,'nguyen vat lieu kho'!AH$3)</f>
        <v>0</v>
      </c>
      <c r="AI262" s="183">
        <f>SUMIFS(BKE!$F:$F,BKE!$C:$C,'nguyen vat lieu kho'!$A:$A,BKE!$B:$B,'nguyen vat lieu kho'!AI$3)</f>
        <v>0</v>
      </c>
      <c r="AJ262" s="183">
        <f>SUMIFS(BKE!$F:$F,BKE!$C:$C,'nguyen vat lieu kho'!$A:$A,BKE!$B:$B,'nguyen vat lieu kho'!AJ$3)</f>
        <v>0</v>
      </c>
      <c r="AK262" s="183">
        <f>SUMIFS(BKE!$F:$F,BKE!$C:$C,'nguyen vat lieu kho'!$A:$A,BKE!$B:$B,'nguyen vat lieu kho'!AK$3)</f>
        <v>0</v>
      </c>
      <c r="AL262" s="183">
        <f>SUMIFS(BKE!$F:$F,BKE!$C:$C,'nguyen vat lieu kho'!$A:$A,BKE!$B:$B,'nguyen vat lieu kho'!AL$3)</f>
        <v>0</v>
      </c>
      <c r="AM262" s="183">
        <f>SUMIFS(BKE!$F:$F,BKE!$C:$C,'nguyen vat lieu kho'!$A:$A,BKE!$B:$B,'nguyen vat lieu kho'!AM$3)</f>
        <v>0</v>
      </c>
      <c r="AN262" s="183">
        <f>SUMIFS(BKE!$F:$F,BKE!$C:$C,'nguyen vat lieu kho'!$A:$A,BKE!$B:$B,'nguyen vat lieu kho'!AN$3)</f>
        <v>0</v>
      </c>
      <c r="AO262" s="183">
        <f>SUMIFS(BKE!$F:$F,BKE!$C:$C,'nguyen vat lieu kho'!$A:$A,BKE!$B:$B,'nguyen vat lieu kho'!AO$3)</f>
        <v>0</v>
      </c>
      <c r="AP262" s="183">
        <f>SUMIFS(BKE!$F:$F,BKE!$C:$C,'nguyen vat lieu kho'!$A:$A,BKE!$B:$B,'nguyen vat lieu kho'!AP$3)</f>
        <v>0</v>
      </c>
      <c r="AQ262" s="183">
        <f>SUMIFS(BKE!$F:$F,BKE!$C:$C,'nguyen vat lieu kho'!$A:$A,BKE!$B:$B,'nguyen vat lieu kho'!AQ$3)</f>
        <v>0</v>
      </c>
    </row>
    <row r="263" spans="1:43" s="118" customFormat="1" ht="25.5" customHeight="1">
      <c r="A263" s="9" t="s">
        <v>855</v>
      </c>
      <c r="B263" s="9" t="s">
        <v>375</v>
      </c>
      <c r="C263" s="9" t="s">
        <v>27</v>
      </c>
      <c r="D263" s="123">
        <f>VLOOKUP(A263,BKE!C769:H1172,5,0)</f>
        <v>654</v>
      </c>
      <c r="E263" s="128">
        <v>50</v>
      </c>
      <c r="F263" s="124">
        <f t="shared" si="27"/>
        <v>32700</v>
      </c>
      <c r="G263" s="125">
        <f>SUM(M263:AQ263)</f>
        <v>250</v>
      </c>
      <c r="H263" s="126">
        <f t="shared" si="31"/>
        <v>163500</v>
      </c>
      <c r="I263" s="249">
        <f t="shared" si="29"/>
        <v>300</v>
      </c>
      <c r="J263" s="127">
        <f t="shared" si="29"/>
        <v>196200</v>
      </c>
      <c r="K263" s="128"/>
      <c r="L263" s="122">
        <f t="shared" si="30"/>
        <v>0</v>
      </c>
      <c r="M263" s="183">
        <f>SUMIFS(BKE!$F:$F,BKE!$C:$C,'nguyen vat lieu kho'!$A:$A,BKE!$B:$B,'nguyen vat lieu kho'!M$3)</f>
        <v>50</v>
      </c>
      <c r="N263" s="183">
        <f>SUMIFS(BKE!$F:$F,BKE!$C:$C,'nguyen vat lieu kho'!$A:$A,BKE!$B:$B,'nguyen vat lieu kho'!N$3)</f>
        <v>0</v>
      </c>
      <c r="O263" s="183">
        <f>SUMIFS(BKE!$F:$F,BKE!$C:$C,'nguyen vat lieu kho'!$A:$A,BKE!$B:$B,'nguyen vat lieu kho'!O$3)</f>
        <v>0</v>
      </c>
      <c r="P263" s="183">
        <f>SUMIFS(BKE!$F:$F,BKE!$C:$C,'nguyen vat lieu kho'!$A:$A,BKE!$B:$B,'nguyen vat lieu kho'!P$3)</f>
        <v>0</v>
      </c>
      <c r="Q263" s="183">
        <f>SUMIFS(BKE!$F:$F,BKE!$C:$C,'nguyen vat lieu kho'!$A:$A,BKE!$B:$B,'nguyen vat lieu kho'!Q$3)</f>
        <v>0</v>
      </c>
      <c r="R263" s="183">
        <f>SUMIFS(BKE!$F:$F,BKE!$C:$C,'nguyen vat lieu kho'!$A:$A,BKE!$B:$B,'nguyen vat lieu kho'!R$3)</f>
        <v>0</v>
      </c>
      <c r="S263" s="183">
        <f>SUMIFS(BKE!$F:$F,BKE!$C:$C,'nguyen vat lieu kho'!$A:$A,BKE!$B:$B,'nguyen vat lieu kho'!S$3)</f>
        <v>0</v>
      </c>
      <c r="T263" s="183">
        <f>SUMIFS(BKE!$F:$F,BKE!$C:$C,'nguyen vat lieu kho'!$A:$A,BKE!$B:$B,'nguyen vat lieu kho'!T$3)</f>
        <v>100</v>
      </c>
      <c r="U263" s="183">
        <f>SUMIFS(BKE!$F:$F,BKE!$C:$C,'nguyen vat lieu kho'!$A:$A,BKE!$B:$B,'nguyen vat lieu kho'!U$3)</f>
        <v>0</v>
      </c>
      <c r="V263" s="183">
        <f>SUMIFS(BKE!$F:$F,BKE!$C:$C,'nguyen vat lieu kho'!$A:$A,BKE!$B:$B,'nguyen vat lieu kho'!V$3)</f>
        <v>0</v>
      </c>
      <c r="W263" s="183">
        <f>SUMIFS(BKE!$F:$F,BKE!$C:$C,'nguyen vat lieu kho'!$A:$A,BKE!$B:$B,'nguyen vat lieu kho'!W$3)</f>
        <v>0</v>
      </c>
      <c r="X263" s="183">
        <f>SUMIFS(BKE!$F:$F,BKE!$C:$C,'nguyen vat lieu kho'!$A:$A,BKE!$B:$B,'nguyen vat lieu kho'!X$3)</f>
        <v>0</v>
      </c>
      <c r="Y263" s="183">
        <f>SUMIFS(BKE!$F:$F,BKE!$C:$C,'nguyen vat lieu kho'!$A:$A,BKE!$B:$B,'nguyen vat lieu kho'!Y$3)</f>
        <v>0</v>
      </c>
      <c r="Z263" s="183">
        <f>SUMIFS(BKE!$F:$F,BKE!$C:$C,'nguyen vat lieu kho'!$A:$A,BKE!$B:$B,'nguyen vat lieu kho'!Z$3)</f>
        <v>0</v>
      </c>
      <c r="AA263" s="183">
        <f>SUMIFS(BKE!$F:$F,BKE!$C:$C,'nguyen vat lieu kho'!$A:$A,BKE!$B:$B,'nguyen vat lieu kho'!AA$3)</f>
        <v>0</v>
      </c>
      <c r="AB263" s="183">
        <f>SUMIFS(BKE!$F:$F,BKE!$C:$C,'nguyen vat lieu kho'!$A:$A,BKE!$B:$B,'nguyen vat lieu kho'!AB$3)</f>
        <v>0</v>
      </c>
      <c r="AC263" s="183">
        <f>SUMIFS(BKE!$F:$F,BKE!$C:$C,'nguyen vat lieu kho'!$A:$A,BKE!$B:$B,'nguyen vat lieu kho'!AC$3)</f>
        <v>0</v>
      </c>
      <c r="AD263" s="183">
        <f>SUMIFS(BKE!$F:$F,BKE!$C:$C,'nguyen vat lieu kho'!$A:$A,BKE!$B:$B,'nguyen vat lieu kho'!AD$3)</f>
        <v>0</v>
      </c>
      <c r="AE263" s="183">
        <f>SUMIFS(BKE!$F:$F,BKE!$C:$C,'nguyen vat lieu kho'!$A:$A,BKE!$B:$B,'nguyen vat lieu kho'!AE$3)</f>
        <v>0</v>
      </c>
      <c r="AF263" s="183">
        <f>SUMIFS(BKE!$F:$F,BKE!$C:$C,'nguyen vat lieu kho'!$A:$A,BKE!$B:$B,'nguyen vat lieu kho'!AF$3)</f>
        <v>0</v>
      </c>
      <c r="AG263" s="183">
        <f>SUMIFS(BKE!$F:$F,BKE!$C:$C,'nguyen vat lieu kho'!$A:$A,BKE!$B:$B,'nguyen vat lieu kho'!AG$3)</f>
        <v>0</v>
      </c>
      <c r="AH263" s="183">
        <f>SUMIFS(BKE!$F:$F,BKE!$C:$C,'nguyen vat lieu kho'!$A:$A,BKE!$B:$B,'nguyen vat lieu kho'!AH$3)</f>
        <v>0</v>
      </c>
      <c r="AI263" s="183">
        <f>SUMIFS(BKE!$F:$F,BKE!$C:$C,'nguyen vat lieu kho'!$A:$A,BKE!$B:$B,'nguyen vat lieu kho'!AI$3)</f>
        <v>0</v>
      </c>
      <c r="AJ263" s="183">
        <f>SUMIFS(BKE!$F:$F,BKE!$C:$C,'nguyen vat lieu kho'!$A:$A,BKE!$B:$B,'nguyen vat lieu kho'!AJ$3)</f>
        <v>0</v>
      </c>
      <c r="AK263" s="183">
        <f>SUMIFS(BKE!$F:$F,BKE!$C:$C,'nguyen vat lieu kho'!$A:$A,BKE!$B:$B,'nguyen vat lieu kho'!AK$3)</f>
        <v>0</v>
      </c>
      <c r="AL263" s="183">
        <f>SUMIFS(BKE!$F:$F,BKE!$C:$C,'nguyen vat lieu kho'!$A:$A,BKE!$B:$B,'nguyen vat lieu kho'!AL$3)</f>
        <v>0</v>
      </c>
      <c r="AM263" s="183">
        <f>SUMIFS(BKE!$F:$F,BKE!$C:$C,'nguyen vat lieu kho'!$A:$A,BKE!$B:$B,'nguyen vat lieu kho'!AM$3)</f>
        <v>0</v>
      </c>
      <c r="AN263" s="183">
        <f>SUMIFS(BKE!$F:$F,BKE!$C:$C,'nguyen vat lieu kho'!$A:$A,BKE!$B:$B,'nguyen vat lieu kho'!AN$3)</f>
        <v>0</v>
      </c>
      <c r="AO263" s="183">
        <f>SUMIFS(BKE!$F:$F,BKE!$C:$C,'nguyen vat lieu kho'!$A:$A,BKE!$B:$B,'nguyen vat lieu kho'!AO$3)</f>
        <v>0</v>
      </c>
      <c r="AP263" s="183">
        <f>SUMIFS(BKE!$F:$F,BKE!$C:$C,'nguyen vat lieu kho'!$A:$A,BKE!$B:$B,'nguyen vat lieu kho'!AP$3)</f>
        <v>100</v>
      </c>
      <c r="AQ263" s="183">
        <f>SUMIFS(BKE!$F:$F,BKE!$C:$C,'nguyen vat lieu kho'!$A:$A,BKE!$B:$B,'nguyen vat lieu kho'!AQ$3)</f>
        <v>0</v>
      </c>
    </row>
    <row r="264" spans="1:43" s="118" customFormat="1" ht="25.5" customHeight="1">
      <c r="A264" s="9" t="s">
        <v>377</v>
      </c>
      <c r="B264" s="9" t="s">
        <v>378</v>
      </c>
      <c r="C264" s="9" t="s">
        <v>27</v>
      </c>
      <c r="D264" s="123">
        <v>800</v>
      </c>
      <c r="E264" s="128"/>
      <c r="F264" s="124">
        <f t="shared" si="27"/>
        <v>0</v>
      </c>
      <c r="G264" s="125">
        <f>SUM(M264:AQ264)</f>
        <v>0</v>
      </c>
      <c r="H264" s="126">
        <f t="shared" si="31"/>
        <v>0</v>
      </c>
      <c r="I264" s="249">
        <f t="shared" si="29"/>
        <v>0</v>
      </c>
      <c r="J264" s="127">
        <f t="shared" si="29"/>
        <v>0</v>
      </c>
      <c r="K264" s="128"/>
      <c r="L264" s="122">
        <f t="shared" si="30"/>
        <v>0</v>
      </c>
      <c r="M264" s="183">
        <f>SUMIFS(BKE!$F:$F,BKE!$C:$C,'nguyen vat lieu kho'!$A:$A,BKE!$B:$B,'nguyen vat lieu kho'!M$3)</f>
        <v>0</v>
      </c>
      <c r="N264" s="183">
        <f>SUMIFS(BKE!$F:$F,BKE!$C:$C,'nguyen vat lieu kho'!$A:$A,BKE!$B:$B,'nguyen vat lieu kho'!N$3)</f>
        <v>0</v>
      </c>
      <c r="O264" s="183">
        <f>SUMIFS(BKE!$F:$F,BKE!$C:$C,'nguyen vat lieu kho'!$A:$A,BKE!$B:$B,'nguyen vat lieu kho'!O$3)</f>
        <v>0</v>
      </c>
      <c r="P264" s="183">
        <f>SUMIFS(BKE!$F:$F,BKE!$C:$C,'nguyen vat lieu kho'!$A:$A,BKE!$B:$B,'nguyen vat lieu kho'!P$3)</f>
        <v>0</v>
      </c>
      <c r="Q264" s="183">
        <f>SUMIFS(BKE!$F:$F,BKE!$C:$C,'nguyen vat lieu kho'!$A:$A,BKE!$B:$B,'nguyen vat lieu kho'!Q$3)</f>
        <v>0</v>
      </c>
      <c r="R264" s="183">
        <f>SUMIFS(BKE!$F:$F,BKE!$C:$C,'nguyen vat lieu kho'!$A:$A,BKE!$B:$B,'nguyen vat lieu kho'!R$3)</f>
        <v>0</v>
      </c>
      <c r="S264" s="183">
        <f>SUMIFS(BKE!$F:$F,BKE!$C:$C,'nguyen vat lieu kho'!$A:$A,BKE!$B:$B,'nguyen vat lieu kho'!S$3)</f>
        <v>0</v>
      </c>
      <c r="T264" s="183">
        <f>SUMIFS(BKE!$F:$F,BKE!$C:$C,'nguyen vat lieu kho'!$A:$A,BKE!$B:$B,'nguyen vat lieu kho'!T$3)</f>
        <v>0</v>
      </c>
      <c r="U264" s="183">
        <f>SUMIFS(BKE!$F:$F,BKE!$C:$C,'nguyen vat lieu kho'!$A:$A,BKE!$B:$B,'nguyen vat lieu kho'!U$3)</f>
        <v>0</v>
      </c>
      <c r="V264" s="183">
        <f>SUMIFS(BKE!$F:$F,BKE!$C:$C,'nguyen vat lieu kho'!$A:$A,BKE!$B:$B,'nguyen vat lieu kho'!V$3)</f>
        <v>0</v>
      </c>
      <c r="W264" s="183">
        <f>SUMIFS(BKE!$F:$F,BKE!$C:$C,'nguyen vat lieu kho'!$A:$A,BKE!$B:$B,'nguyen vat lieu kho'!W$3)</f>
        <v>0</v>
      </c>
      <c r="X264" s="183">
        <f>SUMIFS(BKE!$F:$F,BKE!$C:$C,'nguyen vat lieu kho'!$A:$A,BKE!$B:$B,'nguyen vat lieu kho'!X$3)</f>
        <v>0</v>
      </c>
      <c r="Y264" s="183">
        <f>SUMIFS(BKE!$F:$F,BKE!$C:$C,'nguyen vat lieu kho'!$A:$A,BKE!$B:$B,'nguyen vat lieu kho'!Y$3)</f>
        <v>0</v>
      </c>
      <c r="Z264" s="183">
        <f>SUMIFS(BKE!$F:$F,BKE!$C:$C,'nguyen vat lieu kho'!$A:$A,BKE!$B:$B,'nguyen vat lieu kho'!Z$3)</f>
        <v>0</v>
      </c>
      <c r="AA264" s="183">
        <f>SUMIFS(BKE!$F:$F,BKE!$C:$C,'nguyen vat lieu kho'!$A:$A,BKE!$B:$B,'nguyen vat lieu kho'!AA$3)</f>
        <v>0</v>
      </c>
      <c r="AB264" s="183">
        <f>SUMIFS(BKE!$F:$F,BKE!$C:$C,'nguyen vat lieu kho'!$A:$A,BKE!$B:$B,'nguyen vat lieu kho'!AB$3)</f>
        <v>0</v>
      </c>
      <c r="AC264" s="183">
        <f>SUMIFS(BKE!$F:$F,BKE!$C:$C,'nguyen vat lieu kho'!$A:$A,BKE!$B:$B,'nguyen vat lieu kho'!AC$3)</f>
        <v>0</v>
      </c>
      <c r="AD264" s="183">
        <f>SUMIFS(BKE!$F:$F,BKE!$C:$C,'nguyen vat lieu kho'!$A:$A,BKE!$B:$B,'nguyen vat lieu kho'!AD$3)</f>
        <v>0</v>
      </c>
      <c r="AE264" s="183">
        <f>SUMIFS(BKE!$F:$F,BKE!$C:$C,'nguyen vat lieu kho'!$A:$A,BKE!$B:$B,'nguyen vat lieu kho'!AE$3)</f>
        <v>0</v>
      </c>
      <c r="AF264" s="183">
        <f>SUMIFS(BKE!$F:$F,BKE!$C:$C,'nguyen vat lieu kho'!$A:$A,BKE!$B:$B,'nguyen vat lieu kho'!AF$3)</f>
        <v>0</v>
      </c>
      <c r="AG264" s="183">
        <f>SUMIFS(BKE!$F:$F,BKE!$C:$C,'nguyen vat lieu kho'!$A:$A,BKE!$B:$B,'nguyen vat lieu kho'!AG$3)</f>
        <v>0</v>
      </c>
      <c r="AH264" s="183">
        <f>SUMIFS(BKE!$F:$F,BKE!$C:$C,'nguyen vat lieu kho'!$A:$A,BKE!$B:$B,'nguyen vat lieu kho'!AH$3)</f>
        <v>0</v>
      </c>
      <c r="AI264" s="183">
        <f>SUMIFS(BKE!$F:$F,BKE!$C:$C,'nguyen vat lieu kho'!$A:$A,BKE!$B:$B,'nguyen vat lieu kho'!AI$3)</f>
        <v>0</v>
      </c>
      <c r="AJ264" s="183">
        <f>SUMIFS(BKE!$F:$F,BKE!$C:$C,'nguyen vat lieu kho'!$A:$A,BKE!$B:$B,'nguyen vat lieu kho'!AJ$3)</f>
        <v>0</v>
      </c>
      <c r="AK264" s="183">
        <f>SUMIFS(BKE!$F:$F,BKE!$C:$C,'nguyen vat lieu kho'!$A:$A,BKE!$B:$B,'nguyen vat lieu kho'!AK$3)</f>
        <v>0</v>
      </c>
      <c r="AL264" s="183">
        <f>SUMIFS(BKE!$F:$F,BKE!$C:$C,'nguyen vat lieu kho'!$A:$A,BKE!$B:$B,'nguyen vat lieu kho'!AL$3)</f>
        <v>0</v>
      </c>
      <c r="AM264" s="183">
        <f>SUMIFS(BKE!$F:$F,BKE!$C:$C,'nguyen vat lieu kho'!$A:$A,BKE!$B:$B,'nguyen vat lieu kho'!AM$3)</f>
        <v>0</v>
      </c>
      <c r="AN264" s="183">
        <f>SUMIFS(BKE!$F:$F,BKE!$C:$C,'nguyen vat lieu kho'!$A:$A,BKE!$B:$B,'nguyen vat lieu kho'!AN$3)</f>
        <v>0</v>
      </c>
      <c r="AO264" s="183">
        <f>SUMIFS(BKE!$F:$F,BKE!$C:$C,'nguyen vat lieu kho'!$A:$A,BKE!$B:$B,'nguyen vat lieu kho'!AO$3)</f>
        <v>0</v>
      </c>
      <c r="AP264" s="183">
        <f>SUMIFS(BKE!$F:$F,BKE!$C:$C,'nguyen vat lieu kho'!$A:$A,BKE!$B:$B,'nguyen vat lieu kho'!AP$3)</f>
        <v>0</v>
      </c>
      <c r="AQ264" s="183">
        <f>SUMIFS(BKE!$F:$F,BKE!$C:$C,'nguyen vat lieu kho'!$A:$A,BKE!$B:$B,'nguyen vat lieu kho'!AQ$3)</f>
        <v>0</v>
      </c>
    </row>
    <row r="265" spans="1:43" s="118" customFormat="1" ht="25.5" customHeight="1">
      <c r="A265" s="9" t="s">
        <v>572</v>
      </c>
      <c r="B265" s="9" t="s">
        <v>573</v>
      </c>
      <c r="C265" s="9" t="s">
        <v>27</v>
      </c>
      <c r="D265" s="123"/>
      <c r="E265" s="290"/>
      <c r="F265" s="124">
        <f t="shared" si="27"/>
        <v>0</v>
      </c>
      <c r="G265" s="125">
        <f>SUM(M265:AQ265)</f>
        <v>0</v>
      </c>
      <c r="H265" s="126">
        <f t="shared" si="31"/>
        <v>0</v>
      </c>
      <c r="I265" s="127">
        <f t="shared" si="29"/>
        <v>0</v>
      </c>
      <c r="J265" s="127">
        <f t="shared" si="29"/>
        <v>0</v>
      </c>
      <c r="K265" s="290"/>
      <c r="L265" s="122">
        <f t="shared" si="30"/>
        <v>0</v>
      </c>
      <c r="M265" s="183">
        <f>SUMIFS(BKE!$F:$F,BKE!$C:$C,'nguyen vat lieu kho'!$A:$A,BKE!$B:$B,'nguyen vat lieu kho'!M$3)</f>
        <v>0</v>
      </c>
      <c r="N265" s="183">
        <f>SUMIFS(BKE!$F:$F,BKE!$C:$C,'nguyen vat lieu kho'!$A:$A,BKE!$B:$B,'nguyen vat lieu kho'!N$3)</f>
        <v>0</v>
      </c>
      <c r="O265" s="183">
        <f>SUMIFS(BKE!$F:$F,BKE!$C:$C,'nguyen vat lieu kho'!$A:$A,BKE!$B:$B,'nguyen vat lieu kho'!O$3)</f>
        <v>0</v>
      </c>
      <c r="P265" s="183">
        <f>SUMIFS(BKE!$F:$F,BKE!$C:$C,'nguyen vat lieu kho'!$A:$A,BKE!$B:$B,'nguyen vat lieu kho'!P$3)</f>
        <v>0</v>
      </c>
      <c r="Q265" s="183">
        <f>SUMIFS(BKE!$F:$F,BKE!$C:$C,'nguyen vat lieu kho'!$A:$A,BKE!$B:$B,'nguyen vat lieu kho'!Q$3)</f>
        <v>0</v>
      </c>
      <c r="R265" s="183">
        <f>SUMIFS(BKE!$F:$F,BKE!$C:$C,'nguyen vat lieu kho'!$A:$A,BKE!$B:$B,'nguyen vat lieu kho'!R$3)</f>
        <v>0</v>
      </c>
      <c r="S265" s="183">
        <f>SUMIFS(BKE!$F:$F,BKE!$C:$C,'nguyen vat lieu kho'!$A:$A,BKE!$B:$B,'nguyen vat lieu kho'!S$3)</f>
        <v>0</v>
      </c>
      <c r="T265" s="183">
        <f>SUMIFS(BKE!$F:$F,BKE!$C:$C,'nguyen vat lieu kho'!$A:$A,BKE!$B:$B,'nguyen vat lieu kho'!T$3)</f>
        <v>0</v>
      </c>
      <c r="U265" s="183">
        <f>SUMIFS(BKE!$F:$F,BKE!$C:$C,'nguyen vat lieu kho'!$A:$A,BKE!$B:$B,'nguyen vat lieu kho'!U$3)</f>
        <v>0</v>
      </c>
      <c r="V265" s="183">
        <f>SUMIFS(BKE!$F:$F,BKE!$C:$C,'nguyen vat lieu kho'!$A:$A,BKE!$B:$B,'nguyen vat lieu kho'!V$3)</f>
        <v>0</v>
      </c>
      <c r="W265" s="183">
        <f>SUMIFS(BKE!$F:$F,BKE!$C:$C,'nguyen vat lieu kho'!$A:$A,BKE!$B:$B,'nguyen vat lieu kho'!W$3)</f>
        <v>0</v>
      </c>
      <c r="X265" s="183">
        <f>SUMIFS(BKE!$F:$F,BKE!$C:$C,'nguyen vat lieu kho'!$A:$A,BKE!$B:$B,'nguyen vat lieu kho'!X$3)</f>
        <v>0</v>
      </c>
      <c r="Y265" s="183">
        <f>SUMIFS(BKE!$F:$F,BKE!$C:$C,'nguyen vat lieu kho'!$A:$A,BKE!$B:$B,'nguyen vat lieu kho'!Y$3)</f>
        <v>0</v>
      </c>
      <c r="Z265" s="183">
        <f>SUMIFS(BKE!$F:$F,BKE!$C:$C,'nguyen vat lieu kho'!$A:$A,BKE!$B:$B,'nguyen vat lieu kho'!Z$3)</f>
        <v>0</v>
      </c>
      <c r="AA265" s="183">
        <f>SUMIFS(BKE!$F:$F,BKE!$C:$C,'nguyen vat lieu kho'!$A:$A,BKE!$B:$B,'nguyen vat lieu kho'!AA$3)</f>
        <v>0</v>
      </c>
      <c r="AB265" s="183">
        <f>SUMIFS(BKE!$F:$F,BKE!$C:$C,'nguyen vat lieu kho'!$A:$A,BKE!$B:$B,'nguyen vat lieu kho'!AB$3)</f>
        <v>0</v>
      </c>
      <c r="AC265" s="183">
        <f>SUMIFS(BKE!$F:$F,BKE!$C:$C,'nguyen vat lieu kho'!$A:$A,BKE!$B:$B,'nguyen vat lieu kho'!AC$3)</f>
        <v>0</v>
      </c>
      <c r="AD265" s="183">
        <f>SUMIFS(BKE!$F:$F,BKE!$C:$C,'nguyen vat lieu kho'!$A:$A,BKE!$B:$B,'nguyen vat lieu kho'!AD$3)</f>
        <v>0</v>
      </c>
      <c r="AE265" s="183">
        <f>SUMIFS(BKE!$F:$F,BKE!$C:$C,'nguyen vat lieu kho'!$A:$A,BKE!$B:$B,'nguyen vat lieu kho'!AE$3)</f>
        <v>0</v>
      </c>
      <c r="AF265" s="183">
        <f>SUMIFS(BKE!$F:$F,BKE!$C:$C,'nguyen vat lieu kho'!$A:$A,BKE!$B:$B,'nguyen vat lieu kho'!AF$3)</f>
        <v>0</v>
      </c>
      <c r="AG265" s="183">
        <f>SUMIFS(BKE!$F:$F,BKE!$C:$C,'nguyen vat lieu kho'!$A:$A,BKE!$B:$B,'nguyen vat lieu kho'!AG$3)</f>
        <v>0</v>
      </c>
      <c r="AH265" s="183">
        <f>SUMIFS(BKE!$F:$F,BKE!$C:$C,'nguyen vat lieu kho'!$A:$A,BKE!$B:$B,'nguyen vat lieu kho'!AH$3)</f>
        <v>0</v>
      </c>
      <c r="AI265" s="183">
        <f>SUMIFS(BKE!$F:$F,BKE!$C:$C,'nguyen vat lieu kho'!$A:$A,BKE!$B:$B,'nguyen vat lieu kho'!AI$3)</f>
        <v>0</v>
      </c>
      <c r="AJ265" s="183">
        <f>SUMIFS(BKE!$F:$F,BKE!$C:$C,'nguyen vat lieu kho'!$A:$A,BKE!$B:$B,'nguyen vat lieu kho'!AJ$3)</f>
        <v>0</v>
      </c>
      <c r="AK265" s="183">
        <f>SUMIFS(BKE!$F:$F,BKE!$C:$C,'nguyen vat lieu kho'!$A:$A,BKE!$B:$B,'nguyen vat lieu kho'!AK$3)</f>
        <v>0</v>
      </c>
      <c r="AL265" s="183">
        <f>SUMIFS(BKE!$F:$F,BKE!$C:$C,'nguyen vat lieu kho'!$A:$A,BKE!$B:$B,'nguyen vat lieu kho'!AL$3)</f>
        <v>0</v>
      </c>
      <c r="AM265" s="183">
        <f>SUMIFS(BKE!$F:$F,BKE!$C:$C,'nguyen vat lieu kho'!$A:$A,BKE!$B:$B,'nguyen vat lieu kho'!AM$3)</f>
        <v>0</v>
      </c>
      <c r="AN265" s="183">
        <f>SUMIFS(BKE!$F:$F,BKE!$C:$C,'nguyen vat lieu kho'!$A:$A,BKE!$B:$B,'nguyen vat lieu kho'!AN$3)</f>
        <v>0</v>
      </c>
      <c r="AO265" s="183">
        <f>SUMIFS(BKE!$F:$F,BKE!$C:$C,'nguyen vat lieu kho'!$A:$A,BKE!$B:$B,'nguyen vat lieu kho'!AO$3)</f>
        <v>0</v>
      </c>
      <c r="AP265" s="183">
        <f>SUMIFS(BKE!$F:$F,BKE!$C:$C,'nguyen vat lieu kho'!$A:$A,BKE!$B:$B,'nguyen vat lieu kho'!AP$3)</f>
        <v>0</v>
      </c>
      <c r="AQ265" s="183">
        <f>SUMIFS(BKE!$F:$F,BKE!$C:$C,'nguyen vat lieu kho'!$A:$A,BKE!$B:$B,'nguyen vat lieu kho'!AQ$3)</f>
        <v>0</v>
      </c>
    </row>
    <row r="266" spans="1:43" s="258" customFormat="1" ht="25.5" customHeight="1">
      <c r="A266" s="145"/>
      <c r="B266" s="145" t="s">
        <v>475</v>
      </c>
      <c r="C266" s="145"/>
      <c r="D266" s="123"/>
      <c r="E266" s="255"/>
      <c r="F266" s="256">
        <f>SUM(F139:F265)</f>
        <v>7365071.9607230583</v>
      </c>
      <c r="G266" s="256"/>
      <c r="H266" s="256">
        <f>SUM(H139:H265)</f>
        <v>19982243</v>
      </c>
      <c r="I266" s="257"/>
      <c r="J266" s="256">
        <f>SUM(J139:J265)</f>
        <v>17770038.937951129</v>
      </c>
      <c r="K266" s="255"/>
      <c r="L266" s="256">
        <f>SUM(L139:L265)</f>
        <v>9577276.0227719285</v>
      </c>
      <c r="M266" s="183">
        <f>SUMIFS(BKE!$F:$F,BKE!$C:$C,'nguyen vat lieu kho'!$A:$A,BKE!$B:$B,'nguyen vat lieu kho'!M$3)</f>
        <v>0</v>
      </c>
      <c r="N266" s="183">
        <f>SUMIFS(BKE!$F:$F,BKE!$C:$C,'nguyen vat lieu kho'!$A:$A,BKE!$B:$B,'nguyen vat lieu kho'!N$3)</f>
        <v>0</v>
      </c>
      <c r="O266" s="183">
        <f>SUMIFS(BKE!$F:$F,BKE!$C:$C,'nguyen vat lieu kho'!$A:$A,BKE!$B:$B,'nguyen vat lieu kho'!O$3)</f>
        <v>0</v>
      </c>
      <c r="P266" s="183">
        <f>SUMIFS(BKE!$F:$F,BKE!$C:$C,'nguyen vat lieu kho'!$A:$A,BKE!$B:$B,'nguyen vat lieu kho'!P$3)</f>
        <v>0</v>
      </c>
      <c r="Q266" s="183">
        <f>SUMIFS(BKE!$F:$F,BKE!$C:$C,'nguyen vat lieu kho'!$A:$A,BKE!$B:$B,'nguyen vat lieu kho'!Q$3)</f>
        <v>0</v>
      </c>
      <c r="R266" s="183">
        <f>SUMIFS(BKE!$F:$F,BKE!$C:$C,'nguyen vat lieu kho'!$A:$A,BKE!$B:$B,'nguyen vat lieu kho'!R$3)</f>
        <v>0</v>
      </c>
      <c r="S266" s="183">
        <f>SUMIFS(BKE!$F:$F,BKE!$C:$C,'nguyen vat lieu kho'!$A:$A,BKE!$B:$B,'nguyen vat lieu kho'!S$3)</f>
        <v>0</v>
      </c>
      <c r="T266" s="183">
        <f>SUMIFS(BKE!$F:$F,BKE!$C:$C,'nguyen vat lieu kho'!$A:$A,BKE!$B:$B,'nguyen vat lieu kho'!T$3)</f>
        <v>0</v>
      </c>
      <c r="U266" s="183">
        <f>SUMIFS(BKE!$F:$F,BKE!$C:$C,'nguyen vat lieu kho'!$A:$A,BKE!$B:$B,'nguyen vat lieu kho'!U$3)</f>
        <v>0</v>
      </c>
      <c r="V266" s="183">
        <f>SUMIFS(BKE!$F:$F,BKE!$C:$C,'nguyen vat lieu kho'!$A:$A,BKE!$B:$B,'nguyen vat lieu kho'!V$3)</f>
        <v>0</v>
      </c>
      <c r="W266" s="183">
        <f>SUMIFS(BKE!$F:$F,BKE!$C:$C,'nguyen vat lieu kho'!$A:$A,BKE!$B:$B,'nguyen vat lieu kho'!W$3)</f>
        <v>0</v>
      </c>
      <c r="X266" s="183">
        <f>SUMIFS(BKE!$F:$F,BKE!$C:$C,'nguyen vat lieu kho'!$A:$A,BKE!$B:$B,'nguyen vat lieu kho'!X$3)</f>
        <v>0</v>
      </c>
      <c r="Y266" s="183">
        <f>SUMIFS(BKE!$F:$F,BKE!$C:$C,'nguyen vat lieu kho'!$A:$A,BKE!$B:$B,'nguyen vat lieu kho'!Y$3)</f>
        <v>0</v>
      </c>
      <c r="Z266" s="183">
        <f>SUMIFS(BKE!$F:$F,BKE!$C:$C,'nguyen vat lieu kho'!$A:$A,BKE!$B:$B,'nguyen vat lieu kho'!Z$3)</f>
        <v>0</v>
      </c>
      <c r="AA266" s="183">
        <f>SUMIFS(BKE!$F:$F,BKE!$C:$C,'nguyen vat lieu kho'!$A:$A,BKE!$B:$B,'nguyen vat lieu kho'!AA$3)</f>
        <v>0</v>
      </c>
      <c r="AB266" s="183">
        <f>SUMIFS(BKE!$F:$F,BKE!$C:$C,'nguyen vat lieu kho'!$A:$A,BKE!$B:$B,'nguyen vat lieu kho'!AB$3)</f>
        <v>0</v>
      </c>
      <c r="AC266" s="183">
        <f>SUMIFS(BKE!$F:$F,BKE!$C:$C,'nguyen vat lieu kho'!$A:$A,BKE!$B:$B,'nguyen vat lieu kho'!AC$3)</f>
        <v>0</v>
      </c>
      <c r="AD266" s="183">
        <f>SUMIFS(BKE!$F:$F,BKE!$C:$C,'nguyen vat lieu kho'!$A:$A,BKE!$B:$B,'nguyen vat lieu kho'!AD$3)</f>
        <v>0</v>
      </c>
      <c r="AE266" s="183">
        <f>SUMIFS(BKE!$F:$F,BKE!$C:$C,'nguyen vat lieu kho'!$A:$A,BKE!$B:$B,'nguyen vat lieu kho'!AE$3)</f>
        <v>0</v>
      </c>
      <c r="AF266" s="183">
        <f>SUMIFS(BKE!$F:$F,BKE!$C:$C,'nguyen vat lieu kho'!$A:$A,BKE!$B:$B,'nguyen vat lieu kho'!AF$3)</f>
        <v>0</v>
      </c>
      <c r="AG266" s="183">
        <f>SUMIFS(BKE!$F:$F,BKE!$C:$C,'nguyen vat lieu kho'!$A:$A,BKE!$B:$B,'nguyen vat lieu kho'!AG$3)</f>
        <v>0</v>
      </c>
      <c r="AH266" s="183">
        <f>SUMIFS(BKE!$F:$F,BKE!$C:$C,'nguyen vat lieu kho'!$A:$A,BKE!$B:$B,'nguyen vat lieu kho'!AH$3)</f>
        <v>0</v>
      </c>
      <c r="AI266" s="183">
        <f>SUMIFS(BKE!$F:$F,BKE!$C:$C,'nguyen vat lieu kho'!$A:$A,BKE!$B:$B,'nguyen vat lieu kho'!AI$3)</f>
        <v>0</v>
      </c>
      <c r="AJ266" s="183">
        <f>SUMIFS(BKE!$F:$F,BKE!$C:$C,'nguyen vat lieu kho'!$A:$A,BKE!$B:$B,'nguyen vat lieu kho'!AJ$3)</f>
        <v>0</v>
      </c>
      <c r="AK266" s="183">
        <f>SUMIFS(BKE!$F:$F,BKE!$C:$C,'nguyen vat lieu kho'!$A:$A,BKE!$B:$B,'nguyen vat lieu kho'!AK$3)</f>
        <v>0</v>
      </c>
      <c r="AL266" s="183">
        <f>SUMIFS(BKE!$F:$F,BKE!$C:$C,'nguyen vat lieu kho'!$A:$A,BKE!$B:$B,'nguyen vat lieu kho'!AL$3)</f>
        <v>0</v>
      </c>
      <c r="AM266" s="183">
        <f>SUMIFS(BKE!$F:$F,BKE!$C:$C,'nguyen vat lieu kho'!$A:$A,BKE!$B:$B,'nguyen vat lieu kho'!AM$3)</f>
        <v>0</v>
      </c>
      <c r="AN266" s="183">
        <f>SUMIFS(BKE!$F:$F,BKE!$C:$C,'nguyen vat lieu kho'!$A:$A,BKE!$B:$B,'nguyen vat lieu kho'!AN$3)</f>
        <v>0</v>
      </c>
      <c r="AO266" s="183">
        <f>SUMIFS(BKE!$F:$F,BKE!$C:$C,'nguyen vat lieu kho'!$A:$A,BKE!$B:$B,'nguyen vat lieu kho'!AO$3)</f>
        <v>0</v>
      </c>
      <c r="AP266" s="183">
        <f>SUMIFS(BKE!$F:$F,BKE!$C:$C,'nguyen vat lieu kho'!$A:$A,BKE!$B:$B,'nguyen vat lieu kho'!AP$3)</f>
        <v>0</v>
      </c>
      <c r="AQ266" s="183">
        <f>SUMIFS(BKE!$F:$F,BKE!$C:$C,'nguyen vat lieu kho'!$A:$A,BKE!$B:$B,'nguyen vat lieu kho'!AQ$3)</f>
        <v>0</v>
      </c>
    </row>
    <row r="267" spans="1:43" s="118" customFormat="1" ht="25.5" customHeight="1">
      <c r="A267" s="132"/>
      <c r="B267" s="133" t="s">
        <v>731</v>
      </c>
      <c r="C267" s="132"/>
      <c r="D267" s="132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132"/>
      <c r="AD267" s="132"/>
      <c r="AE267" s="132"/>
      <c r="AF267" s="132"/>
      <c r="AG267" s="132"/>
      <c r="AH267" s="132"/>
      <c r="AI267" s="132"/>
      <c r="AJ267" s="132"/>
      <c r="AK267" s="132"/>
      <c r="AL267" s="132"/>
      <c r="AM267" s="132"/>
      <c r="AN267" s="132"/>
      <c r="AO267" s="132"/>
      <c r="AP267" s="132"/>
      <c r="AQ267" s="132"/>
    </row>
    <row r="268" spans="1:43" s="118" customFormat="1" ht="25.5" customHeight="1">
      <c r="A268" s="6" t="s">
        <v>308</v>
      </c>
      <c r="B268" s="10" t="s">
        <v>309</v>
      </c>
      <c r="C268" s="137" t="s">
        <v>27</v>
      </c>
      <c r="D268" s="123"/>
      <c r="E268" s="128"/>
      <c r="F268" s="124">
        <f>E268*D268</f>
        <v>0</v>
      </c>
      <c r="G268" s="125">
        <f>SUM(M268:AQ268)</f>
        <v>0</v>
      </c>
      <c r="H268" s="126">
        <f>D268*G268</f>
        <v>0</v>
      </c>
      <c r="I268" s="127">
        <f t="shared" ref="I268:J272" si="32">E268+G268-K268</f>
        <v>0</v>
      </c>
      <c r="J268" s="127">
        <f t="shared" si="32"/>
        <v>0</v>
      </c>
      <c r="K268" s="128"/>
      <c r="L268" s="122">
        <f>K268*D268</f>
        <v>0</v>
      </c>
      <c r="M268" s="183">
        <f>SUMIFS(BKE!$F:$F,BKE!$C:$C,'nguyen vat lieu kho'!$A:$A,BKE!$B:$B,'nguyen vat lieu kho'!M$3)</f>
        <v>0</v>
      </c>
      <c r="N268" s="183">
        <f>SUMIFS(BKE!$F:$F,BKE!$C:$C,'nguyen vat lieu kho'!$A:$A,BKE!$B:$B,'nguyen vat lieu kho'!N$3)</f>
        <v>0</v>
      </c>
      <c r="O268" s="183">
        <f>SUMIFS(BKE!$F:$F,BKE!$C:$C,'nguyen vat lieu kho'!$A:$A,BKE!$B:$B,'nguyen vat lieu kho'!O$3)</f>
        <v>0</v>
      </c>
      <c r="P268" s="183">
        <f>SUMIFS(BKE!$F:$F,BKE!$C:$C,'nguyen vat lieu kho'!$A:$A,BKE!$B:$B,'nguyen vat lieu kho'!P$3)</f>
        <v>0</v>
      </c>
      <c r="Q268" s="183">
        <f>SUMIFS(BKE!$F:$F,BKE!$C:$C,'nguyen vat lieu kho'!$A:$A,BKE!$B:$B,'nguyen vat lieu kho'!Q$3)</f>
        <v>0</v>
      </c>
      <c r="R268" s="183">
        <f>SUMIFS(BKE!$F:$F,BKE!$C:$C,'nguyen vat lieu kho'!$A:$A,BKE!$B:$B,'nguyen vat lieu kho'!R$3)</f>
        <v>0</v>
      </c>
      <c r="S268" s="183">
        <f>SUMIFS(BKE!$F:$F,BKE!$C:$C,'nguyen vat lieu kho'!$A:$A,BKE!$B:$B,'nguyen vat lieu kho'!S$3)</f>
        <v>0</v>
      </c>
      <c r="T268" s="183">
        <f>SUMIFS(BKE!$F:$F,BKE!$C:$C,'nguyen vat lieu kho'!$A:$A,BKE!$B:$B,'nguyen vat lieu kho'!T$3)</f>
        <v>0</v>
      </c>
      <c r="U268" s="183">
        <f>SUMIFS(BKE!$F:$F,BKE!$C:$C,'nguyen vat lieu kho'!$A:$A,BKE!$B:$B,'nguyen vat lieu kho'!U$3)</f>
        <v>0</v>
      </c>
      <c r="V268" s="183">
        <f>SUMIFS(BKE!$F:$F,BKE!$C:$C,'nguyen vat lieu kho'!$A:$A,BKE!$B:$B,'nguyen vat lieu kho'!V$3)</f>
        <v>0</v>
      </c>
      <c r="W268" s="183">
        <f>SUMIFS(BKE!$F:$F,BKE!$C:$C,'nguyen vat lieu kho'!$A:$A,BKE!$B:$B,'nguyen vat lieu kho'!W$3)</f>
        <v>0</v>
      </c>
      <c r="X268" s="183">
        <f>SUMIFS(BKE!$F:$F,BKE!$C:$C,'nguyen vat lieu kho'!$A:$A,BKE!$B:$B,'nguyen vat lieu kho'!X$3)</f>
        <v>0</v>
      </c>
      <c r="Y268" s="183">
        <f>SUMIFS(BKE!$F:$F,BKE!$C:$C,'nguyen vat lieu kho'!$A:$A,BKE!$B:$B,'nguyen vat lieu kho'!Y$3)</f>
        <v>0</v>
      </c>
      <c r="Z268" s="183">
        <f>SUMIFS(BKE!$F:$F,BKE!$C:$C,'nguyen vat lieu kho'!$A:$A,BKE!$B:$B,'nguyen vat lieu kho'!Z$3)</f>
        <v>0</v>
      </c>
      <c r="AA268" s="183">
        <f>SUMIFS(BKE!$F:$F,BKE!$C:$C,'nguyen vat lieu kho'!$A:$A,BKE!$B:$B,'nguyen vat lieu kho'!AA$3)</f>
        <v>0</v>
      </c>
      <c r="AB268" s="183">
        <f>SUMIFS(BKE!$F:$F,BKE!$C:$C,'nguyen vat lieu kho'!$A:$A,BKE!$B:$B,'nguyen vat lieu kho'!AB$3)</f>
        <v>0</v>
      </c>
      <c r="AC268" s="183">
        <f>SUMIFS(BKE!$F:$F,BKE!$C:$C,'nguyen vat lieu kho'!$A:$A,BKE!$B:$B,'nguyen vat lieu kho'!AC$3)</f>
        <v>0</v>
      </c>
      <c r="AD268" s="183">
        <f>SUMIFS(BKE!$F:$F,BKE!$C:$C,'nguyen vat lieu kho'!$A:$A,BKE!$B:$B,'nguyen vat lieu kho'!AD$3)</f>
        <v>0</v>
      </c>
      <c r="AE268" s="183">
        <f>SUMIFS(BKE!$F:$F,BKE!$C:$C,'nguyen vat lieu kho'!$A:$A,BKE!$B:$B,'nguyen vat lieu kho'!AE$3)</f>
        <v>0</v>
      </c>
      <c r="AF268" s="183">
        <f>SUMIFS(BKE!$F:$F,BKE!$C:$C,'nguyen vat lieu kho'!$A:$A,BKE!$B:$B,'nguyen vat lieu kho'!AF$3)</f>
        <v>0</v>
      </c>
      <c r="AG268" s="183">
        <f>SUMIFS(BKE!$F:$F,BKE!$C:$C,'nguyen vat lieu kho'!$A:$A,BKE!$B:$B,'nguyen vat lieu kho'!AG$3)</f>
        <v>0</v>
      </c>
      <c r="AH268" s="183">
        <f>SUMIFS(BKE!$F:$F,BKE!$C:$C,'nguyen vat lieu kho'!$A:$A,BKE!$B:$B,'nguyen vat lieu kho'!AH$3)</f>
        <v>0</v>
      </c>
      <c r="AI268" s="183">
        <f>SUMIFS(BKE!$F:$F,BKE!$C:$C,'nguyen vat lieu kho'!$A:$A,BKE!$B:$B,'nguyen vat lieu kho'!AI$3)</f>
        <v>0</v>
      </c>
      <c r="AJ268" s="183">
        <f>SUMIFS(BKE!$F:$F,BKE!$C:$C,'nguyen vat lieu kho'!$A:$A,BKE!$B:$B,'nguyen vat lieu kho'!AJ$3)</f>
        <v>0</v>
      </c>
      <c r="AK268" s="183">
        <f>SUMIFS(BKE!$F:$F,BKE!$C:$C,'nguyen vat lieu kho'!$A:$A,BKE!$B:$B,'nguyen vat lieu kho'!AK$3)</f>
        <v>0</v>
      </c>
      <c r="AL268" s="183">
        <f>SUMIFS(BKE!$F:$F,BKE!$C:$C,'nguyen vat lieu kho'!$A:$A,BKE!$B:$B,'nguyen vat lieu kho'!AL$3)</f>
        <v>0</v>
      </c>
      <c r="AM268" s="183">
        <f>SUMIFS(BKE!$F:$F,BKE!$C:$C,'nguyen vat lieu kho'!$A:$A,BKE!$B:$B,'nguyen vat lieu kho'!AM$3)</f>
        <v>0</v>
      </c>
      <c r="AN268" s="183">
        <f>SUMIFS(BKE!$F:$F,BKE!$C:$C,'nguyen vat lieu kho'!$A:$A,BKE!$B:$B,'nguyen vat lieu kho'!AN$3)</f>
        <v>0</v>
      </c>
      <c r="AO268" s="183">
        <f>SUMIFS(BKE!$F:$F,BKE!$C:$C,'nguyen vat lieu kho'!$A:$A,BKE!$B:$B,'nguyen vat lieu kho'!AO$3)</f>
        <v>0</v>
      </c>
      <c r="AP268" s="183">
        <f>SUMIFS(BKE!$F:$F,BKE!$C:$C,'nguyen vat lieu kho'!$A:$A,BKE!$B:$B,'nguyen vat lieu kho'!AP$3)</f>
        <v>0</v>
      </c>
      <c r="AQ268" s="183">
        <f>SUMIFS(BKE!$F:$F,BKE!$C:$C,'nguyen vat lieu kho'!$A:$A,BKE!$B:$B,'nguyen vat lieu kho'!AQ$3)</f>
        <v>0</v>
      </c>
    </row>
    <row r="269" spans="1:43" s="118" customFormat="1" ht="25.5" customHeight="1">
      <c r="A269" s="6" t="s">
        <v>660</v>
      </c>
      <c r="B269" s="10" t="s">
        <v>661</v>
      </c>
      <c r="C269" s="137" t="s">
        <v>27</v>
      </c>
      <c r="D269" s="123"/>
      <c r="E269" s="128"/>
      <c r="F269" s="124">
        <f>E269*D269</f>
        <v>0</v>
      </c>
      <c r="G269" s="125">
        <f>SUM(M269:AQ269)</f>
        <v>0</v>
      </c>
      <c r="H269" s="126">
        <f>D269*G269</f>
        <v>0</v>
      </c>
      <c r="I269" s="127">
        <f t="shared" si="32"/>
        <v>0</v>
      </c>
      <c r="J269" s="127">
        <f t="shared" si="32"/>
        <v>0</v>
      </c>
      <c r="K269" s="128"/>
      <c r="L269" s="122">
        <f>K269*D269</f>
        <v>0</v>
      </c>
      <c r="M269" s="183">
        <f>SUMIFS(BKE!$F:$F,BKE!$C:$C,'nguyen vat lieu kho'!$A:$A,BKE!$B:$B,'nguyen vat lieu kho'!M$3)</f>
        <v>0</v>
      </c>
      <c r="N269" s="183">
        <f>SUMIFS(BKE!$F:$F,BKE!$C:$C,'nguyen vat lieu kho'!$A:$A,BKE!$B:$B,'nguyen vat lieu kho'!N$3)</f>
        <v>0</v>
      </c>
      <c r="O269" s="183">
        <f>SUMIFS(BKE!$F:$F,BKE!$C:$C,'nguyen vat lieu kho'!$A:$A,BKE!$B:$B,'nguyen vat lieu kho'!O$3)</f>
        <v>0</v>
      </c>
      <c r="P269" s="183">
        <f>SUMIFS(BKE!$F:$F,BKE!$C:$C,'nguyen vat lieu kho'!$A:$A,BKE!$B:$B,'nguyen vat lieu kho'!P$3)</f>
        <v>0</v>
      </c>
      <c r="Q269" s="183">
        <f>SUMIFS(BKE!$F:$F,BKE!$C:$C,'nguyen vat lieu kho'!$A:$A,BKE!$B:$B,'nguyen vat lieu kho'!Q$3)</f>
        <v>0</v>
      </c>
      <c r="R269" s="183">
        <f>SUMIFS(BKE!$F:$F,BKE!$C:$C,'nguyen vat lieu kho'!$A:$A,BKE!$B:$B,'nguyen vat lieu kho'!R$3)</f>
        <v>0</v>
      </c>
      <c r="S269" s="183">
        <f>SUMIFS(BKE!$F:$F,BKE!$C:$C,'nguyen vat lieu kho'!$A:$A,BKE!$B:$B,'nguyen vat lieu kho'!S$3)</f>
        <v>0</v>
      </c>
      <c r="T269" s="183">
        <f>SUMIFS(BKE!$F:$F,BKE!$C:$C,'nguyen vat lieu kho'!$A:$A,BKE!$B:$B,'nguyen vat lieu kho'!T$3)</f>
        <v>0</v>
      </c>
      <c r="U269" s="183">
        <f>SUMIFS(BKE!$F:$F,BKE!$C:$C,'nguyen vat lieu kho'!$A:$A,BKE!$B:$B,'nguyen vat lieu kho'!U$3)</f>
        <v>0</v>
      </c>
      <c r="V269" s="183">
        <f>SUMIFS(BKE!$F:$F,BKE!$C:$C,'nguyen vat lieu kho'!$A:$A,BKE!$B:$B,'nguyen vat lieu kho'!V$3)</f>
        <v>0</v>
      </c>
      <c r="W269" s="183">
        <f>SUMIFS(BKE!$F:$F,BKE!$C:$C,'nguyen vat lieu kho'!$A:$A,BKE!$B:$B,'nguyen vat lieu kho'!W$3)</f>
        <v>0</v>
      </c>
      <c r="X269" s="183">
        <f>SUMIFS(BKE!$F:$F,BKE!$C:$C,'nguyen vat lieu kho'!$A:$A,BKE!$B:$B,'nguyen vat lieu kho'!X$3)</f>
        <v>0</v>
      </c>
      <c r="Y269" s="183">
        <f>SUMIFS(BKE!$F:$F,BKE!$C:$C,'nguyen vat lieu kho'!$A:$A,BKE!$B:$B,'nguyen vat lieu kho'!Y$3)</f>
        <v>0</v>
      </c>
      <c r="Z269" s="183">
        <f>SUMIFS(BKE!$F:$F,BKE!$C:$C,'nguyen vat lieu kho'!$A:$A,BKE!$B:$B,'nguyen vat lieu kho'!Z$3)</f>
        <v>0</v>
      </c>
      <c r="AA269" s="183">
        <f>SUMIFS(BKE!$F:$F,BKE!$C:$C,'nguyen vat lieu kho'!$A:$A,BKE!$B:$B,'nguyen vat lieu kho'!AA$3)</f>
        <v>0</v>
      </c>
      <c r="AB269" s="183">
        <f>SUMIFS(BKE!$F:$F,BKE!$C:$C,'nguyen vat lieu kho'!$A:$A,BKE!$B:$B,'nguyen vat lieu kho'!AB$3)</f>
        <v>0</v>
      </c>
      <c r="AC269" s="183">
        <f>SUMIFS(BKE!$F:$F,BKE!$C:$C,'nguyen vat lieu kho'!$A:$A,BKE!$B:$B,'nguyen vat lieu kho'!AC$3)</f>
        <v>0</v>
      </c>
      <c r="AD269" s="183">
        <f>SUMIFS(BKE!$F:$F,BKE!$C:$C,'nguyen vat lieu kho'!$A:$A,BKE!$B:$B,'nguyen vat lieu kho'!AD$3)</f>
        <v>0</v>
      </c>
      <c r="AE269" s="183">
        <f>SUMIFS(BKE!$F:$F,BKE!$C:$C,'nguyen vat lieu kho'!$A:$A,BKE!$B:$B,'nguyen vat lieu kho'!AE$3)</f>
        <v>0</v>
      </c>
      <c r="AF269" s="183">
        <f>SUMIFS(BKE!$F:$F,BKE!$C:$C,'nguyen vat lieu kho'!$A:$A,BKE!$B:$B,'nguyen vat lieu kho'!AF$3)</f>
        <v>0</v>
      </c>
      <c r="AG269" s="183">
        <f>SUMIFS(BKE!$F:$F,BKE!$C:$C,'nguyen vat lieu kho'!$A:$A,BKE!$B:$B,'nguyen vat lieu kho'!AG$3)</f>
        <v>0</v>
      </c>
      <c r="AH269" s="183">
        <f>SUMIFS(BKE!$F:$F,BKE!$C:$C,'nguyen vat lieu kho'!$A:$A,BKE!$B:$B,'nguyen vat lieu kho'!AH$3)</f>
        <v>0</v>
      </c>
      <c r="AI269" s="183">
        <f>SUMIFS(BKE!$F:$F,BKE!$C:$C,'nguyen vat lieu kho'!$A:$A,BKE!$B:$B,'nguyen vat lieu kho'!AI$3)</f>
        <v>0</v>
      </c>
      <c r="AJ269" s="183">
        <f>SUMIFS(BKE!$F:$F,BKE!$C:$C,'nguyen vat lieu kho'!$A:$A,BKE!$B:$B,'nguyen vat lieu kho'!AJ$3)</f>
        <v>0</v>
      </c>
      <c r="AK269" s="183">
        <f>SUMIFS(BKE!$F:$F,BKE!$C:$C,'nguyen vat lieu kho'!$A:$A,BKE!$B:$B,'nguyen vat lieu kho'!AK$3)</f>
        <v>0</v>
      </c>
      <c r="AL269" s="183">
        <f>SUMIFS(BKE!$F:$F,BKE!$C:$C,'nguyen vat lieu kho'!$A:$A,BKE!$B:$B,'nguyen vat lieu kho'!AL$3)</f>
        <v>0</v>
      </c>
      <c r="AM269" s="183">
        <f>SUMIFS(BKE!$F:$F,BKE!$C:$C,'nguyen vat lieu kho'!$A:$A,BKE!$B:$B,'nguyen vat lieu kho'!AM$3)</f>
        <v>0</v>
      </c>
      <c r="AN269" s="183">
        <f>SUMIFS(BKE!$F:$F,BKE!$C:$C,'nguyen vat lieu kho'!$A:$A,BKE!$B:$B,'nguyen vat lieu kho'!AN$3)</f>
        <v>0</v>
      </c>
      <c r="AO269" s="183">
        <f>SUMIFS(BKE!$F:$F,BKE!$C:$C,'nguyen vat lieu kho'!$A:$A,BKE!$B:$B,'nguyen vat lieu kho'!AO$3)</f>
        <v>0</v>
      </c>
      <c r="AP269" s="183">
        <f>SUMIFS(BKE!$F:$F,BKE!$C:$C,'nguyen vat lieu kho'!$A:$A,BKE!$B:$B,'nguyen vat lieu kho'!AP$3)</f>
        <v>0</v>
      </c>
      <c r="AQ269" s="183">
        <f>SUMIFS(BKE!$F:$F,BKE!$C:$C,'nguyen vat lieu kho'!$A:$A,BKE!$B:$B,'nguyen vat lieu kho'!AQ$3)</f>
        <v>0</v>
      </c>
    </row>
    <row r="270" spans="1:43" s="118" customFormat="1" ht="25.5" customHeight="1">
      <c r="A270" s="6" t="s">
        <v>297</v>
      </c>
      <c r="B270" s="10" t="s">
        <v>298</v>
      </c>
      <c r="C270" s="137" t="s">
        <v>299</v>
      </c>
      <c r="D270" s="123" t="str">
        <f>VLOOKUP(A270,BKE!C647:H1053,5,0)</f>
        <v>0</v>
      </c>
      <c r="E270" s="128"/>
      <c r="F270" s="124">
        <f>E270*D270</f>
        <v>0</v>
      </c>
      <c r="G270" s="125">
        <f>SUM(M270:AQ270)</f>
        <v>0</v>
      </c>
      <c r="H270" s="126">
        <f>D270*G270</f>
        <v>0</v>
      </c>
      <c r="I270" s="127">
        <f t="shared" si="32"/>
        <v>0</v>
      </c>
      <c r="J270" s="127">
        <f t="shared" si="32"/>
        <v>0</v>
      </c>
      <c r="K270" s="128"/>
      <c r="L270" s="122">
        <f>K270*D270</f>
        <v>0</v>
      </c>
      <c r="M270" s="183">
        <f>SUMIFS(BKE!$F:$F,BKE!$C:$C,'nguyen vat lieu kho'!$A:$A,BKE!$B:$B,'nguyen vat lieu kho'!M$3)</f>
        <v>0</v>
      </c>
      <c r="N270" s="183">
        <f>SUMIFS(BKE!$F:$F,BKE!$C:$C,'nguyen vat lieu kho'!$A:$A,BKE!$B:$B,'nguyen vat lieu kho'!N$3)</f>
        <v>0</v>
      </c>
      <c r="O270" s="183">
        <f>SUMIFS(BKE!$F:$F,BKE!$C:$C,'nguyen vat lieu kho'!$A:$A,BKE!$B:$B,'nguyen vat lieu kho'!O$3)</f>
        <v>0</v>
      </c>
      <c r="P270" s="183">
        <f>SUMIFS(BKE!$F:$F,BKE!$C:$C,'nguyen vat lieu kho'!$A:$A,BKE!$B:$B,'nguyen vat lieu kho'!P$3)</f>
        <v>0</v>
      </c>
      <c r="Q270" s="183">
        <f>SUMIFS(BKE!$F:$F,BKE!$C:$C,'nguyen vat lieu kho'!$A:$A,BKE!$B:$B,'nguyen vat lieu kho'!Q$3)</f>
        <v>0</v>
      </c>
      <c r="R270" s="183">
        <f>SUMIFS(BKE!$F:$F,BKE!$C:$C,'nguyen vat lieu kho'!$A:$A,BKE!$B:$B,'nguyen vat lieu kho'!R$3)</f>
        <v>0</v>
      </c>
      <c r="S270" s="183">
        <f>SUMIFS(BKE!$F:$F,BKE!$C:$C,'nguyen vat lieu kho'!$A:$A,BKE!$B:$B,'nguyen vat lieu kho'!S$3)</f>
        <v>0</v>
      </c>
      <c r="T270" s="183">
        <f>SUMIFS(BKE!$F:$F,BKE!$C:$C,'nguyen vat lieu kho'!$A:$A,BKE!$B:$B,'nguyen vat lieu kho'!T$3)</f>
        <v>0</v>
      </c>
      <c r="U270" s="183">
        <f>SUMIFS(BKE!$F:$F,BKE!$C:$C,'nguyen vat lieu kho'!$A:$A,BKE!$B:$B,'nguyen vat lieu kho'!U$3)</f>
        <v>0</v>
      </c>
      <c r="V270" s="183">
        <f>SUMIFS(BKE!$F:$F,BKE!$C:$C,'nguyen vat lieu kho'!$A:$A,BKE!$B:$B,'nguyen vat lieu kho'!V$3)</f>
        <v>0</v>
      </c>
      <c r="W270" s="183">
        <f>SUMIFS(BKE!$F:$F,BKE!$C:$C,'nguyen vat lieu kho'!$A:$A,BKE!$B:$B,'nguyen vat lieu kho'!W$3)</f>
        <v>0</v>
      </c>
      <c r="X270" s="183">
        <f>SUMIFS(BKE!$F:$F,BKE!$C:$C,'nguyen vat lieu kho'!$A:$A,BKE!$B:$B,'nguyen vat lieu kho'!X$3)</f>
        <v>0</v>
      </c>
      <c r="Y270" s="183">
        <f>SUMIFS(BKE!$F:$F,BKE!$C:$C,'nguyen vat lieu kho'!$A:$A,BKE!$B:$B,'nguyen vat lieu kho'!Y$3)</f>
        <v>0</v>
      </c>
      <c r="Z270" s="183">
        <f>SUMIFS(BKE!$F:$F,BKE!$C:$C,'nguyen vat lieu kho'!$A:$A,BKE!$B:$B,'nguyen vat lieu kho'!Z$3)</f>
        <v>0</v>
      </c>
      <c r="AA270" s="183">
        <f>SUMIFS(BKE!$F:$F,BKE!$C:$C,'nguyen vat lieu kho'!$A:$A,BKE!$B:$B,'nguyen vat lieu kho'!AA$3)</f>
        <v>0</v>
      </c>
      <c r="AB270" s="183">
        <f>SUMIFS(BKE!$F:$F,BKE!$C:$C,'nguyen vat lieu kho'!$A:$A,BKE!$B:$B,'nguyen vat lieu kho'!AB$3)</f>
        <v>0</v>
      </c>
      <c r="AC270" s="183">
        <f>SUMIFS(BKE!$F:$F,BKE!$C:$C,'nguyen vat lieu kho'!$A:$A,BKE!$B:$B,'nguyen vat lieu kho'!AC$3)</f>
        <v>0</v>
      </c>
      <c r="AD270" s="183">
        <f>SUMIFS(BKE!$F:$F,BKE!$C:$C,'nguyen vat lieu kho'!$A:$A,BKE!$B:$B,'nguyen vat lieu kho'!AD$3)</f>
        <v>0</v>
      </c>
      <c r="AE270" s="183">
        <f>SUMIFS(BKE!$F:$F,BKE!$C:$C,'nguyen vat lieu kho'!$A:$A,BKE!$B:$B,'nguyen vat lieu kho'!AE$3)</f>
        <v>0</v>
      </c>
      <c r="AF270" s="183">
        <f>SUMIFS(BKE!$F:$F,BKE!$C:$C,'nguyen vat lieu kho'!$A:$A,BKE!$B:$B,'nguyen vat lieu kho'!AF$3)</f>
        <v>0</v>
      </c>
      <c r="AG270" s="183">
        <f>SUMIFS(BKE!$F:$F,BKE!$C:$C,'nguyen vat lieu kho'!$A:$A,BKE!$B:$B,'nguyen vat lieu kho'!AG$3)</f>
        <v>0</v>
      </c>
      <c r="AH270" s="183">
        <f>SUMIFS(BKE!$F:$F,BKE!$C:$C,'nguyen vat lieu kho'!$A:$A,BKE!$B:$B,'nguyen vat lieu kho'!AH$3)</f>
        <v>0</v>
      </c>
      <c r="AI270" s="183">
        <f>SUMIFS(BKE!$F:$F,BKE!$C:$C,'nguyen vat lieu kho'!$A:$A,BKE!$B:$B,'nguyen vat lieu kho'!AI$3)</f>
        <v>0</v>
      </c>
      <c r="AJ270" s="183">
        <f>SUMIFS(BKE!$F:$F,BKE!$C:$C,'nguyen vat lieu kho'!$A:$A,BKE!$B:$B,'nguyen vat lieu kho'!AJ$3)</f>
        <v>0</v>
      </c>
      <c r="AK270" s="183">
        <f>SUMIFS(BKE!$F:$F,BKE!$C:$C,'nguyen vat lieu kho'!$A:$A,BKE!$B:$B,'nguyen vat lieu kho'!AK$3)</f>
        <v>0</v>
      </c>
      <c r="AL270" s="183">
        <f>SUMIFS(BKE!$F:$F,BKE!$C:$C,'nguyen vat lieu kho'!$A:$A,BKE!$B:$B,'nguyen vat lieu kho'!AL$3)</f>
        <v>0</v>
      </c>
      <c r="AM270" s="183">
        <f>SUMIFS(BKE!$F:$F,BKE!$C:$C,'nguyen vat lieu kho'!$A:$A,BKE!$B:$B,'nguyen vat lieu kho'!AM$3)</f>
        <v>0</v>
      </c>
      <c r="AN270" s="183">
        <f>SUMIFS(BKE!$F:$F,BKE!$C:$C,'nguyen vat lieu kho'!$A:$A,BKE!$B:$B,'nguyen vat lieu kho'!AN$3)</f>
        <v>0</v>
      </c>
      <c r="AO270" s="183">
        <f>SUMIFS(BKE!$F:$F,BKE!$C:$C,'nguyen vat lieu kho'!$A:$A,BKE!$B:$B,'nguyen vat lieu kho'!AO$3)</f>
        <v>0</v>
      </c>
      <c r="AP270" s="183">
        <f>SUMIFS(BKE!$F:$F,BKE!$C:$C,'nguyen vat lieu kho'!$A:$A,BKE!$B:$B,'nguyen vat lieu kho'!AP$3)</f>
        <v>0</v>
      </c>
      <c r="AQ270" s="183">
        <f>SUMIFS(BKE!$F:$F,BKE!$C:$C,'nguyen vat lieu kho'!$A:$A,BKE!$B:$B,'nguyen vat lieu kho'!AQ$3)</f>
        <v>0</v>
      </c>
    </row>
    <row r="271" spans="1:43" s="118" customFormat="1" ht="25.5" customHeight="1">
      <c r="A271" s="6" t="s">
        <v>685</v>
      </c>
      <c r="B271" s="10" t="s">
        <v>686</v>
      </c>
      <c r="C271" s="137" t="s">
        <v>299</v>
      </c>
      <c r="D271" s="123">
        <v>2979.13</v>
      </c>
      <c r="E271" s="128"/>
      <c r="F271" s="124">
        <f>E271*D271</f>
        <v>0</v>
      </c>
      <c r="G271" s="125">
        <f>SUM(M271:AQ271)</f>
        <v>0</v>
      </c>
      <c r="H271" s="126">
        <f>D271*G271</f>
        <v>0</v>
      </c>
      <c r="I271" s="127">
        <f t="shared" si="32"/>
        <v>0</v>
      </c>
      <c r="J271" s="127">
        <f t="shared" si="32"/>
        <v>0</v>
      </c>
      <c r="K271" s="128"/>
      <c r="L271" s="122">
        <f>K271*D271</f>
        <v>0</v>
      </c>
      <c r="M271" s="183">
        <f>SUMIFS(BKE!$F:$F,BKE!$C:$C,'nguyen vat lieu kho'!$A:$A,BKE!$B:$B,'nguyen vat lieu kho'!M$3)</f>
        <v>0</v>
      </c>
      <c r="N271" s="183">
        <f>SUMIFS(BKE!$F:$F,BKE!$C:$C,'nguyen vat lieu kho'!$A:$A,BKE!$B:$B,'nguyen vat lieu kho'!N$3)</f>
        <v>0</v>
      </c>
      <c r="O271" s="183">
        <f>SUMIFS(BKE!$F:$F,BKE!$C:$C,'nguyen vat lieu kho'!$A:$A,BKE!$B:$B,'nguyen vat lieu kho'!O$3)</f>
        <v>0</v>
      </c>
      <c r="P271" s="183">
        <f>SUMIFS(BKE!$F:$F,BKE!$C:$C,'nguyen vat lieu kho'!$A:$A,BKE!$B:$B,'nguyen vat lieu kho'!P$3)</f>
        <v>0</v>
      </c>
      <c r="Q271" s="183">
        <f>SUMIFS(BKE!$F:$F,BKE!$C:$C,'nguyen vat lieu kho'!$A:$A,BKE!$B:$B,'nguyen vat lieu kho'!Q$3)</f>
        <v>0</v>
      </c>
      <c r="R271" s="183">
        <f>SUMIFS(BKE!$F:$F,BKE!$C:$C,'nguyen vat lieu kho'!$A:$A,BKE!$B:$B,'nguyen vat lieu kho'!R$3)</f>
        <v>0</v>
      </c>
      <c r="S271" s="183">
        <f>SUMIFS(BKE!$F:$F,BKE!$C:$C,'nguyen vat lieu kho'!$A:$A,BKE!$B:$B,'nguyen vat lieu kho'!S$3)</f>
        <v>0</v>
      </c>
      <c r="T271" s="183">
        <f>SUMIFS(BKE!$F:$F,BKE!$C:$C,'nguyen vat lieu kho'!$A:$A,BKE!$B:$B,'nguyen vat lieu kho'!T$3)</f>
        <v>0</v>
      </c>
      <c r="U271" s="183">
        <f>SUMIFS(BKE!$F:$F,BKE!$C:$C,'nguyen vat lieu kho'!$A:$A,BKE!$B:$B,'nguyen vat lieu kho'!U$3)</f>
        <v>0</v>
      </c>
      <c r="V271" s="183">
        <f>SUMIFS(BKE!$F:$F,BKE!$C:$C,'nguyen vat lieu kho'!$A:$A,BKE!$B:$B,'nguyen vat lieu kho'!V$3)</f>
        <v>0</v>
      </c>
      <c r="W271" s="183">
        <f>SUMIFS(BKE!$F:$F,BKE!$C:$C,'nguyen vat lieu kho'!$A:$A,BKE!$B:$B,'nguyen vat lieu kho'!W$3)</f>
        <v>0</v>
      </c>
      <c r="X271" s="183">
        <f>SUMIFS(BKE!$F:$F,BKE!$C:$C,'nguyen vat lieu kho'!$A:$A,BKE!$B:$B,'nguyen vat lieu kho'!X$3)</f>
        <v>0</v>
      </c>
      <c r="Y271" s="183">
        <f>SUMIFS(BKE!$F:$F,BKE!$C:$C,'nguyen vat lieu kho'!$A:$A,BKE!$B:$B,'nguyen vat lieu kho'!Y$3)</f>
        <v>0</v>
      </c>
      <c r="Z271" s="183">
        <f>SUMIFS(BKE!$F:$F,BKE!$C:$C,'nguyen vat lieu kho'!$A:$A,BKE!$B:$B,'nguyen vat lieu kho'!Z$3)</f>
        <v>0</v>
      </c>
      <c r="AA271" s="183">
        <f>SUMIFS(BKE!$F:$F,BKE!$C:$C,'nguyen vat lieu kho'!$A:$A,BKE!$B:$B,'nguyen vat lieu kho'!AA$3)</f>
        <v>0</v>
      </c>
      <c r="AB271" s="183">
        <f>SUMIFS(BKE!$F:$F,BKE!$C:$C,'nguyen vat lieu kho'!$A:$A,BKE!$B:$B,'nguyen vat lieu kho'!AB$3)</f>
        <v>0</v>
      </c>
      <c r="AC271" s="183">
        <f>SUMIFS(BKE!$F:$F,BKE!$C:$C,'nguyen vat lieu kho'!$A:$A,BKE!$B:$B,'nguyen vat lieu kho'!AC$3)</f>
        <v>0</v>
      </c>
      <c r="AD271" s="183">
        <f>SUMIFS(BKE!$F:$F,BKE!$C:$C,'nguyen vat lieu kho'!$A:$A,BKE!$B:$B,'nguyen vat lieu kho'!AD$3)</f>
        <v>0</v>
      </c>
      <c r="AE271" s="183">
        <f>SUMIFS(BKE!$F:$F,BKE!$C:$C,'nguyen vat lieu kho'!$A:$A,BKE!$B:$B,'nguyen vat lieu kho'!AE$3)</f>
        <v>0</v>
      </c>
      <c r="AF271" s="183">
        <f>SUMIFS(BKE!$F:$F,BKE!$C:$C,'nguyen vat lieu kho'!$A:$A,BKE!$B:$B,'nguyen vat lieu kho'!AF$3)</f>
        <v>0</v>
      </c>
      <c r="AG271" s="183">
        <f>SUMIFS(BKE!$F:$F,BKE!$C:$C,'nguyen vat lieu kho'!$A:$A,BKE!$B:$B,'nguyen vat lieu kho'!AG$3)</f>
        <v>0</v>
      </c>
      <c r="AH271" s="183">
        <f>SUMIFS(BKE!$F:$F,BKE!$C:$C,'nguyen vat lieu kho'!$A:$A,BKE!$B:$B,'nguyen vat lieu kho'!AH$3)</f>
        <v>0</v>
      </c>
      <c r="AI271" s="183">
        <f>SUMIFS(BKE!$F:$F,BKE!$C:$C,'nguyen vat lieu kho'!$A:$A,BKE!$B:$B,'nguyen vat lieu kho'!AI$3)</f>
        <v>0</v>
      </c>
      <c r="AJ271" s="183">
        <f>SUMIFS(BKE!$F:$F,BKE!$C:$C,'nguyen vat lieu kho'!$A:$A,BKE!$B:$B,'nguyen vat lieu kho'!AJ$3)</f>
        <v>0</v>
      </c>
      <c r="AK271" s="183">
        <f>SUMIFS(BKE!$F:$F,BKE!$C:$C,'nguyen vat lieu kho'!$A:$A,BKE!$B:$B,'nguyen vat lieu kho'!AK$3)</f>
        <v>0</v>
      </c>
      <c r="AL271" s="183">
        <f>SUMIFS(BKE!$F:$F,BKE!$C:$C,'nguyen vat lieu kho'!$A:$A,BKE!$B:$B,'nguyen vat lieu kho'!AL$3)</f>
        <v>0</v>
      </c>
      <c r="AM271" s="183">
        <f>SUMIFS(BKE!$F:$F,BKE!$C:$C,'nguyen vat lieu kho'!$A:$A,BKE!$B:$B,'nguyen vat lieu kho'!AM$3)</f>
        <v>0</v>
      </c>
      <c r="AN271" s="183">
        <f>SUMIFS(BKE!$F:$F,BKE!$C:$C,'nguyen vat lieu kho'!$A:$A,BKE!$B:$B,'nguyen vat lieu kho'!AN$3)</f>
        <v>0</v>
      </c>
      <c r="AO271" s="183">
        <f>SUMIFS(BKE!$F:$F,BKE!$C:$C,'nguyen vat lieu kho'!$A:$A,BKE!$B:$B,'nguyen vat lieu kho'!AO$3)</f>
        <v>0</v>
      </c>
      <c r="AP271" s="183">
        <f>SUMIFS(BKE!$F:$F,BKE!$C:$C,'nguyen vat lieu kho'!$A:$A,BKE!$B:$B,'nguyen vat lieu kho'!AP$3)</f>
        <v>0</v>
      </c>
      <c r="AQ271" s="183">
        <f>SUMIFS(BKE!$F:$F,BKE!$C:$C,'nguyen vat lieu kho'!$A:$A,BKE!$B:$B,'nguyen vat lieu kho'!AQ$3)</f>
        <v>0</v>
      </c>
    </row>
    <row r="272" spans="1:43" s="118" customFormat="1" ht="25.5" customHeight="1">
      <c r="A272" s="9" t="s">
        <v>886</v>
      </c>
      <c r="B272" s="9" t="s">
        <v>300</v>
      </c>
      <c r="C272" s="9" t="s">
        <v>8</v>
      </c>
      <c r="D272" s="123" t="str">
        <f>VLOOKUP(A272,BKE!C649:H1055,5,0)</f>
        <v>0</v>
      </c>
      <c r="E272" s="128"/>
      <c r="F272" s="124">
        <f>E272*D272</f>
        <v>0</v>
      </c>
      <c r="G272" s="125">
        <f>SUM(M272:AQ272)</f>
        <v>0</v>
      </c>
      <c r="H272" s="126">
        <f>D272*G272</f>
        <v>0</v>
      </c>
      <c r="I272" s="127">
        <f t="shared" si="32"/>
        <v>0</v>
      </c>
      <c r="J272" s="127">
        <f t="shared" si="32"/>
        <v>0</v>
      </c>
      <c r="K272" s="128"/>
      <c r="L272" s="122">
        <f>K272*D272</f>
        <v>0</v>
      </c>
      <c r="M272" s="183">
        <f>SUMIFS(BKE!$F:$F,BKE!$C:$C,'nguyen vat lieu kho'!$A:$A,BKE!$B:$B,'nguyen vat lieu kho'!M$3)</f>
        <v>0</v>
      </c>
      <c r="N272" s="183">
        <f>SUMIFS(BKE!$F:$F,BKE!$C:$C,'nguyen vat lieu kho'!$A:$A,BKE!$B:$B,'nguyen vat lieu kho'!N$3)</f>
        <v>0</v>
      </c>
      <c r="O272" s="183">
        <f>SUMIFS(BKE!$F:$F,BKE!$C:$C,'nguyen vat lieu kho'!$A:$A,BKE!$B:$B,'nguyen vat lieu kho'!O$3)</f>
        <v>0</v>
      </c>
      <c r="P272" s="183">
        <f>SUMIFS(BKE!$F:$F,BKE!$C:$C,'nguyen vat lieu kho'!$A:$A,BKE!$B:$B,'nguyen vat lieu kho'!P$3)</f>
        <v>0</v>
      </c>
      <c r="Q272" s="183">
        <f>SUMIFS(BKE!$F:$F,BKE!$C:$C,'nguyen vat lieu kho'!$A:$A,BKE!$B:$B,'nguyen vat lieu kho'!Q$3)</f>
        <v>0</v>
      </c>
      <c r="R272" s="183">
        <f>SUMIFS(BKE!$F:$F,BKE!$C:$C,'nguyen vat lieu kho'!$A:$A,BKE!$B:$B,'nguyen vat lieu kho'!R$3)</f>
        <v>0</v>
      </c>
      <c r="S272" s="183">
        <f>SUMIFS(BKE!$F:$F,BKE!$C:$C,'nguyen vat lieu kho'!$A:$A,BKE!$B:$B,'nguyen vat lieu kho'!S$3)</f>
        <v>0</v>
      </c>
      <c r="T272" s="183">
        <f>SUMIFS(BKE!$F:$F,BKE!$C:$C,'nguyen vat lieu kho'!$A:$A,BKE!$B:$B,'nguyen vat lieu kho'!T$3)</f>
        <v>0</v>
      </c>
      <c r="U272" s="183">
        <f>SUMIFS(BKE!$F:$F,BKE!$C:$C,'nguyen vat lieu kho'!$A:$A,BKE!$B:$B,'nguyen vat lieu kho'!U$3)</f>
        <v>0</v>
      </c>
      <c r="V272" s="183">
        <f>SUMIFS(BKE!$F:$F,BKE!$C:$C,'nguyen vat lieu kho'!$A:$A,BKE!$B:$B,'nguyen vat lieu kho'!V$3)</f>
        <v>0</v>
      </c>
      <c r="W272" s="183">
        <f>SUMIFS(BKE!$F:$F,BKE!$C:$C,'nguyen vat lieu kho'!$A:$A,BKE!$B:$B,'nguyen vat lieu kho'!W$3)</f>
        <v>0</v>
      </c>
      <c r="X272" s="183">
        <f>SUMIFS(BKE!$F:$F,BKE!$C:$C,'nguyen vat lieu kho'!$A:$A,BKE!$B:$B,'nguyen vat lieu kho'!X$3)</f>
        <v>0</v>
      </c>
      <c r="Y272" s="183">
        <f>SUMIFS(BKE!$F:$F,BKE!$C:$C,'nguyen vat lieu kho'!$A:$A,BKE!$B:$B,'nguyen vat lieu kho'!Y$3)</f>
        <v>0</v>
      </c>
      <c r="Z272" s="183">
        <f>SUMIFS(BKE!$F:$F,BKE!$C:$C,'nguyen vat lieu kho'!$A:$A,BKE!$B:$B,'nguyen vat lieu kho'!Z$3)</f>
        <v>0</v>
      </c>
      <c r="AA272" s="183">
        <f>SUMIFS(BKE!$F:$F,BKE!$C:$C,'nguyen vat lieu kho'!$A:$A,BKE!$B:$B,'nguyen vat lieu kho'!AA$3)</f>
        <v>0</v>
      </c>
      <c r="AB272" s="183">
        <f>SUMIFS(BKE!$F:$F,BKE!$C:$C,'nguyen vat lieu kho'!$A:$A,BKE!$B:$B,'nguyen vat lieu kho'!AB$3)</f>
        <v>0</v>
      </c>
      <c r="AC272" s="183">
        <f>SUMIFS(BKE!$F:$F,BKE!$C:$C,'nguyen vat lieu kho'!$A:$A,BKE!$B:$B,'nguyen vat lieu kho'!AC$3)</f>
        <v>0</v>
      </c>
      <c r="AD272" s="183">
        <f>SUMIFS(BKE!$F:$F,BKE!$C:$C,'nguyen vat lieu kho'!$A:$A,BKE!$B:$B,'nguyen vat lieu kho'!AD$3)</f>
        <v>0</v>
      </c>
      <c r="AE272" s="183">
        <f>SUMIFS(BKE!$F:$F,BKE!$C:$C,'nguyen vat lieu kho'!$A:$A,BKE!$B:$B,'nguyen vat lieu kho'!AE$3)</f>
        <v>0</v>
      </c>
      <c r="AF272" s="183">
        <f>SUMIFS(BKE!$F:$F,BKE!$C:$C,'nguyen vat lieu kho'!$A:$A,BKE!$B:$B,'nguyen vat lieu kho'!AF$3)</f>
        <v>0</v>
      </c>
      <c r="AG272" s="183">
        <f>SUMIFS(BKE!$F:$F,BKE!$C:$C,'nguyen vat lieu kho'!$A:$A,BKE!$B:$B,'nguyen vat lieu kho'!AG$3)</f>
        <v>0</v>
      </c>
      <c r="AH272" s="183">
        <f>SUMIFS(BKE!$F:$F,BKE!$C:$C,'nguyen vat lieu kho'!$A:$A,BKE!$B:$B,'nguyen vat lieu kho'!AH$3)</f>
        <v>0</v>
      </c>
      <c r="AI272" s="183">
        <f>SUMIFS(BKE!$F:$F,BKE!$C:$C,'nguyen vat lieu kho'!$A:$A,BKE!$B:$B,'nguyen vat lieu kho'!AI$3)</f>
        <v>0</v>
      </c>
      <c r="AJ272" s="183">
        <f>SUMIFS(BKE!$F:$F,BKE!$C:$C,'nguyen vat lieu kho'!$A:$A,BKE!$B:$B,'nguyen vat lieu kho'!AJ$3)</f>
        <v>0</v>
      </c>
      <c r="AK272" s="183">
        <f>SUMIFS(BKE!$F:$F,BKE!$C:$C,'nguyen vat lieu kho'!$A:$A,BKE!$B:$B,'nguyen vat lieu kho'!AK$3)</f>
        <v>0</v>
      </c>
      <c r="AL272" s="183">
        <f>SUMIFS(BKE!$F:$F,BKE!$C:$C,'nguyen vat lieu kho'!$A:$A,BKE!$B:$B,'nguyen vat lieu kho'!AL$3)</f>
        <v>0</v>
      </c>
      <c r="AM272" s="183">
        <f>SUMIFS(BKE!$F:$F,BKE!$C:$C,'nguyen vat lieu kho'!$A:$A,BKE!$B:$B,'nguyen vat lieu kho'!AM$3)</f>
        <v>0</v>
      </c>
      <c r="AN272" s="183">
        <f>SUMIFS(BKE!$F:$F,BKE!$C:$C,'nguyen vat lieu kho'!$A:$A,BKE!$B:$B,'nguyen vat lieu kho'!AN$3)</f>
        <v>0</v>
      </c>
      <c r="AO272" s="183">
        <f>SUMIFS(BKE!$F:$F,BKE!$C:$C,'nguyen vat lieu kho'!$A:$A,BKE!$B:$B,'nguyen vat lieu kho'!AO$3)</f>
        <v>0</v>
      </c>
      <c r="AP272" s="183">
        <f>SUMIFS(BKE!$F:$F,BKE!$C:$C,'nguyen vat lieu kho'!$A:$A,BKE!$B:$B,'nguyen vat lieu kho'!AP$3)</f>
        <v>0</v>
      </c>
      <c r="AQ272" s="183">
        <f>SUMIFS(BKE!$F:$F,BKE!$C:$C,'nguyen vat lieu kho'!$A:$A,BKE!$B:$B,'nguyen vat lieu kho'!AQ$3)</f>
        <v>0</v>
      </c>
    </row>
    <row r="273" spans="1:43" s="258" customFormat="1" ht="25.5" customHeight="1">
      <c r="A273" s="145"/>
      <c r="B273" s="145" t="s">
        <v>475</v>
      </c>
      <c r="C273" s="145"/>
      <c r="D273" s="123"/>
      <c r="E273" s="255"/>
      <c r="F273" s="256">
        <f>SUM(F268:F272)</f>
        <v>0</v>
      </c>
      <c r="G273" s="256"/>
      <c r="H273" s="256">
        <f>SUM(H268:H272)</f>
        <v>0</v>
      </c>
      <c r="I273" s="257"/>
      <c r="J273" s="256">
        <f>SUM(J268:J272)</f>
        <v>0</v>
      </c>
      <c r="K273" s="255"/>
      <c r="L273" s="256">
        <f>SUM(L268:L272)</f>
        <v>0</v>
      </c>
      <c r="M273" s="183">
        <f>SUMIFS(BKE!$F:$F,BKE!$C:$C,'nguyen vat lieu kho'!$A:$A,BKE!$B:$B,'nguyen vat lieu kho'!M$3)</f>
        <v>0</v>
      </c>
      <c r="N273" s="183">
        <f>SUMIFS(BKE!$F:$F,BKE!$C:$C,'nguyen vat lieu kho'!$A:$A,BKE!$B:$B,'nguyen vat lieu kho'!N$3)</f>
        <v>0</v>
      </c>
      <c r="O273" s="183">
        <f>SUMIFS(BKE!$F:$F,BKE!$C:$C,'nguyen vat lieu kho'!$A:$A,BKE!$B:$B,'nguyen vat lieu kho'!O$3)</f>
        <v>0</v>
      </c>
      <c r="P273" s="183">
        <f>SUMIFS(BKE!$F:$F,BKE!$C:$C,'nguyen vat lieu kho'!$A:$A,BKE!$B:$B,'nguyen vat lieu kho'!P$3)</f>
        <v>0</v>
      </c>
      <c r="Q273" s="183">
        <f>SUMIFS(BKE!$F:$F,BKE!$C:$C,'nguyen vat lieu kho'!$A:$A,BKE!$B:$B,'nguyen vat lieu kho'!Q$3)</f>
        <v>0</v>
      </c>
      <c r="R273" s="183">
        <f>SUMIFS(BKE!$F:$F,BKE!$C:$C,'nguyen vat lieu kho'!$A:$A,BKE!$B:$B,'nguyen vat lieu kho'!R$3)</f>
        <v>0</v>
      </c>
      <c r="S273" s="183">
        <f>SUMIFS(BKE!$F:$F,BKE!$C:$C,'nguyen vat lieu kho'!$A:$A,BKE!$B:$B,'nguyen vat lieu kho'!S$3)</f>
        <v>0</v>
      </c>
      <c r="T273" s="183">
        <f>SUMIFS(BKE!$F:$F,BKE!$C:$C,'nguyen vat lieu kho'!$A:$A,BKE!$B:$B,'nguyen vat lieu kho'!T$3)</f>
        <v>0</v>
      </c>
      <c r="U273" s="183">
        <f>SUMIFS(BKE!$F:$F,BKE!$C:$C,'nguyen vat lieu kho'!$A:$A,BKE!$B:$B,'nguyen vat lieu kho'!U$3)</f>
        <v>0</v>
      </c>
      <c r="V273" s="183">
        <f>SUMIFS(BKE!$F:$F,BKE!$C:$C,'nguyen vat lieu kho'!$A:$A,BKE!$B:$B,'nguyen vat lieu kho'!V$3)</f>
        <v>0</v>
      </c>
      <c r="W273" s="183">
        <f>SUMIFS(BKE!$F:$F,BKE!$C:$C,'nguyen vat lieu kho'!$A:$A,BKE!$B:$B,'nguyen vat lieu kho'!W$3)</f>
        <v>0</v>
      </c>
      <c r="X273" s="183">
        <f>SUMIFS(BKE!$F:$F,BKE!$C:$C,'nguyen vat lieu kho'!$A:$A,BKE!$B:$B,'nguyen vat lieu kho'!X$3)</f>
        <v>0</v>
      </c>
      <c r="Y273" s="183">
        <f>SUMIFS(BKE!$F:$F,BKE!$C:$C,'nguyen vat lieu kho'!$A:$A,BKE!$B:$B,'nguyen vat lieu kho'!Y$3)</f>
        <v>0</v>
      </c>
      <c r="Z273" s="183">
        <f>SUMIFS(BKE!$F:$F,BKE!$C:$C,'nguyen vat lieu kho'!$A:$A,BKE!$B:$B,'nguyen vat lieu kho'!Z$3)</f>
        <v>0</v>
      </c>
      <c r="AA273" s="183">
        <f>SUMIFS(BKE!$F:$F,BKE!$C:$C,'nguyen vat lieu kho'!$A:$A,BKE!$B:$B,'nguyen vat lieu kho'!AA$3)</f>
        <v>0</v>
      </c>
      <c r="AB273" s="183">
        <f>SUMIFS(BKE!$F:$F,BKE!$C:$C,'nguyen vat lieu kho'!$A:$A,BKE!$B:$B,'nguyen vat lieu kho'!AB$3)</f>
        <v>0</v>
      </c>
      <c r="AC273" s="183">
        <f>SUMIFS(BKE!$F:$F,BKE!$C:$C,'nguyen vat lieu kho'!$A:$A,BKE!$B:$B,'nguyen vat lieu kho'!AC$3)</f>
        <v>0</v>
      </c>
      <c r="AD273" s="183">
        <f>SUMIFS(BKE!$F:$F,BKE!$C:$C,'nguyen vat lieu kho'!$A:$A,BKE!$B:$B,'nguyen vat lieu kho'!AD$3)</f>
        <v>0</v>
      </c>
      <c r="AE273" s="183">
        <f>SUMIFS(BKE!$F:$F,BKE!$C:$C,'nguyen vat lieu kho'!$A:$A,BKE!$B:$B,'nguyen vat lieu kho'!AE$3)</f>
        <v>0</v>
      </c>
      <c r="AF273" s="183">
        <f>SUMIFS(BKE!$F:$F,BKE!$C:$C,'nguyen vat lieu kho'!$A:$A,BKE!$B:$B,'nguyen vat lieu kho'!AF$3)</f>
        <v>0</v>
      </c>
      <c r="AG273" s="183">
        <f>SUMIFS(BKE!$F:$F,BKE!$C:$C,'nguyen vat lieu kho'!$A:$A,BKE!$B:$B,'nguyen vat lieu kho'!AG$3)</f>
        <v>0</v>
      </c>
      <c r="AH273" s="183">
        <f>SUMIFS(BKE!$F:$F,BKE!$C:$C,'nguyen vat lieu kho'!$A:$A,BKE!$B:$B,'nguyen vat lieu kho'!AH$3)</f>
        <v>0</v>
      </c>
      <c r="AI273" s="183">
        <f>SUMIFS(BKE!$F:$F,BKE!$C:$C,'nguyen vat lieu kho'!$A:$A,BKE!$B:$B,'nguyen vat lieu kho'!AI$3)</f>
        <v>0</v>
      </c>
      <c r="AJ273" s="183">
        <f>SUMIFS(BKE!$F:$F,BKE!$C:$C,'nguyen vat lieu kho'!$A:$A,BKE!$B:$B,'nguyen vat lieu kho'!AJ$3)</f>
        <v>0</v>
      </c>
      <c r="AK273" s="183">
        <f>SUMIFS(BKE!$F:$F,BKE!$C:$C,'nguyen vat lieu kho'!$A:$A,BKE!$B:$B,'nguyen vat lieu kho'!AK$3)</f>
        <v>0</v>
      </c>
      <c r="AL273" s="183">
        <f>SUMIFS(BKE!$F:$F,BKE!$C:$C,'nguyen vat lieu kho'!$A:$A,BKE!$B:$B,'nguyen vat lieu kho'!AL$3)</f>
        <v>0</v>
      </c>
      <c r="AM273" s="183">
        <f>SUMIFS(BKE!$F:$F,BKE!$C:$C,'nguyen vat lieu kho'!$A:$A,BKE!$B:$B,'nguyen vat lieu kho'!AM$3)</f>
        <v>0</v>
      </c>
      <c r="AN273" s="183">
        <f>SUMIFS(BKE!$F:$F,BKE!$C:$C,'nguyen vat lieu kho'!$A:$A,BKE!$B:$B,'nguyen vat lieu kho'!AN$3)</f>
        <v>0</v>
      </c>
      <c r="AO273" s="183">
        <f>SUMIFS(BKE!$F:$F,BKE!$C:$C,'nguyen vat lieu kho'!$A:$A,BKE!$B:$B,'nguyen vat lieu kho'!AO$3)</f>
        <v>0</v>
      </c>
      <c r="AP273" s="183">
        <f>SUMIFS(BKE!$F:$F,BKE!$C:$C,'nguyen vat lieu kho'!$A:$A,BKE!$B:$B,'nguyen vat lieu kho'!AP$3)</f>
        <v>0</v>
      </c>
      <c r="AQ273" s="183">
        <f>SUMIFS(BKE!$F:$F,BKE!$C:$C,'nguyen vat lieu kho'!$A:$A,BKE!$B:$B,'nguyen vat lieu kho'!AQ$3)</f>
        <v>0</v>
      </c>
    </row>
    <row r="274" spans="1:43" s="118" customFormat="1" ht="25.5" customHeight="1">
      <c r="A274" s="132"/>
      <c r="B274" s="133" t="s">
        <v>730</v>
      </c>
      <c r="C274" s="132"/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  <c r="AF274" s="132"/>
      <c r="AG274" s="132"/>
      <c r="AH274" s="132"/>
      <c r="AI274" s="132"/>
      <c r="AJ274" s="132"/>
      <c r="AK274" s="132"/>
      <c r="AL274" s="132"/>
      <c r="AM274" s="132"/>
      <c r="AN274" s="132"/>
      <c r="AO274" s="132"/>
      <c r="AP274" s="132"/>
      <c r="AQ274" s="132"/>
    </row>
    <row r="275" spans="1:43" s="118" customFormat="1" ht="25.5" customHeight="1">
      <c r="A275" s="6" t="s">
        <v>651</v>
      </c>
      <c r="B275" s="9" t="s">
        <v>628</v>
      </c>
      <c r="C275" s="9" t="s">
        <v>27</v>
      </c>
      <c r="D275" s="123">
        <f>VLOOKUP(A275,BKE!C645:H1051,5,0)</f>
        <v>5507</v>
      </c>
      <c r="E275" s="128">
        <v>11</v>
      </c>
      <c r="F275" s="124">
        <f>E275*D275</f>
        <v>60577</v>
      </c>
      <c r="G275" s="125">
        <f t="shared" ref="G275:G293" si="33">SUM(M275:AQ275)</f>
        <v>10</v>
      </c>
      <c r="H275" s="126">
        <f t="shared" ref="H275:H293" si="34">D275*G275</f>
        <v>55070</v>
      </c>
      <c r="I275" s="127">
        <f t="shared" ref="I275:J293" si="35">E275+G275-K275</f>
        <v>21</v>
      </c>
      <c r="J275" s="127">
        <f t="shared" si="35"/>
        <v>115647</v>
      </c>
      <c r="K275" s="128"/>
      <c r="L275" s="122">
        <f t="shared" ref="L275:L293" si="36">K275*D275</f>
        <v>0</v>
      </c>
      <c r="M275" s="183">
        <f>SUMIFS(BKE!$F:$F,BKE!$C:$C,'nguyen vat lieu kho'!$A:$A,BKE!$B:$B,'nguyen vat lieu kho'!M$3)</f>
        <v>0</v>
      </c>
      <c r="N275" s="183">
        <f>SUMIFS(BKE!$F:$F,BKE!$C:$C,'nguyen vat lieu kho'!$A:$A,BKE!$B:$B,'nguyen vat lieu kho'!N$3)</f>
        <v>0</v>
      </c>
      <c r="O275" s="183">
        <f>SUMIFS(BKE!$F:$F,BKE!$C:$C,'nguyen vat lieu kho'!$A:$A,BKE!$B:$B,'nguyen vat lieu kho'!O$3)</f>
        <v>0</v>
      </c>
      <c r="P275" s="183">
        <f>SUMIFS(BKE!$F:$F,BKE!$C:$C,'nguyen vat lieu kho'!$A:$A,BKE!$B:$B,'nguyen vat lieu kho'!P$3)</f>
        <v>0</v>
      </c>
      <c r="Q275" s="183">
        <f>SUMIFS(BKE!$F:$F,BKE!$C:$C,'nguyen vat lieu kho'!$A:$A,BKE!$B:$B,'nguyen vat lieu kho'!Q$3)</f>
        <v>0</v>
      </c>
      <c r="R275" s="183">
        <f>SUMIFS(BKE!$F:$F,BKE!$C:$C,'nguyen vat lieu kho'!$A:$A,BKE!$B:$B,'nguyen vat lieu kho'!R$3)</f>
        <v>0</v>
      </c>
      <c r="S275" s="183">
        <f>SUMIFS(BKE!$F:$F,BKE!$C:$C,'nguyen vat lieu kho'!$A:$A,BKE!$B:$B,'nguyen vat lieu kho'!S$3)</f>
        <v>0</v>
      </c>
      <c r="T275" s="183">
        <f>SUMIFS(BKE!$F:$F,BKE!$C:$C,'nguyen vat lieu kho'!$A:$A,BKE!$B:$B,'nguyen vat lieu kho'!T$3)</f>
        <v>0</v>
      </c>
      <c r="U275" s="183">
        <f>SUMIFS(BKE!$F:$F,BKE!$C:$C,'nguyen vat lieu kho'!$A:$A,BKE!$B:$B,'nguyen vat lieu kho'!U$3)</f>
        <v>0</v>
      </c>
      <c r="V275" s="183">
        <f>SUMIFS(BKE!$F:$F,BKE!$C:$C,'nguyen vat lieu kho'!$A:$A,BKE!$B:$B,'nguyen vat lieu kho'!V$3)</f>
        <v>0</v>
      </c>
      <c r="W275" s="183">
        <f>SUMIFS(BKE!$F:$F,BKE!$C:$C,'nguyen vat lieu kho'!$A:$A,BKE!$B:$B,'nguyen vat lieu kho'!W$3)</f>
        <v>0</v>
      </c>
      <c r="X275" s="183">
        <f>SUMIFS(BKE!$F:$F,BKE!$C:$C,'nguyen vat lieu kho'!$A:$A,BKE!$B:$B,'nguyen vat lieu kho'!X$3)</f>
        <v>0</v>
      </c>
      <c r="Y275" s="183">
        <f>SUMIFS(BKE!$F:$F,BKE!$C:$C,'nguyen vat lieu kho'!$A:$A,BKE!$B:$B,'nguyen vat lieu kho'!Y$3)</f>
        <v>0</v>
      </c>
      <c r="Z275" s="183">
        <f>SUMIFS(BKE!$F:$F,BKE!$C:$C,'nguyen vat lieu kho'!$A:$A,BKE!$B:$B,'nguyen vat lieu kho'!Z$3)</f>
        <v>0</v>
      </c>
      <c r="AA275" s="183">
        <f>SUMIFS(BKE!$F:$F,BKE!$C:$C,'nguyen vat lieu kho'!$A:$A,BKE!$B:$B,'nguyen vat lieu kho'!AA$3)</f>
        <v>0</v>
      </c>
      <c r="AB275" s="183">
        <f>SUMIFS(BKE!$F:$F,BKE!$C:$C,'nguyen vat lieu kho'!$A:$A,BKE!$B:$B,'nguyen vat lieu kho'!AB$3)</f>
        <v>0</v>
      </c>
      <c r="AC275" s="183">
        <f>SUMIFS(BKE!$F:$F,BKE!$C:$C,'nguyen vat lieu kho'!$A:$A,BKE!$B:$B,'nguyen vat lieu kho'!AC$3)</f>
        <v>0</v>
      </c>
      <c r="AD275" s="183">
        <f>SUMIFS(BKE!$F:$F,BKE!$C:$C,'nguyen vat lieu kho'!$A:$A,BKE!$B:$B,'nguyen vat lieu kho'!AD$3)</f>
        <v>0</v>
      </c>
      <c r="AE275" s="183">
        <f>SUMIFS(BKE!$F:$F,BKE!$C:$C,'nguyen vat lieu kho'!$A:$A,BKE!$B:$B,'nguyen vat lieu kho'!AE$3)</f>
        <v>0</v>
      </c>
      <c r="AF275" s="183">
        <f>SUMIFS(BKE!$F:$F,BKE!$C:$C,'nguyen vat lieu kho'!$A:$A,BKE!$B:$B,'nguyen vat lieu kho'!AF$3)</f>
        <v>0</v>
      </c>
      <c r="AG275" s="183">
        <f>SUMIFS(BKE!$F:$F,BKE!$C:$C,'nguyen vat lieu kho'!$A:$A,BKE!$B:$B,'nguyen vat lieu kho'!AG$3)</f>
        <v>0</v>
      </c>
      <c r="AH275" s="183">
        <f>SUMIFS(BKE!$F:$F,BKE!$C:$C,'nguyen vat lieu kho'!$A:$A,BKE!$B:$B,'nguyen vat lieu kho'!AH$3)</f>
        <v>0</v>
      </c>
      <c r="AI275" s="183">
        <f>SUMIFS(BKE!$F:$F,BKE!$C:$C,'nguyen vat lieu kho'!$A:$A,BKE!$B:$B,'nguyen vat lieu kho'!AI$3)</f>
        <v>0</v>
      </c>
      <c r="AJ275" s="183">
        <f>SUMIFS(BKE!$F:$F,BKE!$C:$C,'nguyen vat lieu kho'!$A:$A,BKE!$B:$B,'nguyen vat lieu kho'!AJ$3)</f>
        <v>0</v>
      </c>
      <c r="AK275" s="183">
        <f>SUMIFS(BKE!$F:$F,BKE!$C:$C,'nguyen vat lieu kho'!$A:$A,BKE!$B:$B,'nguyen vat lieu kho'!AK$3)</f>
        <v>0</v>
      </c>
      <c r="AL275" s="183">
        <f>SUMIFS(BKE!$F:$F,BKE!$C:$C,'nguyen vat lieu kho'!$A:$A,BKE!$B:$B,'nguyen vat lieu kho'!AL$3)</f>
        <v>0</v>
      </c>
      <c r="AM275" s="183">
        <f>SUMIFS(BKE!$F:$F,BKE!$C:$C,'nguyen vat lieu kho'!$A:$A,BKE!$B:$B,'nguyen vat lieu kho'!AM$3)</f>
        <v>0</v>
      </c>
      <c r="AN275" s="183">
        <f>SUMIFS(BKE!$F:$F,BKE!$C:$C,'nguyen vat lieu kho'!$A:$A,BKE!$B:$B,'nguyen vat lieu kho'!AN$3)</f>
        <v>0</v>
      </c>
      <c r="AO275" s="183">
        <f>SUMIFS(BKE!$F:$F,BKE!$C:$C,'nguyen vat lieu kho'!$A:$A,BKE!$B:$B,'nguyen vat lieu kho'!AO$3)</f>
        <v>0</v>
      </c>
      <c r="AP275" s="183">
        <f>SUMIFS(BKE!$F:$F,BKE!$C:$C,'nguyen vat lieu kho'!$A:$A,BKE!$B:$B,'nguyen vat lieu kho'!AP$3)</f>
        <v>10</v>
      </c>
      <c r="AQ275" s="183">
        <f>SUMIFS(BKE!$F:$F,BKE!$C:$C,'nguyen vat lieu kho'!$A:$A,BKE!$B:$B,'nguyen vat lieu kho'!AQ$3)</f>
        <v>0</v>
      </c>
    </row>
    <row r="276" spans="1:43" s="118" customFormat="1" ht="25.5" customHeight="1">
      <c r="A276" s="6" t="s">
        <v>711</v>
      </c>
      <c r="B276" s="9" t="s">
        <v>713</v>
      </c>
      <c r="C276" s="9" t="s">
        <v>27</v>
      </c>
      <c r="D276" s="123">
        <f>VLOOKUP(A276,BKE!C646:H1052,5,0)</f>
        <v>3374</v>
      </c>
      <c r="E276" s="128">
        <v>9</v>
      </c>
      <c r="F276" s="124">
        <f t="shared" ref="F276:F293" si="37">E276*D276</f>
        <v>30366</v>
      </c>
      <c r="G276" s="125">
        <f t="shared" si="33"/>
        <v>10</v>
      </c>
      <c r="H276" s="126">
        <f t="shared" si="34"/>
        <v>33740</v>
      </c>
      <c r="I276" s="127">
        <f t="shared" si="35"/>
        <v>19</v>
      </c>
      <c r="J276" s="127">
        <f t="shared" si="35"/>
        <v>64106</v>
      </c>
      <c r="K276" s="128"/>
      <c r="L276" s="122">
        <f t="shared" si="36"/>
        <v>0</v>
      </c>
      <c r="M276" s="183">
        <f>SUMIFS(BKE!$F:$F,BKE!$C:$C,'nguyen vat lieu kho'!$A:$A,BKE!$B:$B,'nguyen vat lieu kho'!M$3)</f>
        <v>0</v>
      </c>
      <c r="N276" s="183">
        <f>SUMIFS(BKE!$F:$F,BKE!$C:$C,'nguyen vat lieu kho'!$A:$A,BKE!$B:$B,'nguyen vat lieu kho'!N$3)</f>
        <v>0</v>
      </c>
      <c r="O276" s="183">
        <f>SUMIFS(BKE!$F:$F,BKE!$C:$C,'nguyen vat lieu kho'!$A:$A,BKE!$B:$B,'nguyen vat lieu kho'!O$3)</f>
        <v>0</v>
      </c>
      <c r="P276" s="183">
        <f>SUMIFS(BKE!$F:$F,BKE!$C:$C,'nguyen vat lieu kho'!$A:$A,BKE!$B:$B,'nguyen vat lieu kho'!P$3)</f>
        <v>0</v>
      </c>
      <c r="Q276" s="183">
        <f>SUMIFS(BKE!$F:$F,BKE!$C:$C,'nguyen vat lieu kho'!$A:$A,BKE!$B:$B,'nguyen vat lieu kho'!Q$3)</f>
        <v>0</v>
      </c>
      <c r="R276" s="183">
        <f>SUMIFS(BKE!$F:$F,BKE!$C:$C,'nguyen vat lieu kho'!$A:$A,BKE!$B:$B,'nguyen vat lieu kho'!R$3)</f>
        <v>0</v>
      </c>
      <c r="S276" s="183">
        <f>SUMIFS(BKE!$F:$F,BKE!$C:$C,'nguyen vat lieu kho'!$A:$A,BKE!$B:$B,'nguyen vat lieu kho'!S$3)</f>
        <v>0</v>
      </c>
      <c r="T276" s="183">
        <f>SUMIFS(BKE!$F:$F,BKE!$C:$C,'nguyen vat lieu kho'!$A:$A,BKE!$B:$B,'nguyen vat lieu kho'!T$3)</f>
        <v>0</v>
      </c>
      <c r="U276" s="183">
        <f>SUMIFS(BKE!$F:$F,BKE!$C:$C,'nguyen vat lieu kho'!$A:$A,BKE!$B:$B,'nguyen vat lieu kho'!U$3)</f>
        <v>0</v>
      </c>
      <c r="V276" s="183">
        <f>SUMIFS(BKE!$F:$F,BKE!$C:$C,'nguyen vat lieu kho'!$A:$A,BKE!$B:$B,'nguyen vat lieu kho'!V$3)</f>
        <v>0</v>
      </c>
      <c r="W276" s="183">
        <f>SUMIFS(BKE!$F:$F,BKE!$C:$C,'nguyen vat lieu kho'!$A:$A,BKE!$B:$B,'nguyen vat lieu kho'!W$3)</f>
        <v>0</v>
      </c>
      <c r="X276" s="183">
        <f>SUMIFS(BKE!$F:$F,BKE!$C:$C,'nguyen vat lieu kho'!$A:$A,BKE!$B:$B,'nguyen vat lieu kho'!X$3)</f>
        <v>0</v>
      </c>
      <c r="Y276" s="183">
        <f>SUMIFS(BKE!$F:$F,BKE!$C:$C,'nguyen vat lieu kho'!$A:$A,BKE!$B:$B,'nguyen vat lieu kho'!Y$3)</f>
        <v>0</v>
      </c>
      <c r="Z276" s="183">
        <f>SUMIFS(BKE!$F:$F,BKE!$C:$C,'nguyen vat lieu kho'!$A:$A,BKE!$B:$B,'nguyen vat lieu kho'!Z$3)</f>
        <v>0</v>
      </c>
      <c r="AA276" s="183">
        <f>SUMIFS(BKE!$F:$F,BKE!$C:$C,'nguyen vat lieu kho'!$A:$A,BKE!$B:$B,'nguyen vat lieu kho'!AA$3)</f>
        <v>0</v>
      </c>
      <c r="AB276" s="183">
        <f>SUMIFS(BKE!$F:$F,BKE!$C:$C,'nguyen vat lieu kho'!$A:$A,BKE!$B:$B,'nguyen vat lieu kho'!AB$3)</f>
        <v>0</v>
      </c>
      <c r="AC276" s="183">
        <f>SUMIFS(BKE!$F:$F,BKE!$C:$C,'nguyen vat lieu kho'!$A:$A,BKE!$B:$B,'nguyen vat lieu kho'!AC$3)</f>
        <v>0</v>
      </c>
      <c r="AD276" s="183">
        <f>SUMIFS(BKE!$F:$F,BKE!$C:$C,'nguyen vat lieu kho'!$A:$A,BKE!$B:$B,'nguyen vat lieu kho'!AD$3)</f>
        <v>0</v>
      </c>
      <c r="AE276" s="183">
        <f>SUMIFS(BKE!$F:$F,BKE!$C:$C,'nguyen vat lieu kho'!$A:$A,BKE!$B:$B,'nguyen vat lieu kho'!AE$3)</f>
        <v>0</v>
      </c>
      <c r="AF276" s="183">
        <f>SUMIFS(BKE!$F:$F,BKE!$C:$C,'nguyen vat lieu kho'!$A:$A,BKE!$B:$B,'nguyen vat lieu kho'!AF$3)</f>
        <v>0</v>
      </c>
      <c r="AG276" s="183">
        <f>SUMIFS(BKE!$F:$F,BKE!$C:$C,'nguyen vat lieu kho'!$A:$A,BKE!$B:$B,'nguyen vat lieu kho'!AG$3)</f>
        <v>0</v>
      </c>
      <c r="AH276" s="183">
        <f>SUMIFS(BKE!$F:$F,BKE!$C:$C,'nguyen vat lieu kho'!$A:$A,BKE!$B:$B,'nguyen vat lieu kho'!AH$3)</f>
        <v>0</v>
      </c>
      <c r="AI276" s="183">
        <f>SUMIFS(BKE!$F:$F,BKE!$C:$C,'nguyen vat lieu kho'!$A:$A,BKE!$B:$B,'nguyen vat lieu kho'!AI$3)</f>
        <v>0</v>
      </c>
      <c r="AJ276" s="183">
        <f>SUMIFS(BKE!$F:$F,BKE!$C:$C,'nguyen vat lieu kho'!$A:$A,BKE!$B:$B,'nguyen vat lieu kho'!AJ$3)</f>
        <v>0</v>
      </c>
      <c r="AK276" s="183">
        <f>SUMIFS(BKE!$F:$F,BKE!$C:$C,'nguyen vat lieu kho'!$A:$A,BKE!$B:$B,'nguyen vat lieu kho'!AK$3)</f>
        <v>0</v>
      </c>
      <c r="AL276" s="183">
        <f>SUMIFS(BKE!$F:$F,BKE!$C:$C,'nguyen vat lieu kho'!$A:$A,BKE!$B:$B,'nguyen vat lieu kho'!AL$3)</f>
        <v>0</v>
      </c>
      <c r="AM276" s="183">
        <f>SUMIFS(BKE!$F:$F,BKE!$C:$C,'nguyen vat lieu kho'!$A:$A,BKE!$B:$B,'nguyen vat lieu kho'!AM$3)</f>
        <v>0</v>
      </c>
      <c r="AN276" s="183">
        <f>SUMIFS(BKE!$F:$F,BKE!$C:$C,'nguyen vat lieu kho'!$A:$A,BKE!$B:$B,'nguyen vat lieu kho'!AN$3)</f>
        <v>0</v>
      </c>
      <c r="AO276" s="183">
        <f>SUMIFS(BKE!$F:$F,BKE!$C:$C,'nguyen vat lieu kho'!$A:$A,BKE!$B:$B,'nguyen vat lieu kho'!AO$3)</f>
        <v>0</v>
      </c>
      <c r="AP276" s="183">
        <f>SUMIFS(BKE!$F:$F,BKE!$C:$C,'nguyen vat lieu kho'!$A:$A,BKE!$B:$B,'nguyen vat lieu kho'!AP$3)</f>
        <v>10</v>
      </c>
      <c r="AQ276" s="183">
        <f>SUMIFS(BKE!$F:$F,BKE!$C:$C,'nguyen vat lieu kho'!$A:$A,BKE!$B:$B,'nguyen vat lieu kho'!AQ$3)</f>
        <v>0</v>
      </c>
    </row>
    <row r="277" spans="1:43" s="118" customFormat="1" ht="25.5" customHeight="1">
      <c r="A277" s="6" t="s">
        <v>712</v>
      </c>
      <c r="B277" s="9" t="s">
        <v>714</v>
      </c>
      <c r="C277" s="9" t="s">
        <v>464</v>
      </c>
      <c r="D277" s="123">
        <v>12000</v>
      </c>
      <c r="E277" s="128"/>
      <c r="F277" s="124">
        <f t="shared" si="37"/>
        <v>0</v>
      </c>
      <c r="G277" s="125">
        <f t="shared" si="33"/>
        <v>0</v>
      </c>
      <c r="H277" s="126">
        <f t="shared" si="34"/>
        <v>0</v>
      </c>
      <c r="I277" s="127">
        <f t="shared" si="35"/>
        <v>0</v>
      </c>
      <c r="J277" s="127">
        <f t="shared" si="35"/>
        <v>0</v>
      </c>
      <c r="K277" s="128"/>
      <c r="L277" s="122">
        <f t="shared" si="36"/>
        <v>0</v>
      </c>
      <c r="M277" s="183">
        <f>SUMIFS(BKE!$F:$F,BKE!$C:$C,'nguyen vat lieu kho'!$A:$A,BKE!$B:$B,'nguyen vat lieu kho'!M$3)</f>
        <v>0</v>
      </c>
      <c r="N277" s="183">
        <f>SUMIFS(BKE!$F:$F,BKE!$C:$C,'nguyen vat lieu kho'!$A:$A,BKE!$B:$B,'nguyen vat lieu kho'!N$3)</f>
        <v>0</v>
      </c>
      <c r="O277" s="183">
        <f>SUMIFS(BKE!$F:$F,BKE!$C:$C,'nguyen vat lieu kho'!$A:$A,BKE!$B:$B,'nguyen vat lieu kho'!O$3)</f>
        <v>0</v>
      </c>
      <c r="P277" s="183">
        <f>SUMIFS(BKE!$F:$F,BKE!$C:$C,'nguyen vat lieu kho'!$A:$A,BKE!$B:$B,'nguyen vat lieu kho'!P$3)</f>
        <v>0</v>
      </c>
      <c r="Q277" s="183">
        <f>SUMIFS(BKE!$F:$F,BKE!$C:$C,'nguyen vat lieu kho'!$A:$A,BKE!$B:$B,'nguyen vat lieu kho'!Q$3)</f>
        <v>0</v>
      </c>
      <c r="R277" s="183">
        <f>SUMIFS(BKE!$F:$F,BKE!$C:$C,'nguyen vat lieu kho'!$A:$A,BKE!$B:$B,'nguyen vat lieu kho'!R$3)</f>
        <v>0</v>
      </c>
      <c r="S277" s="183">
        <f>SUMIFS(BKE!$F:$F,BKE!$C:$C,'nguyen vat lieu kho'!$A:$A,BKE!$B:$B,'nguyen vat lieu kho'!S$3)</f>
        <v>0</v>
      </c>
      <c r="T277" s="183">
        <f>SUMIFS(BKE!$F:$F,BKE!$C:$C,'nguyen vat lieu kho'!$A:$A,BKE!$B:$B,'nguyen vat lieu kho'!T$3)</f>
        <v>0</v>
      </c>
      <c r="U277" s="183">
        <f>SUMIFS(BKE!$F:$F,BKE!$C:$C,'nguyen vat lieu kho'!$A:$A,BKE!$B:$B,'nguyen vat lieu kho'!U$3)</f>
        <v>0</v>
      </c>
      <c r="V277" s="183">
        <f>SUMIFS(BKE!$F:$F,BKE!$C:$C,'nguyen vat lieu kho'!$A:$A,BKE!$B:$B,'nguyen vat lieu kho'!V$3)</f>
        <v>0</v>
      </c>
      <c r="W277" s="183">
        <f>SUMIFS(BKE!$F:$F,BKE!$C:$C,'nguyen vat lieu kho'!$A:$A,BKE!$B:$B,'nguyen vat lieu kho'!W$3)</f>
        <v>0</v>
      </c>
      <c r="X277" s="183">
        <f>SUMIFS(BKE!$F:$F,BKE!$C:$C,'nguyen vat lieu kho'!$A:$A,BKE!$B:$B,'nguyen vat lieu kho'!X$3)</f>
        <v>0</v>
      </c>
      <c r="Y277" s="183">
        <f>SUMIFS(BKE!$F:$F,BKE!$C:$C,'nguyen vat lieu kho'!$A:$A,BKE!$B:$B,'nguyen vat lieu kho'!Y$3)</f>
        <v>0</v>
      </c>
      <c r="Z277" s="183">
        <f>SUMIFS(BKE!$F:$F,BKE!$C:$C,'nguyen vat lieu kho'!$A:$A,BKE!$B:$B,'nguyen vat lieu kho'!Z$3)</f>
        <v>0</v>
      </c>
      <c r="AA277" s="183">
        <f>SUMIFS(BKE!$F:$F,BKE!$C:$C,'nguyen vat lieu kho'!$A:$A,BKE!$B:$B,'nguyen vat lieu kho'!AA$3)</f>
        <v>0</v>
      </c>
      <c r="AB277" s="183">
        <f>SUMIFS(BKE!$F:$F,BKE!$C:$C,'nguyen vat lieu kho'!$A:$A,BKE!$B:$B,'nguyen vat lieu kho'!AB$3)</f>
        <v>0</v>
      </c>
      <c r="AC277" s="183">
        <f>SUMIFS(BKE!$F:$F,BKE!$C:$C,'nguyen vat lieu kho'!$A:$A,BKE!$B:$B,'nguyen vat lieu kho'!AC$3)</f>
        <v>0</v>
      </c>
      <c r="AD277" s="183">
        <f>SUMIFS(BKE!$F:$F,BKE!$C:$C,'nguyen vat lieu kho'!$A:$A,BKE!$B:$B,'nguyen vat lieu kho'!AD$3)</f>
        <v>0</v>
      </c>
      <c r="AE277" s="183">
        <f>SUMIFS(BKE!$F:$F,BKE!$C:$C,'nguyen vat lieu kho'!$A:$A,BKE!$B:$B,'nguyen vat lieu kho'!AE$3)</f>
        <v>0</v>
      </c>
      <c r="AF277" s="183">
        <f>SUMIFS(BKE!$F:$F,BKE!$C:$C,'nguyen vat lieu kho'!$A:$A,BKE!$B:$B,'nguyen vat lieu kho'!AF$3)</f>
        <v>0</v>
      </c>
      <c r="AG277" s="183">
        <f>SUMIFS(BKE!$F:$F,BKE!$C:$C,'nguyen vat lieu kho'!$A:$A,BKE!$B:$B,'nguyen vat lieu kho'!AG$3)</f>
        <v>0</v>
      </c>
      <c r="AH277" s="183">
        <f>SUMIFS(BKE!$F:$F,BKE!$C:$C,'nguyen vat lieu kho'!$A:$A,BKE!$B:$B,'nguyen vat lieu kho'!AH$3)</f>
        <v>0</v>
      </c>
      <c r="AI277" s="183">
        <f>SUMIFS(BKE!$F:$F,BKE!$C:$C,'nguyen vat lieu kho'!$A:$A,BKE!$B:$B,'nguyen vat lieu kho'!AI$3)</f>
        <v>0</v>
      </c>
      <c r="AJ277" s="183">
        <f>SUMIFS(BKE!$F:$F,BKE!$C:$C,'nguyen vat lieu kho'!$A:$A,BKE!$B:$B,'nguyen vat lieu kho'!AJ$3)</f>
        <v>0</v>
      </c>
      <c r="AK277" s="183">
        <f>SUMIFS(BKE!$F:$F,BKE!$C:$C,'nguyen vat lieu kho'!$A:$A,BKE!$B:$B,'nguyen vat lieu kho'!AK$3)</f>
        <v>0</v>
      </c>
      <c r="AL277" s="183">
        <f>SUMIFS(BKE!$F:$F,BKE!$C:$C,'nguyen vat lieu kho'!$A:$A,BKE!$B:$B,'nguyen vat lieu kho'!AL$3)</f>
        <v>0</v>
      </c>
      <c r="AM277" s="183">
        <f>SUMIFS(BKE!$F:$F,BKE!$C:$C,'nguyen vat lieu kho'!$A:$A,BKE!$B:$B,'nguyen vat lieu kho'!AM$3)</f>
        <v>0</v>
      </c>
      <c r="AN277" s="183">
        <f>SUMIFS(BKE!$F:$F,BKE!$C:$C,'nguyen vat lieu kho'!$A:$A,BKE!$B:$B,'nguyen vat lieu kho'!AN$3)</f>
        <v>0</v>
      </c>
      <c r="AO277" s="183">
        <f>SUMIFS(BKE!$F:$F,BKE!$C:$C,'nguyen vat lieu kho'!$A:$A,BKE!$B:$B,'nguyen vat lieu kho'!AO$3)</f>
        <v>0</v>
      </c>
      <c r="AP277" s="183">
        <f>SUMIFS(BKE!$F:$F,BKE!$C:$C,'nguyen vat lieu kho'!$A:$A,BKE!$B:$B,'nguyen vat lieu kho'!AP$3)</f>
        <v>0</v>
      </c>
      <c r="AQ277" s="183">
        <f>SUMIFS(BKE!$F:$F,BKE!$C:$C,'nguyen vat lieu kho'!$A:$A,BKE!$B:$B,'nguyen vat lieu kho'!AQ$3)</f>
        <v>0</v>
      </c>
    </row>
    <row r="278" spans="1:43" s="118" customFormat="1" ht="25.5" customHeight="1">
      <c r="A278" s="6" t="s">
        <v>665</v>
      </c>
      <c r="B278" s="9" t="s">
        <v>666</v>
      </c>
      <c r="C278" s="9" t="s">
        <v>464</v>
      </c>
      <c r="D278" s="123" t="str">
        <f>VLOOKUP(A278,BKE!C648:H1054,5,0)</f>
        <v>0</v>
      </c>
      <c r="E278" s="128"/>
      <c r="F278" s="124">
        <f t="shared" si="37"/>
        <v>0</v>
      </c>
      <c r="G278" s="125">
        <f t="shared" si="33"/>
        <v>0</v>
      </c>
      <c r="H278" s="126">
        <f t="shared" si="34"/>
        <v>0</v>
      </c>
      <c r="I278" s="127">
        <f t="shared" si="35"/>
        <v>0</v>
      </c>
      <c r="J278" s="127">
        <f t="shared" si="35"/>
        <v>0</v>
      </c>
      <c r="K278" s="128"/>
      <c r="L278" s="122">
        <f t="shared" si="36"/>
        <v>0</v>
      </c>
      <c r="M278" s="183">
        <f>SUMIFS(BKE!$F:$F,BKE!$C:$C,'nguyen vat lieu kho'!$A:$A,BKE!$B:$B,'nguyen vat lieu kho'!M$3)</f>
        <v>0</v>
      </c>
      <c r="N278" s="183">
        <f>SUMIFS(BKE!$F:$F,BKE!$C:$C,'nguyen vat lieu kho'!$A:$A,BKE!$B:$B,'nguyen vat lieu kho'!N$3)</f>
        <v>0</v>
      </c>
      <c r="O278" s="183">
        <f>SUMIFS(BKE!$F:$F,BKE!$C:$C,'nguyen vat lieu kho'!$A:$A,BKE!$B:$B,'nguyen vat lieu kho'!O$3)</f>
        <v>0</v>
      </c>
      <c r="P278" s="183">
        <f>SUMIFS(BKE!$F:$F,BKE!$C:$C,'nguyen vat lieu kho'!$A:$A,BKE!$B:$B,'nguyen vat lieu kho'!P$3)</f>
        <v>0</v>
      </c>
      <c r="Q278" s="183">
        <f>SUMIFS(BKE!$F:$F,BKE!$C:$C,'nguyen vat lieu kho'!$A:$A,BKE!$B:$B,'nguyen vat lieu kho'!Q$3)</f>
        <v>0</v>
      </c>
      <c r="R278" s="183">
        <f>SUMIFS(BKE!$F:$F,BKE!$C:$C,'nguyen vat lieu kho'!$A:$A,BKE!$B:$B,'nguyen vat lieu kho'!R$3)</f>
        <v>0</v>
      </c>
      <c r="S278" s="183">
        <f>SUMIFS(BKE!$F:$F,BKE!$C:$C,'nguyen vat lieu kho'!$A:$A,BKE!$B:$B,'nguyen vat lieu kho'!S$3)</f>
        <v>0</v>
      </c>
      <c r="T278" s="183">
        <f>SUMIFS(BKE!$F:$F,BKE!$C:$C,'nguyen vat lieu kho'!$A:$A,BKE!$B:$B,'nguyen vat lieu kho'!T$3)</f>
        <v>0</v>
      </c>
      <c r="U278" s="183">
        <f>SUMIFS(BKE!$F:$F,BKE!$C:$C,'nguyen vat lieu kho'!$A:$A,BKE!$B:$B,'nguyen vat lieu kho'!U$3)</f>
        <v>0</v>
      </c>
      <c r="V278" s="183">
        <f>SUMIFS(BKE!$F:$F,BKE!$C:$C,'nguyen vat lieu kho'!$A:$A,BKE!$B:$B,'nguyen vat lieu kho'!V$3)</f>
        <v>0</v>
      </c>
      <c r="W278" s="183">
        <f>SUMIFS(BKE!$F:$F,BKE!$C:$C,'nguyen vat lieu kho'!$A:$A,BKE!$B:$B,'nguyen vat lieu kho'!W$3)</f>
        <v>0</v>
      </c>
      <c r="X278" s="183">
        <f>SUMIFS(BKE!$F:$F,BKE!$C:$C,'nguyen vat lieu kho'!$A:$A,BKE!$B:$B,'nguyen vat lieu kho'!X$3)</f>
        <v>0</v>
      </c>
      <c r="Y278" s="183">
        <f>SUMIFS(BKE!$F:$F,BKE!$C:$C,'nguyen vat lieu kho'!$A:$A,BKE!$B:$B,'nguyen vat lieu kho'!Y$3)</f>
        <v>0</v>
      </c>
      <c r="Z278" s="183">
        <f>SUMIFS(BKE!$F:$F,BKE!$C:$C,'nguyen vat lieu kho'!$A:$A,BKE!$B:$B,'nguyen vat lieu kho'!Z$3)</f>
        <v>0</v>
      </c>
      <c r="AA278" s="183">
        <f>SUMIFS(BKE!$F:$F,BKE!$C:$C,'nguyen vat lieu kho'!$A:$A,BKE!$B:$B,'nguyen vat lieu kho'!AA$3)</f>
        <v>0</v>
      </c>
      <c r="AB278" s="183">
        <f>SUMIFS(BKE!$F:$F,BKE!$C:$C,'nguyen vat lieu kho'!$A:$A,BKE!$B:$B,'nguyen vat lieu kho'!AB$3)</f>
        <v>0</v>
      </c>
      <c r="AC278" s="183">
        <f>SUMIFS(BKE!$F:$F,BKE!$C:$C,'nguyen vat lieu kho'!$A:$A,BKE!$B:$B,'nguyen vat lieu kho'!AC$3)</f>
        <v>0</v>
      </c>
      <c r="AD278" s="183">
        <f>SUMIFS(BKE!$F:$F,BKE!$C:$C,'nguyen vat lieu kho'!$A:$A,BKE!$B:$B,'nguyen vat lieu kho'!AD$3)</f>
        <v>0</v>
      </c>
      <c r="AE278" s="183">
        <f>SUMIFS(BKE!$F:$F,BKE!$C:$C,'nguyen vat lieu kho'!$A:$A,BKE!$B:$B,'nguyen vat lieu kho'!AE$3)</f>
        <v>0</v>
      </c>
      <c r="AF278" s="183">
        <f>SUMIFS(BKE!$F:$F,BKE!$C:$C,'nguyen vat lieu kho'!$A:$A,BKE!$B:$B,'nguyen vat lieu kho'!AF$3)</f>
        <v>0</v>
      </c>
      <c r="AG278" s="183">
        <f>SUMIFS(BKE!$F:$F,BKE!$C:$C,'nguyen vat lieu kho'!$A:$A,BKE!$B:$B,'nguyen vat lieu kho'!AG$3)</f>
        <v>0</v>
      </c>
      <c r="AH278" s="183">
        <f>SUMIFS(BKE!$F:$F,BKE!$C:$C,'nguyen vat lieu kho'!$A:$A,BKE!$B:$B,'nguyen vat lieu kho'!AH$3)</f>
        <v>0</v>
      </c>
      <c r="AI278" s="183">
        <f>SUMIFS(BKE!$F:$F,BKE!$C:$C,'nguyen vat lieu kho'!$A:$A,BKE!$B:$B,'nguyen vat lieu kho'!AI$3)</f>
        <v>0</v>
      </c>
      <c r="AJ278" s="183">
        <f>SUMIFS(BKE!$F:$F,BKE!$C:$C,'nguyen vat lieu kho'!$A:$A,BKE!$B:$B,'nguyen vat lieu kho'!AJ$3)</f>
        <v>0</v>
      </c>
      <c r="AK278" s="183">
        <f>SUMIFS(BKE!$F:$F,BKE!$C:$C,'nguyen vat lieu kho'!$A:$A,BKE!$B:$B,'nguyen vat lieu kho'!AK$3)</f>
        <v>0</v>
      </c>
      <c r="AL278" s="183">
        <f>SUMIFS(BKE!$F:$F,BKE!$C:$C,'nguyen vat lieu kho'!$A:$A,BKE!$B:$B,'nguyen vat lieu kho'!AL$3)</f>
        <v>0</v>
      </c>
      <c r="AM278" s="183">
        <f>SUMIFS(BKE!$F:$F,BKE!$C:$C,'nguyen vat lieu kho'!$A:$A,BKE!$B:$B,'nguyen vat lieu kho'!AM$3)</f>
        <v>0</v>
      </c>
      <c r="AN278" s="183">
        <f>SUMIFS(BKE!$F:$F,BKE!$C:$C,'nguyen vat lieu kho'!$A:$A,BKE!$B:$B,'nguyen vat lieu kho'!AN$3)</f>
        <v>0</v>
      </c>
      <c r="AO278" s="183">
        <f>SUMIFS(BKE!$F:$F,BKE!$C:$C,'nguyen vat lieu kho'!$A:$A,BKE!$B:$B,'nguyen vat lieu kho'!AO$3)</f>
        <v>0</v>
      </c>
      <c r="AP278" s="183">
        <f>SUMIFS(BKE!$F:$F,BKE!$C:$C,'nguyen vat lieu kho'!$A:$A,BKE!$B:$B,'nguyen vat lieu kho'!AP$3)</f>
        <v>0</v>
      </c>
      <c r="AQ278" s="183">
        <f>SUMIFS(BKE!$F:$F,BKE!$C:$C,'nguyen vat lieu kho'!$A:$A,BKE!$B:$B,'nguyen vat lieu kho'!AQ$3)</f>
        <v>0</v>
      </c>
    </row>
    <row r="279" spans="1:43" s="118" customFormat="1" ht="25.5" customHeight="1">
      <c r="A279" s="6" t="s">
        <v>715</v>
      </c>
      <c r="B279" s="9" t="s">
        <v>717</v>
      </c>
      <c r="C279" s="9" t="s">
        <v>99</v>
      </c>
      <c r="D279" s="123">
        <f>VLOOKUP(A279,BKE!C649:H1055,5,0)</f>
        <v>3000</v>
      </c>
      <c r="E279" s="128">
        <v>6</v>
      </c>
      <c r="F279" s="124">
        <f t="shared" si="37"/>
        <v>18000</v>
      </c>
      <c r="G279" s="125">
        <f t="shared" si="33"/>
        <v>20</v>
      </c>
      <c r="H279" s="126">
        <f t="shared" si="34"/>
        <v>60000</v>
      </c>
      <c r="I279" s="127">
        <f t="shared" si="35"/>
        <v>23</v>
      </c>
      <c r="J279" s="127">
        <f t="shared" si="35"/>
        <v>69000</v>
      </c>
      <c r="K279" s="128">
        <v>3</v>
      </c>
      <c r="L279" s="122">
        <f t="shared" si="36"/>
        <v>9000</v>
      </c>
      <c r="M279" s="183">
        <f>SUMIFS(BKE!$F:$F,BKE!$C:$C,'nguyen vat lieu kho'!$A:$A,BKE!$B:$B,'nguyen vat lieu kho'!M$3)</f>
        <v>0</v>
      </c>
      <c r="N279" s="183">
        <f>SUMIFS(BKE!$F:$F,BKE!$C:$C,'nguyen vat lieu kho'!$A:$A,BKE!$B:$B,'nguyen vat lieu kho'!N$3)</f>
        <v>0</v>
      </c>
      <c r="O279" s="183">
        <f>SUMIFS(BKE!$F:$F,BKE!$C:$C,'nguyen vat lieu kho'!$A:$A,BKE!$B:$B,'nguyen vat lieu kho'!O$3)</f>
        <v>0</v>
      </c>
      <c r="P279" s="183">
        <f>SUMIFS(BKE!$F:$F,BKE!$C:$C,'nguyen vat lieu kho'!$A:$A,BKE!$B:$B,'nguyen vat lieu kho'!P$3)</f>
        <v>0</v>
      </c>
      <c r="Q279" s="183">
        <f>SUMIFS(BKE!$F:$F,BKE!$C:$C,'nguyen vat lieu kho'!$A:$A,BKE!$B:$B,'nguyen vat lieu kho'!Q$3)</f>
        <v>0</v>
      </c>
      <c r="R279" s="183">
        <f>SUMIFS(BKE!$F:$F,BKE!$C:$C,'nguyen vat lieu kho'!$A:$A,BKE!$B:$B,'nguyen vat lieu kho'!R$3)</f>
        <v>0</v>
      </c>
      <c r="S279" s="183">
        <f>SUMIFS(BKE!$F:$F,BKE!$C:$C,'nguyen vat lieu kho'!$A:$A,BKE!$B:$B,'nguyen vat lieu kho'!S$3)</f>
        <v>0</v>
      </c>
      <c r="T279" s="183">
        <f>SUMIFS(BKE!$F:$F,BKE!$C:$C,'nguyen vat lieu kho'!$A:$A,BKE!$B:$B,'nguyen vat lieu kho'!T$3)</f>
        <v>10</v>
      </c>
      <c r="U279" s="183">
        <f>SUMIFS(BKE!$F:$F,BKE!$C:$C,'nguyen vat lieu kho'!$A:$A,BKE!$B:$B,'nguyen vat lieu kho'!U$3)</f>
        <v>0</v>
      </c>
      <c r="V279" s="183">
        <f>SUMIFS(BKE!$F:$F,BKE!$C:$C,'nguyen vat lieu kho'!$A:$A,BKE!$B:$B,'nguyen vat lieu kho'!V$3)</f>
        <v>0</v>
      </c>
      <c r="W279" s="183">
        <f>SUMIFS(BKE!$F:$F,BKE!$C:$C,'nguyen vat lieu kho'!$A:$A,BKE!$B:$B,'nguyen vat lieu kho'!W$3)</f>
        <v>0</v>
      </c>
      <c r="X279" s="183">
        <f>SUMIFS(BKE!$F:$F,BKE!$C:$C,'nguyen vat lieu kho'!$A:$A,BKE!$B:$B,'nguyen vat lieu kho'!X$3)</f>
        <v>0</v>
      </c>
      <c r="Y279" s="183">
        <f>SUMIFS(BKE!$F:$F,BKE!$C:$C,'nguyen vat lieu kho'!$A:$A,BKE!$B:$B,'nguyen vat lieu kho'!Y$3)</f>
        <v>0</v>
      </c>
      <c r="Z279" s="183">
        <f>SUMIFS(BKE!$F:$F,BKE!$C:$C,'nguyen vat lieu kho'!$A:$A,BKE!$B:$B,'nguyen vat lieu kho'!Z$3)</f>
        <v>0</v>
      </c>
      <c r="AA279" s="183">
        <f>SUMIFS(BKE!$F:$F,BKE!$C:$C,'nguyen vat lieu kho'!$A:$A,BKE!$B:$B,'nguyen vat lieu kho'!AA$3)</f>
        <v>0</v>
      </c>
      <c r="AB279" s="183">
        <f>SUMIFS(BKE!$F:$F,BKE!$C:$C,'nguyen vat lieu kho'!$A:$A,BKE!$B:$B,'nguyen vat lieu kho'!AB$3)</f>
        <v>0</v>
      </c>
      <c r="AC279" s="183">
        <f>SUMIFS(BKE!$F:$F,BKE!$C:$C,'nguyen vat lieu kho'!$A:$A,BKE!$B:$B,'nguyen vat lieu kho'!AC$3)</f>
        <v>0</v>
      </c>
      <c r="AD279" s="183">
        <f>SUMIFS(BKE!$F:$F,BKE!$C:$C,'nguyen vat lieu kho'!$A:$A,BKE!$B:$B,'nguyen vat lieu kho'!AD$3)</f>
        <v>0</v>
      </c>
      <c r="AE279" s="183">
        <f>SUMIFS(BKE!$F:$F,BKE!$C:$C,'nguyen vat lieu kho'!$A:$A,BKE!$B:$B,'nguyen vat lieu kho'!AE$3)</f>
        <v>0</v>
      </c>
      <c r="AF279" s="183">
        <f>SUMIFS(BKE!$F:$F,BKE!$C:$C,'nguyen vat lieu kho'!$A:$A,BKE!$B:$B,'nguyen vat lieu kho'!AF$3)</f>
        <v>0</v>
      </c>
      <c r="AG279" s="183">
        <f>SUMIFS(BKE!$F:$F,BKE!$C:$C,'nguyen vat lieu kho'!$A:$A,BKE!$B:$B,'nguyen vat lieu kho'!AG$3)</f>
        <v>0</v>
      </c>
      <c r="AH279" s="183">
        <f>SUMIFS(BKE!$F:$F,BKE!$C:$C,'nguyen vat lieu kho'!$A:$A,BKE!$B:$B,'nguyen vat lieu kho'!AH$3)</f>
        <v>0</v>
      </c>
      <c r="AI279" s="183">
        <f>SUMIFS(BKE!$F:$F,BKE!$C:$C,'nguyen vat lieu kho'!$A:$A,BKE!$B:$B,'nguyen vat lieu kho'!AI$3)</f>
        <v>0</v>
      </c>
      <c r="AJ279" s="183">
        <f>SUMIFS(BKE!$F:$F,BKE!$C:$C,'nguyen vat lieu kho'!$A:$A,BKE!$B:$B,'nguyen vat lieu kho'!AJ$3)</f>
        <v>0</v>
      </c>
      <c r="AK279" s="183">
        <f>SUMIFS(BKE!$F:$F,BKE!$C:$C,'nguyen vat lieu kho'!$A:$A,BKE!$B:$B,'nguyen vat lieu kho'!AK$3)</f>
        <v>0</v>
      </c>
      <c r="AL279" s="183">
        <f>SUMIFS(BKE!$F:$F,BKE!$C:$C,'nguyen vat lieu kho'!$A:$A,BKE!$B:$B,'nguyen vat lieu kho'!AL$3)</f>
        <v>0</v>
      </c>
      <c r="AM279" s="183">
        <f>SUMIFS(BKE!$F:$F,BKE!$C:$C,'nguyen vat lieu kho'!$A:$A,BKE!$B:$B,'nguyen vat lieu kho'!AM$3)</f>
        <v>0</v>
      </c>
      <c r="AN279" s="183">
        <f>SUMIFS(BKE!$F:$F,BKE!$C:$C,'nguyen vat lieu kho'!$A:$A,BKE!$B:$B,'nguyen vat lieu kho'!AN$3)</f>
        <v>0</v>
      </c>
      <c r="AO279" s="183">
        <f>SUMIFS(BKE!$F:$F,BKE!$C:$C,'nguyen vat lieu kho'!$A:$A,BKE!$B:$B,'nguyen vat lieu kho'!AO$3)</f>
        <v>0</v>
      </c>
      <c r="AP279" s="183">
        <f>SUMIFS(BKE!$F:$F,BKE!$C:$C,'nguyen vat lieu kho'!$A:$A,BKE!$B:$B,'nguyen vat lieu kho'!AP$3)</f>
        <v>10</v>
      </c>
      <c r="AQ279" s="183">
        <f>SUMIFS(BKE!$F:$F,BKE!$C:$C,'nguyen vat lieu kho'!$A:$A,BKE!$B:$B,'nguyen vat lieu kho'!AQ$3)</f>
        <v>0</v>
      </c>
    </row>
    <row r="280" spans="1:43" s="118" customFormat="1" ht="25.5" customHeight="1">
      <c r="A280" s="6" t="s">
        <v>716</v>
      </c>
      <c r="B280" s="9" t="s">
        <v>718</v>
      </c>
      <c r="C280" s="9" t="s">
        <v>99</v>
      </c>
      <c r="D280" s="123" t="str">
        <f>VLOOKUP(A280,BKE!C650:H1056,5,0)</f>
        <v>0</v>
      </c>
      <c r="E280" s="128">
        <v>12</v>
      </c>
      <c r="F280" s="124">
        <f t="shared" si="37"/>
        <v>0</v>
      </c>
      <c r="G280" s="125">
        <f t="shared" si="33"/>
        <v>0</v>
      </c>
      <c r="H280" s="126">
        <f t="shared" si="34"/>
        <v>0</v>
      </c>
      <c r="I280" s="127">
        <f t="shared" si="35"/>
        <v>7</v>
      </c>
      <c r="J280" s="127">
        <f t="shared" si="35"/>
        <v>0</v>
      </c>
      <c r="K280" s="128">
        <v>5</v>
      </c>
      <c r="L280" s="122">
        <f t="shared" si="36"/>
        <v>0</v>
      </c>
      <c r="M280" s="183">
        <f>SUMIFS(BKE!$F:$F,BKE!$C:$C,'nguyen vat lieu kho'!$A:$A,BKE!$B:$B,'nguyen vat lieu kho'!M$3)</f>
        <v>0</v>
      </c>
      <c r="N280" s="183">
        <f>SUMIFS(BKE!$F:$F,BKE!$C:$C,'nguyen vat lieu kho'!$A:$A,BKE!$B:$B,'nguyen vat lieu kho'!N$3)</f>
        <v>0</v>
      </c>
      <c r="O280" s="183">
        <f>SUMIFS(BKE!$F:$F,BKE!$C:$C,'nguyen vat lieu kho'!$A:$A,BKE!$B:$B,'nguyen vat lieu kho'!O$3)</f>
        <v>0</v>
      </c>
      <c r="P280" s="183">
        <f>SUMIFS(BKE!$F:$F,BKE!$C:$C,'nguyen vat lieu kho'!$A:$A,BKE!$B:$B,'nguyen vat lieu kho'!P$3)</f>
        <v>0</v>
      </c>
      <c r="Q280" s="183">
        <f>SUMIFS(BKE!$F:$F,BKE!$C:$C,'nguyen vat lieu kho'!$A:$A,BKE!$B:$B,'nguyen vat lieu kho'!Q$3)</f>
        <v>0</v>
      </c>
      <c r="R280" s="183">
        <f>SUMIFS(BKE!$F:$F,BKE!$C:$C,'nguyen vat lieu kho'!$A:$A,BKE!$B:$B,'nguyen vat lieu kho'!R$3)</f>
        <v>0</v>
      </c>
      <c r="S280" s="183">
        <f>SUMIFS(BKE!$F:$F,BKE!$C:$C,'nguyen vat lieu kho'!$A:$A,BKE!$B:$B,'nguyen vat lieu kho'!S$3)</f>
        <v>0</v>
      </c>
      <c r="T280" s="183">
        <f>SUMIFS(BKE!$F:$F,BKE!$C:$C,'nguyen vat lieu kho'!$A:$A,BKE!$B:$B,'nguyen vat lieu kho'!T$3)</f>
        <v>0</v>
      </c>
      <c r="U280" s="183">
        <f>SUMIFS(BKE!$F:$F,BKE!$C:$C,'nguyen vat lieu kho'!$A:$A,BKE!$B:$B,'nguyen vat lieu kho'!U$3)</f>
        <v>0</v>
      </c>
      <c r="V280" s="183">
        <f>SUMIFS(BKE!$F:$F,BKE!$C:$C,'nguyen vat lieu kho'!$A:$A,BKE!$B:$B,'nguyen vat lieu kho'!V$3)</f>
        <v>0</v>
      </c>
      <c r="W280" s="183">
        <f>SUMIFS(BKE!$F:$F,BKE!$C:$C,'nguyen vat lieu kho'!$A:$A,BKE!$B:$B,'nguyen vat lieu kho'!W$3)</f>
        <v>0</v>
      </c>
      <c r="X280" s="183">
        <f>SUMIFS(BKE!$F:$F,BKE!$C:$C,'nguyen vat lieu kho'!$A:$A,BKE!$B:$B,'nguyen vat lieu kho'!X$3)</f>
        <v>0</v>
      </c>
      <c r="Y280" s="183">
        <f>SUMIFS(BKE!$F:$F,BKE!$C:$C,'nguyen vat lieu kho'!$A:$A,BKE!$B:$B,'nguyen vat lieu kho'!Y$3)</f>
        <v>0</v>
      </c>
      <c r="Z280" s="183">
        <f>SUMIFS(BKE!$F:$F,BKE!$C:$C,'nguyen vat lieu kho'!$A:$A,BKE!$B:$B,'nguyen vat lieu kho'!Z$3)</f>
        <v>0</v>
      </c>
      <c r="AA280" s="183">
        <f>SUMIFS(BKE!$F:$F,BKE!$C:$C,'nguyen vat lieu kho'!$A:$A,BKE!$B:$B,'nguyen vat lieu kho'!AA$3)</f>
        <v>0</v>
      </c>
      <c r="AB280" s="183">
        <f>SUMIFS(BKE!$F:$F,BKE!$C:$C,'nguyen vat lieu kho'!$A:$A,BKE!$B:$B,'nguyen vat lieu kho'!AB$3)</f>
        <v>0</v>
      </c>
      <c r="AC280" s="183">
        <f>SUMIFS(BKE!$F:$F,BKE!$C:$C,'nguyen vat lieu kho'!$A:$A,BKE!$B:$B,'nguyen vat lieu kho'!AC$3)</f>
        <v>0</v>
      </c>
      <c r="AD280" s="183">
        <f>SUMIFS(BKE!$F:$F,BKE!$C:$C,'nguyen vat lieu kho'!$A:$A,BKE!$B:$B,'nguyen vat lieu kho'!AD$3)</f>
        <v>0</v>
      </c>
      <c r="AE280" s="183">
        <f>SUMIFS(BKE!$F:$F,BKE!$C:$C,'nguyen vat lieu kho'!$A:$A,BKE!$B:$B,'nguyen vat lieu kho'!AE$3)</f>
        <v>0</v>
      </c>
      <c r="AF280" s="183">
        <f>SUMIFS(BKE!$F:$F,BKE!$C:$C,'nguyen vat lieu kho'!$A:$A,BKE!$B:$B,'nguyen vat lieu kho'!AF$3)</f>
        <v>0</v>
      </c>
      <c r="AG280" s="183">
        <f>SUMIFS(BKE!$F:$F,BKE!$C:$C,'nguyen vat lieu kho'!$A:$A,BKE!$B:$B,'nguyen vat lieu kho'!AG$3)</f>
        <v>0</v>
      </c>
      <c r="AH280" s="183">
        <f>SUMIFS(BKE!$F:$F,BKE!$C:$C,'nguyen vat lieu kho'!$A:$A,BKE!$B:$B,'nguyen vat lieu kho'!AH$3)</f>
        <v>0</v>
      </c>
      <c r="AI280" s="183">
        <f>SUMIFS(BKE!$F:$F,BKE!$C:$C,'nguyen vat lieu kho'!$A:$A,BKE!$B:$B,'nguyen vat lieu kho'!AI$3)</f>
        <v>0</v>
      </c>
      <c r="AJ280" s="183">
        <f>SUMIFS(BKE!$F:$F,BKE!$C:$C,'nguyen vat lieu kho'!$A:$A,BKE!$B:$B,'nguyen vat lieu kho'!AJ$3)</f>
        <v>0</v>
      </c>
      <c r="AK280" s="183">
        <f>SUMIFS(BKE!$F:$F,BKE!$C:$C,'nguyen vat lieu kho'!$A:$A,BKE!$B:$B,'nguyen vat lieu kho'!AK$3)</f>
        <v>0</v>
      </c>
      <c r="AL280" s="183">
        <f>SUMIFS(BKE!$F:$F,BKE!$C:$C,'nguyen vat lieu kho'!$A:$A,BKE!$B:$B,'nguyen vat lieu kho'!AL$3)</f>
        <v>0</v>
      </c>
      <c r="AM280" s="183">
        <f>SUMIFS(BKE!$F:$F,BKE!$C:$C,'nguyen vat lieu kho'!$A:$A,BKE!$B:$B,'nguyen vat lieu kho'!AM$3)</f>
        <v>0</v>
      </c>
      <c r="AN280" s="183">
        <f>SUMIFS(BKE!$F:$F,BKE!$C:$C,'nguyen vat lieu kho'!$A:$A,BKE!$B:$B,'nguyen vat lieu kho'!AN$3)</f>
        <v>0</v>
      </c>
      <c r="AO280" s="183">
        <f>SUMIFS(BKE!$F:$F,BKE!$C:$C,'nguyen vat lieu kho'!$A:$A,BKE!$B:$B,'nguyen vat lieu kho'!AO$3)</f>
        <v>0</v>
      </c>
      <c r="AP280" s="183">
        <f>SUMIFS(BKE!$F:$F,BKE!$C:$C,'nguyen vat lieu kho'!$A:$A,BKE!$B:$B,'nguyen vat lieu kho'!AP$3)</f>
        <v>0</v>
      </c>
      <c r="AQ280" s="183">
        <f>SUMIFS(BKE!$F:$F,BKE!$C:$C,'nguyen vat lieu kho'!$A:$A,BKE!$B:$B,'nguyen vat lieu kho'!AQ$3)</f>
        <v>0</v>
      </c>
    </row>
    <row r="281" spans="1:43" s="118" customFormat="1" ht="25.5" customHeight="1">
      <c r="A281" s="6" t="s">
        <v>652</v>
      </c>
      <c r="B281" s="9" t="s">
        <v>629</v>
      </c>
      <c r="C281" s="9" t="s">
        <v>99</v>
      </c>
      <c r="D281" s="123">
        <f>VLOOKUP(A281,BKE!C651:H1057,5,0)</f>
        <v>6993.5</v>
      </c>
      <c r="E281" s="128">
        <v>9</v>
      </c>
      <c r="F281" s="124">
        <f t="shared" si="37"/>
        <v>62941.5</v>
      </c>
      <c r="G281" s="125">
        <f t="shared" si="33"/>
        <v>20</v>
      </c>
      <c r="H281" s="126">
        <f t="shared" si="34"/>
        <v>139870</v>
      </c>
      <c r="I281" s="127">
        <f t="shared" si="35"/>
        <v>20</v>
      </c>
      <c r="J281" s="127">
        <f t="shared" si="35"/>
        <v>139870</v>
      </c>
      <c r="K281" s="128">
        <v>9</v>
      </c>
      <c r="L281" s="122">
        <f t="shared" si="36"/>
        <v>62941.5</v>
      </c>
      <c r="M281" s="183">
        <f>SUMIFS(BKE!$F:$F,BKE!$C:$C,'nguyen vat lieu kho'!$A:$A,BKE!$B:$B,'nguyen vat lieu kho'!M$3)</f>
        <v>0</v>
      </c>
      <c r="N281" s="183">
        <f>SUMIFS(BKE!$F:$F,BKE!$C:$C,'nguyen vat lieu kho'!$A:$A,BKE!$B:$B,'nguyen vat lieu kho'!N$3)</f>
        <v>0</v>
      </c>
      <c r="O281" s="183">
        <f>SUMIFS(BKE!$F:$F,BKE!$C:$C,'nguyen vat lieu kho'!$A:$A,BKE!$B:$B,'nguyen vat lieu kho'!O$3)</f>
        <v>0</v>
      </c>
      <c r="P281" s="183">
        <f>SUMIFS(BKE!$F:$F,BKE!$C:$C,'nguyen vat lieu kho'!$A:$A,BKE!$B:$B,'nguyen vat lieu kho'!P$3)</f>
        <v>0</v>
      </c>
      <c r="Q281" s="183">
        <f>SUMIFS(BKE!$F:$F,BKE!$C:$C,'nguyen vat lieu kho'!$A:$A,BKE!$B:$B,'nguyen vat lieu kho'!Q$3)</f>
        <v>0</v>
      </c>
      <c r="R281" s="183">
        <f>SUMIFS(BKE!$F:$F,BKE!$C:$C,'nguyen vat lieu kho'!$A:$A,BKE!$B:$B,'nguyen vat lieu kho'!R$3)</f>
        <v>0</v>
      </c>
      <c r="S281" s="183">
        <f>SUMIFS(BKE!$F:$F,BKE!$C:$C,'nguyen vat lieu kho'!$A:$A,BKE!$B:$B,'nguyen vat lieu kho'!S$3)</f>
        <v>0</v>
      </c>
      <c r="T281" s="183">
        <f>SUMIFS(BKE!$F:$F,BKE!$C:$C,'nguyen vat lieu kho'!$A:$A,BKE!$B:$B,'nguyen vat lieu kho'!T$3)</f>
        <v>10</v>
      </c>
      <c r="U281" s="183">
        <f>SUMIFS(BKE!$F:$F,BKE!$C:$C,'nguyen vat lieu kho'!$A:$A,BKE!$B:$B,'nguyen vat lieu kho'!U$3)</f>
        <v>0</v>
      </c>
      <c r="V281" s="183">
        <f>SUMIFS(BKE!$F:$F,BKE!$C:$C,'nguyen vat lieu kho'!$A:$A,BKE!$B:$B,'nguyen vat lieu kho'!V$3)</f>
        <v>0</v>
      </c>
      <c r="W281" s="183">
        <f>SUMIFS(BKE!$F:$F,BKE!$C:$C,'nguyen vat lieu kho'!$A:$A,BKE!$B:$B,'nguyen vat lieu kho'!W$3)</f>
        <v>0</v>
      </c>
      <c r="X281" s="183">
        <f>SUMIFS(BKE!$F:$F,BKE!$C:$C,'nguyen vat lieu kho'!$A:$A,BKE!$B:$B,'nguyen vat lieu kho'!X$3)</f>
        <v>0</v>
      </c>
      <c r="Y281" s="183">
        <f>SUMIFS(BKE!$F:$F,BKE!$C:$C,'nguyen vat lieu kho'!$A:$A,BKE!$B:$B,'nguyen vat lieu kho'!Y$3)</f>
        <v>0</v>
      </c>
      <c r="Z281" s="183">
        <f>SUMIFS(BKE!$F:$F,BKE!$C:$C,'nguyen vat lieu kho'!$A:$A,BKE!$B:$B,'nguyen vat lieu kho'!Z$3)</f>
        <v>0</v>
      </c>
      <c r="AA281" s="183">
        <f>SUMIFS(BKE!$F:$F,BKE!$C:$C,'nguyen vat lieu kho'!$A:$A,BKE!$B:$B,'nguyen vat lieu kho'!AA$3)</f>
        <v>0</v>
      </c>
      <c r="AB281" s="183">
        <f>SUMIFS(BKE!$F:$F,BKE!$C:$C,'nguyen vat lieu kho'!$A:$A,BKE!$B:$B,'nguyen vat lieu kho'!AB$3)</f>
        <v>0</v>
      </c>
      <c r="AC281" s="183">
        <f>SUMIFS(BKE!$F:$F,BKE!$C:$C,'nguyen vat lieu kho'!$A:$A,BKE!$B:$B,'nguyen vat lieu kho'!AC$3)</f>
        <v>0</v>
      </c>
      <c r="AD281" s="183">
        <f>SUMIFS(BKE!$F:$F,BKE!$C:$C,'nguyen vat lieu kho'!$A:$A,BKE!$B:$B,'nguyen vat lieu kho'!AD$3)</f>
        <v>0</v>
      </c>
      <c r="AE281" s="183">
        <f>SUMIFS(BKE!$F:$F,BKE!$C:$C,'nguyen vat lieu kho'!$A:$A,BKE!$B:$B,'nguyen vat lieu kho'!AE$3)</f>
        <v>0</v>
      </c>
      <c r="AF281" s="183">
        <f>SUMIFS(BKE!$F:$F,BKE!$C:$C,'nguyen vat lieu kho'!$A:$A,BKE!$B:$B,'nguyen vat lieu kho'!AF$3)</f>
        <v>0</v>
      </c>
      <c r="AG281" s="183">
        <f>SUMIFS(BKE!$F:$F,BKE!$C:$C,'nguyen vat lieu kho'!$A:$A,BKE!$B:$B,'nguyen vat lieu kho'!AG$3)</f>
        <v>0</v>
      </c>
      <c r="AH281" s="183">
        <f>SUMIFS(BKE!$F:$F,BKE!$C:$C,'nguyen vat lieu kho'!$A:$A,BKE!$B:$B,'nguyen vat lieu kho'!AH$3)</f>
        <v>10</v>
      </c>
      <c r="AI281" s="183">
        <f>SUMIFS(BKE!$F:$F,BKE!$C:$C,'nguyen vat lieu kho'!$A:$A,BKE!$B:$B,'nguyen vat lieu kho'!AI$3)</f>
        <v>0</v>
      </c>
      <c r="AJ281" s="183">
        <f>SUMIFS(BKE!$F:$F,BKE!$C:$C,'nguyen vat lieu kho'!$A:$A,BKE!$B:$B,'nguyen vat lieu kho'!AJ$3)</f>
        <v>0</v>
      </c>
      <c r="AK281" s="183">
        <f>SUMIFS(BKE!$F:$F,BKE!$C:$C,'nguyen vat lieu kho'!$A:$A,BKE!$B:$B,'nguyen vat lieu kho'!AK$3)</f>
        <v>0</v>
      </c>
      <c r="AL281" s="183">
        <f>SUMIFS(BKE!$F:$F,BKE!$C:$C,'nguyen vat lieu kho'!$A:$A,BKE!$B:$B,'nguyen vat lieu kho'!AL$3)</f>
        <v>0</v>
      </c>
      <c r="AM281" s="183">
        <f>SUMIFS(BKE!$F:$F,BKE!$C:$C,'nguyen vat lieu kho'!$A:$A,BKE!$B:$B,'nguyen vat lieu kho'!AM$3)</f>
        <v>0</v>
      </c>
      <c r="AN281" s="183">
        <f>SUMIFS(BKE!$F:$F,BKE!$C:$C,'nguyen vat lieu kho'!$A:$A,BKE!$B:$B,'nguyen vat lieu kho'!AN$3)</f>
        <v>0</v>
      </c>
      <c r="AO281" s="183">
        <f>SUMIFS(BKE!$F:$F,BKE!$C:$C,'nguyen vat lieu kho'!$A:$A,BKE!$B:$B,'nguyen vat lieu kho'!AO$3)</f>
        <v>0</v>
      </c>
      <c r="AP281" s="183">
        <f>SUMIFS(BKE!$F:$F,BKE!$C:$C,'nguyen vat lieu kho'!$A:$A,BKE!$B:$B,'nguyen vat lieu kho'!AP$3)</f>
        <v>0</v>
      </c>
      <c r="AQ281" s="183">
        <f>SUMIFS(BKE!$F:$F,BKE!$C:$C,'nguyen vat lieu kho'!$A:$A,BKE!$B:$B,'nguyen vat lieu kho'!AQ$3)</f>
        <v>0</v>
      </c>
    </row>
    <row r="282" spans="1:43" s="118" customFormat="1" ht="25.5" customHeight="1">
      <c r="A282" s="6" t="s">
        <v>637</v>
      </c>
      <c r="B282" s="9" t="s">
        <v>617</v>
      </c>
      <c r="C282" s="9" t="s">
        <v>618</v>
      </c>
      <c r="D282" s="123">
        <f>VLOOKUP(A282,BKE!C652:H1058,5,0)</f>
        <v>4000</v>
      </c>
      <c r="E282" s="128">
        <v>7</v>
      </c>
      <c r="F282" s="124">
        <f t="shared" si="37"/>
        <v>28000</v>
      </c>
      <c r="G282" s="125">
        <f t="shared" si="33"/>
        <v>10</v>
      </c>
      <c r="H282" s="126">
        <f t="shared" si="34"/>
        <v>40000</v>
      </c>
      <c r="I282" s="127">
        <f t="shared" si="35"/>
        <v>17</v>
      </c>
      <c r="J282" s="127">
        <f t="shared" si="35"/>
        <v>68000</v>
      </c>
      <c r="K282" s="128"/>
      <c r="L282" s="122">
        <f t="shared" si="36"/>
        <v>0</v>
      </c>
      <c r="M282" s="183">
        <f>SUMIFS(BKE!$F:$F,BKE!$C:$C,'nguyen vat lieu kho'!$A:$A,BKE!$B:$B,'nguyen vat lieu kho'!M$3)</f>
        <v>0</v>
      </c>
      <c r="N282" s="183">
        <f>SUMIFS(BKE!$F:$F,BKE!$C:$C,'nguyen vat lieu kho'!$A:$A,BKE!$B:$B,'nguyen vat lieu kho'!N$3)</f>
        <v>0</v>
      </c>
      <c r="O282" s="183">
        <f>SUMIFS(BKE!$F:$F,BKE!$C:$C,'nguyen vat lieu kho'!$A:$A,BKE!$B:$B,'nguyen vat lieu kho'!O$3)</f>
        <v>0</v>
      </c>
      <c r="P282" s="183">
        <f>SUMIFS(BKE!$F:$F,BKE!$C:$C,'nguyen vat lieu kho'!$A:$A,BKE!$B:$B,'nguyen vat lieu kho'!P$3)</f>
        <v>0</v>
      </c>
      <c r="Q282" s="183">
        <f>SUMIFS(BKE!$F:$F,BKE!$C:$C,'nguyen vat lieu kho'!$A:$A,BKE!$B:$B,'nguyen vat lieu kho'!Q$3)</f>
        <v>0</v>
      </c>
      <c r="R282" s="183">
        <f>SUMIFS(BKE!$F:$F,BKE!$C:$C,'nguyen vat lieu kho'!$A:$A,BKE!$B:$B,'nguyen vat lieu kho'!R$3)</f>
        <v>0</v>
      </c>
      <c r="S282" s="183">
        <f>SUMIFS(BKE!$F:$F,BKE!$C:$C,'nguyen vat lieu kho'!$A:$A,BKE!$B:$B,'nguyen vat lieu kho'!S$3)</f>
        <v>0</v>
      </c>
      <c r="T282" s="183">
        <f>SUMIFS(BKE!$F:$F,BKE!$C:$C,'nguyen vat lieu kho'!$A:$A,BKE!$B:$B,'nguyen vat lieu kho'!T$3)</f>
        <v>0</v>
      </c>
      <c r="U282" s="183">
        <f>SUMIFS(BKE!$F:$F,BKE!$C:$C,'nguyen vat lieu kho'!$A:$A,BKE!$B:$B,'nguyen vat lieu kho'!U$3)</f>
        <v>0</v>
      </c>
      <c r="V282" s="183">
        <f>SUMIFS(BKE!$F:$F,BKE!$C:$C,'nguyen vat lieu kho'!$A:$A,BKE!$B:$B,'nguyen vat lieu kho'!V$3)</f>
        <v>0</v>
      </c>
      <c r="W282" s="183">
        <f>SUMIFS(BKE!$F:$F,BKE!$C:$C,'nguyen vat lieu kho'!$A:$A,BKE!$B:$B,'nguyen vat lieu kho'!W$3)</f>
        <v>0</v>
      </c>
      <c r="X282" s="183">
        <f>SUMIFS(BKE!$F:$F,BKE!$C:$C,'nguyen vat lieu kho'!$A:$A,BKE!$B:$B,'nguyen vat lieu kho'!X$3)</f>
        <v>0</v>
      </c>
      <c r="Y282" s="183">
        <f>SUMIFS(BKE!$F:$F,BKE!$C:$C,'nguyen vat lieu kho'!$A:$A,BKE!$B:$B,'nguyen vat lieu kho'!Y$3)</f>
        <v>0</v>
      </c>
      <c r="Z282" s="183">
        <f>SUMIFS(BKE!$F:$F,BKE!$C:$C,'nguyen vat lieu kho'!$A:$A,BKE!$B:$B,'nguyen vat lieu kho'!Z$3)</f>
        <v>0</v>
      </c>
      <c r="AA282" s="183">
        <f>SUMIFS(BKE!$F:$F,BKE!$C:$C,'nguyen vat lieu kho'!$A:$A,BKE!$B:$B,'nguyen vat lieu kho'!AA$3)</f>
        <v>10</v>
      </c>
      <c r="AB282" s="183">
        <f>SUMIFS(BKE!$F:$F,BKE!$C:$C,'nguyen vat lieu kho'!$A:$A,BKE!$B:$B,'nguyen vat lieu kho'!AB$3)</f>
        <v>0</v>
      </c>
      <c r="AC282" s="183">
        <f>SUMIFS(BKE!$F:$F,BKE!$C:$C,'nguyen vat lieu kho'!$A:$A,BKE!$B:$B,'nguyen vat lieu kho'!AC$3)</f>
        <v>0</v>
      </c>
      <c r="AD282" s="183">
        <f>SUMIFS(BKE!$F:$F,BKE!$C:$C,'nguyen vat lieu kho'!$A:$A,BKE!$B:$B,'nguyen vat lieu kho'!AD$3)</f>
        <v>0</v>
      </c>
      <c r="AE282" s="183">
        <f>SUMIFS(BKE!$F:$F,BKE!$C:$C,'nguyen vat lieu kho'!$A:$A,BKE!$B:$B,'nguyen vat lieu kho'!AE$3)</f>
        <v>0</v>
      </c>
      <c r="AF282" s="183">
        <f>SUMIFS(BKE!$F:$F,BKE!$C:$C,'nguyen vat lieu kho'!$A:$A,BKE!$B:$B,'nguyen vat lieu kho'!AF$3)</f>
        <v>0</v>
      </c>
      <c r="AG282" s="183">
        <f>SUMIFS(BKE!$F:$F,BKE!$C:$C,'nguyen vat lieu kho'!$A:$A,BKE!$B:$B,'nguyen vat lieu kho'!AG$3)</f>
        <v>0</v>
      </c>
      <c r="AH282" s="183">
        <f>SUMIFS(BKE!$F:$F,BKE!$C:$C,'nguyen vat lieu kho'!$A:$A,BKE!$B:$B,'nguyen vat lieu kho'!AH$3)</f>
        <v>0</v>
      </c>
      <c r="AI282" s="183">
        <f>SUMIFS(BKE!$F:$F,BKE!$C:$C,'nguyen vat lieu kho'!$A:$A,BKE!$B:$B,'nguyen vat lieu kho'!AI$3)</f>
        <v>0</v>
      </c>
      <c r="AJ282" s="183">
        <f>SUMIFS(BKE!$F:$F,BKE!$C:$C,'nguyen vat lieu kho'!$A:$A,BKE!$B:$B,'nguyen vat lieu kho'!AJ$3)</f>
        <v>0</v>
      </c>
      <c r="AK282" s="183">
        <f>SUMIFS(BKE!$F:$F,BKE!$C:$C,'nguyen vat lieu kho'!$A:$A,BKE!$B:$B,'nguyen vat lieu kho'!AK$3)</f>
        <v>0</v>
      </c>
      <c r="AL282" s="183">
        <f>SUMIFS(BKE!$F:$F,BKE!$C:$C,'nguyen vat lieu kho'!$A:$A,BKE!$B:$B,'nguyen vat lieu kho'!AL$3)</f>
        <v>0</v>
      </c>
      <c r="AM282" s="183">
        <f>SUMIFS(BKE!$F:$F,BKE!$C:$C,'nguyen vat lieu kho'!$A:$A,BKE!$B:$B,'nguyen vat lieu kho'!AM$3)</f>
        <v>0</v>
      </c>
      <c r="AN282" s="183">
        <f>SUMIFS(BKE!$F:$F,BKE!$C:$C,'nguyen vat lieu kho'!$A:$A,BKE!$B:$B,'nguyen vat lieu kho'!AN$3)</f>
        <v>0</v>
      </c>
      <c r="AO282" s="183">
        <f>SUMIFS(BKE!$F:$F,BKE!$C:$C,'nguyen vat lieu kho'!$A:$A,BKE!$B:$B,'nguyen vat lieu kho'!AO$3)</f>
        <v>0</v>
      </c>
      <c r="AP282" s="183">
        <f>SUMIFS(BKE!$F:$F,BKE!$C:$C,'nguyen vat lieu kho'!$A:$A,BKE!$B:$B,'nguyen vat lieu kho'!AP$3)</f>
        <v>0</v>
      </c>
      <c r="AQ282" s="183">
        <f>SUMIFS(BKE!$F:$F,BKE!$C:$C,'nguyen vat lieu kho'!$A:$A,BKE!$B:$B,'nguyen vat lieu kho'!AQ$3)</f>
        <v>0</v>
      </c>
    </row>
    <row r="283" spans="1:43" s="118" customFormat="1" ht="25.5" customHeight="1">
      <c r="A283" s="6" t="s">
        <v>653</v>
      </c>
      <c r="B283" s="9" t="s">
        <v>631</v>
      </c>
      <c r="C283" s="9" t="s">
        <v>27</v>
      </c>
      <c r="D283" s="123">
        <f>VLOOKUP(A283,BKE!C653:H1059,5,0)</f>
        <v>5700</v>
      </c>
      <c r="E283" s="128">
        <v>54</v>
      </c>
      <c r="F283" s="124">
        <f t="shared" si="37"/>
        <v>307800</v>
      </c>
      <c r="G283" s="125">
        <f t="shared" si="33"/>
        <v>200</v>
      </c>
      <c r="H283" s="126">
        <f t="shared" si="34"/>
        <v>1140000</v>
      </c>
      <c r="I283" s="127">
        <f t="shared" si="35"/>
        <v>204</v>
      </c>
      <c r="J283" s="127">
        <f t="shared" si="35"/>
        <v>1162800</v>
      </c>
      <c r="K283" s="128">
        <v>50</v>
      </c>
      <c r="L283" s="122">
        <f t="shared" si="36"/>
        <v>285000</v>
      </c>
      <c r="M283" s="183">
        <f>SUMIFS(BKE!$F:$F,BKE!$C:$C,'nguyen vat lieu kho'!$A:$A,BKE!$B:$B,'nguyen vat lieu kho'!M$3)</f>
        <v>50</v>
      </c>
      <c r="N283" s="183">
        <f>SUMIFS(BKE!$F:$F,BKE!$C:$C,'nguyen vat lieu kho'!$A:$A,BKE!$B:$B,'nguyen vat lieu kho'!N$3)</f>
        <v>0</v>
      </c>
      <c r="O283" s="183">
        <f>SUMIFS(BKE!$F:$F,BKE!$C:$C,'nguyen vat lieu kho'!$A:$A,BKE!$B:$B,'nguyen vat lieu kho'!O$3)</f>
        <v>0</v>
      </c>
      <c r="P283" s="183">
        <f>SUMIFS(BKE!$F:$F,BKE!$C:$C,'nguyen vat lieu kho'!$A:$A,BKE!$B:$B,'nguyen vat lieu kho'!P$3)</f>
        <v>0</v>
      </c>
      <c r="Q283" s="183">
        <f>SUMIFS(BKE!$F:$F,BKE!$C:$C,'nguyen vat lieu kho'!$A:$A,BKE!$B:$B,'nguyen vat lieu kho'!Q$3)</f>
        <v>0</v>
      </c>
      <c r="R283" s="183">
        <f>SUMIFS(BKE!$F:$F,BKE!$C:$C,'nguyen vat lieu kho'!$A:$A,BKE!$B:$B,'nguyen vat lieu kho'!R$3)</f>
        <v>0</v>
      </c>
      <c r="S283" s="183">
        <f>SUMIFS(BKE!$F:$F,BKE!$C:$C,'nguyen vat lieu kho'!$A:$A,BKE!$B:$B,'nguyen vat lieu kho'!S$3)</f>
        <v>0</v>
      </c>
      <c r="T283" s="183">
        <f>SUMIFS(BKE!$F:$F,BKE!$C:$C,'nguyen vat lieu kho'!$A:$A,BKE!$B:$B,'nguyen vat lieu kho'!T$3)</f>
        <v>50</v>
      </c>
      <c r="U283" s="183">
        <f>SUMIFS(BKE!$F:$F,BKE!$C:$C,'nguyen vat lieu kho'!$A:$A,BKE!$B:$B,'nguyen vat lieu kho'!U$3)</f>
        <v>0</v>
      </c>
      <c r="V283" s="183">
        <f>SUMIFS(BKE!$F:$F,BKE!$C:$C,'nguyen vat lieu kho'!$A:$A,BKE!$B:$B,'nguyen vat lieu kho'!V$3)</f>
        <v>0</v>
      </c>
      <c r="W283" s="183">
        <f>SUMIFS(BKE!$F:$F,BKE!$C:$C,'nguyen vat lieu kho'!$A:$A,BKE!$B:$B,'nguyen vat lieu kho'!W$3)</f>
        <v>0</v>
      </c>
      <c r="X283" s="183">
        <f>SUMIFS(BKE!$F:$F,BKE!$C:$C,'nguyen vat lieu kho'!$A:$A,BKE!$B:$B,'nguyen vat lieu kho'!X$3)</f>
        <v>0</v>
      </c>
      <c r="Y283" s="183">
        <f>SUMIFS(BKE!$F:$F,BKE!$C:$C,'nguyen vat lieu kho'!$A:$A,BKE!$B:$B,'nguyen vat lieu kho'!Y$3)</f>
        <v>0</v>
      </c>
      <c r="Z283" s="183">
        <f>SUMIFS(BKE!$F:$F,BKE!$C:$C,'nguyen vat lieu kho'!$A:$A,BKE!$B:$B,'nguyen vat lieu kho'!Z$3)</f>
        <v>0</v>
      </c>
      <c r="AA283" s="183">
        <f>SUMIFS(BKE!$F:$F,BKE!$C:$C,'nguyen vat lieu kho'!$A:$A,BKE!$B:$B,'nguyen vat lieu kho'!AA$3)</f>
        <v>50</v>
      </c>
      <c r="AB283" s="183">
        <f>SUMIFS(BKE!$F:$F,BKE!$C:$C,'nguyen vat lieu kho'!$A:$A,BKE!$B:$B,'nguyen vat lieu kho'!AB$3)</f>
        <v>0</v>
      </c>
      <c r="AC283" s="183">
        <f>SUMIFS(BKE!$F:$F,BKE!$C:$C,'nguyen vat lieu kho'!$A:$A,BKE!$B:$B,'nguyen vat lieu kho'!AC$3)</f>
        <v>0</v>
      </c>
      <c r="AD283" s="183">
        <f>SUMIFS(BKE!$F:$F,BKE!$C:$C,'nguyen vat lieu kho'!$A:$A,BKE!$B:$B,'nguyen vat lieu kho'!AD$3)</f>
        <v>0</v>
      </c>
      <c r="AE283" s="183">
        <f>SUMIFS(BKE!$F:$F,BKE!$C:$C,'nguyen vat lieu kho'!$A:$A,BKE!$B:$B,'nguyen vat lieu kho'!AE$3)</f>
        <v>0</v>
      </c>
      <c r="AF283" s="183">
        <f>SUMIFS(BKE!$F:$F,BKE!$C:$C,'nguyen vat lieu kho'!$A:$A,BKE!$B:$B,'nguyen vat lieu kho'!AF$3)</f>
        <v>0</v>
      </c>
      <c r="AG283" s="183">
        <f>SUMIFS(BKE!$F:$F,BKE!$C:$C,'nguyen vat lieu kho'!$A:$A,BKE!$B:$B,'nguyen vat lieu kho'!AG$3)</f>
        <v>0</v>
      </c>
      <c r="AH283" s="183">
        <f>SUMIFS(BKE!$F:$F,BKE!$C:$C,'nguyen vat lieu kho'!$A:$A,BKE!$B:$B,'nguyen vat lieu kho'!AH$3)</f>
        <v>0</v>
      </c>
      <c r="AI283" s="183">
        <f>SUMIFS(BKE!$F:$F,BKE!$C:$C,'nguyen vat lieu kho'!$A:$A,BKE!$B:$B,'nguyen vat lieu kho'!AI$3)</f>
        <v>0</v>
      </c>
      <c r="AJ283" s="183">
        <f>SUMIFS(BKE!$F:$F,BKE!$C:$C,'nguyen vat lieu kho'!$A:$A,BKE!$B:$B,'nguyen vat lieu kho'!AJ$3)</f>
        <v>0</v>
      </c>
      <c r="AK283" s="183">
        <f>SUMIFS(BKE!$F:$F,BKE!$C:$C,'nguyen vat lieu kho'!$A:$A,BKE!$B:$B,'nguyen vat lieu kho'!AK$3)</f>
        <v>0</v>
      </c>
      <c r="AL283" s="183">
        <f>SUMIFS(BKE!$F:$F,BKE!$C:$C,'nguyen vat lieu kho'!$A:$A,BKE!$B:$B,'nguyen vat lieu kho'!AL$3)</f>
        <v>0</v>
      </c>
      <c r="AM283" s="183">
        <f>SUMIFS(BKE!$F:$F,BKE!$C:$C,'nguyen vat lieu kho'!$A:$A,BKE!$B:$B,'nguyen vat lieu kho'!AM$3)</f>
        <v>0</v>
      </c>
      <c r="AN283" s="183">
        <f>SUMIFS(BKE!$F:$F,BKE!$C:$C,'nguyen vat lieu kho'!$A:$A,BKE!$B:$B,'nguyen vat lieu kho'!AN$3)</f>
        <v>0</v>
      </c>
      <c r="AO283" s="183">
        <f>SUMIFS(BKE!$F:$F,BKE!$C:$C,'nguyen vat lieu kho'!$A:$A,BKE!$B:$B,'nguyen vat lieu kho'!AO$3)</f>
        <v>0</v>
      </c>
      <c r="AP283" s="183">
        <f>SUMIFS(BKE!$F:$F,BKE!$C:$C,'nguyen vat lieu kho'!$A:$A,BKE!$B:$B,'nguyen vat lieu kho'!AP$3)</f>
        <v>50</v>
      </c>
      <c r="AQ283" s="183">
        <f>SUMIFS(BKE!$F:$F,BKE!$C:$C,'nguyen vat lieu kho'!$A:$A,BKE!$B:$B,'nguyen vat lieu kho'!AQ$3)</f>
        <v>0</v>
      </c>
    </row>
    <row r="284" spans="1:43" s="118" customFormat="1" ht="25.5" customHeight="1">
      <c r="A284" s="6" t="s">
        <v>719</v>
      </c>
      <c r="B284" s="9" t="s">
        <v>721</v>
      </c>
      <c r="C284" s="9" t="s">
        <v>76</v>
      </c>
      <c r="D284" s="123" t="str">
        <f>VLOOKUP(A284,BKE!C654:H1060,5,0)</f>
        <v>0</v>
      </c>
      <c r="E284" s="128"/>
      <c r="F284" s="124">
        <f t="shared" si="37"/>
        <v>0</v>
      </c>
      <c r="G284" s="125">
        <f t="shared" si="33"/>
        <v>0</v>
      </c>
      <c r="H284" s="126">
        <f t="shared" si="34"/>
        <v>0</v>
      </c>
      <c r="I284" s="127">
        <f t="shared" si="35"/>
        <v>0</v>
      </c>
      <c r="J284" s="127">
        <f t="shared" si="35"/>
        <v>0</v>
      </c>
      <c r="K284" s="128"/>
      <c r="L284" s="122">
        <f t="shared" si="36"/>
        <v>0</v>
      </c>
      <c r="M284" s="183">
        <f>SUMIFS(BKE!$F:$F,BKE!$C:$C,'nguyen vat lieu kho'!$A:$A,BKE!$B:$B,'nguyen vat lieu kho'!M$3)</f>
        <v>0</v>
      </c>
      <c r="N284" s="183">
        <f>SUMIFS(BKE!$F:$F,BKE!$C:$C,'nguyen vat lieu kho'!$A:$A,BKE!$B:$B,'nguyen vat lieu kho'!N$3)</f>
        <v>0</v>
      </c>
      <c r="O284" s="183">
        <f>SUMIFS(BKE!$F:$F,BKE!$C:$C,'nguyen vat lieu kho'!$A:$A,BKE!$B:$B,'nguyen vat lieu kho'!O$3)</f>
        <v>0</v>
      </c>
      <c r="P284" s="183">
        <f>SUMIFS(BKE!$F:$F,BKE!$C:$C,'nguyen vat lieu kho'!$A:$A,BKE!$B:$B,'nguyen vat lieu kho'!P$3)</f>
        <v>0</v>
      </c>
      <c r="Q284" s="183">
        <f>SUMIFS(BKE!$F:$F,BKE!$C:$C,'nguyen vat lieu kho'!$A:$A,BKE!$B:$B,'nguyen vat lieu kho'!Q$3)</f>
        <v>0</v>
      </c>
      <c r="R284" s="183">
        <f>SUMIFS(BKE!$F:$F,BKE!$C:$C,'nguyen vat lieu kho'!$A:$A,BKE!$B:$B,'nguyen vat lieu kho'!R$3)</f>
        <v>0</v>
      </c>
      <c r="S284" s="183">
        <f>SUMIFS(BKE!$F:$F,BKE!$C:$C,'nguyen vat lieu kho'!$A:$A,BKE!$B:$B,'nguyen vat lieu kho'!S$3)</f>
        <v>0</v>
      </c>
      <c r="T284" s="183">
        <f>SUMIFS(BKE!$F:$F,BKE!$C:$C,'nguyen vat lieu kho'!$A:$A,BKE!$B:$B,'nguyen vat lieu kho'!T$3)</f>
        <v>0</v>
      </c>
      <c r="U284" s="183">
        <f>SUMIFS(BKE!$F:$F,BKE!$C:$C,'nguyen vat lieu kho'!$A:$A,BKE!$B:$B,'nguyen vat lieu kho'!U$3)</f>
        <v>0</v>
      </c>
      <c r="V284" s="183">
        <f>SUMIFS(BKE!$F:$F,BKE!$C:$C,'nguyen vat lieu kho'!$A:$A,BKE!$B:$B,'nguyen vat lieu kho'!V$3)</f>
        <v>0</v>
      </c>
      <c r="W284" s="183">
        <f>SUMIFS(BKE!$F:$F,BKE!$C:$C,'nguyen vat lieu kho'!$A:$A,BKE!$B:$B,'nguyen vat lieu kho'!W$3)</f>
        <v>0</v>
      </c>
      <c r="X284" s="183">
        <f>SUMIFS(BKE!$F:$F,BKE!$C:$C,'nguyen vat lieu kho'!$A:$A,BKE!$B:$B,'nguyen vat lieu kho'!X$3)</f>
        <v>0</v>
      </c>
      <c r="Y284" s="183">
        <f>SUMIFS(BKE!$F:$F,BKE!$C:$C,'nguyen vat lieu kho'!$A:$A,BKE!$B:$B,'nguyen vat lieu kho'!Y$3)</f>
        <v>0</v>
      </c>
      <c r="Z284" s="183">
        <f>SUMIFS(BKE!$F:$F,BKE!$C:$C,'nguyen vat lieu kho'!$A:$A,BKE!$B:$B,'nguyen vat lieu kho'!Z$3)</f>
        <v>0</v>
      </c>
      <c r="AA284" s="183">
        <f>SUMIFS(BKE!$F:$F,BKE!$C:$C,'nguyen vat lieu kho'!$A:$A,BKE!$B:$B,'nguyen vat lieu kho'!AA$3)</f>
        <v>0</v>
      </c>
      <c r="AB284" s="183">
        <f>SUMIFS(BKE!$F:$F,BKE!$C:$C,'nguyen vat lieu kho'!$A:$A,BKE!$B:$B,'nguyen vat lieu kho'!AB$3)</f>
        <v>0</v>
      </c>
      <c r="AC284" s="183">
        <f>SUMIFS(BKE!$F:$F,BKE!$C:$C,'nguyen vat lieu kho'!$A:$A,BKE!$B:$B,'nguyen vat lieu kho'!AC$3)</f>
        <v>0</v>
      </c>
      <c r="AD284" s="183">
        <f>SUMIFS(BKE!$F:$F,BKE!$C:$C,'nguyen vat lieu kho'!$A:$A,BKE!$B:$B,'nguyen vat lieu kho'!AD$3)</f>
        <v>0</v>
      </c>
      <c r="AE284" s="183">
        <f>SUMIFS(BKE!$F:$F,BKE!$C:$C,'nguyen vat lieu kho'!$A:$A,BKE!$B:$B,'nguyen vat lieu kho'!AE$3)</f>
        <v>0</v>
      </c>
      <c r="AF284" s="183">
        <f>SUMIFS(BKE!$F:$F,BKE!$C:$C,'nguyen vat lieu kho'!$A:$A,BKE!$B:$B,'nguyen vat lieu kho'!AF$3)</f>
        <v>0</v>
      </c>
      <c r="AG284" s="183">
        <f>SUMIFS(BKE!$F:$F,BKE!$C:$C,'nguyen vat lieu kho'!$A:$A,BKE!$B:$B,'nguyen vat lieu kho'!AG$3)</f>
        <v>0</v>
      </c>
      <c r="AH284" s="183">
        <f>SUMIFS(BKE!$F:$F,BKE!$C:$C,'nguyen vat lieu kho'!$A:$A,BKE!$B:$B,'nguyen vat lieu kho'!AH$3)</f>
        <v>0</v>
      </c>
      <c r="AI284" s="183">
        <f>SUMIFS(BKE!$F:$F,BKE!$C:$C,'nguyen vat lieu kho'!$A:$A,BKE!$B:$B,'nguyen vat lieu kho'!AI$3)</f>
        <v>0</v>
      </c>
      <c r="AJ284" s="183">
        <f>SUMIFS(BKE!$F:$F,BKE!$C:$C,'nguyen vat lieu kho'!$A:$A,BKE!$B:$B,'nguyen vat lieu kho'!AJ$3)</f>
        <v>0</v>
      </c>
      <c r="AK284" s="183">
        <f>SUMIFS(BKE!$F:$F,BKE!$C:$C,'nguyen vat lieu kho'!$A:$A,BKE!$B:$B,'nguyen vat lieu kho'!AK$3)</f>
        <v>0</v>
      </c>
      <c r="AL284" s="183">
        <f>SUMIFS(BKE!$F:$F,BKE!$C:$C,'nguyen vat lieu kho'!$A:$A,BKE!$B:$B,'nguyen vat lieu kho'!AL$3)</f>
        <v>0</v>
      </c>
      <c r="AM284" s="183">
        <f>SUMIFS(BKE!$F:$F,BKE!$C:$C,'nguyen vat lieu kho'!$A:$A,BKE!$B:$B,'nguyen vat lieu kho'!AM$3)</f>
        <v>0</v>
      </c>
      <c r="AN284" s="183">
        <f>SUMIFS(BKE!$F:$F,BKE!$C:$C,'nguyen vat lieu kho'!$A:$A,BKE!$B:$B,'nguyen vat lieu kho'!AN$3)</f>
        <v>0</v>
      </c>
      <c r="AO284" s="183">
        <f>SUMIFS(BKE!$F:$F,BKE!$C:$C,'nguyen vat lieu kho'!$A:$A,BKE!$B:$B,'nguyen vat lieu kho'!AO$3)</f>
        <v>0</v>
      </c>
      <c r="AP284" s="183">
        <f>SUMIFS(BKE!$F:$F,BKE!$C:$C,'nguyen vat lieu kho'!$A:$A,BKE!$B:$B,'nguyen vat lieu kho'!AP$3)</f>
        <v>0</v>
      </c>
      <c r="AQ284" s="183">
        <f>SUMIFS(BKE!$F:$F,BKE!$C:$C,'nguyen vat lieu kho'!$A:$A,BKE!$B:$B,'nguyen vat lieu kho'!AQ$3)</f>
        <v>0</v>
      </c>
    </row>
    <row r="285" spans="1:43" s="118" customFormat="1" ht="25.5" customHeight="1">
      <c r="A285" s="6" t="s">
        <v>720</v>
      </c>
      <c r="B285" s="9" t="s">
        <v>722</v>
      </c>
      <c r="C285" s="9" t="s">
        <v>76</v>
      </c>
      <c r="D285" s="123" t="str">
        <f>VLOOKUP(A285,BKE!C655:H1061,5,0)</f>
        <v>0</v>
      </c>
      <c r="E285" s="128"/>
      <c r="F285" s="124">
        <f t="shared" si="37"/>
        <v>0</v>
      </c>
      <c r="G285" s="125">
        <f t="shared" si="33"/>
        <v>0</v>
      </c>
      <c r="H285" s="126">
        <f t="shared" si="34"/>
        <v>0</v>
      </c>
      <c r="I285" s="127">
        <f t="shared" si="35"/>
        <v>0</v>
      </c>
      <c r="J285" s="127">
        <f t="shared" si="35"/>
        <v>0</v>
      </c>
      <c r="K285" s="128"/>
      <c r="L285" s="122">
        <f t="shared" si="36"/>
        <v>0</v>
      </c>
      <c r="M285" s="183">
        <f>SUMIFS(BKE!$F:$F,BKE!$C:$C,'nguyen vat lieu kho'!$A:$A,BKE!$B:$B,'nguyen vat lieu kho'!M$3)</f>
        <v>0</v>
      </c>
      <c r="N285" s="183">
        <f>SUMIFS(BKE!$F:$F,BKE!$C:$C,'nguyen vat lieu kho'!$A:$A,BKE!$B:$B,'nguyen vat lieu kho'!N$3)</f>
        <v>0</v>
      </c>
      <c r="O285" s="183">
        <f>SUMIFS(BKE!$F:$F,BKE!$C:$C,'nguyen vat lieu kho'!$A:$A,BKE!$B:$B,'nguyen vat lieu kho'!O$3)</f>
        <v>0</v>
      </c>
      <c r="P285" s="183">
        <f>SUMIFS(BKE!$F:$F,BKE!$C:$C,'nguyen vat lieu kho'!$A:$A,BKE!$B:$B,'nguyen vat lieu kho'!P$3)</f>
        <v>0</v>
      </c>
      <c r="Q285" s="183">
        <f>SUMIFS(BKE!$F:$F,BKE!$C:$C,'nguyen vat lieu kho'!$A:$A,BKE!$B:$B,'nguyen vat lieu kho'!Q$3)</f>
        <v>0</v>
      </c>
      <c r="R285" s="183">
        <f>SUMIFS(BKE!$F:$F,BKE!$C:$C,'nguyen vat lieu kho'!$A:$A,BKE!$B:$B,'nguyen vat lieu kho'!R$3)</f>
        <v>0</v>
      </c>
      <c r="S285" s="183">
        <f>SUMIFS(BKE!$F:$F,BKE!$C:$C,'nguyen vat lieu kho'!$A:$A,BKE!$B:$B,'nguyen vat lieu kho'!S$3)</f>
        <v>0</v>
      </c>
      <c r="T285" s="183">
        <f>SUMIFS(BKE!$F:$F,BKE!$C:$C,'nguyen vat lieu kho'!$A:$A,BKE!$B:$B,'nguyen vat lieu kho'!T$3)</f>
        <v>0</v>
      </c>
      <c r="U285" s="183">
        <f>SUMIFS(BKE!$F:$F,BKE!$C:$C,'nguyen vat lieu kho'!$A:$A,BKE!$B:$B,'nguyen vat lieu kho'!U$3)</f>
        <v>0</v>
      </c>
      <c r="V285" s="183">
        <f>SUMIFS(BKE!$F:$F,BKE!$C:$C,'nguyen vat lieu kho'!$A:$A,BKE!$B:$B,'nguyen vat lieu kho'!V$3)</f>
        <v>0</v>
      </c>
      <c r="W285" s="183">
        <f>SUMIFS(BKE!$F:$F,BKE!$C:$C,'nguyen vat lieu kho'!$A:$A,BKE!$B:$B,'nguyen vat lieu kho'!W$3)</f>
        <v>0</v>
      </c>
      <c r="X285" s="183">
        <f>SUMIFS(BKE!$F:$F,BKE!$C:$C,'nguyen vat lieu kho'!$A:$A,BKE!$B:$B,'nguyen vat lieu kho'!X$3)</f>
        <v>0</v>
      </c>
      <c r="Y285" s="183">
        <f>SUMIFS(BKE!$F:$F,BKE!$C:$C,'nguyen vat lieu kho'!$A:$A,BKE!$B:$B,'nguyen vat lieu kho'!Y$3)</f>
        <v>0</v>
      </c>
      <c r="Z285" s="183">
        <f>SUMIFS(BKE!$F:$F,BKE!$C:$C,'nguyen vat lieu kho'!$A:$A,BKE!$B:$B,'nguyen vat lieu kho'!Z$3)</f>
        <v>0</v>
      </c>
      <c r="AA285" s="183">
        <f>SUMIFS(BKE!$F:$F,BKE!$C:$C,'nguyen vat lieu kho'!$A:$A,BKE!$B:$B,'nguyen vat lieu kho'!AA$3)</f>
        <v>0</v>
      </c>
      <c r="AB285" s="183">
        <f>SUMIFS(BKE!$F:$F,BKE!$C:$C,'nguyen vat lieu kho'!$A:$A,BKE!$B:$B,'nguyen vat lieu kho'!AB$3)</f>
        <v>0</v>
      </c>
      <c r="AC285" s="183">
        <f>SUMIFS(BKE!$F:$F,BKE!$C:$C,'nguyen vat lieu kho'!$A:$A,BKE!$B:$B,'nguyen vat lieu kho'!AC$3)</f>
        <v>0</v>
      </c>
      <c r="AD285" s="183">
        <f>SUMIFS(BKE!$F:$F,BKE!$C:$C,'nguyen vat lieu kho'!$A:$A,BKE!$B:$B,'nguyen vat lieu kho'!AD$3)</f>
        <v>0</v>
      </c>
      <c r="AE285" s="183">
        <f>SUMIFS(BKE!$F:$F,BKE!$C:$C,'nguyen vat lieu kho'!$A:$A,BKE!$B:$B,'nguyen vat lieu kho'!AE$3)</f>
        <v>0</v>
      </c>
      <c r="AF285" s="183">
        <f>SUMIFS(BKE!$F:$F,BKE!$C:$C,'nguyen vat lieu kho'!$A:$A,BKE!$B:$B,'nguyen vat lieu kho'!AF$3)</f>
        <v>0</v>
      </c>
      <c r="AG285" s="183">
        <f>SUMIFS(BKE!$F:$F,BKE!$C:$C,'nguyen vat lieu kho'!$A:$A,BKE!$B:$B,'nguyen vat lieu kho'!AG$3)</f>
        <v>0</v>
      </c>
      <c r="AH285" s="183">
        <f>SUMIFS(BKE!$F:$F,BKE!$C:$C,'nguyen vat lieu kho'!$A:$A,BKE!$B:$B,'nguyen vat lieu kho'!AH$3)</f>
        <v>0</v>
      </c>
      <c r="AI285" s="183">
        <f>SUMIFS(BKE!$F:$F,BKE!$C:$C,'nguyen vat lieu kho'!$A:$A,BKE!$B:$B,'nguyen vat lieu kho'!AI$3)</f>
        <v>0</v>
      </c>
      <c r="AJ285" s="183">
        <f>SUMIFS(BKE!$F:$F,BKE!$C:$C,'nguyen vat lieu kho'!$A:$A,BKE!$B:$B,'nguyen vat lieu kho'!AJ$3)</f>
        <v>0</v>
      </c>
      <c r="AK285" s="183">
        <f>SUMIFS(BKE!$F:$F,BKE!$C:$C,'nguyen vat lieu kho'!$A:$A,BKE!$B:$B,'nguyen vat lieu kho'!AK$3)</f>
        <v>0</v>
      </c>
      <c r="AL285" s="183">
        <f>SUMIFS(BKE!$F:$F,BKE!$C:$C,'nguyen vat lieu kho'!$A:$A,BKE!$B:$B,'nguyen vat lieu kho'!AL$3)</f>
        <v>0</v>
      </c>
      <c r="AM285" s="183">
        <f>SUMIFS(BKE!$F:$F,BKE!$C:$C,'nguyen vat lieu kho'!$A:$A,BKE!$B:$B,'nguyen vat lieu kho'!AM$3)</f>
        <v>0</v>
      </c>
      <c r="AN285" s="183">
        <f>SUMIFS(BKE!$F:$F,BKE!$C:$C,'nguyen vat lieu kho'!$A:$A,BKE!$B:$B,'nguyen vat lieu kho'!AN$3)</f>
        <v>0</v>
      </c>
      <c r="AO285" s="183">
        <f>SUMIFS(BKE!$F:$F,BKE!$C:$C,'nguyen vat lieu kho'!$A:$A,BKE!$B:$B,'nguyen vat lieu kho'!AO$3)</f>
        <v>0</v>
      </c>
      <c r="AP285" s="183">
        <f>SUMIFS(BKE!$F:$F,BKE!$C:$C,'nguyen vat lieu kho'!$A:$A,BKE!$B:$B,'nguyen vat lieu kho'!AP$3)</f>
        <v>0</v>
      </c>
      <c r="AQ285" s="183">
        <f>SUMIFS(BKE!$F:$F,BKE!$C:$C,'nguyen vat lieu kho'!$A:$A,BKE!$B:$B,'nguyen vat lieu kho'!AQ$3)</f>
        <v>0</v>
      </c>
    </row>
    <row r="286" spans="1:43" s="118" customFormat="1" ht="25.5" customHeight="1">
      <c r="A286" s="6" t="s">
        <v>638</v>
      </c>
      <c r="B286" s="9" t="s">
        <v>619</v>
      </c>
      <c r="C286" s="9" t="s">
        <v>27</v>
      </c>
      <c r="D286" s="123">
        <f>VLOOKUP(A286,BKE!C656:H1062,5,0)</f>
        <v>15015</v>
      </c>
      <c r="E286" s="128">
        <v>13</v>
      </c>
      <c r="F286" s="124">
        <f t="shared" si="37"/>
        <v>195195</v>
      </c>
      <c r="G286" s="125">
        <f t="shared" si="33"/>
        <v>120</v>
      </c>
      <c r="H286" s="126">
        <f t="shared" si="34"/>
        <v>1801800</v>
      </c>
      <c r="I286" s="127">
        <f t="shared" si="35"/>
        <v>103</v>
      </c>
      <c r="J286" s="127">
        <f t="shared" si="35"/>
        <v>1546545</v>
      </c>
      <c r="K286" s="128">
        <v>30</v>
      </c>
      <c r="L286" s="122">
        <f t="shared" si="36"/>
        <v>450450</v>
      </c>
      <c r="M286" s="183">
        <f>SUMIFS(BKE!$F:$F,BKE!$C:$C,'nguyen vat lieu kho'!$A:$A,BKE!$B:$B,'nguyen vat lieu kho'!M$3)</f>
        <v>30</v>
      </c>
      <c r="N286" s="183">
        <f>SUMIFS(BKE!$F:$F,BKE!$C:$C,'nguyen vat lieu kho'!$A:$A,BKE!$B:$B,'nguyen vat lieu kho'!N$3)</f>
        <v>0</v>
      </c>
      <c r="O286" s="183">
        <f>SUMIFS(BKE!$F:$F,BKE!$C:$C,'nguyen vat lieu kho'!$A:$A,BKE!$B:$B,'nguyen vat lieu kho'!O$3)</f>
        <v>0</v>
      </c>
      <c r="P286" s="183">
        <f>SUMIFS(BKE!$F:$F,BKE!$C:$C,'nguyen vat lieu kho'!$A:$A,BKE!$B:$B,'nguyen vat lieu kho'!P$3)</f>
        <v>0</v>
      </c>
      <c r="Q286" s="183">
        <f>SUMIFS(BKE!$F:$F,BKE!$C:$C,'nguyen vat lieu kho'!$A:$A,BKE!$B:$B,'nguyen vat lieu kho'!Q$3)</f>
        <v>0</v>
      </c>
      <c r="R286" s="183">
        <f>SUMIFS(BKE!$F:$F,BKE!$C:$C,'nguyen vat lieu kho'!$A:$A,BKE!$B:$B,'nguyen vat lieu kho'!R$3)</f>
        <v>0</v>
      </c>
      <c r="S286" s="183">
        <f>SUMIFS(BKE!$F:$F,BKE!$C:$C,'nguyen vat lieu kho'!$A:$A,BKE!$B:$B,'nguyen vat lieu kho'!S$3)</f>
        <v>0</v>
      </c>
      <c r="T286" s="183">
        <f>SUMIFS(BKE!$F:$F,BKE!$C:$C,'nguyen vat lieu kho'!$A:$A,BKE!$B:$B,'nguyen vat lieu kho'!T$3)</f>
        <v>30</v>
      </c>
      <c r="U286" s="183">
        <f>SUMIFS(BKE!$F:$F,BKE!$C:$C,'nguyen vat lieu kho'!$A:$A,BKE!$B:$B,'nguyen vat lieu kho'!U$3)</f>
        <v>0</v>
      </c>
      <c r="V286" s="183">
        <f>SUMIFS(BKE!$F:$F,BKE!$C:$C,'nguyen vat lieu kho'!$A:$A,BKE!$B:$B,'nguyen vat lieu kho'!V$3)</f>
        <v>0</v>
      </c>
      <c r="W286" s="183">
        <f>SUMIFS(BKE!$F:$F,BKE!$C:$C,'nguyen vat lieu kho'!$A:$A,BKE!$B:$B,'nguyen vat lieu kho'!W$3)</f>
        <v>0</v>
      </c>
      <c r="X286" s="183">
        <f>SUMIFS(BKE!$F:$F,BKE!$C:$C,'nguyen vat lieu kho'!$A:$A,BKE!$B:$B,'nguyen vat lieu kho'!X$3)</f>
        <v>0</v>
      </c>
      <c r="Y286" s="183">
        <f>SUMIFS(BKE!$F:$F,BKE!$C:$C,'nguyen vat lieu kho'!$A:$A,BKE!$B:$B,'nguyen vat lieu kho'!Y$3)</f>
        <v>0</v>
      </c>
      <c r="Z286" s="183">
        <f>SUMIFS(BKE!$F:$F,BKE!$C:$C,'nguyen vat lieu kho'!$A:$A,BKE!$B:$B,'nguyen vat lieu kho'!Z$3)</f>
        <v>0</v>
      </c>
      <c r="AA286" s="183">
        <f>SUMIFS(BKE!$F:$F,BKE!$C:$C,'nguyen vat lieu kho'!$A:$A,BKE!$B:$B,'nguyen vat lieu kho'!AA$3)</f>
        <v>30</v>
      </c>
      <c r="AB286" s="183">
        <f>SUMIFS(BKE!$F:$F,BKE!$C:$C,'nguyen vat lieu kho'!$A:$A,BKE!$B:$B,'nguyen vat lieu kho'!AB$3)</f>
        <v>0</v>
      </c>
      <c r="AC286" s="183">
        <f>SUMIFS(BKE!$F:$F,BKE!$C:$C,'nguyen vat lieu kho'!$A:$A,BKE!$B:$B,'nguyen vat lieu kho'!AC$3)</f>
        <v>0</v>
      </c>
      <c r="AD286" s="183">
        <f>SUMIFS(BKE!$F:$F,BKE!$C:$C,'nguyen vat lieu kho'!$A:$A,BKE!$B:$B,'nguyen vat lieu kho'!AD$3)</f>
        <v>0</v>
      </c>
      <c r="AE286" s="183">
        <f>SUMIFS(BKE!$F:$F,BKE!$C:$C,'nguyen vat lieu kho'!$A:$A,BKE!$B:$B,'nguyen vat lieu kho'!AE$3)</f>
        <v>0</v>
      </c>
      <c r="AF286" s="183">
        <f>SUMIFS(BKE!$F:$F,BKE!$C:$C,'nguyen vat lieu kho'!$A:$A,BKE!$B:$B,'nguyen vat lieu kho'!AF$3)</f>
        <v>0</v>
      </c>
      <c r="AG286" s="183">
        <f>SUMIFS(BKE!$F:$F,BKE!$C:$C,'nguyen vat lieu kho'!$A:$A,BKE!$B:$B,'nguyen vat lieu kho'!AG$3)</f>
        <v>0</v>
      </c>
      <c r="AH286" s="183">
        <f>SUMIFS(BKE!$F:$F,BKE!$C:$C,'nguyen vat lieu kho'!$A:$A,BKE!$B:$B,'nguyen vat lieu kho'!AH$3)</f>
        <v>0</v>
      </c>
      <c r="AI286" s="183">
        <f>SUMIFS(BKE!$F:$F,BKE!$C:$C,'nguyen vat lieu kho'!$A:$A,BKE!$B:$B,'nguyen vat lieu kho'!AI$3)</f>
        <v>0</v>
      </c>
      <c r="AJ286" s="183">
        <f>SUMIFS(BKE!$F:$F,BKE!$C:$C,'nguyen vat lieu kho'!$A:$A,BKE!$B:$B,'nguyen vat lieu kho'!AJ$3)</f>
        <v>0</v>
      </c>
      <c r="AK286" s="183">
        <f>SUMIFS(BKE!$F:$F,BKE!$C:$C,'nguyen vat lieu kho'!$A:$A,BKE!$B:$B,'nguyen vat lieu kho'!AK$3)</f>
        <v>0</v>
      </c>
      <c r="AL286" s="183">
        <f>SUMIFS(BKE!$F:$F,BKE!$C:$C,'nguyen vat lieu kho'!$A:$A,BKE!$B:$B,'nguyen vat lieu kho'!AL$3)</f>
        <v>0</v>
      </c>
      <c r="AM286" s="183">
        <f>SUMIFS(BKE!$F:$F,BKE!$C:$C,'nguyen vat lieu kho'!$A:$A,BKE!$B:$B,'nguyen vat lieu kho'!AM$3)</f>
        <v>0</v>
      </c>
      <c r="AN286" s="183">
        <f>SUMIFS(BKE!$F:$F,BKE!$C:$C,'nguyen vat lieu kho'!$A:$A,BKE!$B:$B,'nguyen vat lieu kho'!AN$3)</f>
        <v>0</v>
      </c>
      <c r="AO286" s="183">
        <f>SUMIFS(BKE!$F:$F,BKE!$C:$C,'nguyen vat lieu kho'!$A:$A,BKE!$B:$B,'nguyen vat lieu kho'!AO$3)</f>
        <v>0</v>
      </c>
      <c r="AP286" s="183">
        <f>SUMIFS(BKE!$F:$F,BKE!$C:$C,'nguyen vat lieu kho'!$A:$A,BKE!$B:$B,'nguyen vat lieu kho'!AP$3)</f>
        <v>30</v>
      </c>
      <c r="AQ286" s="183">
        <f>SUMIFS(BKE!$F:$F,BKE!$C:$C,'nguyen vat lieu kho'!$A:$A,BKE!$B:$B,'nguyen vat lieu kho'!AQ$3)</f>
        <v>0</v>
      </c>
    </row>
    <row r="287" spans="1:43" s="118" customFormat="1" ht="25.5" customHeight="1">
      <c r="A287" s="6" t="s">
        <v>945</v>
      </c>
      <c r="B287" s="9" t="s">
        <v>952</v>
      </c>
      <c r="C287" s="9" t="s">
        <v>76</v>
      </c>
      <c r="D287" s="123">
        <f>VLOOKUP(A287,BKE!C657:H1063,5,0)</f>
        <v>8000</v>
      </c>
      <c r="E287" s="128"/>
      <c r="F287" s="124">
        <f t="shared" si="37"/>
        <v>0</v>
      </c>
      <c r="G287" s="125">
        <f t="shared" si="33"/>
        <v>9</v>
      </c>
      <c r="H287" s="126">
        <f t="shared" si="34"/>
        <v>72000</v>
      </c>
      <c r="I287" s="127">
        <f t="shared" si="35"/>
        <v>9</v>
      </c>
      <c r="J287" s="127">
        <f t="shared" si="35"/>
        <v>72000</v>
      </c>
      <c r="K287" s="128"/>
      <c r="L287" s="122">
        <f t="shared" si="36"/>
        <v>0</v>
      </c>
      <c r="M287" s="183">
        <f>SUMIFS(BKE!$F:$F,BKE!$C:$C,'nguyen vat lieu kho'!$A:$A,BKE!$B:$B,'nguyen vat lieu kho'!M$3)</f>
        <v>3</v>
      </c>
      <c r="N287" s="183">
        <f>SUMIFS(BKE!$F:$F,BKE!$C:$C,'nguyen vat lieu kho'!$A:$A,BKE!$B:$B,'nguyen vat lieu kho'!N$3)</f>
        <v>0</v>
      </c>
      <c r="O287" s="183">
        <f>SUMIFS(BKE!$F:$F,BKE!$C:$C,'nguyen vat lieu kho'!$A:$A,BKE!$B:$B,'nguyen vat lieu kho'!O$3)</f>
        <v>0</v>
      </c>
      <c r="P287" s="183">
        <f>SUMIFS(BKE!$F:$F,BKE!$C:$C,'nguyen vat lieu kho'!$A:$A,BKE!$B:$B,'nguyen vat lieu kho'!P$3)</f>
        <v>0</v>
      </c>
      <c r="Q287" s="183">
        <f>SUMIFS(BKE!$F:$F,BKE!$C:$C,'nguyen vat lieu kho'!$A:$A,BKE!$B:$B,'nguyen vat lieu kho'!Q$3)</f>
        <v>0</v>
      </c>
      <c r="R287" s="183">
        <f>SUMIFS(BKE!$F:$F,BKE!$C:$C,'nguyen vat lieu kho'!$A:$A,BKE!$B:$B,'nguyen vat lieu kho'!R$3)</f>
        <v>0</v>
      </c>
      <c r="S287" s="183">
        <f>SUMIFS(BKE!$F:$F,BKE!$C:$C,'nguyen vat lieu kho'!$A:$A,BKE!$B:$B,'nguyen vat lieu kho'!S$3)</f>
        <v>0</v>
      </c>
      <c r="T287" s="183">
        <f>SUMIFS(BKE!$F:$F,BKE!$C:$C,'nguyen vat lieu kho'!$A:$A,BKE!$B:$B,'nguyen vat lieu kho'!T$3)</f>
        <v>0</v>
      </c>
      <c r="U287" s="183">
        <f>SUMIFS(BKE!$F:$F,BKE!$C:$C,'nguyen vat lieu kho'!$A:$A,BKE!$B:$B,'nguyen vat lieu kho'!U$3)</f>
        <v>0</v>
      </c>
      <c r="V287" s="183">
        <f>SUMIFS(BKE!$F:$F,BKE!$C:$C,'nguyen vat lieu kho'!$A:$A,BKE!$B:$B,'nguyen vat lieu kho'!V$3)</f>
        <v>0</v>
      </c>
      <c r="W287" s="183">
        <f>SUMIFS(BKE!$F:$F,BKE!$C:$C,'nguyen vat lieu kho'!$A:$A,BKE!$B:$B,'nguyen vat lieu kho'!W$3)</f>
        <v>0</v>
      </c>
      <c r="X287" s="183">
        <f>SUMIFS(BKE!$F:$F,BKE!$C:$C,'nguyen vat lieu kho'!$A:$A,BKE!$B:$B,'nguyen vat lieu kho'!X$3)</f>
        <v>0</v>
      </c>
      <c r="Y287" s="183">
        <f>SUMIFS(BKE!$F:$F,BKE!$C:$C,'nguyen vat lieu kho'!$A:$A,BKE!$B:$B,'nguyen vat lieu kho'!Y$3)</f>
        <v>0</v>
      </c>
      <c r="Z287" s="183">
        <f>SUMIFS(BKE!$F:$F,BKE!$C:$C,'nguyen vat lieu kho'!$A:$A,BKE!$B:$B,'nguyen vat lieu kho'!Z$3)</f>
        <v>0</v>
      </c>
      <c r="AA287" s="183">
        <f>SUMIFS(BKE!$F:$F,BKE!$C:$C,'nguyen vat lieu kho'!$A:$A,BKE!$B:$B,'nguyen vat lieu kho'!AA$3)</f>
        <v>0</v>
      </c>
      <c r="AB287" s="183">
        <f>SUMIFS(BKE!$F:$F,BKE!$C:$C,'nguyen vat lieu kho'!$A:$A,BKE!$B:$B,'nguyen vat lieu kho'!AB$3)</f>
        <v>0</v>
      </c>
      <c r="AC287" s="183">
        <f>SUMIFS(BKE!$F:$F,BKE!$C:$C,'nguyen vat lieu kho'!$A:$A,BKE!$B:$B,'nguyen vat lieu kho'!AC$3)</f>
        <v>0</v>
      </c>
      <c r="AD287" s="183">
        <f>SUMIFS(BKE!$F:$F,BKE!$C:$C,'nguyen vat lieu kho'!$A:$A,BKE!$B:$B,'nguyen vat lieu kho'!AD$3)</f>
        <v>0</v>
      </c>
      <c r="AE287" s="183">
        <f>SUMIFS(BKE!$F:$F,BKE!$C:$C,'nguyen vat lieu kho'!$A:$A,BKE!$B:$B,'nguyen vat lieu kho'!AE$3)</f>
        <v>0</v>
      </c>
      <c r="AF287" s="183">
        <f>SUMIFS(BKE!$F:$F,BKE!$C:$C,'nguyen vat lieu kho'!$A:$A,BKE!$B:$B,'nguyen vat lieu kho'!AF$3)</f>
        <v>0</v>
      </c>
      <c r="AG287" s="183">
        <f>SUMIFS(BKE!$F:$F,BKE!$C:$C,'nguyen vat lieu kho'!$A:$A,BKE!$B:$B,'nguyen vat lieu kho'!AG$3)</f>
        <v>0</v>
      </c>
      <c r="AH287" s="183">
        <f>SUMIFS(BKE!$F:$F,BKE!$C:$C,'nguyen vat lieu kho'!$A:$A,BKE!$B:$B,'nguyen vat lieu kho'!AH$3)</f>
        <v>3</v>
      </c>
      <c r="AI287" s="183">
        <f>SUMIFS(BKE!$F:$F,BKE!$C:$C,'nguyen vat lieu kho'!$A:$A,BKE!$B:$B,'nguyen vat lieu kho'!AI$3)</f>
        <v>0</v>
      </c>
      <c r="AJ287" s="183">
        <f>SUMIFS(BKE!$F:$F,BKE!$C:$C,'nguyen vat lieu kho'!$A:$A,BKE!$B:$B,'nguyen vat lieu kho'!AJ$3)</f>
        <v>0</v>
      </c>
      <c r="AK287" s="183">
        <f>SUMIFS(BKE!$F:$F,BKE!$C:$C,'nguyen vat lieu kho'!$A:$A,BKE!$B:$B,'nguyen vat lieu kho'!AK$3)</f>
        <v>0</v>
      </c>
      <c r="AL287" s="183">
        <f>SUMIFS(BKE!$F:$F,BKE!$C:$C,'nguyen vat lieu kho'!$A:$A,BKE!$B:$B,'nguyen vat lieu kho'!AL$3)</f>
        <v>0</v>
      </c>
      <c r="AM287" s="183">
        <f>SUMIFS(BKE!$F:$F,BKE!$C:$C,'nguyen vat lieu kho'!$A:$A,BKE!$B:$B,'nguyen vat lieu kho'!AM$3)</f>
        <v>0</v>
      </c>
      <c r="AN287" s="183">
        <f>SUMIFS(BKE!$F:$F,BKE!$C:$C,'nguyen vat lieu kho'!$A:$A,BKE!$B:$B,'nguyen vat lieu kho'!AN$3)</f>
        <v>0</v>
      </c>
      <c r="AO287" s="183">
        <f>SUMIFS(BKE!$F:$F,BKE!$C:$C,'nguyen vat lieu kho'!$A:$A,BKE!$B:$B,'nguyen vat lieu kho'!AO$3)</f>
        <v>0</v>
      </c>
      <c r="AP287" s="183">
        <f>SUMIFS(BKE!$F:$F,BKE!$C:$C,'nguyen vat lieu kho'!$A:$A,BKE!$B:$B,'nguyen vat lieu kho'!AP$3)</f>
        <v>3</v>
      </c>
      <c r="AQ287" s="183"/>
    </row>
    <row r="288" spans="1:43" s="118" customFormat="1" ht="25.5" customHeight="1">
      <c r="A288" s="6" t="s">
        <v>946</v>
      </c>
      <c r="B288" s="9" t="s">
        <v>953</v>
      </c>
      <c r="C288" s="9" t="s">
        <v>76</v>
      </c>
      <c r="D288" s="123">
        <f>VLOOKUP(A288,BKE!C658:H1064,5,0)</f>
        <v>8000</v>
      </c>
      <c r="E288" s="128">
        <v>3</v>
      </c>
      <c r="F288" s="124">
        <f t="shared" si="37"/>
        <v>24000</v>
      </c>
      <c r="G288" s="125">
        <f t="shared" si="33"/>
        <v>9</v>
      </c>
      <c r="H288" s="126">
        <f t="shared" si="34"/>
        <v>72000</v>
      </c>
      <c r="I288" s="127">
        <f t="shared" si="35"/>
        <v>12</v>
      </c>
      <c r="J288" s="127">
        <f t="shared" si="35"/>
        <v>96000</v>
      </c>
      <c r="K288" s="128"/>
      <c r="L288" s="122">
        <f t="shared" si="36"/>
        <v>0</v>
      </c>
      <c r="M288" s="183">
        <f>SUMIFS(BKE!$F:$F,BKE!$C:$C,'nguyen vat lieu kho'!$A:$A,BKE!$B:$B,'nguyen vat lieu kho'!M$3)</f>
        <v>3</v>
      </c>
      <c r="N288" s="183">
        <f>SUMIFS(BKE!$F:$F,BKE!$C:$C,'nguyen vat lieu kho'!$A:$A,BKE!$B:$B,'nguyen vat lieu kho'!N$3)</f>
        <v>0</v>
      </c>
      <c r="O288" s="183">
        <f>SUMIFS(BKE!$F:$F,BKE!$C:$C,'nguyen vat lieu kho'!$A:$A,BKE!$B:$B,'nguyen vat lieu kho'!O$3)</f>
        <v>0</v>
      </c>
      <c r="P288" s="183">
        <f>SUMIFS(BKE!$F:$F,BKE!$C:$C,'nguyen vat lieu kho'!$A:$A,BKE!$B:$B,'nguyen vat lieu kho'!P$3)</f>
        <v>0</v>
      </c>
      <c r="Q288" s="183">
        <f>SUMIFS(BKE!$F:$F,BKE!$C:$C,'nguyen vat lieu kho'!$A:$A,BKE!$B:$B,'nguyen vat lieu kho'!Q$3)</f>
        <v>0</v>
      </c>
      <c r="R288" s="183">
        <f>SUMIFS(BKE!$F:$F,BKE!$C:$C,'nguyen vat lieu kho'!$A:$A,BKE!$B:$B,'nguyen vat lieu kho'!R$3)</f>
        <v>0</v>
      </c>
      <c r="S288" s="183">
        <f>SUMIFS(BKE!$F:$F,BKE!$C:$C,'nguyen vat lieu kho'!$A:$A,BKE!$B:$B,'nguyen vat lieu kho'!S$3)</f>
        <v>0</v>
      </c>
      <c r="T288" s="183">
        <f>SUMIFS(BKE!$F:$F,BKE!$C:$C,'nguyen vat lieu kho'!$A:$A,BKE!$B:$B,'nguyen vat lieu kho'!T$3)</f>
        <v>0</v>
      </c>
      <c r="U288" s="183">
        <f>SUMIFS(BKE!$F:$F,BKE!$C:$C,'nguyen vat lieu kho'!$A:$A,BKE!$B:$B,'nguyen vat lieu kho'!U$3)</f>
        <v>0</v>
      </c>
      <c r="V288" s="183">
        <f>SUMIFS(BKE!$F:$F,BKE!$C:$C,'nguyen vat lieu kho'!$A:$A,BKE!$B:$B,'nguyen vat lieu kho'!V$3)</f>
        <v>0</v>
      </c>
      <c r="W288" s="183">
        <f>SUMIFS(BKE!$F:$F,BKE!$C:$C,'nguyen vat lieu kho'!$A:$A,BKE!$B:$B,'nguyen vat lieu kho'!W$3)</f>
        <v>0</v>
      </c>
      <c r="X288" s="183">
        <f>SUMIFS(BKE!$F:$F,BKE!$C:$C,'nguyen vat lieu kho'!$A:$A,BKE!$B:$B,'nguyen vat lieu kho'!X$3)</f>
        <v>0</v>
      </c>
      <c r="Y288" s="183">
        <f>SUMIFS(BKE!$F:$F,BKE!$C:$C,'nguyen vat lieu kho'!$A:$A,BKE!$B:$B,'nguyen vat lieu kho'!Y$3)</f>
        <v>0</v>
      </c>
      <c r="Z288" s="183">
        <f>SUMIFS(BKE!$F:$F,BKE!$C:$C,'nguyen vat lieu kho'!$A:$A,BKE!$B:$B,'nguyen vat lieu kho'!Z$3)</f>
        <v>0</v>
      </c>
      <c r="AA288" s="183">
        <f>SUMIFS(BKE!$F:$F,BKE!$C:$C,'nguyen vat lieu kho'!$A:$A,BKE!$B:$B,'nguyen vat lieu kho'!AA$3)</f>
        <v>0</v>
      </c>
      <c r="AB288" s="183">
        <f>SUMIFS(BKE!$F:$F,BKE!$C:$C,'nguyen vat lieu kho'!$A:$A,BKE!$B:$B,'nguyen vat lieu kho'!AB$3)</f>
        <v>0</v>
      </c>
      <c r="AC288" s="183">
        <f>SUMIFS(BKE!$F:$F,BKE!$C:$C,'nguyen vat lieu kho'!$A:$A,BKE!$B:$B,'nguyen vat lieu kho'!AC$3)</f>
        <v>0</v>
      </c>
      <c r="AD288" s="183">
        <f>SUMIFS(BKE!$F:$F,BKE!$C:$C,'nguyen vat lieu kho'!$A:$A,BKE!$B:$B,'nguyen vat lieu kho'!AD$3)</f>
        <v>0</v>
      </c>
      <c r="AE288" s="183">
        <f>SUMIFS(BKE!$F:$F,BKE!$C:$C,'nguyen vat lieu kho'!$A:$A,BKE!$B:$B,'nguyen vat lieu kho'!AE$3)</f>
        <v>0</v>
      </c>
      <c r="AF288" s="183">
        <f>SUMIFS(BKE!$F:$F,BKE!$C:$C,'nguyen vat lieu kho'!$A:$A,BKE!$B:$B,'nguyen vat lieu kho'!AF$3)</f>
        <v>0</v>
      </c>
      <c r="AG288" s="183">
        <f>SUMIFS(BKE!$F:$F,BKE!$C:$C,'nguyen vat lieu kho'!$A:$A,BKE!$B:$B,'nguyen vat lieu kho'!AG$3)</f>
        <v>0</v>
      </c>
      <c r="AH288" s="183">
        <f>SUMIFS(BKE!$F:$F,BKE!$C:$C,'nguyen vat lieu kho'!$A:$A,BKE!$B:$B,'nguyen vat lieu kho'!AH$3)</f>
        <v>3</v>
      </c>
      <c r="AI288" s="183">
        <f>SUMIFS(BKE!$F:$F,BKE!$C:$C,'nguyen vat lieu kho'!$A:$A,BKE!$B:$B,'nguyen vat lieu kho'!AI$3)</f>
        <v>0</v>
      </c>
      <c r="AJ288" s="183">
        <f>SUMIFS(BKE!$F:$F,BKE!$C:$C,'nguyen vat lieu kho'!$A:$A,BKE!$B:$B,'nguyen vat lieu kho'!AJ$3)</f>
        <v>0</v>
      </c>
      <c r="AK288" s="183">
        <f>SUMIFS(BKE!$F:$F,BKE!$C:$C,'nguyen vat lieu kho'!$A:$A,BKE!$B:$B,'nguyen vat lieu kho'!AK$3)</f>
        <v>0</v>
      </c>
      <c r="AL288" s="183">
        <f>SUMIFS(BKE!$F:$F,BKE!$C:$C,'nguyen vat lieu kho'!$A:$A,BKE!$B:$B,'nguyen vat lieu kho'!AL$3)</f>
        <v>0</v>
      </c>
      <c r="AM288" s="183">
        <f>SUMIFS(BKE!$F:$F,BKE!$C:$C,'nguyen vat lieu kho'!$A:$A,BKE!$B:$B,'nguyen vat lieu kho'!AM$3)</f>
        <v>0</v>
      </c>
      <c r="AN288" s="183">
        <f>SUMIFS(BKE!$F:$F,BKE!$C:$C,'nguyen vat lieu kho'!$A:$A,BKE!$B:$B,'nguyen vat lieu kho'!AN$3)</f>
        <v>0</v>
      </c>
      <c r="AO288" s="183">
        <f>SUMIFS(BKE!$F:$F,BKE!$C:$C,'nguyen vat lieu kho'!$A:$A,BKE!$B:$B,'nguyen vat lieu kho'!AO$3)</f>
        <v>0</v>
      </c>
      <c r="AP288" s="183">
        <f>SUMIFS(BKE!$F:$F,BKE!$C:$C,'nguyen vat lieu kho'!$A:$A,BKE!$B:$B,'nguyen vat lieu kho'!AP$3)</f>
        <v>3</v>
      </c>
      <c r="AQ288" s="183"/>
    </row>
    <row r="289" spans="1:43" s="118" customFormat="1" ht="25.5" customHeight="1">
      <c r="A289" s="6" t="s">
        <v>947</v>
      </c>
      <c r="B289" s="9" t="s">
        <v>954</v>
      </c>
      <c r="C289" s="9" t="s">
        <v>76</v>
      </c>
      <c r="D289" s="123">
        <f>VLOOKUP(A289,BKE!C659:H1065,5,0)</f>
        <v>8000</v>
      </c>
      <c r="E289" s="128">
        <v>3</v>
      </c>
      <c r="F289" s="124">
        <f t="shared" si="37"/>
        <v>24000</v>
      </c>
      <c r="G289" s="125">
        <f t="shared" si="33"/>
        <v>9</v>
      </c>
      <c r="H289" s="126">
        <f t="shared" si="34"/>
        <v>72000</v>
      </c>
      <c r="I289" s="127">
        <f t="shared" si="35"/>
        <v>12</v>
      </c>
      <c r="J289" s="127">
        <f t="shared" si="35"/>
        <v>96000</v>
      </c>
      <c r="K289" s="128"/>
      <c r="L289" s="122">
        <f t="shared" si="36"/>
        <v>0</v>
      </c>
      <c r="M289" s="183">
        <f>SUMIFS(BKE!$F:$F,BKE!$C:$C,'nguyen vat lieu kho'!$A:$A,BKE!$B:$B,'nguyen vat lieu kho'!M$3)</f>
        <v>3</v>
      </c>
      <c r="N289" s="183">
        <f>SUMIFS(BKE!$F:$F,BKE!$C:$C,'nguyen vat lieu kho'!$A:$A,BKE!$B:$B,'nguyen vat lieu kho'!N$3)</f>
        <v>0</v>
      </c>
      <c r="O289" s="183">
        <f>SUMIFS(BKE!$F:$F,BKE!$C:$C,'nguyen vat lieu kho'!$A:$A,BKE!$B:$B,'nguyen vat lieu kho'!O$3)</f>
        <v>0</v>
      </c>
      <c r="P289" s="183">
        <f>SUMIFS(BKE!$F:$F,BKE!$C:$C,'nguyen vat lieu kho'!$A:$A,BKE!$B:$B,'nguyen vat lieu kho'!P$3)</f>
        <v>0</v>
      </c>
      <c r="Q289" s="183">
        <f>SUMIFS(BKE!$F:$F,BKE!$C:$C,'nguyen vat lieu kho'!$A:$A,BKE!$B:$B,'nguyen vat lieu kho'!Q$3)</f>
        <v>0</v>
      </c>
      <c r="R289" s="183">
        <f>SUMIFS(BKE!$F:$F,BKE!$C:$C,'nguyen vat lieu kho'!$A:$A,BKE!$B:$B,'nguyen vat lieu kho'!R$3)</f>
        <v>0</v>
      </c>
      <c r="S289" s="183">
        <f>SUMIFS(BKE!$F:$F,BKE!$C:$C,'nguyen vat lieu kho'!$A:$A,BKE!$B:$B,'nguyen vat lieu kho'!S$3)</f>
        <v>0</v>
      </c>
      <c r="T289" s="183">
        <f>SUMIFS(BKE!$F:$F,BKE!$C:$C,'nguyen vat lieu kho'!$A:$A,BKE!$B:$B,'nguyen vat lieu kho'!T$3)</f>
        <v>0</v>
      </c>
      <c r="U289" s="183">
        <f>SUMIFS(BKE!$F:$F,BKE!$C:$C,'nguyen vat lieu kho'!$A:$A,BKE!$B:$B,'nguyen vat lieu kho'!U$3)</f>
        <v>0</v>
      </c>
      <c r="V289" s="183">
        <f>SUMIFS(BKE!$F:$F,BKE!$C:$C,'nguyen vat lieu kho'!$A:$A,BKE!$B:$B,'nguyen vat lieu kho'!V$3)</f>
        <v>0</v>
      </c>
      <c r="W289" s="183">
        <f>SUMIFS(BKE!$F:$F,BKE!$C:$C,'nguyen vat lieu kho'!$A:$A,BKE!$B:$B,'nguyen vat lieu kho'!W$3)</f>
        <v>0</v>
      </c>
      <c r="X289" s="183">
        <f>SUMIFS(BKE!$F:$F,BKE!$C:$C,'nguyen vat lieu kho'!$A:$A,BKE!$B:$B,'nguyen vat lieu kho'!X$3)</f>
        <v>0</v>
      </c>
      <c r="Y289" s="183">
        <f>SUMIFS(BKE!$F:$F,BKE!$C:$C,'nguyen vat lieu kho'!$A:$A,BKE!$B:$B,'nguyen vat lieu kho'!Y$3)</f>
        <v>0</v>
      </c>
      <c r="Z289" s="183">
        <f>SUMIFS(BKE!$F:$F,BKE!$C:$C,'nguyen vat lieu kho'!$A:$A,BKE!$B:$B,'nguyen vat lieu kho'!Z$3)</f>
        <v>0</v>
      </c>
      <c r="AA289" s="183">
        <f>SUMIFS(BKE!$F:$F,BKE!$C:$C,'nguyen vat lieu kho'!$A:$A,BKE!$B:$B,'nguyen vat lieu kho'!AA$3)</f>
        <v>0</v>
      </c>
      <c r="AB289" s="183">
        <f>SUMIFS(BKE!$F:$F,BKE!$C:$C,'nguyen vat lieu kho'!$A:$A,BKE!$B:$B,'nguyen vat lieu kho'!AB$3)</f>
        <v>0</v>
      </c>
      <c r="AC289" s="183">
        <f>SUMIFS(BKE!$F:$F,BKE!$C:$C,'nguyen vat lieu kho'!$A:$A,BKE!$B:$B,'nguyen vat lieu kho'!AC$3)</f>
        <v>0</v>
      </c>
      <c r="AD289" s="183">
        <f>SUMIFS(BKE!$F:$F,BKE!$C:$C,'nguyen vat lieu kho'!$A:$A,BKE!$B:$B,'nguyen vat lieu kho'!AD$3)</f>
        <v>0</v>
      </c>
      <c r="AE289" s="183">
        <f>SUMIFS(BKE!$F:$F,BKE!$C:$C,'nguyen vat lieu kho'!$A:$A,BKE!$B:$B,'nguyen vat lieu kho'!AE$3)</f>
        <v>0</v>
      </c>
      <c r="AF289" s="183">
        <f>SUMIFS(BKE!$F:$F,BKE!$C:$C,'nguyen vat lieu kho'!$A:$A,BKE!$B:$B,'nguyen vat lieu kho'!AF$3)</f>
        <v>0</v>
      </c>
      <c r="AG289" s="183">
        <f>SUMIFS(BKE!$F:$F,BKE!$C:$C,'nguyen vat lieu kho'!$A:$A,BKE!$B:$B,'nguyen vat lieu kho'!AG$3)</f>
        <v>0</v>
      </c>
      <c r="AH289" s="183">
        <f>SUMIFS(BKE!$F:$F,BKE!$C:$C,'nguyen vat lieu kho'!$A:$A,BKE!$B:$B,'nguyen vat lieu kho'!AH$3)</f>
        <v>3</v>
      </c>
      <c r="AI289" s="183">
        <f>SUMIFS(BKE!$F:$F,BKE!$C:$C,'nguyen vat lieu kho'!$A:$A,BKE!$B:$B,'nguyen vat lieu kho'!AI$3)</f>
        <v>0</v>
      </c>
      <c r="AJ289" s="183">
        <f>SUMIFS(BKE!$F:$F,BKE!$C:$C,'nguyen vat lieu kho'!$A:$A,BKE!$B:$B,'nguyen vat lieu kho'!AJ$3)</f>
        <v>0</v>
      </c>
      <c r="AK289" s="183">
        <f>SUMIFS(BKE!$F:$F,BKE!$C:$C,'nguyen vat lieu kho'!$A:$A,BKE!$B:$B,'nguyen vat lieu kho'!AK$3)</f>
        <v>0</v>
      </c>
      <c r="AL289" s="183">
        <f>SUMIFS(BKE!$F:$F,BKE!$C:$C,'nguyen vat lieu kho'!$A:$A,BKE!$B:$B,'nguyen vat lieu kho'!AL$3)</f>
        <v>0</v>
      </c>
      <c r="AM289" s="183">
        <f>SUMIFS(BKE!$F:$F,BKE!$C:$C,'nguyen vat lieu kho'!$A:$A,BKE!$B:$B,'nguyen vat lieu kho'!AM$3)</f>
        <v>0</v>
      </c>
      <c r="AN289" s="183">
        <f>SUMIFS(BKE!$F:$F,BKE!$C:$C,'nguyen vat lieu kho'!$A:$A,BKE!$B:$B,'nguyen vat lieu kho'!AN$3)</f>
        <v>0</v>
      </c>
      <c r="AO289" s="183">
        <f>SUMIFS(BKE!$F:$F,BKE!$C:$C,'nguyen vat lieu kho'!$A:$A,BKE!$B:$B,'nguyen vat lieu kho'!AO$3)</f>
        <v>0</v>
      </c>
      <c r="AP289" s="183">
        <f>SUMIFS(BKE!$F:$F,BKE!$C:$C,'nguyen vat lieu kho'!$A:$A,BKE!$B:$B,'nguyen vat lieu kho'!AP$3)</f>
        <v>3</v>
      </c>
      <c r="AQ289" s="183"/>
    </row>
    <row r="290" spans="1:43" s="118" customFormat="1" ht="25.5" customHeight="1">
      <c r="A290" s="6" t="s">
        <v>948</v>
      </c>
      <c r="B290" s="9" t="s">
        <v>955</v>
      </c>
      <c r="C290" s="9" t="s">
        <v>76</v>
      </c>
      <c r="D290" s="123">
        <f>VLOOKUP(A290,BKE!C660:H1066,5,0)</f>
        <v>8000</v>
      </c>
      <c r="E290" s="128"/>
      <c r="F290" s="124">
        <f t="shared" si="37"/>
        <v>0</v>
      </c>
      <c r="G290" s="125">
        <f t="shared" si="33"/>
        <v>9</v>
      </c>
      <c r="H290" s="126">
        <f t="shared" si="34"/>
        <v>72000</v>
      </c>
      <c r="I290" s="127">
        <f t="shared" si="35"/>
        <v>9</v>
      </c>
      <c r="J290" s="127">
        <f t="shared" si="35"/>
        <v>72000</v>
      </c>
      <c r="K290" s="128"/>
      <c r="L290" s="122">
        <f t="shared" si="36"/>
        <v>0</v>
      </c>
      <c r="M290" s="183">
        <f>SUMIFS(BKE!$F:$F,BKE!$C:$C,'nguyen vat lieu kho'!$A:$A,BKE!$B:$B,'nguyen vat lieu kho'!M$3)</f>
        <v>3</v>
      </c>
      <c r="N290" s="183">
        <f>SUMIFS(BKE!$F:$F,BKE!$C:$C,'nguyen vat lieu kho'!$A:$A,BKE!$B:$B,'nguyen vat lieu kho'!N$3)</f>
        <v>0</v>
      </c>
      <c r="O290" s="183">
        <f>SUMIFS(BKE!$F:$F,BKE!$C:$C,'nguyen vat lieu kho'!$A:$A,BKE!$B:$B,'nguyen vat lieu kho'!O$3)</f>
        <v>0</v>
      </c>
      <c r="P290" s="183">
        <f>SUMIFS(BKE!$F:$F,BKE!$C:$C,'nguyen vat lieu kho'!$A:$A,BKE!$B:$B,'nguyen vat lieu kho'!P$3)</f>
        <v>0</v>
      </c>
      <c r="Q290" s="183">
        <f>SUMIFS(BKE!$F:$F,BKE!$C:$C,'nguyen vat lieu kho'!$A:$A,BKE!$B:$B,'nguyen vat lieu kho'!Q$3)</f>
        <v>0</v>
      </c>
      <c r="R290" s="183">
        <f>SUMIFS(BKE!$F:$F,BKE!$C:$C,'nguyen vat lieu kho'!$A:$A,BKE!$B:$B,'nguyen vat lieu kho'!R$3)</f>
        <v>0</v>
      </c>
      <c r="S290" s="183">
        <f>SUMIFS(BKE!$F:$F,BKE!$C:$C,'nguyen vat lieu kho'!$A:$A,BKE!$B:$B,'nguyen vat lieu kho'!S$3)</f>
        <v>0</v>
      </c>
      <c r="T290" s="183">
        <f>SUMIFS(BKE!$F:$F,BKE!$C:$C,'nguyen vat lieu kho'!$A:$A,BKE!$B:$B,'nguyen vat lieu kho'!T$3)</f>
        <v>0</v>
      </c>
      <c r="U290" s="183">
        <f>SUMIFS(BKE!$F:$F,BKE!$C:$C,'nguyen vat lieu kho'!$A:$A,BKE!$B:$B,'nguyen vat lieu kho'!U$3)</f>
        <v>0</v>
      </c>
      <c r="V290" s="183">
        <f>SUMIFS(BKE!$F:$F,BKE!$C:$C,'nguyen vat lieu kho'!$A:$A,BKE!$B:$B,'nguyen vat lieu kho'!V$3)</f>
        <v>0</v>
      </c>
      <c r="W290" s="183">
        <f>SUMIFS(BKE!$F:$F,BKE!$C:$C,'nguyen vat lieu kho'!$A:$A,BKE!$B:$B,'nguyen vat lieu kho'!W$3)</f>
        <v>0</v>
      </c>
      <c r="X290" s="183">
        <f>SUMIFS(BKE!$F:$F,BKE!$C:$C,'nguyen vat lieu kho'!$A:$A,BKE!$B:$B,'nguyen vat lieu kho'!X$3)</f>
        <v>0</v>
      </c>
      <c r="Y290" s="183">
        <f>SUMIFS(BKE!$F:$F,BKE!$C:$C,'nguyen vat lieu kho'!$A:$A,BKE!$B:$B,'nguyen vat lieu kho'!Y$3)</f>
        <v>0</v>
      </c>
      <c r="Z290" s="183">
        <f>SUMIFS(BKE!$F:$F,BKE!$C:$C,'nguyen vat lieu kho'!$A:$A,BKE!$B:$B,'nguyen vat lieu kho'!Z$3)</f>
        <v>0</v>
      </c>
      <c r="AA290" s="183">
        <f>SUMIFS(BKE!$F:$F,BKE!$C:$C,'nguyen vat lieu kho'!$A:$A,BKE!$B:$B,'nguyen vat lieu kho'!AA$3)</f>
        <v>0</v>
      </c>
      <c r="AB290" s="183">
        <f>SUMIFS(BKE!$F:$F,BKE!$C:$C,'nguyen vat lieu kho'!$A:$A,BKE!$B:$B,'nguyen vat lieu kho'!AB$3)</f>
        <v>0</v>
      </c>
      <c r="AC290" s="183">
        <f>SUMIFS(BKE!$F:$F,BKE!$C:$C,'nguyen vat lieu kho'!$A:$A,BKE!$B:$B,'nguyen vat lieu kho'!AC$3)</f>
        <v>0</v>
      </c>
      <c r="AD290" s="183">
        <f>SUMIFS(BKE!$F:$F,BKE!$C:$C,'nguyen vat lieu kho'!$A:$A,BKE!$B:$B,'nguyen vat lieu kho'!AD$3)</f>
        <v>0</v>
      </c>
      <c r="AE290" s="183">
        <f>SUMIFS(BKE!$F:$F,BKE!$C:$C,'nguyen vat lieu kho'!$A:$A,BKE!$B:$B,'nguyen vat lieu kho'!AE$3)</f>
        <v>0</v>
      </c>
      <c r="AF290" s="183">
        <f>SUMIFS(BKE!$F:$F,BKE!$C:$C,'nguyen vat lieu kho'!$A:$A,BKE!$B:$B,'nguyen vat lieu kho'!AF$3)</f>
        <v>0</v>
      </c>
      <c r="AG290" s="183">
        <f>SUMIFS(BKE!$F:$F,BKE!$C:$C,'nguyen vat lieu kho'!$A:$A,BKE!$B:$B,'nguyen vat lieu kho'!AG$3)</f>
        <v>0</v>
      </c>
      <c r="AH290" s="183">
        <f>SUMIFS(BKE!$F:$F,BKE!$C:$C,'nguyen vat lieu kho'!$A:$A,BKE!$B:$B,'nguyen vat lieu kho'!AH$3)</f>
        <v>3</v>
      </c>
      <c r="AI290" s="183">
        <f>SUMIFS(BKE!$F:$F,BKE!$C:$C,'nguyen vat lieu kho'!$A:$A,BKE!$B:$B,'nguyen vat lieu kho'!AI$3)</f>
        <v>0</v>
      </c>
      <c r="AJ290" s="183">
        <f>SUMIFS(BKE!$F:$F,BKE!$C:$C,'nguyen vat lieu kho'!$A:$A,BKE!$B:$B,'nguyen vat lieu kho'!AJ$3)</f>
        <v>0</v>
      </c>
      <c r="AK290" s="183">
        <f>SUMIFS(BKE!$F:$F,BKE!$C:$C,'nguyen vat lieu kho'!$A:$A,BKE!$B:$B,'nguyen vat lieu kho'!AK$3)</f>
        <v>0</v>
      </c>
      <c r="AL290" s="183">
        <f>SUMIFS(BKE!$F:$F,BKE!$C:$C,'nguyen vat lieu kho'!$A:$A,BKE!$B:$B,'nguyen vat lieu kho'!AL$3)</f>
        <v>0</v>
      </c>
      <c r="AM290" s="183">
        <f>SUMIFS(BKE!$F:$F,BKE!$C:$C,'nguyen vat lieu kho'!$A:$A,BKE!$B:$B,'nguyen vat lieu kho'!AM$3)</f>
        <v>0</v>
      </c>
      <c r="AN290" s="183">
        <f>SUMIFS(BKE!$F:$F,BKE!$C:$C,'nguyen vat lieu kho'!$A:$A,BKE!$B:$B,'nguyen vat lieu kho'!AN$3)</f>
        <v>0</v>
      </c>
      <c r="AO290" s="183">
        <f>SUMIFS(BKE!$F:$F,BKE!$C:$C,'nguyen vat lieu kho'!$A:$A,BKE!$B:$B,'nguyen vat lieu kho'!AO$3)</f>
        <v>0</v>
      </c>
      <c r="AP290" s="183">
        <f>SUMIFS(BKE!$F:$F,BKE!$C:$C,'nguyen vat lieu kho'!$A:$A,BKE!$B:$B,'nguyen vat lieu kho'!AP$3)</f>
        <v>3</v>
      </c>
      <c r="AQ290" s="183"/>
    </row>
    <row r="291" spans="1:43" s="118" customFormat="1" ht="25.5" customHeight="1">
      <c r="A291" s="6" t="s">
        <v>949</v>
      </c>
      <c r="B291" s="9" t="s">
        <v>956</v>
      </c>
      <c r="C291" s="9" t="s">
        <v>76</v>
      </c>
      <c r="D291" s="123">
        <f>VLOOKUP(A291,BKE!C661:H1067,5,0)</f>
        <v>8000</v>
      </c>
      <c r="E291" s="128"/>
      <c r="F291" s="124">
        <f t="shared" si="37"/>
        <v>0</v>
      </c>
      <c r="G291" s="125">
        <f t="shared" si="33"/>
        <v>9</v>
      </c>
      <c r="H291" s="126">
        <f t="shared" si="34"/>
        <v>72000</v>
      </c>
      <c r="I291" s="127">
        <f t="shared" si="35"/>
        <v>9</v>
      </c>
      <c r="J291" s="127">
        <f t="shared" si="35"/>
        <v>72000</v>
      </c>
      <c r="K291" s="128"/>
      <c r="L291" s="122">
        <f t="shared" si="36"/>
        <v>0</v>
      </c>
      <c r="M291" s="183">
        <f>SUMIFS(BKE!$F:$F,BKE!$C:$C,'nguyen vat lieu kho'!$A:$A,BKE!$B:$B,'nguyen vat lieu kho'!M$3)</f>
        <v>3</v>
      </c>
      <c r="N291" s="183">
        <f>SUMIFS(BKE!$F:$F,BKE!$C:$C,'nguyen vat lieu kho'!$A:$A,BKE!$B:$B,'nguyen vat lieu kho'!N$3)</f>
        <v>0</v>
      </c>
      <c r="O291" s="183">
        <f>SUMIFS(BKE!$F:$F,BKE!$C:$C,'nguyen vat lieu kho'!$A:$A,BKE!$B:$B,'nguyen vat lieu kho'!O$3)</f>
        <v>0</v>
      </c>
      <c r="P291" s="183">
        <f>SUMIFS(BKE!$F:$F,BKE!$C:$C,'nguyen vat lieu kho'!$A:$A,BKE!$B:$B,'nguyen vat lieu kho'!P$3)</f>
        <v>0</v>
      </c>
      <c r="Q291" s="183">
        <f>SUMIFS(BKE!$F:$F,BKE!$C:$C,'nguyen vat lieu kho'!$A:$A,BKE!$B:$B,'nguyen vat lieu kho'!Q$3)</f>
        <v>0</v>
      </c>
      <c r="R291" s="183">
        <f>SUMIFS(BKE!$F:$F,BKE!$C:$C,'nguyen vat lieu kho'!$A:$A,BKE!$B:$B,'nguyen vat lieu kho'!R$3)</f>
        <v>0</v>
      </c>
      <c r="S291" s="183">
        <f>SUMIFS(BKE!$F:$F,BKE!$C:$C,'nguyen vat lieu kho'!$A:$A,BKE!$B:$B,'nguyen vat lieu kho'!S$3)</f>
        <v>0</v>
      </c>
      <c r="T291" s="183">
        <f>SUMIFS(BKE!$F:$F,BKE!$C:$C,'nguyen vat lieu kho'!$A:$A,BKE!$B:$B,'nguyen vat lieu kho'!T$3)</f>
        <v>0</v>
      </c>
      <c r="U291" s="183">
        <f>SUMIFS(BKE!$F:$F,BKE!$C:$C,'nguyen vat lieu kho'!$A:$A,BKE!$B:$B,'nguyen vat lieu kho'!U$3)</f>
        <v>0</v>
      </c>
      <c r="V291" s="183">
        <f>SUMIFS(BKE!$F:$F,BKE!$C:$C,'nguyen vat lieu kho'!$A:$A,BKE!$B:$B,'nguyen vat lieu kho'!V$3)</f>
        <v>0</v>
      </c>
      <c r="W291" s="183">
        <f>SUMIFS(BKE!$F:$F,BKE!$C:$C,'nguyen vat lieu kho'!$A:$A,BKE!$B:$B,'nguyen vat lieu kho'!W$3)</f>
        <v>0</v>
      </c>
      <c r="X291" s="183">
        <f>SUMIFS(BKE!$F:$F,BKE!$C:$C,'nguyen vat lieu kho'!$A:$A,BKE!$B:$B,'nguyen vat lieu kho'!X$3)</f>
        <v>0</v>
      </c>
      <c r="Y291" s="183">
        <f>SUMIFS(BKE!$F:$F,BKE!$C:$C,'nguyen vat lieu kho'!$A:$A,BKE!$B:$B,'nguyen vat lieu kho'!Y$3)</f>
        <v>0</v>
      </c>
      <c r="Z291" s="183">
        <f>SUMIFS(BKE!$F:$F,BKE!$C:$C,'nguyen vat lieu kho'!$A:$A,BKE!$B:$B,'nguyen vat lieu kho'!Z$3)</f>
        <v>0</v>
      </c>
      <c r="AA291" s="183">
        <f>SUMIFS(BKE!$F:$F,BKE!$C:$C,'nguyen vat lieu kho'!$A:$A,BKE!$B:$B,'nguyen vat lieu kho'!AA$3)</f>
        <v>0</v>
      </c>
      <c r="AB291" s="183">
        <f>SUMIFS(BKE!$F:$F,BKE!$C:$C,'nguyen vat lieu kho'!$A:$A,BKE!$B:$B,'nguyen vat lieu kho'!AB$3)</f>
        <v>0</v>
      </c>
      <c r="AC291" s="183">
        <f>SUMIFS(BKE!$F:$F,BKE!$C:$C,'nguyen vat lieu kho'!$A:$A,BKE!$B:$B,'nguyen vat lieu kho'!AC$3)</f>
        <v>0</v>
      </c>
      <c r="AD291" s="183">
        <f>SUMIFS(BKE!$F:$F,BKE!$C:$C,'nguyen vat lieu kho'!$A:$A,BKE!$B:$B,'nguyen vat lieu kho'!AD$3)</f>
        <v>0</v>
      </c>
      <c r="AE291" s="183">
        <f>SUMIFS(BKE!$F:$F,BKE!$C:$C,'nguyen vat lieu kho'!$A:$A,BKE!$B:$B,'nguyen vat lieu kho'!AE$3)</f>
        <v>0</v>
      </c>
      <c r="AF291" s="183">
        <f>SUMIFS(BKE!$F:$F,BKE!$C:$C,'nguyen vat lieu kho'!$A:$A,BKE!$B:$B,'nguyen vat lieu kho'!AF$3)</f>
        <v>0</v>
      </c>
      <c r="AG291" s="183">
        <f>SUMIFS(BKE!$F:$F,BKE!$C:$C,'nguyen vat lieu kho'!$A:$A,BKE!$B:$B,'nguyen vat lieu kho'!AG$3)</f>
        <v>0</v>
      </c>
      <c r="AH291" s="183">
        <f>SUMIFS(BKE!$F:$F,BKE!$C:$C,'nguyen vat lieu kho'!$A:$A,BKE!$B:$B,'nguyen vat lieu kho'!AH$3)</f>
        <v>3</v>
      </c>
      <c r="AI291" s="183">
        <f>SUMIFS(BKE!$F:$F,BKE!$C:$C,'nguyen vat lieu kho'!$A:$A,BKE!$B:$B,'nguyen vat lieu kho'!AI$3)</f>
        <v>0</v>
      </c>
      <c r="AJ291" s="183">
        <f>SUMIFS(BKE!$F:$F,BKE!$C:$C,'nguyen vat lieu kho'!$A:$A,BKE!$B:$B,'nguyen vat lieu kho'!AJ$3)</f>
        <v>0</v>
      </c>
      <c r="AK291" s="183">
        <f>SUMIFS(BKE!$F:$F,BKE!$C:$C,'nguyen vat lieu kho'!$A:$A,BKE!$B:$B,'nguyen vat lieu kho'!AK$3)</f>
        <v>0</v>
      </c>
      <c r="AL291" s="183">
        <f>SUMIFS(BKE!$F:$F,BKE!$C:$C,'nguyen vat lieu kho'!$A:$A,BKE!$B:$B,'nguyen vat lieu kho'!AL$3)</f>
        <v>0</v>
      </c>
      <c r="AM291" s="183">
        <f>SUMIFS(BKE!$F:$F,BKE!$C:$C,'nguyen vat lieu kho'!$A:$A,BKE!$B:$B,'nguyen vat lieu kho'!AM$3)</f>
        <v>0</v>
      </c>
      <c r="AN291" s="183">
        <f>SUMIFS(BKE!$F:$F,BKE!$C:$C,'nguyen vat lieu kho'!$A:$A,BKE!$B:$B,'nguyen vat lieu kho'!AN$3)</f>
        <v>0</v>
      </c>
      <c r="AO291" s="183">
        <f>SUMIFS(BKE!$F:$F,BKE!$C:$C,'nguyen vat lieu kho'!$A:$A,BKE!$B:$B,'nguyen vat lieu kho'!AO$3)</f>
        <v>0</v>
      </c>
      <c r="AP291" s="183">
        <f>SUMIFS(BKE!$F:$F,BKE!$C:$C,'nguyen vat lieu kho'!$A:$A,BKE!$B:$B,'nguyen vat lieu kho'!AP$3)</f>
        <v>3</v>
      </c>
      <c r="AQ291" s="183"/>
    </row>
    <row r="292" spans="1:43" s="118" customFormat="1" ht="25.5" customHeight="1">
      <c r="A292" s="6" t="s">
        <v>950</v>
      </c>
      <c r="B292" s="9" t="s">
        <v>957</v>
      </c>
      <c r="C292" s="9" t="s">
        <v>76</v>
      </c>
      <c r="D292" s="123" t="str">
        <f>VLOOKUP(A292,BKE!C662:H1068,5,0)</f>
        <v>0</v>
      </c>
      <c r="E292" s="128">
        <v>2</v>
      </c>
      <c r="F292" s="124">
        <f t="shared" si="37"/>
        <v>0</v>
      </c>
      <c r="G292" s="125">
        <f t="shared" si="33"/>
        <v>0</v>
      </c>
      <c r="H292" s="126">
        <f t="shared" si="34"/>
        <v>0</v>
      </c>
      <c r="I292" s="127">
        <f t="shared" si="35"/>
        <v>2</v>
      </c>
      <c r="J292" s="127">
        <f t="shared" si="35"/>
        <v>0</v>
      </c>
      <c r="K292" s="128"/>
      <c r="L292" s="122">
        <f t="shared" si="36"/>
        <v>0</v>
      </c>
      <c r="M292" s="183">
        <f>SUMIFS(BKE!$F:$F,BKE!$C:$C,'nguyen vat lieu kho'!$A:$A,BKE!$B:$B,'nguyen vat lieu kho'!M$3)</f>
        <v>0</v>
      </c>
      <c r="N292" s="183">
        <f>SUMIFS(BKE!$F:$F,BKE!$C:$C,'nguyen vat lieu kho'!$A:$A,BKE!$B:$B,'nguyen vat lieu kho'!N$3)</f>
        <v>0</v>
      </c>
      <c r="O292" s="183">
        <f>SUMIFS(BKE!$F:$F,BKE!$C:$C,'nguyen vat lieu kho'!$A:$A,BKE!$B:$B,'nguyen vat lieu kho'!O$3)</f>
        <v>0</v>
      </c>
      <c r="P292" s="183">
        <f>SUMIFS(BKE!$F:$F,BKE!$C:$C,'nguyen vat lieu kho'!$A:$A,BKE!$B:$B,'nguyen vat lieu kho'!P$3)</f>
        <v>0</v>
      </c>
      <c r="Q292" s="183">
        <f>SUMIFS(BKE!$F:$F,BKE!$C:$C,'nguyen vat lieu kho'!$A:$A,BKE!$B:$B,'nguyen vat lieu kho'!Q$3)</f>
        <v>0</v>
      </c>
      <c r="R292" s="183">
        <f>SUMIFS(BKE!$F:$F,BKE!$C:$C,'nguyen vat lieu kho'!$A:$A,BKE!$B:$B,'nguyen vat lieu kho'!R$3)</f>
        <v>0</v>
      </c>
      <c r="S292" s="183">
        <f>SUMIFS(BKE!$F:$F,BKE!$C:$C,'nguyen vat lieu kho'!$A:$A,BKE!$B:$B,'nguyen vat lieu kho'!S$3)</f>
        <v>0</v>
      </c>
      <c r="T292" s="183">
        <f>SUMIFS(BKE!$F:$F,BKE!$C:$C,'nguyen vat lieu kho'!$A:$A,BKE!$B:$B,'nguyen vat lieu kho'!T$3)</f>
        <v>0</v>
      </c>
      <c r="U292" s="183">
        <f>SUMIFS(BKE!$F:$F,BKE!$C:$C,'nguyen vat lieu kho'!$A:$A,BKE!$B:$B,'nguyen vat lieu kho'!U$3)</f>
        <v>0</v>
      </c>
      <c r="V292" s="183">
        <f>SUMIFS(BKE!$F:$F,BKE!$C:$C,'nguyen vat lieu kho'!$A:$A,BKE!$B:$B,'nguyen vat lieu kho'!V$3)</f>
        <v>0</v>
      </c>
      <c r="W292" s="183">
        <f>SUMIFS(BKE!$F:$F,BKE!$C:$C,'nguyen vat lieu kho'!$A:$A,BKE!$B:$B,'nguyen vat lieu kho'!W$3)</f>
        <v>0</v>
      </c>
      <c r="X292" s="183">
        <f>SUMIFS(BKE!$F:$F,BKE!$C:$C,'nguyen vat lieu kho'!$A:$A,BKE!$B:$B,'nguyen vat lieu kho'!X$3)</f>
        <v>0</v>
      </c>
      <c r="Y292" s="183">
        <f>SUMIFS(BKE!$F:$F,BKE!$C:$C,'nguyen vat lieu kho'!$A:$A,BKE!$B:$B,'nguyen vat lieu kho'!Y$3)</f>
        <v>0</v>
      </c>
      <c r="Z292" s="183">
        <f>SUMIFS(BKE!$F:$F,BKE!$C:$C,'nguyen vat lieu kho'!$A:$A,BKE!$B:$B,'nguyen vat lieu kho'!Z$3)</f>
        <v>0</v>
      </c>
      <c r="AA292" s="183">
        <f>SUMIFS(BKE!$F:$F,BKE!$C:$C,'nguyen vat lieu kho'!$A:$A,BKE!$B:$B,'nguyen vat lieu kho'!AA$3)</f>
        <v>0</v>
      </c>
      <c r="AB292" s="183">
        <f>SUMIFS(BKE!$F:$F,BKE!$C:$C,'nguyen vat lieu kho'!$A:$A,BKE!$B:$B,'nguyen vat lieu kho'!AB$3)</f>
        <v>0</v>
      </c>
      <c r="AC292" s="183">
        <f>SUMIFS(BKE!$F:$F,BKE!$C:$C,'nguyen vat lieu kho'!$A:$A,BKE!$B:$B,'nguyen vat lieu kho'!AC$3)</f>
        <v>0</v>
      </c>
      <c r="AD292" s="183">
        <f>SUMIFS(BKE!$F:$F,BKE!$C:$C,'nguyen vat lieu kho'!$A:$A,BKE!$B:$B,'nguyen vat lieu kho'!AD$3)</f>
        <v>0</v>
      </c>
      <c r="AE292" s="183">
        <f>SUMIFS(BKE!$F:$F,BKE!$C:$C,'nguyen vat lieu kho'!$A:$A,BKE!$B:$B,'nguyen vat lieu kho'!AE$3)</f>
        <v>0</v>
      </c>
      <c r="AF292" s="183">
        <f>SUMIFS(BKE!$F:$F,BKE!$C:$C,'nguyen vat lieu kho'!$A:$A,BKE!$B:$B,'nguyen vat lieu kho'!AF$3)</f>
        <v>0</v>
      </c>
      <c r="AG292" s="183">
        <f>SUMIFS(BKE!$F:$F,BKE!$C:$C,'nguyen vat lieu kho'!$A:$A,BKE!$B:$B,'nguyen vat lieu kho'!AG$3)</f>
        <v>0</v>
      </c>
      <c r="AH292" s="183">
        <f>SUMIFS(BKE!$F:$F,BKE!$C:$C,'nguyen vat lieu kho'!$A:$A,BKE!$B:$B,'nguyen vat lieu kho'!AH$3)</f>
        <v>0</v>
      </c>
      <c r="AI292" s="183">
        <f>SUMIFS(BKE!$F:$F,BKE!$C:$C,'nguyen vat lieu kho'!$A:$A,BKE!$B:$B,'nguyen vat lieu kho'!AI$3)</f>
        <v>0</v>
      </c>
      <c r="AJ292" s="183">
        <f>SUMIFS(BKE!$F:$F,BKE!$C:$C,'nguyen vat lieu kho'!$A:$A,BKE!$B:$B,'nguyen vat lieu kho'!AJ$3)</f>
        <v>0</v>
      </c>
      <c r="AK292" s="183">
        <f>SUMIFS(BKE!$F:$F,BKE!$C:$C,'nguyen vat lieu kho'!$A:$A,BKE!$B:$B,'nguyen vat lieu kho'!AK$3)</f>
        <v>0</v>
      </c>
      <c r="AL292" s="183">
        <f>SUMIFS(BKE!$F:$F,BKE!$C:$C,'nguyen vat lieu kho'!$A:$A,BKE!$B:$B,'nguyen vat lieu kho'!AL$3)</f>
        <v>0</v>
      </c>
      <c r="AM292" s="183">
        <f>SUMIFS(BKE!$F:$F,BKE!$C:$C,'nguyen vat lieu kho'!$A:$A,BKE!$B:$B,'nguyen vat lieu kho'!AM$3)</f>
        <v>0</v>
      </c>
      <c r="AN292" s="183">
        <f>SUMIFS(BKE!$F:$F,BKE!$C:$C,'nguyen vat lieu kho'!$A:$A,BKE!$B:$B,'nguyen vat lieu kho'!AN$3)</f>
        <v>0</v>
      </c>
      <c r="AO292" s="183">
        <f>SUMIFS(BKE!$F:$F,BKE!$C:$C,'nguyen vat lieu kho'!$A:$A,BKE!$B:$B,'nguyen vat lieu kho'!AO$3)</f>
        <v>0</v>
      </c>
      <c r="AP292" s="183">
        <f>SUMIFS(BKE!$F:$F,BKE!$C:$C,'nguyen vat lieu kho'!$A:$A,BKE!$B:$B,'nguyen vat lieu kho'!AP$3)</f>
        <v>0</v>
      </c>
      <c r="AQ292" s="183"/>
    </row>
    <row r="293" spans="1:43" s="118" customFormat="1" ht="25.5" customHeight="1">
      <c r="A293" s="6">
        <v>60101001</v>
      </c>
      <c r="B293" s="9" t="s">
        <v>723</v>
      </c>
      <c r="C293" s="9" t="s">
        <v>76</v>
      </c>
      <c r="D293" s="123">
        <f>VLOOKUP(A293,BKE!C657:H1063,5,0)</f>
        <v>38105</v>
      </c>
      <c r="E293" s="128">
        <v>6</v>
      </c>
      <c r="F293" s="124">
        <f t="shared" si="37"/>
        <v>228630</v>
      </c>
      <c r="G293" s="125">
        <f t="shared" si="33"/>
        <v>10</v>
      </c>
      <c r="H293" s="126">
        <f t="shared" si="34"/>
        <v>381050</v>
      </c>
      <c r="I293" s="127">
        <f t="shared" si="35"/>
        <v>3</v>
      </c>
      <c r="J293" s="127">
        <f t="shared" si="35"/>
        <v>114315</v>
      </c>
      <c r="K293" s="128">
        <v>13</v>
      </c>
      <c r="L293" s="122">
        <f t="shared" si="36"/>
        <v>495365</v>
      </c>
      <c r="M293" s="183">
        <f>SUMIFS(BKE!$F:$F,BKE!$C:$C,'nguyen vat lieu kho'!$A:$A,BKE!$B:$B,'nguyen vat lieu kho'!M$3)</f>
        <v>10</v>
      </c>
      <c r="N293" s="183">
        <f>SUMIFS(BKE!$F:$F,BKE!$C:$C,'nguyen vat lieu kho'!$A:$A,BKE!$B:$B,'nguyen vat lieu kho'!N$3)</f>
        <v>0</v>
      </c>
      <c r="O293" s="183">
        <f>SUMIFS(BKE!$F:$F,BKE!$C:$C,'nguyen vat lieu kho'!$A:$A,BKE!$B:$B,'nguyen vat lieu kho'!O$3)</f>
        <v>0</v>
      </c>
      <c r="P293" s="183">
        <f>SUMIFS(BKE!$F:$F,BKE!$C:$C,'nguyen vat lieu kho'!$A:$A,BKE!$B:$B,'nguyen vat lieu kho'!P$3)</f>
        <v>0</v>
      </c>
      <c r="Q293" s="183">
        <f>SUMIFS(BKE!$F:$F,BKE!$C:$C,'nguyen vat lieu kho'!$A:$A,BKE!$B:$B,'nguyen vat lieu kho'!Q$3)</f>
        <v>0</v>
      </c>
      <c r="R293" s="183">
        <f>SUMIFS(BKE!$F:$F,BKE!$C:$C,'nguyen vat lieu kho'!$A:$A,BKE!$B:$B,'nguyen vat lieu kho'!R$3)</f>
        <v>0</v>
      </c>
      <c r="S293" s="183">
        <f>SUMIFS(BKE!$F:$F,BKE!$C:$C,'nguyen vat lieu kho'!$A:$A,BKE!$B:$B,'nguyen vat lieu kho'!S$3)</f>
        <v>0</v>
      </c>
      <c r="T293" s="183">
        <f>SUMIFS(BKE!$F:$F,BKE!$C:$C,'nguyen vat lieu kho'!$A:$A,BKE!$B:$B,'nguyen vat lieu kho'!T$3)</f>
        <v>0</v>
      </c>
      <c r="U293" s="183">
        <f>SUMIFS(BKE!$F:$F,BKE!$C:$C,'nguyen vat lieu kho'!$A:$A,BKE!$B:$B,'nguyen vat lieu kho'!U$3)</f>
        <v>0</v>
      </c>
      <c r="V293" s="183">
        <f>SUMIFS(BKE!$F:$F,BKE!$C:$C,'nguyen vat lieu kho'!$A:$A,BKE!$B:$B,'nguyen vat lieu kho'!V$3)</f>
        <v>0</v>
      </c>
      <c r="W293" s="183">
        <f>SUMIFS(BKE!$F:$F,BKE!$C:$C,'nguyen vat lieu kho'!$A:$A,BKE!$B:$B,'nguyen vat lieu kho'!W$3)</f>
        <v>0</v>
      </c>
      <c r="X293" s="183">
        <f>SUMIFS(BKE!$F:$F,BKE!$C:$C,'nguyen vat lieu kho'!$A:$A,BKE!$B:$B,'nguyen vat lieu kho'!X$3)</f>
        <v>0</v>
      </c>
      <c r="Y293" s="183">
        <f>SUMIFS(BKE!$F:$F,BKE!$C:$C,'nguyen vat lieu kho'!$A:$A,BKE!$B:$B,'nguyen vat lieu kho'!Y$3)</f>
        <v>0</v>
      </c>
      <c r="Z293" s="183">
        <f>SUMIFS(BKE!$F:$F,BKE!$C:$C,'nguyen vat lieu kho'!$A:$A,BKE!$B:$B,'nguyen vat lieu kho'!Z$3)</f>
        <v>0</v>
      </c>
      <c r="AA293" s="183">
        <f>SUMIFS(BKE!$F:$F,BKE!$C:$C,'nguyen vat lieu kho'!$A:$A,BKE!$B:$B,'nguyen vat lieu kho'!AA$3)</f>
        <v>0</v>
      </c>
      <c r="AB293" s="183">
        <f>SUMIFS(BKE!$F:$F,BKE!$C:$C,'nguyen vat lieu kho'!$A:$A,BKE!$B:$B,'nguyen vat lieu kho'!AB$3)</f>
        <v>0</v>
      </c>
      <c r="AC293" s="183">
        <f>SUMIFS(BKE!$F:$F,BKE!$C:$C,'nguyen vat lieu kho'!$A:$A,BKE!$B:$B,'nguyen vat lieu kho'!AC$3)</f>
        <v>0</v>
      </c>
      <c r="AD293" s="183">
        <f>SUMIFS(BKE!$F:$F,BKE!$C:$C,'nguyen vat lieu kho'!$A:$A,BKE!$B:$B,'nguyen vat lieu kho'!AD$3)</f>
        <v>0</v>
      </c>
      <c r="AE293" s="183">
        <f>SUMIFS(BKE!$F:$F,BKE!$C:$C,'nguyen vat lieu kho'!$A:$A,BKE!$B:$B,'nguyen vat lieu kho'!AE$3)</f>
        <v>0</v>
      </c>
      <c r="AF293" s="183">
        <f>SUMIFS(BKE!$F:$F,BKE!$C:$C,'nguyen vat lieu kho'!$A:$A,BKE!$B:$B,'nguyen vat lieu kho'!AF$3)</f>
        <v>0</v>
      </c>
      <c r="AG293" s="183">
        <f>SUMIFS(BKE!$F:$F,BKE!$C:$C,'nguyen vat lieu kho'!$A:$A,BKE!$B:$B,'nguyen vat lieu kho'!AG$3)</f>
        <v>0</v>
      </c>
      <c r="AH293" s="183">
        <f>SUMIFS(BKE!$F:$F,BKE!$C:$C,'nguyen vat lieu kho'!$A:$A,BKE!$B:$B,'nguyen vat lieu kho'!AH$3)</f>
        <v>0</v>
      </c>
      <c r="AI293" s="183">
        <f>SUMIFS(BKE!$F:$F,BKE!$C:$C,'nguyen vat lieu kho'!$A:$A,BKE!$B:$B,'nguyen vat lieu kho'!AI$3)</f>
        <v>0</v>
      </c>
      <c r="AJ293" s="183">
        <f>SUMIFS(BKE!$F:$F,BKE!$C:$C,'nguyen vat lieu kho'!$A:$A,BKE!$B:$B,'nguyen vat lieu kho'!AJ$3)</f>
        <v>0</v>
      </c>
      <c r="AK293" s="183">
        <f>SUMIFS(BKE!$F:$F,BKE!$C:$C,'nguyen vat lieu kho'!$A:$A,BKE!$B:$B,'nguyen vat lieu kho'!AK$3)</f>
        <v>0</v>
      </c>
      <c r="AL293" s="183">
        <f>SUMIFS(BKE!$F:$F,BKE!$C:$C,'nguyen vat lieu kho'!$A:$A,BKE!$B:$B,'nguyen vat lieu kho'!AL$3)</f>
        <v>0</v>
      </c>
      <c r="AM293" s="183">
        <f>SUMIFS(BKE!$F:$F,BKE!$C:$C,'nguyen vat lieu kho'!$A:$A,BKE!$B:$B,'nguyen vat lieu kho'!AM$3)</f>
        <v>0</v>
      </c>
      <c r="AN293" s="183">
        <f>SUMIFS(BKE!$F:$F,BKE!$C:$C,'nguyen vat lieu kho'!$A:$A,BKE!$B:$B,'nguyen vat lieu kho'!AN$3)</f>
        <v>0</v>
      </c>
      <c r="AO293" s="183">
        <f>SUMIFS(BKE!$F:$F,BKE!$C:$C,'nguyen vat lieu kho'!$A:$A,BKE!$B:$B,'nguyen vat lieu kho'!AO$3)</f>
        <v>0</v>
      </c>
      <c r="AP293" s="183">
        <f>SUMIFS(BKE!$F:$F,BKE!$C:$C,'nguyen vat lieu kho'!$A:$A,BKE!$B:$B,'nguyen vat lieu kho'!AP$3)</f>
        <v>0</v>
      </c>
      <c r="AQ293" s="183">
        <f>SUMIFS(BKE!$F:$F,BKE!$C:$C,'nguyen vat lieu kho'!$A:$A,BKE!$B:$B,'nguyen vat lieu kho'!AQ$3)</f>
        <v>0</v>
      </c>
    </row>
    <row r="294" spans="1:43" s="258" customFormat="1" ht="25.5" customHeight="1">
      <c r="A294" s="145"/>
      <c r="B294" s="145" t="s">
        <v>475</v>
      </c>
      <c r="C294" s="145"/>
      <c r="D294" s="123"/>
      <c r="E294" s="255"/>
      <c r="F294" s="256">
        <f>SUM(F275:F293)</f>
        <v>979509.5</v>
      </c>
      <c r="G294" s="256"/>
      <c r="H294" s="256">
        <f>SUM(H275:H293)</f>
        <v>4011530</v>
      </c>
      <c r="I294" s="257"/>
      <c r="J294" s="256">
        <f>SUM(J275:J293)</f>
        <v>3688283</v>
      </c>
      <c r="K294" s="255"/>
      <c r="L294" s="256">
        <f>SUM(L275:L293)</f>
        <v>1302756.5</v>
      </c>
      <c r="M294" s="183">
        <f>SUMIFS(BKE!$F:$F,BKE!$C:$C,'nguyen vat lieu kho'!$A:$A,BKE!$B:$B,'nguyen vat lieu kho'!M$3)</f>
        <v>0</v>
      </c>
      <c r="N294" s="183">
        <f>SUMIFS(BKE!$F:$F,BKE!$C:$C,'nguyen vat lieu kho'!$A:$A,BKE!$B:$B,'nguyen vat lieu kho'!N$3)</f>
        <v>0</v>
      </c>
      <c r="O294" s="183">
        <f>SUMIFS(BKE!$F:$F,BKE!$C:$C,'nguyen vat lieu kho'!$A:$A,BKE!$B:$B,'nguyen vat lieu kho'!O$3)</f>
        <v>0</v>
      </c>
      <c r="P294" s="183">
        <f>SUMIFS(BKE!$F:$F,BKE!$C:$C,'nguyen vat lieu kho'!$A:$A,BKE!$B:$B,'nguyen vat lieu kho'!P$3)</f>
        <v>0</v>
      </c>
      <c r="Q294" s="183">
        <f>SUMIFS(BKE!$F:$F,BKE!$C:$C,'nguyen vat lieu kho'!$A:$A,BKE!$B:$B,'nguyen vat lieu kho'!Q$3)</f>
        <v>0</v>
      </c>
      <c r="R294" s="183">
        <f>SUMIFS(BKE!$F:$F,BKE!$C:$C,'nguyen vat lieu kho'!$A:$A,BKE!$B:$B,'nguyen vat lieu kho'!R$3)</f>
        <v>0</v>
      </c>
      <c r="S294" s="183">
        <f>SUMIFS(BKE!$F:$F,BKE!$C:$C,'nguyen vat lieu kho'!$A:$A,BKE!$B:$B,'nguyen vat lieu kho'!S$3)</f>
        <v>0</v>
      </c>
      <c r="T294" s="183">
        <f>SUMIFS(BKE!$F:$F,BKE!$C:$C,'nguyen vat lieu kho'!$A:$A,BKE!$B:$B,'nguyen vat lieu kho'!T$3)</f>
        <v>0</v>
      </c>
      <c r="U294" s="183">
        <f>SUMIFS(BKE!$F:$F,BKE!$C:$C,'nguyen vat lieu kho'!$A:$A,BKE!$B:$B,'nguyen vat lieu kho'!U$3)</f>
        <v>0</v>
      </c>
      <c r="V294" s="183">
        <f>SUMIFS(BKE!$F:$F,BKE!$C:$C,'nguyen vat lieu kho'!$A:$A,BKE!$B:$B,'nguyen vat lieu kho'!V$3)</f>
        <v>0</v>
      </c>
      <c r="W294" s="183">
        <f>SUMIFS(BKE!$F:$F,BKE!$C:$C,'nguyen vat lieu kho'!$A:$A,BKE!$B:$B,'nguyen vat lieu kho'!W$3)</f>
        <v>0</v>
      </c>
      <c r="X294" s="183">
        <f>SUMIFS(BKE!$F:$F,BKE!$C:$C,'nguyen vat lieu kho'!$A:$A,BKE!$B:$B,'nguyen vat lieu kho'!X$3)</f>
        <v>0</v>
      </c>
      <c r="Y294" s="183">
        <f>SUMIFS(BKE!$F:$F,BKE!$C:$C,'nguyen vat lieu kho'!$A:$A,BKE!$B:$B,'nguyen vat lieu kho'!Y$3)</f>
        <v>0</v>
      </c>
      <c r="Z294" s="183">
        <f>SUMIFS(BKE!$F:$F,BKE!$C:$C,'nguyen vat lieu kho'!$A:$A,BKE!$B:$B,'nguyen vat lieu kho'!Z$3)</f>
        <v>0</v>
      </c>
      <c r="AA294" s="183">
        <f>SUMIFS(BKE!$F:$F,BKE!$C:$C,'nguyen vat lieu kho'!$A:$A,BKE!$B:$B,'nguyen vat lieu kho'!AA$3)</f>
        <v>0</v>
      </c>
      <c r="AB294" s="183">
        <f>SUMIFS(BKE!$F:$F,BKE!$C:$C,'nguyen vat lieu kho'!$A:$A,BKE!$B:$B,'nguyen vat lieu kho'!AB$3)</f>
        <v>0</v>
      </c>
      <c r="AC294" s="183">
        <f>SUMIFS(BKE!$F:$F,BKE!$C:$C,'nguyen vat lieu kho'!$A:$A,BKE!$B:$B,'nguyen vat lieu kho'!AC$3)</f>
        <v>0</v>
      </c>
      <c r="AD294" s="183">
        <f>SUMIFS(BKE!$F:$F,BKE!$C:$C,'nguyen vat lieu kho'!$A:$A,BKE!$B:$B,'nguyen vat lieu kho'!AD$3)</f>
        <v>0</v>
      </c>
      <c r="AE294" s="183">
        <f>SUMIFS(BKE!$F:$F,BKE!$C:$C,'nguyen vat lieu kho'!$A:$A,BKE!$B:$B,'nguyen vat lieu kho'!AE$3)</f>
        <v>0</v>
      </c>
      <c r="AF294" s="183">
        <f>SUMIFS(BKE!$F:$F,BKE!$C:$C,'nguyen vat lieu kho'!$A:$A,BKE!$B:$B,'nguyen vat lieu kho'!AF$3)</f>
        <v>0</v>
      </c>
      <c r="AG294" s="183">
        <f>SUMIFS(BKE!$F:$F,BKE!$C:$C,'nguyen vat lieu kho'!$A:$A,BKE!$B:$B,'nguyen vat lieu kho'!AG$3)</f>
        <v>0</v>
      </c>
      <c r="AH294" s="183">
        <f>SUMIFS(BKE!$F:$F,BKE!$C:$C,'nguyen vat lieu kho'!$A:$A,BKE!$B:$B,'nguyen vat lieu kho'!AH$3)</f>
        <v>0</v>
      </c>
      <c r="AI294" s="183">
        <f>SUMIFS(BKE!$F:$F,BKE!$C:$C,'nguyen vat lieu kho'!$A:$A,BKE!$B:$B,'nguyen vat lieu kho'!AI$3)</f>
        <v>0</v>
      </c>
      <c r="AJ294" s="183">
        <f>SUMIFS(BKE!$F:$F,BKE!$C:$C,'nguyen vat lieu kho'!$A:$A,BKE!$B:$B,'nguyen vat lieu kho'!AJ$3)</f>
        <v>0</v>
      </c>
      <c r="AK294" s="183">
        <f>SUMIFS(BKE!$F:$F,BKE!$C:$C,'nguyen vat lieu kho'!$A:$A,BKE!$B:$B,'nguyen vat lieu kho'!AK$3)</f>
        <v>0</v>
      </c>
      <c r="AL294" s="183">
        <f>SUMIFS(BKE!$F:$F,BKE!$C:$C,'nguyen vat lieu kho'!$A:$A,BKE!$B:$B,'nguyen vat lieu kho'!AL$3)</f>
        <v>0</v>
      </c>
      <c r="AM294" s="183">
        <f>SUMIFS(BKE!$F:$F,BKE!$C:$C,'nguyen vat lieu kho'!$A:$A,BKE!$B:$B,'nguyen vat lieu kho'!AM$3)</f>
        <v>0</v>
      </c>
      <c r="AN294" s="183">
        <f>SUMIFS(BKE!$F:$F,BKE!$C:$C,'nguyen vat lieu kho'!$A:$A,BKE!$B:$B,'nguyen vat lieu kho'!AN$3)</f>
        <v>0</v>
      </c>
      <c r="AO294" s="183">
        <f>SUMIFS(BKE!$F:$F,BKE!$C:$C,'nguyen vat lieu kho'!$A:$A,BKE!$B:$B,'nguyen vat lieu kho'!AO$3)</f>
        <v>0</v>
      </c>
      <c r="AP294" s="183">
        <f>SUMIFS(BKE!$F:$F,BKE!$C:$C,'nguyen vat lieu kho'!$A:$A,BKE!$B:$B,'nguyen vat lieu kho'!AP$3)</f>
        <v>0</v>
      </c>
      <c r="AQ294" s="183">
        <f>SUMIFS(BKE!$F:$F,BKE!$C:$C,'nguyen vat lieu kho'!$A:$A,BKE!$B:$B,'nguyen vat lieu kho'!AQ$3)</f>
        <v>0</v>
      </c>
    </row>
    <row r="295" spans="1:43" s="118" customFormat="1" ht="25.5" customHeight="1">
      <c r="A295" s="20"/>
      <c r="B295" s="138" t="s">
        <v>733</v>
      </c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</row>
    <row r="296" spans="1:43" s="118" customFormat="1" ht="25.5" customHeight="1">
      <c r="A296" s="6">
        <v>1274</v>
      </c>
      <c r="B296" s="9" t="s">
        <v>609</v>
      </c>
      <c r="C296" s="9" t="s">
        <v>48</v>
      </c>
      <c r="D296" s="123" t="str">
        <f>VLOOKUP(A296,BKE!C645:H1051,5,0)</f>
        <v>0</v>
      </c>
      <c r="E296" s="128">
        <v>24</v>
      </c>
      <c r="F296" s="124">
        <f>E296*D296</f>
        <v>0</v>
      </c>
      <c r="G296" s="125">
        <f t="shared" ref="G296:G304" si="38">SUM(M296:AQ296)</f>
        <v>0</v>
      </c>
      <c r="H296" s="126">
        <f t="shared" ref="H296:H307" si="39">D296*G296</f>
        <v>0</v>
      </c>
      <c r="I296" s="249">
        <f t="shared" ref="I296:J328" si="40">E296+G296-K296</f>
        <v>24</v>
      </c>
      <c r="J296" s="127">
        <f t="shared" si="40"/>
        <v>0</v>
      </c>
      <c r="K296" s="128"/>
      <c r="L296" s="122">
        <f t="shared" ref="L296:L328" si="41">K296*D296</f>
        <v>0</v>
      </c>
      <c r="M296" s="183">
        <f>SUMIFS(BKE!$F:$F,BKE!$C:$C,'nguyen vat lieu kho'!$A:$A,BKE!$B:$B,'nguyen vat lieu kho'!M$3)</f>
        <v>0</v>
      </c>
      <c r="N296" s="183">
        <f>SUMIFS(BKE!$F:$F,BKE!$C:$C,'nguyen vat lieu kho'!$A:$A,BKE!$B:$B,'nguyen vat lieu kho'!N$3)</f>
        <v>0</v>
      </c>
      <c r="O296" s="183">
        <f>SUMIFS(BKE!$F:$F,BKE!$C:$C,'nguyen vat lieu kho'!$A:$A,BKE!$B:$B,'nguyen vat lieu kho'!O$3)</f>
        <v>0</v>
      </c>
      <c r="P296" s="183">
        <f>SUMIFS(BKE!$F:$F,BKE!$C:$C,'nguyen vat lieu kho'!$A:$A,BKE!$B:$B,'nguyen vat lieu kho'!P$3)</f>
        <v>0</v>
      </c>
      <c r="Q296" s="183">
        <f>SUMIFS(BKE!$F:$F,BKE!$C:$C,'nguyen vat lieu kho'!$A:$A,BKE!$B:$B,'nguyen vat lieu kho'!Q$3)</f>
        <v>0</v>
      </c>
      <c r="R296" s="183">
        <f>SUMIFS(BKE!$F:$F,BKE!$C:$C,'nguyen vat lieu kho'!$A:$A,BKE!$B:$B,'nguyen vat lieu kho'!R$3)</f>
        <v>0</v>
      </c>
      <c r="S296" s="183">
        <f>SUMIFS(BKE!$F:$F,BKE!$C:$C,'nguyen vat lieu kho'!$A:$A,BKE!$B:$B,'nguyen vat lieu kho'!S$3)</f>
        <v>0</v>
      </c>
      <c r="T296" s="183">
        <f>SUMIFS(BKE!$F:$F,BKE!$C:$C,'nguyen vat lieu kho'!$A:$A,BKE!$B:$B,'nguyen vat lieu kho'!T$3)</f>
        <v>0</v>
      </c>
      <c r="U296" s="183">
        <f>SUMIFS(BKE!$F:$F,BKE!$C:$C,'nguyen vat lieu kho'!$A:$A,BKE!$B:$B,'nguyen vat lieu kho'!U$3)</f>
        <v>0</v>
      </c>
      <c r="V296" s="183">
        <f>SUMIFS(BKE!$F:$F,BKE!$C:$C,'nguyen vat lieu kho'!$A:$A,BKE!$B:$B,'nguyen vat lieu kho'!V$3)</f>
        <v>0</v>
      </c>
      <c r="W296" s="183">
        <f>SUMIFS(BKE!$F:$F,BKE!$C:$C,'nguyen vat lieu kho'!$A:$A,BKE!$B:$B,'nguyen vat lieu kho'!W$3)</f>
        <v>0</v>
      </c>
      <c r="X296" s="183">
        <f>SUMIFS(BKE!$F:$F,BKE!$C:$C,'nguyen vat lieu kho'!$A:$A,BKE!$B:$B,'nguyen vat lieu kho'!X$3)</f>
        <v>0</v>
      </c>
      <c r="Y296" s="183">
        <f>SUMIFS(BKE!$F:$F,BKE!$C:$C,'nguyen vat lieu kho'!$A:$A,BKE!$B:$B,'nguyen vat lieu kho'!Y$3)</f>
        <v>0</v>
      </c>
      <c r="Z296" s="183">
        <f>SUMIFS(BKE!$F:$F,BKE!$C:$C,'nguyen vat lieu kho'!$A:$A,BKE!$B:$B,'nguyen vat lieu kho'!Z$3)</f>
        <v>0</v>
      </c>
      <c r="AA296" s="183">
        <f>SUMIFS(BKE!$F:$F,BKE!$C:$C,'nguyen vat lieu kho'!$A:$A,BKE!$B:$B,'nguyen vat lieu kho'!AA$3)</f>
        <v>0</v>
      </c>
      <c r="AB296" s="183">
        <f>SUMIFS(BKE!$F:$F,BKE!$C:$C,'nguyen vat lieu kho'!$A:$A,BKE!$B:$B,'nguyen vat lieu kho'!AB$3)</f>
        <v>0</v>
      </c>
      <c r="AC296" s="183">
        <f>SUMIFS(BKE!$F:$F,BKE!$C:$C,'nguyen vat lieu kho'!$A:$A,BKE!$B:$B,'nguyen vat lieu kho'!AC$3)</f>
        <v>0</v>
      </c>
      <c r="AD296" s="183">
        <f>SUMIFS(BKE!$F:$F,BKE!$C:$C,'nguyen vat lieu kho'!$A:$A,BKE!$B:$B,'nguyen vat lieu kho'!AD$3)</f>
        <v>0</v>
      </c>
      <c r="AE296" s="183">
        <f>SUMIFS(BKE!$F:$F,BKE!$C:$C,'nguyen vat lieu kho'!$A:$A,BKE!$B:$B,'nguyen vat lieu kho'!AE$3)</f>
        <v>0</v>
      </c>
      <c r="AF296" s="183">
        <f>SUMIFS(BKE!$F:$F,BKE!$C:$C,'nguyen vat lieu kho'!$A:$A,BKE!$B:$B,'nguyen vat lieu kho'!AF$3)</f>
        <v>0</v>
      </c>
      <c r="AG296" s="183">
        <f>SUMIFS(BKE!$F:$F,BKE!$C:$C,'nguyen vat lieu kho'!$A:$A,BKE!$B:$B,'nguyen vat lieu kho'!AG$3)</f>
        <v>0</v>
      </c>
      <c r="AH296" s="183">
        <f>SUMIFS(BKE!$F:$F,BKE!$C:$C,'nguyen vat lieu kho'!$A:$A,BKE!$B:$B,'nguyen vat lieu kho'!AH$3)</f>
        <v>0</v>
      </c>
      <c r="AI296" s="183">
        <f>SUMIFS(BKE!$F:$F,BKE!$C:$C,'nguyen vat lieu kho'!$A:$A,BKE!$B:$B,'nguyen vat lieu kho'!AI$3)</f>
        <v>0</v>
      </c>
      <c r="AJ296" s="183">
        <f>SUMIFS(BKE!$F:$F,BKE!$C:$C,'nguyen vat lieu kho'!$A:$A,BKE!$B:$B,'nguyen vat lieu kho'!AJ$3)</f>
        <v>0</v>
      </c>
      <c r="AK296" s="183">
        <f>SUMIFS(BKE!$F:$F,BKE!$C:$C,'nguyen vat lieu kho'!$A:$A,BKE!$B:$B,'nguyen vat lieu kho'!AK$3)</f>
        <v>0</v>
      </c>
      <c r="AL296" s="183">
        <f>SUMIFS(BKE!$F:$F,BKE!$C:$C,'nguyen vat lieu kho'!$A:$A,BKE!$B:$B,'nguyen vat lieu kho'!AL$3)</f>
        <v>0</v>
      </c>
      <c r="AM296" s="183">
        <f>SUMIFS(BKE!$F:$F,BKE!$C:$C,'nguyen vat lieu kho'!$A:$A,BKE!$B:$B,'nguyen vat lieu kho'!AM$3)</f>
        <v>0</v>
      </c>
      <c r="AN296" s="183">
        <f>SUMIFS(BKE!$F:$F,BKE!$C:$C,'nguyen vat lieu kho'!$A:$A,BKE!$B:$B,'nguyen vat lieu kho'!AN$3)</f>
        <v>0</v>
      </c>
      <c r="AO296" s="183">
        <f>SUMIFS(BKE!$F:$F,BKE!$C:$C,'nguyen vat lieu kho'!$A:$A,BKE!$B:$B,'nguyen vat lieu kho'!AO$3)</f>
        <v>0</v>
      </c>
      <c r="AP296" s="183">
        <f>SUMIFS(BKE!$F:$F,BKE!$C:$C,'nguyen vat lieu kho'!$A:$A,BKE!$B:$B,'nguyen vat lieu kho'!AP$3)</f>
        <v>0</v>
      </c>
      <c r="AQ296" s="183">
        <f>SUMIFS(BKE!$F:$F,BKE!$C:$C,'nguyen vat lieu kho'!$A:$A,BKE!$B:$B,'nguyen vat lieu kho'!AQ$3)</f>
        <v>0</v>
      </c>
    </row>
    <row r="297" spans="1:43" s="118" customFormat="1" ht="25.5" customHeight="1">
      <c r="A297" s="6">
        <v>1538</v>
      </c>
      <c r="B297" s="9" t="s">
        <v>831</v>
      </c>
      <c r="C297" s="9" t="s">
        <v>48</v>
      </c>
      <c r="D297" s="123" t="str">
        <f>VLOOKUP(A297,BKE!C646:H1052,5,0)</f>
        <v>0</v>
      </c>
      <c r="E297" s="128">
        <v>8</v>
      </c>
      <c r="F297" s="124">
        <f t="shared" ref="F297:F336" si="42">E297*D297</f>
        <v>0</v>
      </c>
      <c r="G297" s="125">
        <f>SUM(M297:AQ297)</f>
        <v>0</v>
      </c>
      <c r="H297" s="126">
        <f>D297*G297</f>
        <v>0</v>
      </c>
      <c r="I297" s="249">
        <f>E297+G297-K297</f>
        <v>8</v>
      </c>
      <c r="J297" s="127">
        <f t="shared" si="40"/>
        <v>0</v>
      </c>
      <c r="K297" s="128"/>
      <c r="L297" s="122">
        <f>K297*D297</f>
        <v>0</v>
      </c>
      <c r="M297" s="183">
        <f>SUMIFS(BKE!$F:$F,BKE!$C:$C,'nguyen vat lieu kho'!$A:$A,BKE!$B:$B,'nguyen vat lieu kho'!M$3)</f>
        <v>0</v>
      </c>
      <c r="N297" s="183">
        <f>SUMIFS(BKE!$F:$F,BKE!$C:$C,'nguyen vat lieu kho'!$A:$A,BKE!$B:$B,'nguyen vat lieu kho'!N$3)</f>
        <v>0</v>
      </c>
      <c r="O297" s="183">
        <f>SUMIFS(BKE!$F:$F,BKE!$C:$C,'nguyen vat lieu kho'!$A:$A,BKE!$B:$B,'nguyen vat lieu kho'!O$3)</f>
        <v>0</v>
      </c>
      <c r="P297" s="183">
        <f>SUMIFS(BKE!$F:$F,BKE!$C:$C,'nguyen vat lieu kho'!$A:$A,BKE!$B:$B,'nguyen vat lieu kho'!P$3)</f>
        <v>0</v>
      </c>
      <c r="Q297" s="183">
        <f>SUMIFS(BKE!$F:$F,BKE!$C:$C,'nguyen vat lieu kho'!$A:$A,BKE!$B:$B,'nguyen vat lieu kho'!Q$3)</f>
        <v>0</v>
      </c>
      <c r="R297" s="183">
        <f>SUMIFS(BKE!$F:$F,BKE!$C:$C,'nguyen vat lieu kho'!$A:$A,BKE!$B:$B,'nguyen vat lieu kho'!R$3)</f>
        <v>0</v>
      </c>
      <c r="S297" s="183">
        <f>SUMIFS(BKE!$F:$F,BKE!$C:$C,'nguyen vat lieu kho'!$A:$A,BKE!$B:$B,'nguyen vat lieu kho'!S$3)</f>
        <v>0</v>
      </c>
      <c r="T297" s="183">
        <f>SUMIFS(BKE!$F:$F,BKE!$C:$C,'nguyen vat lieu kho'!$A:$A,BKE!$B:$B,'nguyen vat lieu kho'!T$3)</f>
        <v>0</v>
      </c>
      <c r="U297" s="183">
        <f>SUMIFS(BKE!$F:$F,BKE!$C:$C,'nguyen vat lieu kho'!$A:$A,BKE!$B:$B,'nguyen vat lieu kho'!U$3)</f>
        <v>0</v>
      </c>
      <c r="V297" s="183">
        <f>SUMIFS(BKE!$F:$F,BKE!$C:$C,'nguyen vat lieu kho'!$A:$A,BKE!$B:$B,'nguyen vat lieu kho'!V$3)</f>
        <v>0</v>
      </c>
      <c r="W297" s="183">
        <f>SUMIFS(BKE!$F:$F,BKE!$C:$C,'nguyen vat lieu kho'!$A:$A,BKE!$B:$B,'nguyen vat lieu kho'!W$3)</f>
        <v>0</v>
      </c>
      <c r="X297" s="183">
        <f>SUMIFS(BKE!$F:$F,BKE!$C:$C,'nguyen vat lieu kho'!$A:$A,BKE!$B:$B,'nguyen vat lieu kho'!X$3)</f>
        <v>0</v>
      </c>
      <c r="Y297" s="183">
        <f>SUMIFS(BKE!$F:$F,BKE!$C:$C,'nguyen vat lieu kho'!$A:$A,BKE!$B:$B,'nguyen vat lieu kho'!Y$3)</f>
        <v>0</v>
      </c>
      <c r="Z297" s="183">
        <f>SUMIFS(BKE!$F:$F,BKE!$C:$C,'nguyen vat lieu kho'!$A:$A,BKE!$B:$B,'nguyen vat lieu kho'!Z$3)</f>
        <v>0</v>
      </c>
      <c r="AA297" s="183">
        <f>SUMIFS(BKE!$F:$F,BKE!$C:$C,'nguyen vat lieu kho'!$A:$A,BKE!$B:$B,'nguyen vat lieu kho'!AA$3)</f>
        <v>0</v>
      </c>
      <c r="AB297" s="183">
        <f>SUMIFS(BKE!$F:$F,BKE!$C:$C,'nguyen vat lieu kho'!$A:$A,BKE!$B:$B,'nguyen vat lieu kho'!AB$3)</f>
        <v>0</v>
      </c>
      <c r="AC297" s="183">
        <f>SUMIFS(BKE!$F:$F,BKE!$C:$C,'nguyen vat lieu kho'!$A:$A,BKE!$B:$B,'nguyen vat lieu kho'!AC$3)</f>
        <v>0</v>
      </c>
      <c r="AD297" s="183">
        <f>SUMIFS(BKE!$F:$F,BKE!$C:$C,'nguyen vat lieu kho'!$A:$A,BKE!$B:$B,'nguyen vat lieu kho'!AD$3)</f>
        <v>0</v>
      </c>
      <c r="AE297" s="183">
        <f>SUMIFS(BKE!$F:$F,BKE!$C:$C,'nguyen vat lieu kho'!$A:$A,BKE!$B:$B,'nguyen vat lieu kho'!AE$3)</f>
        <v>0</v>
      </c>
      <c r="AF297" s="183">
        <f>SUMIFS(BKE!$F:$F,BKE!$C:$C,'nguyen vat lieu kho'!$A:$A,BKE!$B:$B,'nguyen vat lieu kho'!AF$3)</f>
        <v>0</v>
      </c>
      <c r="AG297" s="183">
        <f>SUMIFS(BKE!$F:$F,BKE!$C:$C,'nguyen vat lieu kho'!$A:$A,BKE!$B:$B,'nguyen vat lieu kho'!AG$3)</f>
        <v>0</v>
      </c>
      <c r="AH297" s="183">
        <f>SUMIFS(BKE!$F:$F,BKE!$C:$C,'nguyen vat lieu kho'!$A:$A,BKE!$B:$B,'nguyen vat lieu kho'!AH$3)</f>
        <v>0</v>
      </c>
      <c r="AI297" s="183">
        <f>SUMIFS(BKE!$F:$F,BKE!$C:$C,'nguyen vat lieu kho'!$A:$A,BKE!$B:$B,'nguyen vat lieu kho'!AI$3)</f>
        <v>0</v>
      </c>
      <c r="AJ297" s="183">
        <f>SUMIFS(BKE!$F:$F,BKE!$C:$C,'nguyen vat lieu kho'!$A:$A,BKE!$B:$B,'nguyen vat lieu kho'!AJ$3)</f>
        <v>0</v>
      </c>
      <c r="AK297" s="183">
        <f>SUMIFS(BKE!$F:$F,BKE!$C:$C,'nguyen vat lieu kho'!$A:$A,BKE!$B:$B,'nguyen vat lieu kho'!AK$3)</f>
        <v>0</v>
      </c>
      <c r="AL297" s="183">
        <f>SUMIFS(BKE!$F:$F,BKE!$C:$C,'nguyen vat lieu kho'!$A:$A,BKE!$B:$B,'nguyen vat lieu kho'!AL$3)</f>
        <v>0</v>
      </c>
      <c r="AM297" s="183">
        <f>SUMIFS(BKE!$F:$F,BKE!$C:$C,'nguyen vat lieu kho'!$A:$A,BKE!$B:$B,'nguyen vat lieu kho'!AM$3)</f>
        <v>0</v>
      </c>
      <c r="AN297" s="183">
        <f>SUMIFS(BKE!$F:$F,BKE!$C:$C,'nguyen vat lieu kho'!$A:$A,BKE!$B:$B,'nguyen vat lieu kho'!AN$3)</f>
        <v>0</v>
      </c>
      <c r="AO297" s="183">
        <f>SUMIFS(BKE!$F:$F,BKE!$C:$C,'nguyen vat lieu kho'!$A:$A,BKE!$B:$B,'nguyen vat lieu kho'!AO$3)</f>
        <v>0</v>
      </c>
      <c r="AP297" s="183">
        <f>SUMIFS(BKE!$F:$F,BKE!$C:$C,'nguyen vat lieu kho'!$A:$A,BKE!$B:$B,'nguyen vat lieu kho'!AP$3)</f>
        <v>0</v>
      </c>
      <c r="AQ297" s="183">
        <f>SUMIFS(BKE!$F:$F,BKE!$C:$C,'nguyen vat lieu kho'!$A:$A,BKE!$B:$B,'nguyen vat lieu kho'!AQ$3)</f>
        <v>0</v>
      </c>
    </row>
    <row r="298" spans="1:43" s="118" customFormat="1" ht="25.5" customHeight="1">
      <c r="A298" s="6">
        <v>1689</v>
      </c>
      <c r="B298" s="9" t="s">
        <v>681</v>
      </c>
      <c r="C298" s="9" t="s">
        <v>48</v>
      </c>
      <c r="D298" s="123" t="str">
        <f>VLOOKUP(A298,BKE!C647:H1053,5,0)</f>
        <v>0</v>
      </c>
      <c r="E298" s="128">
        <v>19</v>
      </c>
      <c r="F298" s="124">
        <f t="shared" si="42"/>
        <v>0</v>
      </c>
      <c r="G298" s="125">
        <f>SUM(M298:AQ298)</f>
        <v>0</v>
      </c>
      <c r="H298" s="126">
        <f t="shared" si="39"/>
        <v>0</v>
      </c>
      <c r="I298" s="127">
        <f t="shared" si="40"/>
        <v>15</v>
      </c>
      <c r="J298" s="127">
        <f t="shared" si="40"/>
        <v>0</v>
      </c>
      <c r="K298" s="128">
        <v>4</v>
      </c>
      <c r="L298" s="122">
        <f t="shared" si="41"/>
        <v>0</v>
      </c>
      <c r="M298" s="183">
        <f>SUMIFS(BKE!$F:$F,BKE!$C:$C,'nguyen vat lieu kho'!$A:$A,BKE!$B:$B,'nguyen vat lieu kho'!M$3)</f>
        <v>0</v>
      </c>
      <c r="N298" s="183">
        <f>SUMIFS(BKE!$F:$F,BKE!$C:$C,'nguyen vat lieu kho'!$A:$A,BKE!$B:$B,'nguyen vat lieu kho'!N$3)</f>
        <v>0</v>
      </c>
      <c r="O298" s="183">
        <f>SUMIFS(BKE!$F:$F,BKE!$C:$C,'nguyen vat lieu kho'!$A:$A,BKE!$B:$B,'nguyen vat lieu kho'!O$3)</f>
        <v>0</v>
      </c>
      <c r="P298" s="183">
        <f>SUMIFS(BKE!$F:$F,BKE!$C:$C,'nguyen vat lieu kho'!$A:$A,BKE!$B:$B,'nguyen vat lieu kho'!P$3)</f>
        <v>0</v>
      </c>
      <c r="Q298" s="183">
        <f>SUMIFS(BKE!$F:$F,BKE!$C:$C,'nguyen vat lieu kho'!$A:$A,BKE!$B:$B,'nguyen vat lieu kho'!Q$3)</f>
        <v>0</v>
      </c>
      <c r="R298" s="183">
        <f>SUMIFS(BKE!$F:$F,BKE!$C:$C,'nguyen vat lieu kho'!$A:$A,BKE!$B:$B,'nguyen vat lieu kho'!R$3)</f>
        <v>0</v>
      </c>
      <c r="S298" s="183">
        <f>SUMIFS(BKE!$F:$F,BKE!$C:$C,'nguyen vat lieu kho'!$A:$A,BKE!$B:$B,'nguyen vat lieu kho'!S$3)</f>
        <v>0</v>
      </c>
      <c r="T298" s="183">
        <f>SUMIFS(BKE!$F:$F,BKE!$C:$C,'nguyen vat lieu kho'!$A:$A,BKE!$B:$B,'nguyen vat lieu kho'!T$3)</f>
        <v>0</v>
      </c>
      <c r="U298" s="183">
        <f>SUMIFS(BKE!$F:$F,BKE!$C:$C,'nguyen vat lieu kho'!$A:$A,BKE!$B:$B,'nguyen vat lieu kho'!U$3)</f>
        <v>0</v>
      </c>
      <c r="V298" s="183">
        <f>SUMIFS(BKE!$F:$F,BKE!$C:$C,'nguyen vat lieu kho'!$A:$A,BKE!$B:$B,'nguyen vat lieu kho'!V$3)</f>
        <v>0</v>
      </c>
      <c r="W298" s="183">
        <f>SUMIFS(BKE!$F:$F,BKE!$C:$C,'nguyen vat lieu kho'!$A:$A,BKE!$B:$B,'nguyen vat lieu kho'!W$3)</f>
        <v>0</v>
      </c>
      <c r="X298" s="183">
        <f>SUMIFS(BKE!$F:$F,BKE!$C:$C,'nguyen vat lieu kho'!$A:$A,BKE!$B:$B,'nguyen vat lieu kho'!X$3)</f>
        <v>0</v>
      </c>
      <c r="Y298" s="183">
        <f>SUMIFS(BKE!$F:$F,BKE!$C:$C,'nguyen vat lieu kho'!$A:$A,BKE!$B:$B,'nguyen vat lieu kho'!Y$3)</f>
        <v>0</v>
      </c>
      <c r="Z298" s="183">
        <f>SUMIFS(BKE!$F:$F,BKE!$C:$C,'nguyen vat lieu kho'!$A:$A,BKE!$B:$B,'nguyen vat lieu kho'!Z$3)</f>
        <v>0</v>
      </c>
      <c r="AA298" s="183">
        <f>SUMIFS(BKE!$F:$F,BKE!$C:$C,'nguyen vat lieu kho'!$A:$A,BKE!$B:$B,'nguyen vat lieu kho'!AA$3)</f>
        <v>0</v>
      </c>
      <c r="AB298" s="183">
        <f>SUMIFS(BKE!$F:$F,BKE!$C:$C,'nguyen vat lieu kho'!$A:$A,BKE!$B:$B,'nguyen vat lieu kho'!AB$3)</f>
        <v>0</v>
      </c>
      <c r="AC298" s="183">
        <f>SUMIFS(BKE!$F:$F,BKE!$C:$C,'nguyen vat lieu kho'!$A:$A,BKE!$B:$B,'nguyen vat lieu kho'!AC$3)</f>
        <v>0</v>
      </c>
      <c r="AD298" s="183">
        <f>SUMIFS(BKE!$F:$F,BKE!$C:$C,'nguyen vat lieu kho'!$A:$A,BKE!$B:$B,'nguyen vat lieu kho'!AD$3)</f>
        <v>0</v>
      </c>
      <c r="AE298" s="183">
        <f>SUMIFS(BKE!$F:$F,BKE!$C:$C,'nguyen vat lieu kho'!$A:$A,BKE!$B:$B,'nguyen vat lieu kho'!AE$3)</f>
        <v>0</v>
      </c>
      <c r="AF298" s="183">
        <f>SUMIFS(BKE!$F:$F,BKE!$C:$C,'nguyen vat lieu kho'!$A:$A,BKE!$B:$B,'nguyen vat lieu kho'!AF$3)</f>
        <v>0</v>
      </c>
      <c r="AG298" s="183">
        <f>SUMIFS(BKE!$F:$F,BKE!$C:$C,'nguyen vat lieu kho'!$A:$A,BKE!$B:$B,'nguyen vat lieu kho'!AG$3)</f>
        <v>0</v>
      </c>
      <c r="AH298" s="183">
        <f>SUMIFS(BKE!$F:$F,BKE!$C:$C,'nguyen vat lieu kho'!$A:$A,BKE!$B:$B,'nguyen vat lieu kho'!AH$3)</f>
        <v>0</v>
      </c>
      <c r="AI298" s="183">
        <f>SUMIFS(BKE!$F:$F,BKE!$C:$C,'nguyen vat lieu kho'!$A:$A,BKE!$B:$B,'nguyen vat lieu kho'!AI$3)</f>
        <v>0</v>
      </c>
      <c r="AJ298" s="183">
        <f>SUMIFS(BKE!$F:$F,BKE!$C:$C,'nguyen vat lieu kho'!$A:$A,BKE!$B:$B,'nguyen vat lieu kho'!AJ$3)</f>
        <v>0</v>
      </c>
      <c r="AK298" s="183">
        <f>SUMIFS(BKE!$F:$F,BKE!$C:$C,'nguyen vat lieu kho'!$A:$A,BKE!$B:$B,'nguyen vat lieu kho'!AK$3)</f>
        <v>0</v>
      </c>
      <c r="AL298" s="183">
        <f>SUMIFS(BKE!$F:$F,BKE!$C:$C,'nguyen vat lieu kho'!$A:$A,BKE!$B:$B,'nguyen vat lieu kho'!AL$3)</f>
        <v>0</v>
      </c>
      <c r="AM298" s="183">
        <f>SUMIFS(BKE!$F:$F,BKE!$C:$C,'nguyen vat lieu kho'!$A:$A,BKE!$B:$B,'nguyen vat lieu kho'!AM$3)</f>
        <v>0</v>
      </c>
      <c r="AN298" s="183">
        <f>SUMIFS(BKE!$F:$F,BKE!$C:$C,'nguyen vat lieu kho'!$A:$A,BKE!$B:$B,'nguyen vat lieu kho'!AN$3)</f>
        <v>0</v>
      </c>
      <c r="AO298" s="183">
        <f>SUMIFS(BKE!$F:$F,BKE!$C:$C,'nguyen vat lieu kho'!$A:$A,BKE!$B:$B,'nguyen vat lieu kho'!AO$3)</f>
        <v>0</v>
      </c>
      <c r="AP298" s="183">
        <f>SUMIFS(BKE!$F:$F,BKE!$C:$C,'nguyen vat lieu kho'!$A:$A,BKE!$B:$B,'nguyen vat lieu kho'!AP$3)</f>
        <v>0</v>
      </c>
      <c r="AQ298" s="183">
        <f>SUMIFS(BKE!$F:$F,BKE!$C:$C,'nguyen vat lieu kho'!$A:$A,BKE!$B:$B,'nguyen vat lieu kho'!AQ$3)</f>
        <v>0</v>
      </c>
    </row>
    <row r="299" spans="1:43" s="118" customFormat="1" ht="25.5" customHeight="1">
      <c r="A299" s="6">
        <v>1757</v>
      </c>
      <c r="B299" s="9" t="s">
        <v>610</v>
      </c>
      <c r="C299" s="9" t="s">
        <v>75</v>
      </c>
      <c r="D299" s="123" t="str">
        <f>VLOOKUP(A299,BKE!C648:H1054,5,0)</f>
        <v>0</v>
      </c>
      <c r="E299" s="128">
        <v>15</v>
      </c>
      <c r="F299" s="124">
        <f t="shared" si="42"/>
        <v>0</v>
      </c>
      <c r="G299" s="125">
        <f t="shared" si="38"/>
        <v>0</v>
      </c>
      <c r="H299" s="126">
        <f t="shared" si="39"/>
        <v>0</v>
      </c>
      <c r="I299" s="127">
        <f t="shared" si="40"/>
        <v>12</v>
      </c>
      <c r="J299" s="127">
        <f t="shared" si="40"/>
        <v>0</v>
      </c>
      <c r="K299" s="128">
        <v>3</v>
      </c>
      <c r="L299" s="122">
        <f t="shared" si="41"/>
        <v>0</v>
      </c>
      <c r="M299" s="183">
        <f>SUMIFS(BKE!$F:$F,BKE!$C:$C,'nguyen vat lieu kho'!$A:$A,BKE!$B:$B,'nguyen vat lieu kho'!M$3)</f>
        <v>0</v>
      </c>
      <c r="N299" s="183">
        <f>SUMIFS(BKE!$F:$F,BKE!$C:$C,'nguyen vat lieu kho'!$A:$A,BKE!$B:$B,'nguyen vat lieu kho'!N$3)</f>
        <v>0</v>
      </c>
      <c r="O299" s="183">
        <f>SUMIFS(BKE!$F:$F,BKE!$C:$C,'nguyen vat lieu kho'!$A:$A,BKE!$B:$B,'nguyen vat lieu kho'!O$3)</f>
        <v>0</v>
      </c>
      <c r="P299" s="183">
        <f>SUMIFS(BKE!$F:$F,BKE!$C:$C,'nguyen vat lieu kho'!$A:$A,BKE!$B:$B,'nguyen vat lieu kho'!P$3)</f>
        <v>0</v>
      </c>
      <c r="Q299" s="183">
        <f>SUMIFS(BKE!$F:$F,BKE!$C:$C,'nguyen vat lieu kho'!$A:$A,BKE!$B:$B,'nguyen vat lieu kho'!Q$3)</f>
        <v>0</v>
      </c>
      <c r="R299" s="183">
        <f>SUMIFS(BKE!$F:$F,BKE!$C:$C,'nguyen vat lieu kho'!$A:$A,BKE!$B:$B,'nguyen vat lieu kho'!R$3)</f>
        <v>0</v>
      </c>
      <c r="S299" s="183">
        <f>SUMIFS(BKE!$F:$F,BKE!$C:$C,'nguyen vat lieu kho'!$A:$A,BKE!$B:$B,'nguyen vat lieu kho'!S$3)</f>
        <v>0</v>
      </c>
      <c r="T299" s="183">
        <f>SUMIFS(BKE!$F:$F,BKE!$C:$C,'nguyen vat lieu kho'!$A:$A,BKE!$B:$B,'nguyen vat lieu kho'!T$3)</f>
        <v>0</v>
      </c>
      <c r="U299" s="183">
        <f>SUMIFS(BKE!$F:$F,BKE!$C:$C,'nguyen vat lieu kho'!$A:$A,BKE!$B:$B,'nguyen vat lieu kho'!U$3)</f>
        <v>0</v>
      </c>
      <c r="V299" s="183">
        <f>SUMIFS(BKE!$F:$F,BKE!$C:$C,'nguyen vat lieu kho'!$A:$A,BKE!$B:$B,'nguyen vat lieu kho'!V$3)</f>
        <v>0</v>
      </c>
      <c r="W299" s="183">
        <f>SUMIFS(BKE!$F:$F,BKE!$C:$C,'nguyen vat lieu kho'!$A:$A,BKE!$B:$B,'nguyen vat lieu kho'!W$3)</f>
        <v>0</v>
      </c>
      <c r="X299" s="183">
        <f>SUMIFS(BKE!$F:$F,BKE!$C:$C,'nguyen vat lieu kho'!$A:$A,BKE!$B:$B,'nguyen vat lieu kho'!X$3)</f>
        <v>0</v>
      </c>
      <c r="Y299" s="183">
        <f>SUMIFS(BKE!$F:$F,BKE!$C:$C,'nguyen vat lieu kho'!$A:$A,BKE!$B:$B,'nguyen vat lieu kho'!Y$3)</f>
        <v>0</v>
      </c>
      <c r="Z299" s="183">
        <f>SUMIFS(BKE!$F:$F,BKE!$C:$C,'nguyen vat lieu kho'!$A:$A,BKE!$B:$B,'nguyen vat lieu kho'!Z$3)</f>
        <v>0</v>
      </c>
      <c r="AA299" s="183">
        <f>SUMIFS(BKE!$F:$F,BKE!$C:$C,'nguyen vat lieu kho'!$A:$A,BKE!$B:$B,'nguyen vat lieu kho'!AA$3)</f>
        <v>0</v>
      </c>
      <c r="AB299" s="183">
        <f>SUMIFS(BKE!$F:$F,BKE!$C:$C,'nguyen vat lieu kho'!$A:$A,BKE!$B:$B,'nguyen vat lieu kho'!AB$3)</f>
        <v>0</v>
      </c>
      <c r="AC299" s="183">
        <f>SUMIFS(BKE!$F:$F,BKE!$C:$C,'nguyen vat lieu kho'!$A:$A,BKE!$B:$B,'nguyen vat lieu kho'!AC$3)</f>
        <v>0</v>
      </c>
      <c r="AD299" s="183">
        <f>SUMIFS(BKE!$F:$F,BKE!$C:$C,'nguyen vat lieu kho'!$A:$A,BKE!$B:$B,'nguyen vat lieu kho'!AD$3)</f>
        <v>0</v>
      </c>
      <c r="AE299" s="183">
        <f>SUMIFS(BKE!$F:$F,BKE!$C:$C,'nguyen vat lieu kho'!$A:$A,BKE!$B:$B,'nguyen vat lieu kho'!AE$3)</f>
        <v>0</v>
      </c>
      <c r="AF299" s="183">
        <f>SUMIFS(BKE!$F:$F,BKE!$C:$C,'nguyen vat lieu kho'!$A:$A,BKE!$B:$B,'nguyen vat lieu kho'!AF$3)</f>
        <v>0</v>
      </c>
      <c r="AG299" s="183">
        <f>SUMIFS(BKE!$F:$F,BKE!$C:$C,'nguyen vat lieu kho'!$A:$A,BKE!$B:$B,'nguyen vat lieu kho'!AG$3)</f>
        <v>0</v>
      </c>
      <c r="AH299" s="183">
        <f>SUMIFS(BKE!$F:$F,BKE!$C:$C,'nguyen vat lieu kho'!$A:$A,BKE!$B:$B,'nguyen vat lieu kho'!AH$3)</f>
        <v>0</v>
      </c>
      <c r="AI299" s="183">
        <f>SUMIFS(BKE!$F:$F,BKE!$C:$C,'nguyen vat lieu kho'!$A:$A,BKE!$B:$B,'nguyen vat lieu kho'!AI$3)</f>
        <v>0</v>
      </c>
      <c r="AJ299" s="183">
        <f>SUMIFS(BKE!$F:$F,BKE!$C:$C,'nguyen vat lieu kho'!$A:$A,BKE!$B:$B,'nguyen vat lieu kho'!AJ$3)</f>
        <v>0</v>
      </c>
      <c r="AK299" s="183">
        <f>SUMIFS(BKE!$F:$F,BKE!$C:$C,'nguyen vat lieu kho'!$A:$A,BKE!$B:$B,'nguyen vat lieu kho'!AK$3)</f>
        <v>0</v>
      </c>
      <c r="AL299" s="183">
        <f>SUMIFS(BKE!$F:$F,BKE!$C:$C,'nguyen vat lieu kho'!$A:$A,BKE!$B:$B,'nguyen vat lieu kho'!AL$3)</f>
        <v>0</v>
      </c>
      <c r="AM299" s="183">
        <f>SUMIFS(BKE!$F:$F,BKE!$C:$C,'nguyen vat lieu kho'!$A:$A,BKE!$B:$B,'nguyen vat lieu kho'!AM$3)</f>
        <v>0</v>
      </c>
      <c r="AN299" s="183">
        <f>SUMIFS(BKE!$F:$F,BKE!$C:$C,'nguyen vat lieu kho'!$A:$A,BKE!$B:$B,'nguyen vat lieu kho'!AN$3)</f>
        <v>0</v>
      </c>
      <c r="AO299" s="183">
        <f>SUMIFS(BKE!$F:$F,BKE!$C:$C,'nguyen vat lieu kho'!$A:$A,BKE!$B:$B,'nguyen vat lieu kho'!AO$3)</f>
        <v>0</v>
      </c>
      <c r="AP299" s="183">
        <f>SUMIFS(BKE!$F:$F,BKE!$C:$C,'nguyen vat lieu kho'!$A:$A,BKE!$B:$B,'nguyen vat lieu kho'!AP$3)</f>
        <v>0</v>
      </c>
      <c r="AQ299" s="183">
        <f>SUMIFS(BKE!$F:$F,BKE!$C:$C,'nguyen vat lieu kho'!$A:$A,BKE!$B:$B,'nguyen vat lieu kho'!AQ$3)</f>
        <v>0</v>
      </c>
    </row>
    <row r="300" spans="1:43" s="118" customFormat="1" ht="25.5" customHeight="1">
      <c r="A300" s="6">
        <v>2145</v>
      </c>
      <c r="B300" s="9" t="s">
        <v>611</v>
      </c>
      <c r="C300" s="9" t="s">
        <v>48</v>
      </c>
      <c r="D300" s="123">
        <f>VLOOKUP(A300,BKE!C649:H1055,5,0)</f>
        <v>6068.166666666667</v>
      </c>
      <c r="E300" s="128">
        <v>12</v>
      </c>
      <c r="F300" s="124">
        <f t="shared" si="42"/>
        <v>72818</v>
      </c>
      <c r="G300" s="125">
        <f t="shared" si="38"/>
        <v>24</v>
      </c>
      <c r="H300" s="126">
        <f t="shared" si="39"/>
        <v>145636</v>
      </c>
      <c r="I300" s="127">
        <f t="shared" si="40"/>
        <v>19</v>
      </c>
      <c r="J300" s="127">
        <f t="shared" si="40"/>
        <v>115295.16666666666</v>
      </c>
      <c r="K300" s="128">
        <v>17</v>
      </c>
      <c r="L300" s="122">
        <f t="shared" si="41"/>
        <v>103158.83333333334</v>
      </c>
      <c r="M300" s="183">
        <f>SUMIFS(BKE!$F:$F,BKE!$C:$C,'nguyen vat lieu kho'!$A:$A,BKE!$B:$B,'nguyen vat lieu kho'!M$3)</f>
        <v>0</v>
      </c>
      <c r="N300" s="183">
        <f>SUMIFS(BKE!$F:$F,BKE!$C:$C,'nguyen vat lieu kho'!$A:$A,BKE!$B:$B,'nguyen vat lieu kho'!N$3)</f>
        <v>24</v>
      </c>
      <c r="O300" s="183">
        <f>SUMIFS(BKE!$F:$F,BKE!$C:$C,'nguyen vat lieu kho'!$A:$A,BKE!$B:$B,'nguyen vat lieu kho'!O$3)</f>
        <v>0</v>
      </c>
      <c r="P300" s="183">
        <f>SUMIFS(BKE!$F:$F,BKE!$C:$C,'nguyen vat lieu kho'!$A:$A,BKE!$B:$B,'nguyen vat lieu kho'!P$3)</f>
        <v>0</v>
      </c>
      <c r="Q300" s="183">
        <f>SUMIFS(BKE!$F:$F,BKE!$C:$C,'nguyen vat lieu kho'!$A:$A,BKE!$B:$B,'nguyen vat lieu kho'!Q$3)</f>
        <v>0</v>
      </c>
      <c r="R300" s="183">
        <f>SUMIFS(BKE!$F:$F,BKE!$C:$C,'nguyen vat lieu kho'!$A:$A,BKE!$B:$B,'nguyen vat lieu kho'!R$3)</f>
        <v>0</v>
      </c>
      <c r="S300" s="183">
        <f>SUMIFS(BKE!$F:$F,BKE!$C:$C,'nguyen vat lieu kho'!$A:$A,BKE!$B:$B,'nguyen vat lieu kho'!S$3)</f>
        <v>0</v>
      </c>
      <c r="T300" s="183">
        <f>SUMIFS(BKE!$F:$F,BKE!$C:$C,'nguyen vat lieu kho'!$A:$A,BKE!$B:$B,'nguyen vat lieu kho'!T$3)</f>
        <v>0</v>
      </c>
      <c r="U300" s="183">
        <f>SUMIFS(BKE!$F:$F,BKE!$C:$C,'nguyen vat lieu kho'!$A:$A,BKE!$B:$B,'nguyen vat lieu kho'!U$3)</f>
        <v>0</v>
      </c>
      <c r="V300" s="183">
        <f>SUMIFS(BKE!$F:$F,BKE!$C:$C,'nguyen vat lieu kho'!$A:$A,BKE!$B:$B,'nguyen vat lieu kho'!V$3)</f>
        <v>0</v>
      </c>
      <c r="W300" s="183">
        <f>SUMIFS(BKE!$F:$F,BKE!$C:$C,'nguyen vat lieu kho'!$A:$A,BKE!$B:$B,'nguyen vat lieu kho'!W$3)</f>
        <v>0</v>
      </c>
      <c r="X300" s="183">
        <f>SUMIFS(BKE!$F:$F,BKE!$C:$C,'nguyen vat lieu kho'!$A:$A,BKE!$B:$B,'nguyen vat lieu kho'!X$3)</f>
        <v>0</v>
      </c>
      <c r="Y300" s="183">
        <f>SUMIFS(BKE!$F:$F,BKE!$C:$C,'nguyen vat lieu kho'!$A:$A,BKE!$B:$B,'nguyen vat lieu kho'!Y$3)</f>
        <v>0</v>
      </c>
      <c r="Z300" s="183">
        <f>SUMIFS(BKE!$F:$F,BKE!$C:$C,'nguyen vat lieu kho'!$A:$A,BKE!$B:$B,'nguyen vat lieu kho'!Z$3)</f>
        <v>0</v>
      </c>
      <c r="AA300" s="183">
        <f>SUMIFS(BKE!$F:$F,BKE!$C:$C,'nguyen vat lieu kho'!$A:$A,BKE!$B:$B,'nguyen vat lieu kho'!AA$3)</f>
        <v>0</v>
      </c>
      <c r="AB300" s="183">
        <f>SUMIFS(BKE!$F:$F,BKE!$C:$C,'nguyen vat lieu kho'!$A:$A,BKE!$B:$B,'nguyen vat lieu kho'!AB$3)</f>
        <v>0</v>
      </c>
      <c r="AC300" s="183">
        <f>SUMIFS(BKE!$F:$F,BKE!$C:$C,'nguyen vat lieu kho'!$A:$A,BKE!$B:$B,'nguyen vat lieu kho'!AC$3)</f>
        <v>0</v>
      </c>
      <c r="AD300" s="183">
        <f>SUMIFS(BKE!$F:$F,BKE!$C:$C,'nguyen vat lieu kho'!$A:$A,BKE!$B:$B,'nguyen vat lieu kho'!AD$3)</f>
        <v>0</v>
      </c>
      <c r="AE300" s="183">
        <f>SUMIFS(BKE!$F:$F,BKE!$C:$C,'nguyen vat lieu kho'!$A:$A,BKE!$B:$B,'nguyen vat lieu kho'!AE$3)</f>
        <v>0</v>
      </c>
      <c r="AF300" s="183">
        <f>SUMIFS(BKE!$F:$F,BKE!$C:$C,'nguyen vat lieu kho'!$A:$A,BKE!$B:$B,'nguyen vat lieu kho'!AF$3)</f>
        <v>0</v>
      </c>
      <c r="AG300" s="183">
        <f>SUMIFS(BKE!$F:$F,BKE!$C:$C,'nguyen vat lieu kho'!$A:$A,BKE!$B:$B,'nguyen vat lieu kho'!AG$3)</f>
        <v>0</v>
      </c>
      <c r="AH300" s="183">
        <f>SUMIFS(BKE!$F:$F,BKE!$C:$C,'nguyen vat lieu kho'!$A:$A,BKE!$B:$B,'nguyen vat lieu kho'!AH$3)</f>
        <v>0</v>
      </c>
      <c r="AI300" s="183">
        <f>SUMIFS(BKE!$F:$F,BKE!$C:$C,'nguyen vat lieu kho'!$A:$A,BKE!$B:$B,'nguyen vat lieu kho'!AI$3)</f>
        <v>0</v>
      </c>
      <c r="AJ300" s="183">
        <f>SUMIFS(BKE!$F:$F,BKE!$C:$C,'nguyen vat lieu kho'!$A:$A,BKE!$B:$B,'nguyen vat lieu kho'!AJ$3)</f>
        <v>0</v>
      </c>
      <c r="AK300" s="183">
        <f>SUMIFS(BKE!$F:$F,BKE!$C:$C,'nguyen vat lieu kho'!$A:$A,BKE!$B:$B,'nguyen vat lieu kho'!AK$3)</f>
        <v>0</v>
      </c>
      <c r="AL300" s="183">
        <f>SUMIFS(BKE!$F:$F,BKE!$C:$C,'nguyen vat lieu kho'!$A:$A,BKE!$B:$B,'nguyen vat lieu kho'!AL$3)</f>
        <v>0</v>
      </c>
      <c r="AM300" s="183">
        <f>SUMIFS(BKE!$F:$F,BKE!$C:$C,'nguyen vat lieu kho'!$A:$A,BKE!$B:$B,'nguyen vat lieu kho'!AM$3)</f>
        <v>0</v>
      </c>
      <c r="AN300" s="183">
        <f>SUMIFS(BKE!$F:$F,BKE!$C:$C,'nguyen vat lieu kho'!$A:$A,BKE!$B:$B,'nguyen vat lieu kho'!AN$3)</f>
        <v>0</v>
      </c>
      <c r="AO300" s="183">
        <f>SUMIFS(BKE!$F:$F,BKE!$C:$C,'nguyen vat lieu kho'!$A:$A,BKE!$B:$B,'nguyen vat lieu kho'!AO$3)</f>
        <v>0</v>
      </c>
      <c r="AP300" s="183">
        <f>SUMIFS(BKE!$F:$F,BKE!$C:$C,'nguyen vat lieu kho'!$A:$A,BKE!$B:$B,'nguyen vat lieu kho'!AP$3)</f>
        <v>0</v>
      </c>
      <c r="AQ300" s="183">
        <f>SUMIFS(BKE!$F:$F,BKE!$C:$C,'nguyen vat lieu kho'!$A:$A,BKE!$B:$B,'nguyen vat lieu kho'!AQ$3)</f>
        <v>0</v>
      </c>
    </row>
    <row r="301" spans="1:43" s="118" customFormat="1" ht="25.5" customHeight="1">
      <c r="A301" s="6">
        <v>2373</v>
      </c>
      <c r="B301" s="9" t="s">
        <v>750</v>
      </c>
      <c r="C301" s="9" t="s">
        <v>75</v>
      </c>
      <c r="D301" s="123">
        <f>VLOOKUP(A301,BKE!C650:H1056,5,0)</f>
        <v>4909.083333333333</v>
      </c>
      <c r="E301" s="128">
        <v>3</v>
      </c>
      <c r="F301" s="124">
        <f t="shared" si="42"/>
        <v>14727.25</v>
      </c>
      <c r="G301" s="125">
        <f>SUM(M301:AQ301)</f>
        <v>48</v>
      </c>
      <c r="H301" s="126">
        <f t="shared" si="39"/>
        <v>235636</v>
      </c>
      <c r="I301" s="249">
        <f>E301+G301-K301</f>
        <v>30</v>
      </c>
      <c r="J301" s="127">
        <f t="shared" si="40"/>
        <v>147272.5</v>
      </c>
      <c r="K301" s="128">
        <v>21</v>
      </c>
      <c r="L301" s="122">
        <f>K301*D301</f>
        <v>103090.75</v>
      </c>
      <c r="M301" s="183">
        <f>SUMIFS(BKE!$F:$F,BKE!$C:$C,'nguyen vat lieu kho'!$A:$A,BKE!$B:$B,'nguyen vat lieu kho'!M$3)</f>
        <v>0</v>
      </c>
      <c r="N301" s="183">
        <f>SUMIFS(BKE!$F:$F,BKE!$C:$C,'nguyen vat lieu kho'!$A:$A,BKE!$B:$B,'nguyen vat lieu kho'!N$3)</f>
        <v>24</v>
      </c>
      <c r="O301" s="183">
        <f>SUMIFS(BKE!$F:$F,BKE!$C:$C,'nguyen vat lieu kho'!$A:$A,BKE!$B:$B,'nguyen vat lieu kho'!O$3)</f>
        <v>0</v>
      </c>
      <c r="P301" s="183">
        <f>SUMIFS(BKE!$F:$F,BKE!$C:$C,'nguyen vat lieu kho'!$A:$A,BKE!$B:$B,'nguyen vat lieu kho'!P$3)</f>
        <v>0</v>
      </c>
      <c r="Q301" s="183">
        <f>SUMIFS(BKE!$F:$F,BKE!$C:$C,'nguyen vat lieu kho'!$A:$A,BKE!$B:$B,'nguyen vat lieu kho'!Q$3)</f>
        <v>0</v>
      </c>
      <c r="R301" s="183">
        <f>SUMIFS(BKE!$F:$F,BKE!$C:$C,'nguyen vat lieu kho'!$A:$A,BKE!$B:$B,'nguyen vat lieu kho'!R$3)</f>
        <v>0</v>
      </c>
      <c r="S301" s="183">
        <f>SUMIFS(BKE!$F:$F,BKE!$C:$C,'nguyen vat lieu kho'!$A:$A,BKE!$B:$B,'nguyen vat lieu kho'!S$3)</f>
        <v>0</v>
      </c>
      <c r="T301" s="183">
        <f>SUMIFS(BKE!$F:$F,BKE!$C:$C,'nguyen vat lieu kho'!$A:$A,BKE!$B:$B,'nguyen vat lieu kho'!T$3)</f>
        <v>0</v>
      </c>
      <c r="U301" s="183">
        <f>SUMIFS(BKE!$F:$F,BKE!$C:$C,'nguyen vat lieu kho'!$A:$A,BKE!$B:$B,'nguyen vat lieu kho'!U$3)</f>
        <v>0</v>
      </c>
      <c r="V301" s="183">
        <f>SUMIFS(BKE!$F:$F,BKE!$C:$C,'nguyen vat lieu kho'!$A:$A,BKE!$B:$B,'nguyen vat lieu kho'!V$3)</f>
        <v>0</v>
      </c>
      <c r="W301" s="183">
        <f>SUMIFS(BKE!$F:$F,BKE!$C:$C,'nguyen vat lieu kho'!$A:$A,BKE!$B:$B,'nguyen vat lieu kho'!W$3)</f>
        <v>0</v>
      </c>
      <c r="X301" s="183">
        <f>SUMIFS(BKE!$F:$F,BKE!$C:$C,'nguyen vat lieu kho'!$A:$A,BKE!$B:$B,'nguyen vat lieu kho'!X$3)</f>
        <v>0</v>
      </c>
      <c r="Y301" s="183">
        <f>SUMIFS(BKE!$F:$F,BKE!$C:$C,'nguyen vat lieu kho'!$A:$A,BKE!$B:$B,'nguyen vat lieu kho'!Y$3)</f>
        <v>0</v>
      </c>
      <c r="Z301" s="183">
        <f>SUMIFS(BKE!$F:$F,BKE!$C:$C,'nguyen vat lieu kho'!$A:$A,BKE!$B:$B,'nguyen vat lieu kho'!Z$3)</f>
        <v>0</v>
      </c>
      <c r="AA301" s="183">
        <f>SUMIFS(BKE!$F:$F,BKE!$C:$C,'nguyen vat lieu kho'!$A:$A,BKE!$B:$B,'nguyen vat lieu kho'!AA$3)</f>
        <v>0</v>
      </c>
      <c r="AB301" s="183">
        <f>SUMIFS(BKE!$F:$F,BKE!$C:$C,'nguyen vat lieu kho'!$A:$A,BKE!$B:$B,'nguyen vat lieu kho'!AB$3)</f>
        <v>0</v>
      </c>
      <c r="AC301" s="183">
        <f>SUMIFS(BKE!$F:$F,BKE!$C:$C,'nguyen vat lieu kho'!$A:$A,BKE!$B:$B,'nguyen vat lieu kho'!AC$3)</f>
        <v>0</v>
      </c>
      <c r="AD301" s="183">
        <f>SUMIFS(BKE!$F:$F,BKE!$C:$C,'nguyen vat lieu kho'!$A:$A,BKE!$B:$B,'nguyen vat lieu kho'!AD$3)</f>
        <v>0</v>
      </c>
      <c r="AE301" s="183">
        <f>SUMIFS(BKE!$F:$F,BKE!$C:$C,'nguyen vat lieu kho'!$A:$A,BKE!$B:$B,'nguyen vat lieu kho'!AE$3)</f>
        <v>0</v>
      </c>
      <c r="AF301" s="183">
        <f>SUMIFS(BKE!$F:$F,BKE!$C:$C,'nguyen vat lieu kho'!$A:$A,BKE!$B:$B,'nguyen vat lieu kho'!AF$3)</f>
        <v>0</v>
      </c>
      <c r="AG301" s="183">
        <f>SUMIFS(BKE!$F:$F,BKE!$C:$C,'nguyen vat lieu kho'!$A:$A,BKE!$B:$B,'nguyen vat lieu kho'!AG$3)</f>
        <v>0</v>
      </c>
      <c r="AH301" s="183">
        <f>SUMIFS(BKE!$F:$F,BKE!$C:$C,'nguyen vat lieu kho'!$A:$A,BKE!$B:$B,'nguyen vat lieu kho'!AH$3)</f>
        <v>24</v>
      </c>
      <c r="AI301" s="183">
        <f>SUMIFS(BKE!$F:$F,BKE!$C:$C,'nguyen vat lieu kho'!$A:$A,BKE!$B:$B,'nguyen vat lieu kho'!AI$3)</f>
        <v>0</v>
      </c>
      <c r="AJ301" s="183">
        <f>SUMIFS(BKE!$F:$F,BKE!$C:$C,'nguyen vat lieu kho'!$A:$A,BKE!$B:$B,'nguyen vat lieu kho'!AJ$3)</f>
        <v>0</v>
      </c>
      <c r="AK301" s="183">
        <f>SUMIFS(BKE!$F:$F,BKE!$C:$C,'nguyen vat lieu kho'!$A:$A,BKE!$B:$B,'nguyen vat lieu kho'!AK$3)</f>
        <v>0</v>
      </c>
      <c r="AL301" s="183">
        <f>SUMIFS(BKE!$F:$F,BKE!$C:$C,'nguyen vat lieu kho'!$A:$A,BKE!$B:$B,'nguyen vat lieu kho'!AL$3)</f>
        <v>0</v>
      </c>
      <c r="AM301" s="183">
        <f>SUMIFS(BKE!$F:$F,BKE!$C:$C,'nguyen vat lieu kho'!$A:$A,BKE!$B:$B,'nguyen vat lieu kho'!AM$3)</f>
        <v>0</v>
      </c>
      <c r="AN301" s="183">
        <f>SUMIFS(BKE!$F:$F,BKE!$C:$C,'nguyen vat lieu kho'!$A:$A,BKE!$B:$B,'nguyen vat lieu kho'!AN$3)</f>
        <v>0</v>
      </c>
      <c r="AO301" s="183">
        <f>SUMIFS(BKE!$F:$F,BKE!$C:$C,'nguyen vat lieu kho'!$A:$A,BKE!$B:$B,'nguyen vat lieu kho'!AO$3)</f>
        <v>0</v>
      </c>
      <c r="AP301" s="183">
        <f>SUMIFS(BKE!$F:$F,BKE!$C:$C,'nguyen vat lieu kho'!$A:$A,BKE!$B:$B,'nguyen vat lieu kho'!AP$3)</f>
        <v>0</v>
      </c>
      <c r="AQ301" s="183">
        <f>SUMIFS(BKE!$F:$F,BKE!$C:$C,'nguyen vat lieu kho'!$A:$A,BKE!$B:$B,'nguyen vat lieu kho'!AQ$3)</f>
        <v>0</v>
      </c>
    </row>
    <row r="302" spans="1:43" s="118" customFormat="1" ht="25.5" customHeight="1">
      <c r="A302" s="6">
        <v>2582</v>
      </c>
      <c r="B302" s="9" t="s">
        <v>909</v>
      </c>
      <c r="C302" s="9" t="s">
        <v>75</v>
      </c>
      <c r="D302" s="123" t="str">
        <f>VLOOKUP(A302,BKE!C651:H1057,5,0)</f>
        <v>0</v>
      </c>
      <c r="E302" s="128"/>
      <c r="F302" s="124">
        <f t="shared" si="42"/>
        <v>0</v>
      </c>
      <c r="G302" s="125">
        <f t="shared" si="38"/>
        <v>0</v>
      </c>
      <c r="H302" s="126">
        <f t="shared" si="39"/>
        <v>0</v>
      </c>
      <c r="I302" s="127">
        <f t="shared" si="40"/>
        <v>0</v>
      </c>
      <c r="J302" s="127">
        <f t="shared" si="40"/>
        <v>0</v>
      </c>
      <c r="K302" s="128"/>
      <c r="L302" s="122">
        <f t="shared" si="41"/>
        <v>0</v>
      </c>
      <c r="M302" s="183">
        <f>SUMIFS(BKE!$F:$F,BKE!$C:$C,'nguyen vat lieu kho'!$A:$A,BKE!$B:$B,'nguyen vat lieu kho'!M$3)</f>
        <v>0</v>
      </c>
      <c r="N302" s="183">
        <f>SUMIFS(BKE!$F:$F,BKE!$C:$C,'nguyen vat lieu kho'!$A:$A,BKE!$B:$B,'nguyen vat lieu kho'!N$3)</f>
        <v>0</v>
      </c>
      <c r="O302" s="183">
        <f>SUMIFS(BKE!$F:$F,BKE!$C:$C,'nguyen vat lieu kho'!$A:$A,BKE!$B:$B,'nguyen vat lieu kho'!O$3)</f>
        <v>0</v>
      </c>
      <c r="P302" s="183">
        <f>SUMIFS(BKE!$F:$F,BKE!$C:$C,'nguyen vat lieu kho'!$A:$A,BKE!$B:$B,'nguyen vat lieu kho'!P$3)</f>
        <v>0</v>
      </c>
      <c r="Q302" s="183">
        <f>SUMIFS(BKE!$F:$F,BKE!$C:$C,'nguyen vat lieu kho'!$A:$A,BKE!$B:$B,'nguyen vat lieu kho'!Q$3)</f>
        <v>0</v>
      </c>
      <c r="R302" s="183">
        <f>SUMIFS(BKE!$F:$F,BKE!$C:$C,'nguyen vat lieu kho'!$A:$A,BKE!$B:$B,'nguyen vat lieu kho'!R$3)</f>
        <v>0</v>
      </c>
      <c r="S302" s="183">
        <f>SUMIFS(BKE!$F:$F,BKE!$C:$C,'nguyen vat lieu kho'!$A:$A,BKE!$B:$B,'nguyen vat lieu kho'!S$3)</f>
        <v>0</v>
      </c>
      <c r="T302" s="183">
        <f>SUMIFS(BKE!$F:$F,BKE!$C:$C,'nguyen vat lieu kho'!$A:$A,BKE!$B:$B,'nguyen vat lieu kho'!T$3)</f>
        <v>0</v>
      </c>
      <c r="U302" s="183">
        <f>SUMIFS(BKE!$F:$F,BKE!$C:$C,'nguyen vat lieu kho'!$A:$A,BKE!$B:$B,'nguyen vat lieu kho'!U$3)</f>
        <v>0</v>
      </c>
      <c r="V302" s="183">
        <f>SUMIFS(BKE!$F:$F,BKE!$C:$C,'nguyen vat lieu kho'!$A:$A,BKE!$B:$B,'nguyen vat lieu kho'!V$3)</f>
        <v>0</v>
      </c>
      <c r="W302" s="183">
        <f>SUMIFS(BKE!$F:$F,BKE!$C:$C,'nguyen vat lieu kho'!$A:$A,BKE!$B:$B,'nguyen vat lieu kho'!W$3)</f>
        <v>0</v>
      </c>
      <c r="X302" s="183">
        <f>SUMIFS(BKE!$F:$F,BKE!$C:$C,'nguyen vat lieu kho'!$A:$A,BKE!$B:$B,'nguyen vat lieu kho'!X$3)</f>
        <v>0</v>
      </c>
      <c r="Y302" s="183">
        <f>SUMIFS(BKE!$F:$F,BKE!$C:$C,'nguyen vat lieu kho'!$A:$A,BKE!$B:$B,'nguyen vat lieu kho'!Y$3)</f>
        <v>0</v>
      </c>
      <c r="Z302" s="183">
        <f>SUMIFS(BKE!$F:$F,BKE!$C:$C,'nguyen vat lieu kho'!$A:$A,BKE!$B:$B,'nguyen vat lieu kho'!Z$3)</f>
        <v>0</v>
      </c>
      <c r="AA302" s="183">
        <f>SUMIFS(BKE!$F:$F,BKE!$C:$C,'nguyen vat lieu kho'!$A:$A,BKE!$B:$B,'nguyen vat lieu kho'!AA$3)</f>
        <v>0</v>
      </c>
      <c r="AB302" s="183">
        <f>SUMIFS(BKE!$F:$F,BKE!$C:$C,'nguyen vat lieu kho'!$A:$A,BKE!$B:$B,'nguyen vat lieu kho'!AB$3)</f>
        <v>0</v>
      </c>
      <c r="AC302" s="183">
        <f>SUMIFS(BKE!$F:$F,BKE!$C:$C,'nguyen vat lieu kho'!$A:$A,BKE!$B:$B,'nguyen vat lieu kho'!AC$3)</f>
        <v>0</v>
      </c>
      <c r="AD302" s="183">
        <f>SUMIFS(BKE!$F:$F,BKE!$C:$C,'nguyen vat lieu kho'!$A:$A,BKE!$B:$B,'nguyen vat lieu kho'!AD$3)</f>
        <v>0</v>
      </c>
      <c r="AE302" s="183">
        <f>SUMIFS(BKE!$F:$F,BKE!$C:$C,'nguyen vat lieu kho'!$A:$A,BKE!$B:$B,'nguyen vat lieu kho'!AE$3)</f>
        <v>0</v>
      </c>
      <c r="AF302" s="183">
        <f>SUMIFS(BKE!$F:$F,BKE!$C:$C,'nguyen vat lieu kho'!$A:$A,BKE!$B:$B,'nguyen vat lieu kho'!AF$3)</f>
        <v>0</v>
      </c>
      <c r="AG302" s="183">
        <f>SUMIFS(BKE!$F:$F,BKE!$C:$C,'nguyen vat lieu kho'!$A:$A,BKE!$B:$B,'nguyen vat lieu kho'!AG$3)</f>
        <v>0</v>
      </c>
      <c r="AH302" s="183">
        <f>SUMIFS(BKE!$F:$F,BKE!$C:$C,'nguyen vat lieu kho'!$A:$A,BKE!$B:$B,'nguyen vat lieu kho'!AH$3)</f>
        <v>0</v>
      </c>
      <c r="AI302" s="183">
        <f>SUMIFS(BKE!$F:$F,BKE!$C:$C,'nguyen vat lieu kho'!$A:$A,BKE!$B:$B,'nguyen vat lieu kho'!AI$3)</f>
        <v>0</v>
      </c>
      <c r="AJ302" s="183">
        <f>SUMIFS(BKE!$F:$F,BKE!$C:$C,'nguyen vat lieu kho'!$A:$A,BKE!$B:$B,'nguyen vat lieu kho'!AJ$3)</f>
        <v>0</v>
      </c>
      <c r="AK302" s="183">
        <f>SUMIFS(BKE!$F:$F,BKE!$C:$C,'nguyen vat lieu kho'!$A:$A,BKE!$B:$B,'nguyen vat lieu kho'!AK$3)</f>
        <v>0</v>
      </c>
      <c r="AL302" s="183">
        <f>SUMIFS(BKE!$F:$F,BKE!$C:$C,'nguyen vat lieu kho'!$A:$A,BKE!$B:$B,'nguyen vat lieu kho'!AL$3)</f>
        <v>0</v>
      </c>
      <c r="AM302" s="183">
        <f>SUMIFS(BKE!$F:$F,BKE!$C:$C,'nguyen vat lieu kho'!$A:$A,BKE!$B:$B,'nguyen vat lieu kho'!AM$3)</f>
        <v>0</v>
      </c>
      <c r="AN302" s="183">
        <f>SUMIFS(BKE!$F:$F,BKE!$C:$C,'nguyen vat lieu kho'!$A:$A,BKE!$B:$B,'nguyen vat lieu kho'!AN$3)</f>
        <v>0</v>
      </c>
      <c r="AO302" s="183">
        <f>SUMIFS(BKE!$F:$F,BKE!$C:$C,'nguyen vat lieu kho'!$A:$A,BKE!$B:$B,'nguyen vat lieu kho'!AO$3)</f>
        <v>0</v>
      </c>
      <c r="AP302" s="183">
        <f>SUMIFS(BKE!$F:$F,BKE!$C:$C,'nguyen vat lieu kho'!$A:$A,BKE!$B:$B,'nguyen vat lieu kho'!AP$3)</f>
        <v>0</v>
      </c>
      <c r="AQ302" s="183">
        <f>SUMIFS(BKE!$F:$F,BKE!$C:$C,'nguyen vat lieu kho'!$A:$A,BKE!$B:$B,'nguyen vat lieu kho'!AQ$3)</f>
        <v>0</v>
      </c>
    </row>
    <row r="303" spans="1:43" s="118" customFormat="1" ht="25.5" customHeight="1">
      <c r="A303" s="6">
        <v>2583</v>
      </c>
      <c r="B303" s="9" t="s">
        <v>910</v>
      </c>
      <c r="C303" s="9"/>
      <c r="D303" s="123">
        <f>VLOOKUP(A303,BKE!C652:H1058,5,0)</f>
        <v>2931.8333333333335</v>
      </c>
      <c r="E303" s="128">
        <v>22</v>
      </c>
      <c r="F303" s="124">
        <f t="shared" si="42"/>
        <v>64500.333333333336</v>
      </c>
      <c r="G303" s="125">
        <f t="shared" si="38"/>
        <v>240</v>
      </c>
      <c r="H303" s="126">
        <f t="shared" si="39"/>
        <v>703640</v>
      </c>
      <c r="I303" s="127">
        <f t="shared" si="40"/>
        <v>187</v>
      </c>
      <c r="J303" s="127">
        <f t="shared" si="40"/>
        <v>548252.83333333337</v>
      </c>
      <c r="K303" s="128">
        <v>75</v>
      </c>
      <c r="L303" s="122">
        <f t="shared" si="41"/>
        <v>219887.5</v>
      </c>
      <c r="M303" s="183">
        <f>SUMIFS(BKE!$F:$F,BKE!$C:$C,'nguyen vat lieu kho'!$A:$A,BKE!$B:$B,'nguyen vat lieu kho'!M$3)</f>
        <v>0</v>
      </c>
      <c r="N303" s="183">
        <f>SUMIFS(BKE!$F:$F,BKE!$C:$C,'nguyen vat lieu kho'!$A:$A,BKE!$B:$B,'nguyen vat lieu kho'!N$3)</f>
        <v>72</v>
      </c>
      <c r="O303" s="183">
        <f>SUMIFS(BKE!$F:$F,BKE!$C:$C,'nguyen vat lieu kho'!$A:$A,BKE!$B:$B,'nguyen vat lieu kho'!O$3)</f>
        <v>0</v>
      </c>
      <c r="P303" s="183">
        <f>SUMIFS(BKE!$F:$F,BKE!$C:$C,'nguyen vat lieu kho'!$A:$A,BKE!$B:$B,'nguyen vat lieu kho'!P$3)</f>
        <v>0</v>
      </c>
      <c r="Q303" s="183">
        <f>SUMIFS(BKE!$F:$F,BKE!$C:$C,'nguyen vat lieu kho'!$A:$A,BKE!$B:$B,'nguyen vat lieu kho'!Q$3)</f>
        <v>0</v>
      </c>
      <c r="R303" s="183">
        <f>SUMIFS(BKE!$F:$F,BKE!$C:$C,'nguyen vat lieu kho'!$A:$A,BKE!$B:$B,'nguyen vat lieu kho'!R$3)</f>
        <v>0</v>
      </c>
      <c r="S303" s="183">
        <f>SUMIFS(BKE!$F:$F,BKE!$C:$C,'nguyen vat lieu kho'!$A:$A,BKE!$B:$B,'nguyen vat lieu kho'!S$3)</f>
        <v>0</v>
      </c>
      <c r="T303" s="183">
        <f>SUMIFS(BKE!$F:$F,BKE!$C:$C,'nguyen vat lieu kho'!$A:$A,BKE!$B:$B,'nguyen vat lieu kho'!T$3)</f>
        <v>0</v>
      </c>
      <c r="U303" s="183">
        <f>SUMIFS(BKE!$F:$F,BKE!$C:$C,'nguyen vat lieu kho'!$A:$A,BKE!$B:$B,'nguyen vat lieu kho'!U$3)</f>
        <v>0</v>
      </c>
      <c r="V303" s="183">
        <f>SUMIFS(BKE!$F:$F,BKE!$C:$C,'nguyen vat lieu kho'!$A:$A,BKE!$B:$B,'nguyen vat lieu kho'!V$3)</f>
        <v>0</v>
      </c>
      <c r="W303" s="183">
        <f>SUMIFS(BKE!$F:$F,BKE!$C:$C,'nguyen vat lieu kho'!$A:$A,BKE!$B:$B,'nguyen vat lieu kho'!W$3)</f>
        <v>0</v>
      </c>
      <c r="X303" s="183">
        <f>SUMIFS(BKE!$F:$F,BKE!$C:$C,'nguyen vat lieu kho'!$A:$A,BKE!$B:$B,'nguyen vat lieu kho'!X$3)</f>
        <v>0</v>
      </c>
      <c r="Y303" s="183">
        <f>SUMIFS(BKE!$F:$F,BKE!$C:$C,'nguyen vat lieu kho'!$A:$A,BKE!$B:$B,'nguyen vat lieu kho'!Y$3)</f>
        <v>0</v>
      </c>
      <c r="Z303" s="183">
        <f>SUMIFS(BKE!$F:$F,BKE!$C:$C,'nguyen vat lieu kho'!$A:$A,BKE!$B:$B,'nguyen vat lieu kho'!Z$3)</f>
        <v>0</v>
      </c>
      <c r="AA303" s="183">
        <f>SUMIFS(BKE!$F:$F,BKE!$C:$C,'nguyen vat lieu kho'!$A:$A,BKE!$B:$B,'nguyen vat lieu kho'!AA$3)</f>
        <v>120</v>
      </c>
      <c r="AB303" s="183">
        <f>SUMIFS(BKE!$F:$F,BKE!$C:$C,'nguyen vat lieu kho'!$A:$A,BKE!$B:$B,'nguyen vat lieu kho'!AB$3)</f>
        <v>0</v>
      </c>
      <c r="AC303" s="183">
        <f>SUMIFS(BKE!$F:$F,BKE!$C:$C,'nguyen vat lieu kho'!$A:$A,BKE!$B:$B,'nguyen vat lieu kho'!AC$3)</f>
        <v>0</v>
      </c>
      <c r="AD303" s="183">
        <f>SUMIFS(BKE!$F:$F,BKE!$C:$C,'nguyen vat lieu kho'!$A:$A,BKE!$B:$B,'nguyen vat lieu kho'!AD$3)</f>
        <v>0</v>
      </c>
      <c r="AE303" s="183">
        <f>SUMIFS(BKE!$F:$F,BKE!$C:$C,'nguyen vat lieu kho'!$A:$A,BKE!$B:$B,'nguyen vat lieu kho'!AE$3)</f>
        <v>0</v>
      </c>
      <c r="AF303" s="183">
        <f>SUMIFS(BKE!$F:$F,BKE!$C:$C,'nguyen vat lieu kho'!$A:$A,BKE!$B:$B,'nguyen vat lieu kho'!AF$3)</f>
        <v>0</v>
      </c>
      <c r="AG303" s="183">
        <f>SUMIFS(BKE!$F:$F,BKE!$C:$C,'nguyen vat lieu kho'!$A:$A,BKE!$B:$B,'nguyen vat lieu kho'!AG$3)</f>
        <v>0</v>
      </c>
      <c r="AH303" s="183">
        <f>SUMIFS(BKE!$F:$F,BKE!$C:$C,'nguyen vat lieu kho'!$A:$A,BKE!$B:$B,'nguyen vat lieu kho'!AH$3)</f>
        <v>48</v>
      </c>
      <c r="AI303" s="183">
        <f>SUMIFS(BKE!$F:$F,BKE!$C:$C,'nguyen vat lieu kho'!$A:$A,BKE!$B:$B,'nguyen vat lieu kho'!AI$3)</f>
        <v>0</v>
      </c>
      <c r="AJ303" s="183">
        <f>SUMIFS(BKE!$F:$F,BKE!$C:$C,'nguyen vat lieu kho'!$A:$A,BKE!$B:$B,'nguyen vat lieu kho'!AJ$3)</f>
        <v>0</v>
      </c>
      <c r="AK303" s="183">
        <f>SUMIFS(BKE!$F:$F,BKE!$C:$C,'nguyen vat lieu kho'!$A:$A,BKE!$B:$B,'nguyen vat lieu kho'!AK$3)</f>
        <v>0</v>
      </c>
      <c r="AL303" s="183">
        <f>SUMIFS(BKE!$F:$F,BKE!$C:$C,'nguyen vat lieu kho'!$A:$A,BKE!$B:$B,'nguyen vat lieu kho'!AL$3)</f>
        <v>0</v>
      </c>
      <c r="AM303" s="183">
        <f>SUMIFS(BKE!$F:$F,BKE!$C:$C,'nguyen vat lieu kho'!$A:$A,BKE!$B:$B,'nguyen vat lieu kho'!AM$3)</f>
        <v>0</v>
      </c>
      <c r="AN303" s="183">
        <f>SUMIFS(BKE!$F:$F,BKE!$C:$C,'nguyen vat lieu kho'!$A:$A,BKE!$B:$B,'nguyen vat lieu kho'!AN$3)</f>
        <v>0</v>
      </c>
      <c r="AO303" s="183">
        <f>SUMIFS(BKE!$F:$F,BKE!$C:$C,'nguyen vat lieu kho'!$A:$A,BKE!$B:$B,'nguyen vat lieu kho'!AO$3)</f>
        <v>0</v>
      </c>
      <c r="AP303" s="183">
        <f>SUMIFS(BKE!$F:$F,BKE!$C:$C,'nguyen vat lieu kho'!$A:$A,BKE!$B:$B,'nguyen vat lieu kho'!AP$3)</f>
        <v>0</v>
      </c>
      <c r="AQ303" s="183"/>
    </row>
    <row r="304" spans="1:43" s="118" customFormat="1" ht="25.5" customHeight="1">
      <c r="A304" s="6">
        <v>7415</v>
      </c>
      <c r="B304" s="9" t="s">
        <v>612</v>
      </c>
      <c r="C304" s="9" t="s">
        <v>75</v>
      </c>
      <c r="D304" s="123">
        <f>VLOOKUP(A304,BKE!C652:H1058,5,0)</f>
        <v>7772.75</v>
      </c>
      <c r="E304" s="128">
        <v>28</v>
      </c>
      <c r="F304" s="124">
        <f t="shared" si="42"/>
        <v>217637</v>
      </c>
      <c r="G304" s="125">
        <f t="shared" si="38"/>
        <v>24</v>
      </c>
      <c r="H304" s="126">
        <f t="shared" si="39"/>
        <v>186546</v>
      </c>
      <c r="I304" s="127">
        <f t="shared" si="40"/>
        <v>32</v>
      </c>
      <c r="J304" s="127">
        <f t="shared" si="40"/>
        <v>248728</v>
      </c>
      <c r="K304" s="128">
        <v>20</v>
      </c>
      <c r="L304" s="122">
        <f t="shared" si="41"/>
        <v>155455</v>
      </c>
      <c r="M304" s="183">
        <f>SUMIFS(BKE!$F:$F,BKE!$C:$C,'nguyen vat lieu kho'!$A:$A,BKE!$B:$B,'nguyen vat lieu kho'!M$3)</f>
        <v>0</v>
      </c>
      <c r="N304" s="183">
        <f>SUMIFS(BKE!$F:$F,BKE!$C:$C,'nguyen vat lieu kho'!$A:$A,BKE!$B:$B,'nguyen vat lieu kho'!N$3)</f>
        <v>0</v>
      </c>
      <c r="O304" s="183">
        <f>SUMIFS(BKE!$F:$F,BKE!$C:$C,'nguyen vat lieu kho'!$A:$A,BKE!$B:$B,'nguyen vat lieu kho'!O$3)</f>
        <v>0</v>
      </c>
      <c r="P304" s="183">
        <f>SUMIFS(BKE!$F:$F,BKE!$C:$C,'nguyen vat lieu kho'!$A:$A,BKE!$B:$B,'nguyen vat lieu kho'!P$3)</f>
        <v>0</v>
      </c>
      <c r="Q304" s="183">
        <f>SUMIFS(BKE!$F:$F,BKE!$C:$C,'nguyen vat lieu kho'!$A:$A,BKE!$B:$B,'nguyen vat lieu kho'!Q$3)</f>
        <v>0</v>
      </c>
      <c r="R304" s="183">
        <f>SUMIFS(BKE!$F:$F,BKE!$C:$C,'nguyen vat lieu kho'!$A:$A,BKE!$B:$B,'nguyen vat lieu kho'!R$3)</f>
        <v>0</v>
      </c>
      <c r="S304" s="183">
        <f>SUMIFS(BKE!$F:$F,BKE!$C:$C,'nguyen vat lieu kho'!$A:$A,BKE!$B:$B,'nguyen vat lieu kho'!S$3)</f>
        <v>0</v>
      </c>
      <c r="T304" s="183">
        <f>SUMIFS(BKE!$F:$F,BKE!$C:$C,'nguyen vat lieu kho'!$A:$A,BKE!$B:$B,'nguyen vat lieu kho'!T$3)</f>
        <v>0</v>
      </c>
      <c r="U304" s="183">
        <f>SUMIFS(BKE!$F:$F,BKE!$C:$C,'nguyen vat lieu kho'!$A:$A,BKE!$B:$B,'nguyen vat lieu kho'!U$3)</f>
        <v>0</v>
      </c>
      <c r="V304" s="183">
        <f>SUMIFS(BKE!$F:$F,BKE!$C:$C,'nguyen vat lieu kho'!$A:$A,BKE!$B:$B,'nguyen vat lieu kho'!V$3)</f>
        <v>0</v>
      </c>
      <c r="W304" s="183">
        <f>SUMIFS(BKE!$F:$F,BKE!$C:$C,'nguyen vat lieu kho'!$A:$A,BKE!$B:$B,'nguyen vat lieu kho'!W$3)</f>
        <v>0</v>
      </c>
      <c r="X304" s="183">
        <f>SUMIFS(BKE!$F:$F,BKE!$C:$C,'nguyen vat lieu kho'!$A:$A,BKE!$B:$B,'nguyen vat lieu kho'!X$3)</f>
        <v>0</v>
      </c>
      <c r="Y304" s="183">
        <f>SUMIFS(BKE!$F:$F,BKE!$C:$C,'nguyen vat lieu kho'!$A:$A,BKE!$B:$B,'nguyen vat lieu kho'!Y$3)</f>
        <v>0</v>
      </c>
      <c r="Z304" s="183">
        <f>SUMIFS(BKE!$F:$F,BKE!$C:$C,'nguyen vat lieu kho'!$A:$A,BKE!$B:$B,'nguyen vat lieu kho'!Z$3)</f>
        <v>0</v>
      </c>
      <c r="AA304" s="183">
        <f>SUMIFS(BKE!$F:$F,BKE!$C:$C,'nguyen vat lieu kho'!$A:$A,BKE!$B:$B,'nguyen vat lieu kho'!AA$3)</f>
        <v>0</v>
      </c>
      <c r="AB304" s="183">
        <f>SUMIFS(BKE!$F:$F,BKE!$C:$C,'nguyen vat lieu kho'!$A:$A,BKE!$B:$B,'nguyen vat lieu kho'!AB$3)</f>
        <v>0</v>
      </c>
      <c r="AC304" s="183">
        <f>SUMIFS(BKE!$F:$F,BKE!$C:$C,'nguyen vat lieu kho'!$A:$A,BKE!$B:$B,'nguyen vat lieu kho'!AC$3)</f>
        <v>0</v>
      </c>
      <c r="AD304" s="183">
        <f>SUMIFS(BKE!$F:$F,BKE!$C:$C,'nguyen vat lieu kho'!$A:$A,BKE!$B:$B,'nguyen vat lieu kho'!AD$3)</f>
        <v>0</v>
      </c>
      <c r="AE304" s="183">
        <f>SUMIFS(BKE!$F:$F,BKE!$C:$C,'nguyen vat lieu kho'!$A:$A,BKE!$B:$B,'nguyen vat lieu kho'!AE$3)</f>
        <v>0</v>
      </c>
      <c r="AF304" s="183">
        <f>SUMIFS(BKE!$F:$F,BKE!$C:$C,'nguyen vat lieu kho'!$A:$A,BKE!$B:$B,'nguyen vat lieu kho'!AF$3)</f>
        <v>0</v>
      </c>
      <c r="AG304" s="183">
        <f>SUMIFS(BKE!$F:$F,BKE!$C:$C,'nguyen vat lieu kho'!$A:$A,BKE!$B:$B,'nguyen vat lieu kho'!AG$3)</f>
        <v>0</v>
      </c>
      <c r="AH304" s="183">
        <f>SUMIFS(BKE!$F:$F,BKE!$C:$C,'nguyen vat lieu kho'!$A:$A,BKE!$B:$B,'nguyen vat lieu kho'!AH$3)</f>
        <v>24</v>
      </c>
      <c r="AI304" s="183">
        <f>SUMIFS(BKE!$F:$F,BKE!$C:$C,'nguyen vat lieu kho'!$A:$A,BKE!$B:$B,'nguyen vat lieu kho'!AI$3)</f>
        <v>0</v>
      </c>
      <c r="AJ304" s="183">
        <f>SUMIFS(BKE!$F:$F,BKE!$C:$C,'nguyen vat lieu kho'!$A:$A,BKE!$B:$B,'nguyen vat lieu kho'!AJ$3)</f>
        <v>0</v>
      </c>
      <c r="AK304" s="183">
        <f>SUMIFS(BKE!$F:$F,BKE!$C:$C,'nguyen vat lieu kho'!$A:$A,BKE!$B:$B,'nguyen vat lieu kho'!AK$3)</f>
        <v>0</v>
      </c>
      <c r="AL304" s="183">
        <f>SUMIFS(BKE!$F:$F,BKE!$C:$C,'nguyen vat lieu kho'!$A:$A,BKE!$B:$B,'nguyen vat lieu kho'!AL$3)</f>
        <v>0</v>
      </c>
      <c r="AM304" s="183">
        <f>SUMIFS(BKE!$F:$F,BKE!$C:$C,'nguyen vat lieu kho'!$A:$A,BKE!$B:$B,'nguyen vat lieu kho'!AM$3)</f>
        <v>0</v>
      </c>
      <c r="AN304" s="183">
        <f>SUMIFS(BKE!$F:$F,BKE!$C:$C,'nguyen vat lieu kho'!$A:$A,BKE!$B:$B,'nguyen vat lieu kho'!AN$3)</f>
        <v>0</v>
      </c>
      <c r="AO304" s="183">
        <f>SUMIFS(BKE!$F:$F,BKE!$C:$C,'nguyen vat lieu kho'!$A:$A,BKE!$B:$B,'nguyen vat lieu kho'!AO$3)</f>
        <v>0</v>
      </c>
      <c r="AP304" s="183">
        <f>SUMIFS(BKE!$F:$F,BKE!$C:$C,'nguyen vat lieu kho'!$A:$A,BKE!$B:$B,'nguyen vat lieu kho'!AP$3)</f>
        <v>0</v>
      </c>
      <c r="AQ304" s="183">
        <f>SUMIFS(BKE!$F:$F,BKE!$C:$C,'nguyen vat lieu kho'!$A:$A,BKE!$B:$B,'nguyen vat lieu kho'!AQ$3)</f>
        <v>0</v>
      </c>
    </row>
    <row r="305" spans="1:43" s="118" customFormat="1" ht="25.5" customHeight="1">
      <c r="A305" s="6">
        <v>7615</v>
      </c>
      <c r="B305" s="9" t="s">
        <v>613</v>
      </c>
      <c r="C305" s="9" t="s">
        <v>75</v>
      </c>
      <c r="D305" s="123">
        <f>VLOOKUP(A305,BKE!C653:H1059,5,0)</f>
        <v>7772.75</v>
      </c>
      <c r="E305" s="128">
        <v>34</v>
      </c>
      <c r="F305" s="124">
        <f t="shared" si="42"/>
        <v>264273.5</v>
      </c>
      <c r="G305" s="125">
        <f t="shared" ref="G305:G311" si="43">SUM(M305:AQ305)</f>
        <v>24</v>
      </c>
      <c r="H305" s="126">
        <f t="shared" si="39"/>
        <v>186546</v>
      </c>
      <c r="I305" s="127">
        <f t="shared" si="40"/>
        <v>30</v>
      </c>
      <c r="J305" s="127">
        <f t="shared" si="40"/>
        <v>233182.5</v>
      </c>
      <c r="K305" s="128">
        <v>28</v>
      </c>
      <c r="L305" s="122">
        <f t="shared" si="41"/>
        <v>217637</v>
      </c>
      <c r="M305" s="183">
        <f>SUMIFS(BKE!$F:$F,BKE!$C:$C,'nguyen vat lieu kho'!$A:$A,BKE!$B:$B,'nguyen vat lieu kho'!M$3)</f>
        <v>0</v>
      </c>
      <c r="N305" s="183">
        <f>SUMIFS(BKE!$F:$F,BKE!$C:$C,'nguyen vat lieu kho'!$A:$A,BKE!$B:$B,'nguyen vat lieu kho'!N$3)</f>
        <v>0</v>
      </c>
      <c r="O305" s="183">
        <f>SUMIFS(BKE!$F:$F,BKE!$C:$C,'nguyen vat lieu kho'!$A:$A,BKE!$B:$B,'nguyen vat lieu kho'!O$3)</f>
        <v>0</v>
      </c>
      <c r="P305" s="183">
        <f>SUMIFS(BKE!$F:$F,BKE!$C:$C,'nguyen vat lieu kho'!$A:$A,BKE!$B:$B,'nguyen vat lieu kho'!P$3)</f>
        <v>0</v>
      </c>
      <c r="Q305" s="183">
        <f>SUMIFS(BKE!$F:$F,BKE!$C:$C,'nguyen vat lieu kho'!$A:$A,BKE!$B:$B,'nguyen vat lieu kho'!Q$3)</f>
        <v>0</v>
      </c>
      <c r="R305" s="183">
        <f>SUMIFS(BKE!$F:$F,BKE!$C:$C,'nguyen vat lieu kho'!$A:$A,BKE!$B:$B,'nguyen vat lieu kho'!R$3)</f>
        <v>0</v>
      </c>
      <c r="S305" s="183">
        <f>SUMIFS(BKE!$F:$F,BKE!$C:$C,'nguyen vat lieu kho'!$A:$A,BKE!$B:$B,'nguyen vat lieu kho'!S$3)</f>
        <v>0</v>
      </c>
      <c r="T305" s="183">
        <f>SUMIFS(BKE!$F:$F,BKE!$C:$C,'nguyen vat lieu kho'!$A:$A,BKE!$B:$B,'nguyen vat lieu kho'!T$3)</f>
        <v>0</v>
      </c>
      <c r="U305" s="183">
        <f>SUMIFS(BKE!$F:$F,BKE!$C:$C,'nguyen vat lieu kho'!$A:$A,BKE!$B:$B,'nguyen vat lieu kho'!U$3)</f>
        <v>0</v>
      </c>
      <c r="V305" s="183">
        <f>SUMIFS(BKE!$F:$F,BKE!$C:$C,'nguyen vat lieu kho'!$A:$A,BKE!$B:$B,'nguyen vat lieu kho'!V$3)</f>
        <v>0</v>
      </c>
      <c r="W305" s="183">
        <f>SUMIFS(BKE!$F:$F,BKE!$C:$C,'nguyen vat lieu kho'!$A:$A,BKE!$B:$B,'nguyen vat lieu kho'!W$3)</f>
        <v>0</v>
      </c>
      <c r="X305" s="183">
        <f>SUMIFS(BKE!$F:$F,BKE!$C:$C,'nguyen vat lieu kho'!$A:$A,BKE!$B:$B,'nguyen vat lieu kho'!X$3)</f>
        <v>0</v>
      </c>
      <c r="Y305" s="183">
        <f>SUMIFS(BKE!$F:$F,BKE!$C:$C,'nguyen vat lieu kho'!$A:$A,BKE!$B:$B,'nguyen vat lieu kho'!Y$3)</f>
        <v>0</v>
      </c>
      <c r="Z305" s="183">
        <f>SUMIFS(BKE!$F:$F,BKE!$C:$C,'nguyen vat lieu kho'!$A:$A,BKE!$B:$B,'nguyen vat lieu kho'!Z$3)</f>
        <v>0</v>
      </c>
      <c r="AA305" s="183">
        <f>SUMIFS(BKE!$F:$F,BKE!$C:$C,'nguyen vat lieu kho'!$A:$A,BKE!$B:$B,'nguyen vat lieu kho'!AA$3)</f>
        <v>0</v>
      </c>
      <c r="AB305" s="183">
        <f>SUMIFS(BKE!$F:$F,BKE!$C:$C,'nguyen vat lieu kho'!$A:$A,BKE!$B:$B,'nguyen vat lieu kho'!AB$3)</f>
        <v>0</v>
      </c>
      <c r="AC305" s="183">
        <f>SUMIFS(BKE!$F:$F,BKE!$C:$C,'nguyen vat lieu kho'!$A:$A,BKE!$B:$B,'nguyen vat lieu kho'!AC$3)</f>
        <v>0</v>
      </c>
      <c r="AD305" s="183">
        <f>SUMIFS(BKE!$F:$F,BKE!$C:$C,'nguyen vat lieu kho'!$A:$A,BKE!$B:$B,'nguyen vat lieu kho'!AD$3)</f>
        <v>0</v>
      </c>
      <c r="AE305" s="183">
        <f>SUMIFS(BKE!$F:$F,BKE!$C:$C,'nguyen vat lieu kho'!$A:$A,BKE!$B:$B,'nguyen vat lieu kho'!AE$3)</f>
        <v>0</v>
      </c>
      <c r="AF305" s="183">
        <f>SUMIFS(BKE!$F:$F,BKE!$C:$C,'nguyen vat lieu kho'!$A:$A,BKE!$B:$B,'nguyen vat lieu kho'!AF$3)</f>
        <v>0</v>
      </c>
      <c r="AG305" s="183">
        <f>SUMIFS(BKE!$F:$F,BKE!$C:$C,'nguyen vat lieu kho'!$A:$A,BKE!$B:$B,'nguyen vat lieu kho'!AG$3)</f>
        <v>0</v>
      </c>
      <c r="AH305" s="183">
        <f>SUMIFS(BKE!$F:$F,BKE!$C:$C,'nguyen vat lieu kho'!$A:$A,BKE!$B:$B,'nguyen vat lieu kho'!AH$3)</f>
        <v>24</v>
      </c>
      <c r="AI305" s="183">
        <f>SUMIFS(BKE!$F:$F,BKE!$C:$C,'nguyen vat lieu kho'!$A:$A,BKE!$B:$B,'nguyen vat lieu kho'!AI$3)</f>
        <v>0</v>
      </c>
      <c r="AJ305" s="183">
        <f>SUMIFS(BKE!$F:$F,BKE!$C:$C,'nguyen vat lieu kho'!$A:$A,BKE!$B:$B,'nguyen vat lieu kho'!AJ$3)</f>
        <v>0</v>
      </c>
      <c r="AK305" s="183">
        <f>SUMIFS(BKE!$F:$F,BKE!$C:$C,'nguyen vat lieu kho'!$A:$A,BKE!$B:$B,'nguyen vat lieu kho'!AK$3)</f>
        <v>0</v>
      </c>
      <c r="AL305" s="183">
        <f>SUMIFS(BKE!$F:$F,BKE!$C:$C,'nguyen vat lieu kho'!$A:$A,BKE!$B:$B,'nguyen vat lieu kho'!AL$3)</f>
        <v>0</v>
      </c>
      <c r="AM305" s="183">
        <f>SUMIFS(BKE!$F:$F,BKE!$C:$C,'nguyen vat lieu kho'!$A:$A,BKE!$B:$B,'nguyen vat lieu kho'!AM$3)</f>
        <v>0</v>
      </c>
      <c r="AN305" s="183">
        <f>SUMIFS(BKE!$F:$F,BKE!$C:$C,'nguyen vat lieu kho'!$A:$A,BKE!$B:$B,'nguyen vat lieu kho'!AN$3)</f>
        <v>0</v>
      </c>
      <c r="AO305" s="183">
        <f>SUMIFS(BKE!$F:$F,BKE!$C:$C,'nguyen vat lieu kho'!$A:$A,BKE!$B:$B,'nguyen vat lieu kho'!AO$3)</f>
        <v>0</v>
      </c>
      <c r="AP305" s="183">
        <f>SUMIFS(BKE!$F:$F,BKE!$C:$C,'nguyen vat lieu kho'!$A:$A,BKE!$B:$B,'nguyen vat lieu kho'!AP$3)</f>
        <v>0</v>
      </c>
      <c r="AQ305" s="183">
        <f>SUMIFS(BKE!$F:$F,BKE!$C:$C,'nguyen vat lieu kho'!$A:$A,BKE!$B:$B,'nguyen vat lieu kho'!AQ$3)</f>
        <v>0</v>
      </c>
    </row>
    <row r="306" spans="1:43" s="118" customFormat="1" ht="25.5" customHeight="1">
      <c r="A306" s="6" t="s">
        <v>683</v>
      </c>
      <c r="B306" s="9" t="s">
        <v>630</v>
      </c>
      <c r="C306" s="9" t="s">
        <v>99</v>
      </c>
      <c r="D306" s="123">
        <f>VLOOKUP(A306,BKE!C654:H1060,5,0)</f>
        <v>57272</v>
      </c>
      <c r="E306" s="128">
        <v>2</v>
      </c>
      <c r="F306" s="124">
        <f t="shared" si="42"/>
        <v>114544</v>
      </c>
      <c r="G306" s="125">
        <f t="shared" si="43"/>
        <v>18</v>
      </c>
      <c r="H306" s="126">
        <f t="shared" si="39"/>
        <v>1030896</v>
      </c>
      <c r="I306" s="127">
        <f t="shared" si="40"/>
        <v>20</v>
      </c>
      <c r="J306" s="127">
        <f t="shared" si="40"/>
        <v>1145440</v>
      </c>
      <c r="K306" s="128"/>
      <c r="L306" s="122">
        <f t="shared" si="41"/>
        <v>0</v>
      </c>
      <c r="M306" s="183">
        <f>SUMIFS(BKE!$F:$F,BKE!$C:$C,'nguyen vat lieu kho'!$A:$A,BKE!$B:$B,'nguyen vat lieu kho'!M$3)</f>
        <v>0</v>
      </c>
      <c r="N306" s="183">
        <f>SUMIFS(BKE!$F:$F,BKE!$C:$C,'nguyen vat lieu kho'!$A:$A,BKE!$B:$B,'nguyen vat lieu kho'!N$3)</f>
        <v>0</v>
      </c>
      <c r="O306" s="183">
        <f>SUMIFS(BKE!$F:$F,BKE!$C:$C,'nguyen vat lieu kho'!$A:$A,BKE!$B:$B,'nguyen vat lieu kho'!O$3)</f>
        <v>0</v>
      </c>
      <c r="P306" s="183">
        <f>SUMIFS(BKE!$F:$F,BKE!$C:$C,'nguyen vat lieu kho'!$A:$A,BKE!$B:$B,'nguyen vat lieu kho'!P$3)</f>
        <v>0</v>
      </c>
      <c r="Q306" s="183">
        <f>SUMIFS(BKE!$F:$F,BKE!$C:$C,'nguyen vat lieu kho'!$A:$A,BKE!$B:$B,'nguyen vat lieu kho'!Q$3)</f>
        <v>18</v>
      </c>
      <c r="R306" s="183">
        <f>SUMIFS(BKE!$F:$F,BKE!$C:$C,'nguyen vat lieu kho'!$A:$A,BKE!$B:$B,'nguyen vat lieu kho'!R$3)</f>
        <v>0</v>
      </c>
      <c r="S306" s="183">
        <f>SUMIFS(BKE!$F:$F,BKE!$C:$C,'nguyen vat lieu kho'!$A:$A,BKE!$B:$B,'nguyen vat lieu kho'!S$3)</f>
        <v>0</v>
      </c>
      <c r="T306" s="183">
        <f>SUMIFS(BKE!$F:$F,BKE!$C:$C,'nguyen vat lieu kho'!$A:$A,BKE!$B:$B,'nguyen vat lieu kho'!T$3)</f>
        <v>0</v>
      </c>
      <c r="U306" s="183">
        <f>SUMIFS(BKE!$F:$F,BKE!$C:$C,'nguyen vat lieu kho'!$A:$A,BKE!$B:$B,'nguyen vat lieu kho'!U$3)</f>
        <v>0</v>
      </c>
      <c r="V306" s="183">
        <f>SUMIFS(BKE!$F:$F,BKE!$C:$C,'nguyen vat lieu kho'!$A:$A,BKE!$B:$B,'nguyen vat lieu kho'!V$3)</f>
        <v>0</v>
      </c>
      <c r="W306" s="183">
        <f>SUMIFS(BKE!$F:$F,BKE!$C:$C,'nguyen vat lieu kho'!$A:$A,BKE!$B:$B,'nguyen vat lieu kho'!W$3)</f>
        <v>0</v>
      </c>
      <c r="X306" s="183">
        <f>SUMIFS(BKE!$F:$F,BKE!$C:$C,'nguyen vat lieu kho'!$A:$A,BKE!$B:$B,'nguyen vat lieu kho'!X$3)</f>
        <v>0</v>
      </c>
      <c r="Y306" s="183">
        <f>SUMIFS(BKE!$F:$F,BKE!$C:$C,'nguyen vat lieu kho'!$A:$A,BKE!$B:$B,'nguyen vat lieu kho'!Y$3)</f>
        <v>0</v>
      </c>
      <c r="Z306" s="183">
        <f>SUMIFS(BKE!$F:$F,BKE!$C:$C,'nguyen vat lieu kho'!$A:$A,BKE!$B:$B,'nguyen vat lieu kho'!Z$3)</f>
        <v>0</v>
      </c>
      <c r="AA306" s="183">
        <f>SUMIFS(BKE!$F:$F,BKE!$C:$C,'nguyen vat lieu kho'!$A:$A,BKE!$B:$B,'nguyen vat lieu kho'!AA$3)</f>
        <v>0</v>
      </c>
      <c r="AB306" s="183">
        <f>SUMIFS(BKE!$F:$F,BKE!$C:$C,'nguyen vat lieu kho'!$A:$A,BKE!$B:$B,'nguyen vat lieu kho'!AB$3)</f>
        <v>0</v>
      </c>
      <c r="AC306" s="183">
        <f>SUMIFS(BKE!$F:$F,BKE!$C:$C,'nguyen vat lieu kho'!$A:$A,BKE!$B:$B,'nguyen vat lieu kho'!AC$3)</f>
        <v>0</v>
      </c>
      <c r="AD306" s="183">
        <f>SUMIFS(BKE!$F:$F,BKE!$C:$C,'nguyen vat lieu kho'!$A:$A,BKE!$B:$B,'nguyen vat lieu kho'!AD$3)</f>
        <v>0</v>
      </c>
      <c r="AE306" s="183">
        <f>SUMIFS(BKE!$F:$F,BKE!$C:$C,'nguyen vat lieu kho'!$A:$A,BKE!$B:$B,'nguyen vat lieu kho'!AE$3)</f>
        <v>0</v>
      </c>
      <c r="AF306" s="183">
        <f>SUMIFS(BKE!$F:$F,BKE!$C:$C,'nguyen vat lieu kho'!$A:$A,BKE!$B:$B,'nguyen vat lieu kho'!AF$3)</f>
        <v>0</v>
      </c>
      <c r="AG306" s="183">
        <f>SUMIFS(BKE!$F:$F,BKE!$C:$C,'nguyen vat lieu kho'!$A:$A,BKE!$B:$B,'nguyen vat lieu kho'!AG$3)</f>
        <v>0</v>
      </c>
      <c r="AH306" s="183">
        <f>SUMIFS(BKE!$F:$F,BKE!$C:$C,'nguyen vat lieu kho'!$A:$A,BKE!$B:$B,'nguyen vat lieu kho'!AH$3)</f>
        <v>0</v>
      </c>
      <c r="AI306" s="183">
        <f>SUMIFS(BKE!$F:$F,BKE!$C:$C,'nguyen vat lieu kho'!$A:$A,BKE!$B:$B,'nguyen vat lieu kho'!AI$3)</f>
        <v>0</v>
      </c>
      <c r="AJ306" s="183">
        <f>SUMIFS(BKE!$F:$F,BKE!$C:$C,'nguyen vat lieu kho'!$A:$A,BKE!$B:$B,'nguyen vat lieu kho'!AJ$3)</f>
        <v>0</v>
      </c>
      <c r="AK306" s="183">
        <f>SUMIFS(BKE!$F:$F,BKE!$C:$C,'nguyen vat lieu kho'!$A:$A,BKE!$B:$B,'nguyen vat lieu kho'!AK$3)</f>
        <v>0</v>
      </c>
      <c r="AL306" s="183">
        <f>SUMIFS(BKE!$F:$F,BKE!$C:$C,'nguyen vat lieu kho'!$A:$A,BKE!$B:$B,'nguyen vat lieu kho'!AL$3)</f>
        <v>0</v>
      </c>
      <c r="AM306" s="183">
        <f>SUMIFS(BKE!$F:$F,BKE!$C:$C,'nguyen vat lieu kho'!$A:$A,BKE!$B:$B,'nguyen vat lieu kho'!AM$3)</f>
        <v>0</v>
      </c>
      <c r="AN306" s="183">
        <f>SUMIFS(BKE!$F:$F,BKE!$C:$C,'nguyen vat lieu kho'!$A:$A,BKE!$B:$B,'nguyen vat lieu kho'!AN$3)</f>
        <v>0</v>
      </c>
      <c r="AO306" s="183">
        <f>SUMIFS(BKE!$F:$F,BKE!$C:$C,'nguyen vat lieu kho'!$A:$A,BKE!$B:$B,'nguyen vat lieu kho'!AO$3)</f>
        <v>0</v>
      </c>
      <c r="AP306" s="183">
        <f>SUMIFS(BKE!$F:$F,BKE!$C:$C,'nguyen vat lieu kho'!$A:$A,BKE!$B:$B,'nguyen vat lieu kho'!AP$3)</f>
        <v>0</v>
      </c>
      <c r="AQ306" s="183">
        <f>SUMIFS(BKE!$F:$F,BKE!$C:$C,'nguyen vat lieu kho'!$A:$A,BKE!$B:$B,'nguyen vat lieu kho'!AQ$3)</f>
        <v>0</v>
      </c>
    </row>
    <row r="307" spans="1:43" s="118" customFormat="1" ht="25.5" customHeight="1">
      <c r="A307" s="6" t="s">
        <v>684</v>
      </c>
      <c r="B307" s="9" t="s">
        <v>682</v>
      </c>
      <c r="C307" s="9" t="s">
        <v>99</v>
      </c>
      <c r="D307" s="123">
        <f>VLOOKUP(A307,BKE!C655:H1061,5,0)</f>
        <v>68181</v>
      </c>
      <c r="E307" s="128">
        <v>2</v>
      </c>
      <c r="F307" s="124">
        <f t="shared" si="42"/>
        <v>136362</v>
      </c>
      <c r="G307" s="125">
        <f t="shared" si="43"/>
        <v>16</v>
      </c>
      <c r="H307" s="126">
        <f t="shared" si="39"/>
        <v>1090896</v>
      </c>
      <c r="I307" s="127">
        <f t="shared" si="40"/>
        <v>18</v>
      </c>
      <c r="J307" s="127">
        <f t="shared" si="40"/>
        <v>1227258</v>
      </c>
      <c r="K307" s="128"/>
      <c r="L307" s="122">
        <f t="shared" si="41"/>
        <v>0</v>
      </c>
      <c r="M307" s="183">
        <f>SUMIFS(BKE!$F:$F,BKE!$C:$C,'nguyen vat lieu kho'!$A:$A,BKE!$B:$B,'nguyen vat lieu kho'!M$3)</f>
        <v>0</v>
      </c>
      <c r="N307" s="183">
        <f>SUMIFS(BKE!$F:$F,BKE!$C:$C,'nguyen vat lieu kho'!$A:$A,BKE!$B:$B,'nguyen vat lieu kho'!N$3)</f>
        <v>0</v>
      </c>
      <c r="O307" s="183">
        <f>SUMIFS(BKE!$F:$F,BKE!$C:$C,'nguyen vat lieu kho'!$A:$A,BKE!$B:$B,'nguyen vat lieu kho'!O$3)</f>
        <v>0</v>
      </c>
      <c r="P307" s="183">
        <f>SUMIFS(BKE!$F:$F,BKE!$C:$C,'nguyen vat lieu kho'!$A:$A,BKE!$B:$B,'nguyen vat lieu kho'!P$3)</f>
        <v>0</v>
      </c>
      <c r="Q307" s="183">
        <f>SUMIFS(BKE!$F:$F,BKE!$C:$C,'nguyen vat lieu kho'!$A:$A,BKE!$B:$B,'nguyen vat lieu kho'!Q$3)</f>
        <v>16</v>
      </c>
      <c r="R307" s="183">
        <f>SUMIFS(BKE!$F:$F,BKE!$C:$C,'nguyen vat lieu kho'!$A:$A,BKE!$B:$B,'nguyen vat lieu kho'!R$3)</f>
        <v>0</v>
      </c>
      <c r="S307" s="183">
        <f>SUMIFS(BKE!$F:$F,BKE!$C:$C,'nguyen vat lieu kho'!$A:$A,BKE!$B:$B,'nguyen vat lieu kho'!S$3)</f>
        <v>0</v>
      </c>
      <c r="T307" s="183">
        <f>SUMIFS(BKE!$F:$F,BKE!$C:$C,'nguyen vat lieu kho'!$A:$A,BKE!$B:$B,'nguyen vat lieu kho'!T$3)</f>
        <v>0</v>
      </c>
      <c r="U307" s="183">
        <f>SUMIFS(BKE!$F:$F,BKE!$C:$C,'nguyen vat lieu kho'!$A:$A,BKE!$B:$B,'nguyen vat lieu kho'!U$3)</f>
        <v>0</v>
      </c>
      <c r="V307" s="183">
        <f>SUMIFS(BKE!$F:$F,BKE!$C:$C,'nguyen vat lieu kho'!$A:$A,BKE!$B:$B,'nguyen vat lieu kho'!V$3)</f>
        <v>0</v>
      </c>
      <c r="W307" s="183">
        <f>SUMIFS(BKE!$F:$F,BKE!$C:$C,'nguyen vat lieu kho'!$A:$A,BKE!$B:$B,'nguyen vat lieu kho'!W$3)</f>
        <v>0</v>
      </c>
      <c r="X307" s="183">
        <f>SUMIFS(BKE!$F:$F,BKE!$C:$C,'nguyen vat lieu kho'!$A:$A,BKE!$B:$B,'nguyen vat lieu kho'!X$3)</f>
        <v>0</v>
      </c>
      <c r="Y307" s="183">
        <f>SUMIFS(BKE!$F:$F,BKE!$C:$C,'nguyen vat lieu kho'!$A:$A,BKE!$B:$B,'nguyen vat lieu kho'!Y$3)</f>
        <v>0</v>
      </c>
      <c r="Z307" s="183">
        <f>SUMIFS(BKE!$F:$F,BKE!$C:$C,'nguyen vat lieu kho'!$A:$A,BKE!$B:$B,'nguyen vat lieu kho'!Z$3)</f>
        <v>0</v>
      </c>
      <c r="AA307" s="183">
        <f>SUMIFS(BKE!$F:$F,BKE!$C:$C,'nguyen vat lieu kho'!$A:$A,BKE!$B:$B,'nguyen vat lieu kho'!AA$3)</f>
        <v>0</v>
      </c>
      <c r="AB307" s="183">
        <f>SUMIFS(BKE!$F:$F,BKE!$C:$C,'nguyen vat lieu kho'!$A:$A,BKE!$B:$B,'nguyen vat lieu kho'!AB$3)</f>
        <v>0</v>
      </c>
      <c r="AC307" s="183">
        <f>SUMIFS(BKE!$F:$F,BKE!$C:$C,'nguyen vat lieu kho'!$A:$A,BKE!$B:$B,'nguyen vat lieu kho'!AC$3)</f>
        <v>0</v>
      </c>
      <c r="AD307" s="183">
        <f>SUMIFS(BKE!$F:$F,BKE!$C:$C,'nguyen vat lieu kho'!$A:$A,BKE!$B:$B,'nguyen vat lieu kho'!AD$3)</f>
        <v>0</v>
      </c>
      <c r="AE307" s="183">
        <f>SUMIFS(BKE!$F:$F,BKE!$C:$C,'nguyen vat lieu kho'!$A:$A,BKE!$B:$B,'nguyen vat lieu kho'!AE$3)</f>
        <v>0</v>
      </c>
      <c r="AF307" s="183">
        <f>SUMIFS(BKE!$F:$F,BKE!$C:$C,'nguyen vat lieu kho'!$A:$A,BKE!$B:$B,'nguyen vat lieu kho'!AF$3)</f>
        <v>0</v>
      </c>
      <c r="AG307" s="183">
        <f>SUMIFS(BKE!$F:$F,BKE!$C:$C,'nguyen vat lieu kho'!$A:$A,BKE!$B:$B,'nguyen vat lieu kho'!AG$3)</f>
        <v>0</v>
      </c>
      <c r="AH307" s="183">
        <f>SUMIFS(BKE!$F:$F,BKE!$C:$C,'nguyen vat lieu kho'!$A:$A,BKE!$B:$B,'nguyen vat lieu kho'!AH$3)</f>
        <v>0</v>
      </c>
      <c r="AI307" s="183">
        <f>SUMIFS(BKE!$F:$F,BKE!$C:$C,'nguyen vat lieu kho'!$A:$A,BKE!$B:$B,'nguyen vat lieu kho'!AI$3)</f>
        <v>0</v>
      </c>
      <c r="AJ307" s="183">
        <f>SUMIFS(BKE!$F:$F,BKE!$C:$C,'nguyen vat lieu kho'!$A:$A,BKE!$B:$B,'nguyen vat lieu kho'!AJ$3)</f>
        <v>0</v>
      </c>
      <c r="AK307" s="183">
        <f>SUMIFS(BKE!$F:$F,BKE!$C:$C,'nguyen vat lieu kho'!$A:$A,BKE!$B:$B,'nguyen vat lieu kho'!AK$3)</f>
        <v>0</v>
      </c>
      <c r="AL307" s="183">
        <f>SUMIFS(BKE!$F:$F,BKE!$C:$C,'nguyen vat lieu kho'!$A:$A,BKE!$B:$B,'nguyen vat lieu kho'!AL$3)</f>
        <v>0</v>
      </c>
      <c r="AM307" s="183">
        <f>SUMIFS(BKE!$F:$F,BKE!$C:$C,'nguyen vat lieu kho'!$A:$A,BKE!$B:$B,'nguyen vat lieu kho'!AM$3)</f>
        <v>0</v>
      </c>
      <c r="AN307" s="183">
        <f>SUMIFS(BKE!$F:$F,BKE!$C:$C,'nguyen vat lieu kho'!$A:$A,BKE!$B:$B,'nguyen vat lieu kho'!AN$3)</f>
        <v>0</v>
      </c>
      <c r="AO307" s="183">
        <f>SUMIFS(BKE!$F:$F,BKE!$C:$C,'nguyen vat lieu kho'!$A:$A,BKE!$B:$B,'nguyen vat lieu kho'!AO$3)</f>
        <v>0</v>
      </c>
      <c r="AP307" s="183">
        <f>SUMIFS(BKE!$F:$F,BKE!$C:$C,'nguyen vat lieu kho'!$A:$A,BKE!$B:$B,'nguyen vat lieu kho'!AP$3)</f>
        <v>0</v>
      </c>
      <c r="AQ307" s="183">
        <f>SUMIFS(BKE!$F:$F,BKE!$C:$C,'nguyen vat lieu kho'!$A:$A,BKE!$B:$B,'nguyen vat lieu kho'!AQ$3)</f>
        <v>0</v>
      </c>
    </row>
    <row r="308" spans="1:43" s="118" customFormat="1" ht="25.5" customHeight="1">
      <c r="A308" s="9" t="s">
        <v>817</v>
      </c>
      <c r="B308" s="9" t="s">
        <v>632</v>
      </c>
      <c r="C308" s="9" t="s">
        <v>4</v>
      </c>
      <c r="D308" s="123">
        <f>VLOOKUP(A308,BKE!C656:H1062,5,0)</f>
        <v>114944</v>
      </c>
      <c r="E308" s="128">
        <v>2</v>
      </c>
      <c r="F308" s="124">
        <f t="shared" si="42"/>
        <v>229888</v>
      </c>
      <c r="G308" s="125">
        <f t="shared" si="43"/>
        <v>1.5</v>
      </c>
      <c r="H308" s="126">
        <f t="shared" ref="H308:H313" si="44">D308*G308</f>
        <v>172416</v>
      </c>
      <c r="I308" s="127">
        <f t="shared" si="40"/>
        <v>2</v>
      </c>
      <c r="J308" s="127">
        <f t="shared" si="40"/>
        <v>229888</v>
      </c>
      <c r="K308" s="128">
        <v>1.5</v>
      </c>
      <c r="L308" s="122">
        <f t="shared" si="41"/>
        <v>172416</v>
      </c>
      <c r="M308" s="183">
        <f>SUMIFS(BKE!$F:$F,BKE!$C:$C,'nguyen vat lieu kho'!$A:$A,BKE!$B:$B,'nguyen vat lieu kho'!M$3)</f>
        <v>0</v>
      </c>
      <c r="N308" s="183">
        <f>SUMIFS(BKE!$F:$F,BKE!$C:$C,'nguyen vat lieu kho'!$A:$A,BKE!$B:$B,'nguyen vat lieu kho'!N$3)</f>
        <v>0</v>
      </c>
      <c r="O308" s="183">
        <f>SUMIFS(BKE!$F:$F,BKE!$C:$C,'nguyen vat lieu kho'!$A:$A,BKE!$B:$B,'nguyen vat lieu kho'!O$3)</f>
        <v>0</v>
      </c>
      <c r="P308" s="183">
        <f>SUMIFS(BKE!$F:$F,BKE!$C:$C,'nguyen vat lieu kho'!$A:$A,BKE!$B:$B,'nguyen vat lieu kho'!P$3)</f>
        <v>0</v>
      </c>
      <c r="Q308" s="183">
        <f>SUMIFS(BKE!$F:$F,BKE!$C:$C,'nguyen vat lieu kho'!$A:$A,BKE!$B:$B,'nguyen vat lieu kho'!Q$3)</f>
        <v>0</v>
      </c>
      <c r="R308" s="183">
        <f>SUMIFS(BKE!$F:$F,BKE!$C:$C,'nguyen vat lieu kho'!$A:$A,BKE!$B:$B,'nguyen vat lieu kho'!R$3)</f>
        <v>0</v>
      </c>
      <c r="S308" s="183">
        <f>SUMIFS(BKE!$F:$F,BKE!$C:$C,'nguyen vat lieu kho'!$A:$A,BKE!$B:$B,'nguyen vat lieu kho'!S$3)</f>
        <v>0</v>
      </c>
      <c r="T308" s="183">
        <f>SUMIFS(BKE!$F:$F,BKE!$C:$C,'nguyen vat lieu kho'!$A:$A,BKE!$B:$B,'nguyen vat lieu kho'!T$3)</f>
        <v>0.5</v>
      </c>
      <c r="U308" s="183">
        <f>SUMIFS(BKE!$F:$F,BKE!$C:$C,'nguyen vat lieu kho'!$A:$A,BKE!$B:$B,'nguyen vat lieu kho'!U$3)</f>
        <v>0</v>
      </c>
      <c r="V308" s="183">
        <f>SUMIFS(BKE!$F:$F,BKE!$C:$C,'nguyen vat lieu kho'!$A:$A,BKE!$B:$B,'nguyen vat lieu kho'!V$3)</f>
        <v>0</v>
      </c>
      <c r="W308" s="183">
        <f>SUMIFS(BKE!$F:$F,BKE!$C:$C,'nguyen vat lieu kho'!$A:$A,BKE!$B:$B,'nguyen vat lieu kho'!W$3)</f>
        <v>0</v>
      </c>
      <c r="X308" s="183">
        <f>SUMIFS(BKE!$F:$F,BKE!$C:$C,'nguyen vat lieu kho'!$A:$A,BKE!$B:$B,'nguyen vat lieu kho'!X$3)</f>
        <v>0</v>
      </c>
      <c r="Y308" s="183">
        <f>SUMIFS(BKE!$F:$F,BKE!$C:$C,'nguyen vat lieu kho'!$A:$A,BKE!$B:$B,'nguyen vat lieu kho'!Y$3)</f>
        <v>0</v>
      </c>
      <c r="Z308" s="183">
        <f>SUMIFS(BKE!$F:$F,BKE!$C:$C,'nguyen vat lieu kho'!$A:$A,BKE!$B:$B,'nguyen vat lieu kho'!Z$3)</f>
        <v>0</v>
      </c>
      <c r="AA308" s="183">
        <f>SUMIFS(BKE!$F:$F,BKE!$C:$C,'nguyen vat lieu kho'!$A:$A,BKE!$B:$B,'nguyen vat lieu kho'!AA$3)</f>
        <v>0</v>
      </c>
      <c r="AB308" s="183">
        <f>SUMIFS(BKE!$F:$F,BKE!$C:$C,'nguyen vat lieu kho'!$A:$A,BKE!$B:$B,'nguyen vat lieu kho'!AB$3)</f>
        <v>0</v>
      </c>
      <c r="AC308" s="183">
        <f>SUMIFS(BKE!$F:$F,BKE!$C:$C,'nguyen vat lieu kho'!$A:$A,BKE!$B:$B,'nguyen vat lieu kho'!AC$3)</f>
        <v>0</v>
      </c>
      <c r="AD308" s="183">
        <f>SUMIFS(BKE!$F:$F,BKE!$C:$C,'nguyen vat lieu kho'!$A:$A,BKE!$B:$B,'nguyen vat lieu kho'!AD$3)</f>
        <v>0</v>
      </c>
      <c r="AE308" s="183">
        <f>SUMIFS(BKE!$F:$F,BKE!$C:$C,'nguyen vat lieu kho'!$A:$A,BKE!$B:$B,'nguyen vat lieu kho'!AE$3)</f>
        <v>0</v>
      </c>
      <c r="AF308" s="183">
        <f>SUMIFS(BKE!$F:$F,BKE!$C:$C,'nguyen vat lieu kho'!$A:$A,BKE!$B:$B,'nguyen vat lieu kho'!AF$3)</f>
        <v>0</v>
      </c>
      <c r="AG308" s="183">
        <f>SUMIFS(BKE!$F:$F,BKE!$C:$C,'nguyen vat lieu kho'!$A:$A,BKE!$B:$B,'nguyen vat lieu kho'!AG$3)</f>
        <v>0</v>
      </c>
      <c r="AH308" s="183">
        <f>SUMIFS(BKE!$F:$F,BKE!$C:$C,'nguyen vat lieu kho'!$A:$A,BKE!$B:$B,'nguyen vat lieu kho'!AH$3)</f>
        <v>0</v>
      </c>
      <c r="AI308" s="183">
        <f>SUMIFS(BKE!$F:$F,BKE!$C:$C,'nguyen vat lieu kho'!$A:$A,BKE!$B:$B,'nguyen vat lieu kho'!AI$3)</f>
        <v>0</v>
      </c>
      <c r="AJ308" s="183">
        <f>SUMIFS(BKE!$F:$F,BKE!$C:$C,'nguyen vat lieu kho'!$A:$A,BKE!$B:$B,'nguyen vat lieu kho'!AJ$3)</f>
        <v>0</v>
      </c>
      <c r="AK308" s="183">
        <f>SUMIFS(BKE!$F:$F,BKE!$C:$C,'nguyen vat lieu kho'!$A:$A,BKE!$B:$B,'nguyen vat lieu kho'!AK$3)</f>
        <v>0</v>
      </c>
      <c r="AL308" s="183">
        <f>SUMIFS(BKE!$F:$F,BKE!$C:$C,'nguyen vat lieu kho'!$A:$A,BKE!$B:$B,'nguyen vat lieu kho'!AL$3)</f>
        <v>0</v>
      </c>
      <c r="AM308" s="183">
        <f>SUMIFS(BKE!$F:$F,BKE!$C:$C,'nguyen vat lieu kho'!$A:$A,BKE!$B:$B,'nguyen vat lieu kho'!AM$3)</f>
        <v>0</v>
      </c>
      <c r="AN308" s="183">
        <f>SUMIFS(BKE!$F:$F,BKE!$C:$C,'nguyen vat lieu kho'!$A:$A,BKE!$B:$B,'nguyen vat lieu kho'!AN$3)</f>
        <v>0</v>
      </c>
      <c r="AO308" s="183">
        <f>SUMIFS(BKE!$F:$F,BKE!$C:$C,'nguyen vat lieu kho'!$A:$A,BKE!$B:$B,'nguyen vat lieu kho'!AO$3)</f>
        <v>0</v>
      </c>
      <c r="AP308" s="183">
        <f>SUMIFS(BKE!$F:$F,BKE!$C:$C,'nguyen vat lieu kho'!$A:$A,BKE!$B:$B,'nguyen vat lieu kho'!AP$3)</f>
        <v>1</v>
      </c>
      <c r="AQ308" s="183">
        <f>SUMIFS(BKE!$F:$F,BKE!$C:$C,'nguyen vat lieu kho'!$A:$A,BKE!$B:$B,'nguyen vat lieu kho'!AQ$3)</f>
        <v>0</v>
      </c>
    </row>
    <row r="309" spans="1:43" s="118" customFormat="1" ht="25.5" customHeight="1">
      <c r="A309" s="9" t="s">
        <v>807</v>
      </c>
      <c r="B309" s="131" t="s">
        <v>549</v>
      </c>
      <c r="C309" s="9" t="s">
        <v>99</v>
      </c>
      <c r="D309" s="123">
        <f>VLOOKUP(A309,BKE!C657:H1063,5,0)</f>
        <v>13000</v>
      </c>
      <c r="E309" s="128">
        <v>4</v>
      </c>
      <c r="F309" s="124">
        <f t="shared" si="42"/>
        <v>52000</v>
      </c>
      <c r="G309" s="125">
        <f t="shared" si="43"/>
        <v>5</v>
      </c>
      <c r="H309" s="126">
        <f t="shared" si="44"/>
        <v>65000</v>
      </c>
      <c r="I309" s="127">
        <f t="shared" si="40"/>
        <v>6</v>
      </c>
      <c r="J309" s="127">
        <f t="shared" si="40"/>
        <v>78000</v>
      </c>
      <c r="K309" s="128">
        <v>3</v>
      </c>
      <c r="L309" s="122">
        <f t="shared" si="41"/>
        <v>39000</v>
      </c>
      <c r="M309" s="183">
        <f>SUMIFS(BKE!$F:$F,BKE!$C:$C,'nguyen vat lieu kho'!$A:$A,BKE!$B:$B,'nguyen vat lieu kho'!M$3)</f>
        <v>0</v>
      </c>
      <c r="N309" s="183">
        <f>SUMIFS(BKE!$F:$F,BKE!$C:$C,'nguyen vat lieu kho'!$A:$A,BKE!$B:$B,'nguyen vat lieu kho'!N$3)</f>
        <v>0</v>
      </c>
      <c r="O309" s="183">
        <f>SUMIFS(BKE!$F:$F,BKE!$C:$C,'nguyen vat lieu kho'!$A:$A,BKE!$B:$B,'nguyen vat lieu kho'!O$3)</f>
        <v>0</v>
      </c>
      <c r="P309" s="183">
        <f>SUMIFS(BKE!$F:$F,BKE!$C:$C,'nguyen vat lieu kho'!$A:$A,BKE!$B:$B,'nguyen vat lieu kho'!P$3)</f>
        <v>0</v>
      </c>
      <c r="Q309" s="183">
        <f>SUMIFS(BKE!$F:$F,BKE!$C:$C,'nguyen vat lieu kho'!$A:$A,BKE!$B:$B,'nguyen vat lieu kho'!Q$3)</f>
        <v>0</v>
      </c>
      <c r="R309" s="183">
        <f>SUMIFS(BKE!$F:$F,BKE!$C:$C,'nguyen vat lieu kho'!$A:$A,BKE!$B:$B,'nguyen vat lieu kho'!R$3)</f>
        <v>0</v>
      </c>
      <c r="S309" s="183">
        <f>SUMIFS(BKE!$F:$F,BKE!$C:$C,'nguyen vat lieu kho'!$A:$A,BKE!$B:$B,'nguyen vat lieu kho'!S$3)</f>
        <v>0</v>
      </c>
      <c r="T309" s="183">
        <f>SUMIFS(BKE!$F:$F,BKE!$C:$C,'nguyen vat lieu kho'!$A:$A,BKE!$B:$B,'nguyen vat lieu kho'!T$3)</f>
        <v>5</v>
      </c>
      <c r="U309" s="183">
        <f>SUMIFS(BKE!$F:$F,BKE!$C:$C,'nguyen vat lieu kho'!$A:$A,BKE!$B:$B,'nguyen vat lieu kho'!U$3)</f>
        <v>0</v>
      </c>
      <c r="V309" s="183">
        <f>SUMIFS(BKE!$F:$F,BKE!$C:$C,'nguyen vat lieu kho'!$A:$A,BKE!$B:$B,'nguyen vat lieu kho'!V$3)</f>
        <v>0</v>
      </c>
      <c r="W309" s="183">
        <f>SUMIFS(BKE!$F:$F,BKE!$C:$C,'nguyen vat lieu kho'!$A:$A,BKE!$B:$B,'nguyen vat lieu kho'!W$3)</f>
        <v>0</v>
      </c>
      <c r="X309" s="183">
        <f>SUMIFS(BKE!$F:$F,BKE!$C:$C,'nguyen vat lieu kho'!$A:$A,BKE!$B:$B,'nguyen vat lieu kho'!X$3)</f>
        <v>0</v>
      </c>
      <c r="Y309" s="183">
        <f>SUMIFS(BKE!$F:$F,BKE!$C:$C,'nguyen vat lieu kho'!$A:$A,BKE!$B:$B,'nguyen vat lieu kho'!Y$3)</f>
        <v>0</v>
      </c>
      <c r="Z309" s="183">
        <f>SUMIFS(BKE!$F:$F,BKE!$C:$C,'nguyen vat lieu kho'!$A:$A,BKE!$B:$B,'nguyen vat lieu kho'!Z$3)</f>
        <v>0</v>
      </c>
      <c r="AA309" s="183">
        <f>SUMIFS(BKE!$F:$F,BKE!$C:$C,'nguyen vat lieu kho'!$A:$A,BKE!$B:$B,'nguyen vat lieu kho'!AA$3)</f>
        <v>0</v>
      </c>
      <c r="AB309" s="183">
        <f>SUMIFS(BKE!$F:$F,BKE!$C:$C,'nguyen vat lieu kho'!$A:$A,BKE!$B:$B,'nguyen vat lieu kho'!AB$3)</f>
        <v>0</v>
      </c>
      <c r="AC309" s="183">
        <f>SUMIFS(BKE!$F:$F,BKE!$C:$C,'nguyen vat lieu kho'!$A:$A,BKE!$B:$B,'nguyen vat lieu kho'!AC$3)</f>
        <v>0</v>
      </c>
      <c r="AD309" s="183">
        <f>SUMIFS(BKE!$F:$F,BKE!$C:$C,'nguyen vat lieu kho'!$A:$A,BKE!$B:$B,'nguyen vat lieu kho'!AD$3)</f>
        <v>0</v>
      </c>
      <c r="AE309" s="183">
        <f>SUMIFS(BKE!$F:$F,BKE!$C:$C,'nguyen vat lieu kho'!$A:$A,BKE!$B:$B,'nguyen vat lieu kho'!AE$3)</f>
        <v>0</v>
      </c>
      <c r="AF309" s="183">
        <f>SUMIFS(BKE!$F:$F,BKE!$C:$C,'nguyen vat lieu kho'!$A:$A,BKE!$B:$B,'nguyen vat lieu kho'!AF$3)</f>
        <v>0</v>
      </c>
      <c r="AG309" s="183">
        <f>SUMIFS(BKE!$F:$F,BKE!$C:$C,'nguyen vat lieu kho'!$A:$A,BKE!$B:$B,'nguyen vat lieu kho'!AG$3)</f>
        <v>0</v>
      </c>
      <c r="AH309" s="183">
        <f>SUMIFS(BKE!$F:$F,BKE!$C:$C,'nguyen vat lieu kho'!$A:$A,BKE!$B:$B,'nguyen vat lieu kho'!AH$3)</f>
        <v>0</v>
      </c>
      <c r="AI309" s="183">
        <f>SUMIFS(BKE!$F:$F,BKE!$C:$C,'nguyen vat lieu kho'!$A:$A,BKE!$B:$B,'nguyen vat lieu kho'!AI$3)</f>
        <v>0</v>
      </c>
      <c r="AJ309" s="183">
        <f>SUMIFS(BKE!$F:$F,BKE!$C:$C,'nguyen vat lieu kho'!$A:$A,BKE!$B:$B,'nguyen vat lieu kho'!AJ$3)</f>
        <v>0</v>
      </c>
      <c r="AK309" s="183">
        <f>SUMIFS(BKE!$F:$F,BKE!$C:$C,'nguyen vat lieu kho'!$A:$A,BKE!$B:$B,'nguyen vat lieu kho'!AK$3)</f>
        <v>0</v>
      </c>
      <c r="AL309" s="183">
        <f>SUMIFS(BKE!$F:$F,BKE!$C:$C,'nguyen vat lieu kho'!$A:$A,BKE!$B:$B,'nguyen vat lieu kho'!AL$3)</f>
        <v>0</v>
      </c>
      <c r="AM309" s="183">
        <f>SUMIFS(BKE!$F:$F,BKE!$C:$C,'nguyen vat lieu kho'!$A:$A,BKE!$B:$B,'nguyen vat lieu kho'!AM$3)</f>
        <v>0</v>
      </c>
      <c r="AN309" s="183">
        <f>SUMIFS(BKE!$F:$F,BKE!$C:$C,'nguyen vat lieu kho'!$A:$A,BKE!$B:$B,'nguyen vat lieu kho'!AN$3)</f>
        <v>0</v>
      </c>
      <c r="AO309" s="183">
        <f>SUMIFS(BKE!$F:$F,BKE!$C:$C,'nguyen vat lieu kho'!$A:$A,BKE!$B:$B,'nguyen vat lieu kho'!AO$3)</f>
        <v>0</v>
      </c>
      <c r="AP309" s="183">
        <f>SUMIFS(BKE!$F:$F,BKE!$C:$C,'nguyen vat lieu kho'!$A:$A,BKE!$B:$B,'nguyen vat lieu kho'!AP$3)</f>
        <v>0</v>
      </c>
      <c r="AQ309" s="183">
        <f>SUMIFS(BKE!$F:$F,BKE!$C:$C,'nguyen vat lieu kho'!$A:$A,BKE!$B:$B,'nguyen vat lieu kho'!AQ$3)</f>
        <v>0</v>
      </c>
    </row>
    <row r="310" spans="1:43" s="118" customFormat="1" ht="25.5" customHeight="1">
      <c r="A310" s="9" t="s">
        <v>822</v>
      </c>
      <c r="B310" s="131" t="s">
        <v>634</v>
      </c>
      <c r="C310" s="9" t="s">
        <v>4</v>
      </c>
      <c r="D310" s="123">
        <f>VLOOKUP(A310,BKE!C658:H1064,5,0)</f>
        <v>21988</v>
      </c>
      <c r="E310" s="128">
        <v>2</v>
      </c>
      <c r="F310" s="124">
        <f t="shared" si="42"/>
        <v>43976</v>
      </c>
      <c r="G310" s="125">
        <f t="shared" si="43"/>
        <v>2</v>
      </c>
      <c r="H310" s="126">
        <f t="shared" si="44"/>
        <v>43976</v>
      </c>
      <c r="I310" s="127">
        <f t="shared" si="40"/>
        <v>3</v>
      </c>
      <c r="J310" s="127">
        <f t="shared" si="40"/>
        <v>65964</v>
      </c>
      <c r="K310" s="128">
        <v>1</v>
      </c>
      <c r="L310" s="122">
        <f t="shared" si="41"/>
        <v>21988</v>
      </c>
      <c r="M310" s="183">
        <f>SUMIFS(BKE!$F:$F,BKE!$C:$C,'nguyen vat lieu kho'!$A:$A,BKE!$B:$B,'nguyen vat lieu kho'!M$3)</f>
        <v>0</v>
      </c>
      <c r="N310" s="183">
        <f>SUMIFS(BKE!$F:$F,BKE!$C:$C,'nguyen vat lieu kho'!$A:$A,BKE!$B:$B,'nguyen vat lieu kho'!N$3)</f>
        <v>0</v>
      </c>
      <c r="O310" s="183">
        <f>SUMIFS(BKE!$F:$F,BKE!$C:$C,'nguyen vat lieu kho'!$A:$A,BKE!$B:$B,'nguyen vat lieu kho'!O$3)</f>
        <v>0</v>
      </c>
      <c r="P310" s="183">
        <f>SUMIFS(BKE!$F:$F,BKE!$C:$C,'nguyen vat lieu kho'!$A:$A,BKE!$B:$B,'nguyen vat lieu kho'!P$3)</f>
        <v>0</v>
      </c>
      <c r="Q310" s="183">
        <f>SUMIFS(BKE!$F:$F,BKE!$C:$C,'nguyen vat lieu kho'!$A:$A,BKE!$B:$B,'nguyen vat lieu kho'!Q$3)</f>
        <v>0</v>
      </c>
      <c r="R310" s="183">
        <f>SUMIFS(BKE!$F:$F,BKE!$C:$C,'nguyen vat lieu kho'!$A:$A,BKE!$B:$B,'nguyen vat lieu kho'!R$3)</f>
        <v>0</v>
      </c>
      <c r="S310" s="183">
        <f>SUMIFS(BKE!$F:$F,BKE!$C:$C,'nguyen vat lieu kho'!$A:$A,BKE!$B:$B,'nguyen vat lieu kho'!S$3)</f>
        <v>0</v>
      </c>
      <c r="T310" s="183">
        <f>SUMIFS(BKE!$F:$F,BKE!$C:$C,'nguyen vat lieu kho'!$A:$A,BKE!$B:$B,'nguyen vat lieu kho'!T$3)</f>
        <v>2</v>
      </c>
      <c r="U310" s="183">
        <f>SUMIFS(BKE!$F:$F,BKE!$C:$C,'nguyen vat lieu kho'!$A:$A,BKE!$B:$B,'nguyen vat lieu kho'!U$3)</f>
        <v>0</v>
      </c>
      <c r="V310" s="183">
        <f>SUMIFS(BKE!$F:$F,BKE!$C:$C,'nguyen vat lieu kho'!$A:$A,BKE!$B:$B,'nguyen vat lieu kho'!V$3)</f>
        <v>0</v>
      </c>
      <c r="W310" s="183">
        <f>SUMIFS(BKE!$F:$F,BKE!$C:$C,'nguyen vat lieu kho'!$A:$A,BKE!$B:$B,'nguyen vat lieu kho'!W$3)</f>
        <v>0</v>
      </c>
      <c r="X310" s="183">
        <f>SUMIFS(BKE!$F:$F,BKE!$C:$C,'nguyen vat lieu kho'!$A:$A,BKE!$B:$B,'nguyen vat lieu kho'!X$3)</f>
        <v>0</v>
      </c>
      <c r="Y310" s="183">
        <f>SUMIFS(BKE!$F:$F,BKE!$C:$C,'nguyen vat lieu kho'!$A:$A,BKE!$B:$B,'nguyen vat lieu kho'!Y$3)</f>
        <v>0</v>
      </c>
      <c r="Z310" s="183">
        <f>SUMIFS(BKE!$F:$F,BKE!$C:$C,'nguyen vat lieu kho'!$A:$A,BKE!$B:$B,'nguyen vat lieu kho'!Z$3)</f>
        <v>0</v>
      </c>
      <c r="AA310" s="183">
        <f>SUMIFS(BKE!$F:$F,BKE!$C:$C,'nguyen vat lieu kho'!$A:$A,BKE!$B:$B,'nguyen vat lieu kho'!AA$3)</f>
        <v>0</v>
      </c>
      <c r="AB310" s="183">
        <f>SUMIFS(BKE!$F:$F,BKE!$C:$C,'nguyen vat lieu kho'!$A:$A,BKE!$B:$B,'nguyen vat lieu kho'!AB$3)</f>
        <v>0</v>
      </c>
      <c r="AC310" s="183">
        <f>SUMIFS(BKE!$F:$F,BKE!$C:$C,'nguyen vat lieu kho'!$A:$A,BKE!$B:$B,'nguyen vat lieu kho'!AC$3)</f>
        <v>0</v>
      </c>
      <c r="AD310" s="183">
        <f>SUMIFS(BKE!$F:$F,BKE!$C:$C,'nguyen vat lieu kho'!$A:$A,BKE!$B:$B,'nguyen vat lieu kho'!AD$3)</f>
        <v>0</v>
      </c>
      <c r="AE310" s="183">
        <f>SUMIFS(BKE!$F:$F,BKE!$C:$C,'nguyen vat lieu kho'!$A:$A,BKE!$B:$B,'nguyen vat lieu kho'!AE$3)</f>
        <v>0</v>
      </c>
      <c r="AF310" s="183">
        <f>SUMIFS(BKE!$F:$F,BKE!$C:$C,'nguyen vat lieu kho'!$A:$A,BKE!$B:$B,'nguyen vat lieu kho'!AF$3)</f>
        <v>0</v>
      </c>
      <c r="AG310" s="183">
        <f>SUMIFS(BKE!$F:$F,BKE!$C:$C,'nguyen vat lieu kho'!$A:$A,BKE!$B:$B,'nguyen vat lieu kho'!AG$3)</f>
        <v>0</v>
      </c>
      <c r="AH310" s="183">
        <f>SUMIFS(BKE!$F:$F,BKE!$C:$C,'nguyen vat lieu kho'!$A:$A,BKE!$B:$B,'nguyen vat lieu kho'!AH$3)</f>
        <v>0</v>
      </c>
      <c r="AI310" s="183">
        <f>SUMIFS(BKE!$F:$F,BKE!$C:$C,'nguyen vat lieu kho'!$A:$A,BKE!$B:$B,'nguyen vat lieu kho'!AI$3)</f>
        <v>0</v>
      </c>
      <c r="AJ310" s="183">
        <f>SUMIFS(BKE!$F:$F,BKE!$C:$C,'nguyen vat lieu kho'!$A:$A,BKE!$B:$B,'nguyen vat lieu kho'!AJ$3)</f>
        <v>0</v>
      </c>
      <c r="AK310" s="183">
        <f>SUMIFS(BKE!$F:$F,BKE!$C:$C,'nguyen vat lieu kho'!$A:$A,BKE!$B:$B,'nguyen vat lieu kho'!AK$3)</f>
        <v>0</v>
      </c>
      <c r="AL310" s="183">
        <f>SUMIFS(BKE!$F:$F,BKE!$C:$C,'nguyen vat lieu kho'!$A:$A,BKE!$B:$B,'nguyen vat lieu kho'!AL$3)</f>
        <v>0</v>
      </c>
      <c r="AM310" s="183">
        <f>SUMIFS(BKE!$F:$F,BKE!$C:$C,'nguyen vat lieu kho'!$A:$A,BKE!$B:$B,'nguyen vat lieu kho'!AM$3)</f>
        <v>0</v>
      </c>
      <c r="AN310" s="183">
        <f>SUMIFS(BKE!$F:$F,BKE!$C:$C,'nguyen vat lieu kho'!$A:$A,BKE!$B:$B,'nguyen vat lieu kho'!AN$3)</f>
        <v>0</v>
      </c>
      <c r="AO310" s="183">
        <f>SUMIFS(BKE!$F:$F,BKE!$C:$C,'nguyen vat lieu kho'!$A:$A,BKE!$B:$B,'nguyen vat lieu kho'!AO$3)</f>
        <v>0</v>
      </c>
      <c r="AP310" s="183">
        <f>SUMIFS(BKE!$F:$F,BKE!$C:$C,'nguyen vat lieu kho'!$A:$A,BKE!$B:$B,'nguyen vat lieu kho'!AP$3)</f>
        <v>0</v>
      </c>
      <c r="AQ310" s="183">
        <f>SUMIFS(BKE!$F:$F,BKE!$C:$C,'nguyen vat lieu kho'!$A:$A,BKE!$B:$B,'nguyen vat lieu kho'!AQ$3)</f>
        <v>0</v>
      </c>
    </row>
    <row r="311" spans="1:43" s="118" customFormat="1" ht="25.5" customHeight="1">
      <c r="A311" s="9" t="s">
        <v>663</v>
      </c>
      <c r="B311" s="131" t="s">
        <v>664</v>
      </c>
      <c r="C311" s="9" t="s">
        <v>76</v>
      </c>
      <c r="D311" s="123">
        <f>VLOOKUP(A311,BKE!C659:H1065,5,0)</f>
        <v>39984.444444444445</v>
      </c>
      <c r="E311" s="128">
        <v>0</v>
      </c>
      <c r="F311" s="124">
        <f t="shared" si="42"/>
        <v>0</v>
      </c>
      <c r="G311" s="125">
        <f t="shared" si="43"/>
        <v>9</v>
      </c>
      <c r="H311" s="126">
        <f t="shared" si="44"/>
        <v>359860</v>
      </c>
      <c r="I311" s="127">
        <f t="shared" si="40"/>
        <v>7</v>
      </c>
      <c r="J311" s="127">
        <f t="shared" si="40"/>
        <v>279891.11111111112</v>
      </c>
      <c r="K311" s="128">
        <v>2</v>
      </c>
      <c r="L311" s="122">
        <f t="shared" si="41"/>
        <v>79968.888888888891</v>
      </c>
      <c r="M311" s="183">
        <f>SUMIFS(BKE!$F:$F,BKE!$C:$C,'nguyen vat lieu kho'!$A:$A,BKE!$B:$B,'nguyen vat lieu kho'!M$3)</f>
        <v>2</v>
      </c>
      <c r="N311" s="183">
        <f>SUMIFS(BKE!$F:$F,BKE!$C:$C,'nguyen vat lieu kho'!$A:$A,BKE!$B:$B,'nguyen vat lieu kho'!N$3)</f>
        <v>0</v>
      </c>
      <c r="O311" s="183">
        <f>SUMIFS(BKE!$F:$F,BKE!$C:$C,'nguyen vat lieu kho'!$A:$A,BKE!$B:$B,'nguyen vat lieu kho'!O$3)</f>
        <v>0</v>
      </c>
      <c r="P311" s="183">
        <f>SUMIFS(BKE!$F:$F,BKE!$C:$C,'nguyen vat lieu kho'!$A:$A,BKE!$B:$B,'nguyen vat lieu kho'!P$3)</f>
        <v>0</v>
      </c>
      <c r="Q311" s="183">
        <f>SUMIFS(BKE!$F:$F,BKE!$C:$C,'nguyen vat lieu kho'!$A:$A,BKE!$B:$B,'nguyen vat lieu kho'!Q$3)</f>
        <v>0</v>
      </c>
      <c r="R311" s="183">
        <f>SUMIFS(BKE!$F:$F,BKE!$C:$C,'nguyen vat lieu kho'!$A:$A,BKE!$B:$B,'nguyen vat lieu kho'!R$3)</f>
        <v>0</v>
      </c>
      <c r="S311" s="183">
        <f>SUMIFS(BKE!$F:$F,BKE!$C:$C,'nguyen vat lieu kho'!$A:$A,BKE!$B:$B,'nguyen vat lieu kho'!S$3)</f>
        <v>0</v>
      </c>
      <c r="T311" s="183">
        <f>SUMIFS(BKE!$F:$F,BKE!$C:$C,'nguyen vat lieu kho'!$A:$A,BKE!$B:$B,'nguyen vat lieu kho'!T$3)</f>
        <v>3</v>
      </c>
      <c r="U311" s="183">
        <f>SUMIFS(BKE!$F:$F,BKE!$C:$C,'nguyen vat lieu kho'!$A:$A,BKE!$B:$B,'nguyen vat lieu kho'!U$3)</f>
        <v>0</v>
      </c>
      <c r="V311" s="183">
        <f>SUMIFS(BKE!$F:$F,BKE!$C:$C,'nguyen vat lieu kho'!$A:$A,BKE!$B:$B,'nguyen vat lieu kho'!V$3)</f>
        <v>0</v>
      </c>
      <c r="W311" s="183">
        <f>SUMIFS(BKE!$F:$F,BKE!$C:$C,'nguyen vat lieu kho'!$A:$A,BKE!$B:$B,'nguyen vat lieu kho'!W$3)</f>
        <v>0</v>
      </c>
      <c r="X311" s="183">
        <f>SUMIFS(BKE!$F:$F,BKE!$C:$C,'nguyen vat lieu kho'!$A:$A,BKE!$B:$B,'nguyen vat lieu kho'!X$3)</f>
        <v>0</v>
      </c>
      <c r="Y311" s="183">
        <f>SUMIFS(BKE!$F:$F,BKE!$C:$C,'nguyen vat lieu kho'!$A:$A,BKE!$B:$B,'nguyen vat lieu kho'!Y$3)</f>
        <v>0</v>
      </c>
      <c r="Z311" s="183">
        <f>SUMIFS(BKE!$F:$F,BKE!$C:$C,'nguyen vat lieu kho'!$A:$A,BKE!$B:$B,'nguyen vat lieu kho'!Z$3)</f>
        <v>0</v>
      </c>
      <c r="AA311" s="183">
        <f>SUMIFS(BKE!$F:$F,BKE!$C:$C,'nguyen vat lieu kho'!$A:$A,BKE!$B:$B,'nguyen vat lieu kho'!AA$3)</f>
        <v>3</v>
      </c>
      <c r="AB311" s="183">
        <f>SUMIFS(BKE!$F:$F,BKE!$C:$C,'nguyen vat lieu kho'!$A:$A,BKE!$B:$B,'nguyen vat lieu kho'!AB$3)</f>
        <v>0</v>
      </c>
      <c r="AC311" s="183">
        <f>SUMIFS(BKE!$F:$F,BKE!$C:$C,'nguyen vat lieu kho'!$A:$A,BKE!$B:$B,'nguyen vat lieu kho'!AC$3)</f>
        <v>0</v>
      </c>
      <c r="AD311" s="183">
        <f>SUMIFS(BKE!$F:$F,BKE!$C:$C,'nguyen vat lieu kho'!$A:$A,BKE!$B:$B,'nguyen vat lieu kho'!AD$3)</f>
        <v>0</v>
      </c>
      <c r="AE311" s="183">
        <f>SUMIFS(BKE!$F:$F,BKE!$C:$C,'nguyen vat lieu kho'!$A:$A,BKE!$B:$B,'nguyen vat lieu kho'!AE$3)</f>
        <v>0</v>
      </c>
      <c r="AF311" s="183">
        <f>SUMIFS(BKE!$F:$F,BKE!$C:$C,'nguyen vat lieu kho'!$A:$A,BKE!$B:$B,'nguyen vat lieu kho'!AF$3)</f>
        <v>0</v>
      </c>
      <c r="AG311" s="183">
        <f>SUMIFS(BKE!$F:$F,BKE!$C:$C,'nguyen vat lieu kho'!$A:$A,BKE!$B:$B,'nguyen vat lieu kho'!AG$3)</f>
        <v>0</v>
      </c>
      <c r="AH311" s="183">
        <f>SUMIFS(BKE!$F:$F,BKE!$C:$C,'nguyen vat lieu kho'!$A:$A,BKE!$B:$B,'nguyen vat lieu kho'!AH$3)</f>
        <v>1</v>
      </c>
      <c r="AI311" s="183">
        <f>SUMIFS(BKE!$F:$F,BKE!$C:$C,'nguyen vat lieu kho'!$A:$A,BKE!$B:$B,'nguyen vat lieu kho'!AI$3)</f>
        <v>0</v>
      </c>
      <c r="AJ311" s="183">
        <f>SUMIFS(BKE!$F:$F,BKE!$C:$C,'nguyen vat lieu kho'!$A:$A,BKE!$B:$B,'nguyen vat lieu kho'!AJ$3)</f>
        <v>0</v>
      </c>
      <c r="AK311" s="183">
        <f>SUMIFS(BKE!$F:$F,BKE!$C:$C,'nguyen vat lieu kho'!$A:$A,BKE!$B:$B,'nguyen vat lieu kho'!AK$3)</f>
        <v>0</v>
      </c>
      <c r="AL311" s="183">
        <f>SUMIFS(BKE!$F:$F,BKE!$C:$C,'nguyen vat lieu kho'!$A:$A,BKE!$B:$B,'nguyen vat lieu kho'!AL$3)</f>
        <v>0</v>
      </c>
      <c r="AM311" s="183">
        <f>SUMIFS(BKE!$F:$F,BKE!$C:$C,'nguyen vat lieu kho'!$A:$A,BKE!$B:$B,'nguyen vat lieu kho'!AM$3)</f>
        <v>0</v>
      </c>
      <c r="AN311" s="183">
        <f>SUMIFS(BKE!$F:$F,BKE!$C:$C,'nguyen vat lieu kho'!$A:$A,BKE!$B:$B,'nguyen vat lieu kho'!AN$3)</f>
        <v>0</v>
      </c>
      <c r="AO311" s="183">
        <f>SUMIFS(BKE!$F:$F,BKE!$C:$C,'nguyen vat lieu kho'!$A:$A,BKE!$B:$B,'nguyen vat lieu kho'!AO$3)</f>
        <v>0</v>
      </c>
      <c r="AP311" s="183">
        <f>SUMIFS(BKE!$F:$F,BKE!$C:$C,'nguyen vat lieu kho'!$A:$A,BKE!$B:$B,'nguyen vat lieu kho'!AP$3)</f>
        <v>0</v>
      </c>
      <c r="AQ311" s="183">
        <f>SUMIFS(BKE!$F:$F,BKE!$C:$C,'nguyen vat lieu kho'!$A:$A,BKE!$B:$B,'nguyen vat lieu kho'!AQ$3)</f>
        <v>0</v>
      </c>
    </row>
    <row r="312" spans="1:43" s="118" customFormat="1" ht="25.5" customHeight="1">
      <c r="A312" s="9" t="s">
        <v>823</v>
      </c>
      <c r="B312" s="131" t="s">
        <v>655</v>
      </c>
      <c r="C312" s="9" t="s">
        <v>188</v>
      </c>
      <c r="D312" s="123">
        <f>VLOOKUP(A312,BKE!C660:H1066,5,0)</f>
        <v>68160.25</v>
      </c>
      <c r="E312" s="128">
        <v>0</v>
      </c>
      <c r="F312" s="124">
        <f t="shared" si="42"/>
        <v>0</v>
      </c>
      <c r="G312" s="125">
        <f t="shared" ref="G312:G321" si="45">SUM(M312:AQ312)</f>
        <v>8</v>
      </c>
      <c r="H312" s="126">
        <f t="shared" si="44"/>
        <v>545282</v>
      </c>
      <c r="I312" s="127">
        <f t="shared" si="40"/>
        <v>8</v>
      </c>
      <c r="J312" s="127">
        <f t="shared" si="40"/>
        <v>545282</v>
      </c>
      <c r="K312" s="128"/>
      <c r="L312" s="122">
        <f t="shared" si="41"/>
        <v>0</v>
      </c>
      <c r="M312" s="183">
        <f>SUMIFS(BKE!$F:$F,BKE!$C:$C,'nguyen vat lieu kho'!$A:$A,BKE!$B:$B,'nguyen vat lieu kho'!M$3)</f>
        <v>2</v>
      </c>
      <c r="N312" s="183">
        <f>SUMIFS(BKE!$F:$F,BKE!$C:$C,'nguyen vat lieu kho'!$A:$A,BKE!$B:$B,'nguyen vat lieu kho'!N$3)</f>
        <v>0</v>
      </c>
      <c r="O312" s="183">
        <f>SUMIFS(BKE!$F:$F,BKE!$C:$C,'nguyen vat lieu kho'!$A:$A,BKE!$B:$B,'nguyen vat lieu kho'!O$3)</f>
        <v>0</v>
      </c>
      <c r="P312" s="183">
        <f>SUMIFS(BKE!$F:$F,BKE!$C:$C,'nguyen vat lieu kho'!$A:$A,BKE!$B:$B,'nguyen vat lieu kho'!P$3)</f>
        <v>0</v>
      </c>
      <c r="Q312" s="183">
        <f>SUMIFS(BKE!$F:$F,BKE!$C:$C,'nguyen vat lieu kho'!$A:$A,BKE!$B:$B,'nguyen vat lieu kho'!Q$3)</f>
        <v>0</v>
      </c>
      <c r="R312" s="183">
        <f>SUMIFS(BKE!$F:$F,BKE!$C:$C,'nguyen vat lieu kho'!$A:$A,BKE!$B:$B,'nguyen vat lieu kho'!R$3)</f>
        <v>0</v>
      </c>
      <c r="S312" s="183">
        <f>SUMIFS(BKE!$F:$F,BKE!$C:$C,'nguyen vat lieu kho'!$A:$A,BKE!$B:$B,'nguyen vat lieu kho'!S$3)</f>
        <v>0</v>
      </c>
      <c r="T312" s="183">
        <f>SUMIFS(BKE!$F:$F,BKE!$C:$C,'nguyen vat lieu kho'!$A:$A,BKE!$B:$B,'nguyen vat lieu kho'!T$3)</f>
        <v>2</v>
      </c>
      <c r="U312" s="183">
        <f>SUMIFS(BKE!$F:$F,BKE!$C:$C,'nguyen vat lieu kho'!$A:$A,BKE!$B:$B,'nguyen vat lieu kho'!U$3)</f>
        <v>0</v>
      </c>
      <c r="V312" s="183">
        <f>SUMIFS(BKE!$F:$F,BKE!$C:$C,'nguyen vat lieu kho'!$A:$A,BKE!$B:$B,'nguyen vat lieu kho'!V$3)</f>
        <v>0</v>
      </c>
      <c r="W312" s="183">
        <f>SUMIFS(BKE!$F:$F,BKE!$C:$C,'nguyen vat lieu kho'!$A:$A,BKE!$B:$B,'nguyen vat lieu kho'!W$3)</f>
        <v>0</v>
      </c>
      <c r="X312" s="183">
        <f>SUMIFS(BKE!$F:$F,BKE!$C:$C,'nguyen vat lieu kho'!$A:$A,BKE!$B:$B,'nguyen vat lieu kho'!X$3)</f>
        <v>0</v>
      </c>
      <c r="Y312" s="183">
        <f>SUMIFS(BKE!$F:$F,BKE!$C:$C,'nguyen vat lieu kho'!$A:$A,BKE!$B:$B,'nguyen vat lieu kho'!Y$3)</f>
        <v>0</v>
      </c>
      <c r="Z312" s="183">
        <f>SUMIFS(BKE!$F:$F,BKE!$C:$C,'nguyen vat lieu kho'!$A:$A,BKE!$B:$B,'nguyen vat lieu kho'!Z$3)</f>
        <v>0</v>
      </c>
      <c r="AA312" s="183">
        <f>SUMIFS(BKE!$F:$F,BKE!$C:$C,'nguyen vat lieu kho'!$A:$A,BKE!$B:$B,'nguyen vat lieu kho'!AA$3)</f>
        <v>2</v>
      </c>
      <c r="AB312" s="183">
        <f>SUMIFS(BKE!$F:$F,BKE!$C:$C,'nguyen vat lieu kho'!$A:$A,BKE!$B:$B,'nguyen vat lieu kho'!AB$3)</f>
        <v>0</v>
      </c>
      <c r="AC312" s="183">
        <f>SUMIFS(BKE!$F:$F,BKE!$C:$C,'nguyen vat lieu kho'!$A:$A,BKE!$B:$B,'nguyen vat lieu kho'!AC$3)</f>
        <v>0</v>
      </c>
      <c r="AD312" s="183">
        <f>SUMIFS(BKE!$F:$F,BKE!$C:$C,'nguyen vat lieu kho'!$A:$A,BKE!$B:$B,'nguyen vat lieu kho'!AD$3)</f>
        <v>0</v>
      </c>
      <c r="AE312" s="183">
        <f>SUMIFS(BKE!$F:$F,BKE!$C:$C,'nguyen vat lieu kho'!$A:$A,BKE!$B:$B,'nguyen vat lieu kho'!AE$3)</f>
        <v>0</v>
      </c>
      <c r="AF312" s="183">
        <f>SUMIFS(BKE!$F:$F,BKE!$C:$C,'nguyen vat lieu kho'!$A:$A,BKE!$B:$B,'nguyen vat lieu kho'!AF$3)</f>
        <v>0</v>
      </c>
      <c r="AG312" s="183">
        <f>SUMIFS(BKE!$F:$F,BKE!$C:$C,'nguyen vat lieu kho'!$A:$A,BKE!$B:$B,'nguyen vat lieu kho'!AG$3)</f>
        <v>0</v>
      </c>
      <c r="AH312" s="183">
        <f>SUMIFS(BKE!$F:$F,BKE!$C:$C,'nguyen vat lieu kho'!$A:$A,BKE!$B:$B,'nguyen vat lieu kho'!AH$3)</f>
        <v>1</v>
      </c>
      <c r="AI312" s="183">
        <f>SUMIFS(BKE!$F:$F,BKE!$C:$C,'nguyen vat lieu kho'!$A:$A,BKE!$B:$B,'nguyen vat lieu kho'!AI$3)</f>
        <v>0</v>
      </c>
      <c r="AJ312" s="183">
        <f>SUMIFS(BKE!$F:$F,BKE!$C:$C,'nguyen vat lieu kho'!$A:$A,BKE!$B:$B,'nguyen vat lieu kho'!AJ$3)</f>
        <v>0</v>
      </c>
      <c r="AK312" s="183">
        <f>SUMIFS(BKE!$F:$F,BKE!$C:$C,'nguyen vat lieu kho'!$A:$A,BKE!$B:$B,'nguyen vat lieu kho'!AK$3)</f>
        <v>0</v>
      </c>
      <c r="AL312" s="183">
        <f>SUMIFS(BKE!$F:$F,BKE!$C:$C,'nguyen vat lieu kho'!$A:$A,BKE!$B:$B,'nguyen vat lieu kho'!AL$3)</f>
        <v>0</v>
      </c>
      <c r="AM312" s="183">
        <f>SUMIFS(BKE!$F:$F,BKE!$C:$C,'nguyen vat lieu kho'!$A:$A,BKE!$B:$B,'nguyen vat lieu kho'!AM$3)</f>
        <v>0</v>
      </c>
      <c r="AN312" s="183">
        <f>SUMIFS(BKE!$F:$F,BKE!$C:$C,'nguyen vat lieu kho'!$A:$A,BKE!$B:$B,'nguyen vat lieu kho'!AN$3)</f>
        <v>0</v>
      </c>
      <c r="AO312" s="183">
        <f>SUMIFS(BKE!$F:$F,BKE!$C:$C,'nguyen vat lieu kho'!$A:$A,BKE!$B:$B,'nguyen vat lieu kho'!AO$3)</f>
        <v>0</v>
      </c>
      <c r="AP312" s="183">
        <f>SUMIFS(BKE!$F:$F,BKE!$C:$C,'nguyen vat lieu kho'!$A:$A,BKE!$B:$B,'nguyen vat lieu kho'!AP$3)</f>
        <v>1</v>
      </c>
      <c r="AQ312" s="183">
        <f>SUMIFS(BKE!$F:$F,BKE!$C:$C,'nguyen vat lieu kho'!$A:$A,BKE!$B:$B,'nguyen vat lieu kho'!AQ$3)</f>
        <v>0</v>
      </c>
    </row>
    <row r="313" spans="1:43" s="118" customFormat="1" ht="25.5" customHeight="1">
      <c r="A313" s="9" t="s">
        <v>654</v>
      </c>
      <c r="B313" s="131" t="s">
        <v>659</v>
      </c>
      <c r="C313" s="9" t="s">
        <v>188</v>
      </c>
      <c r="D313" s="123">
        <f>VLOOKUP(A313,BKE!C661:H1067,5,0)</f>
        <v>68074.857142857145</v>
      </c>
      <c r="E313" s="128">
        <v>0</v>
      </c>
      <c r="F313" s="124">
        <f t="shared" si="42"/>
        <v>0</v>
      </c>
      <c r="G313" s="125">
        <f t="shared" si="45"/>
        <v>7</v>
      </c>
      <c r="H313" s="126">
        <f t="shared" si="44"/>
        <v>476524</v>
      </c>
      <c r="I313" s="127">
        <f t="shared" si="40"/>
        <v>6</v>
      </c>
      <c r="J313" s="127">
        <f t="shared" si="40"/>
        <v>408449.14285714284</v>
      </c>
      <c r="K313" s="128">
        <v>1</v>
      </c>
      <c r="L313" s="122">
        <f t="shared" si="41"/>
        <v>68074.857142857145</v>
      </c>
      <c r="M313" s="183">
        <f>SUMIFS(BKE!$F:$F,BKE!$C:$C,'nguyen vat lieu kho'!$A:$A,BKE!$B:$B,'nguyen vat lieu kho'!M$3)</f>
        <v>1</v>
      </c>
      <c r="N313" s="183">
        <f>SUMIFS(BKE!$F:$F,BKE!$C:$C,'nguyen vat lieu kho'!$A:$A,BKE!$B:$B,'nguyen vat lieu kho'!N$3)</f>
        <v>0</v>
      </c>
      <c r="O313" s="183">
        <f>SUMIFS(BKE!$F:$F,BKE!$C:$C,'nguyen vat lieu kho'!$A:$A,BKE!$B:$B,'nguyen vat lieu kho'!O$3)</f>
        <v>0</v>
      </c>
      <c r="P313" s="183">
        <f>SUMIFS(BKE!$F:$F,BKE!$C:$C,'nguyen vat lieu kho'!$A:$A,BKE!$B:$B,'nguyen vat lieu kho'!P$3)</f>
        <v>0</v>
      </c>
      <c r="Q313" s="183">
        <f>SUMIFS(BKE!$F:$F,BKE!$C:$C,'nguyen vat lieu kho'!$A:$A,BKE!$B:$B,'nguyen vat lieu kho'!Q$3)</f>
        <v>0</v>
      </c>
      <c r="R313" s="183">
        <f>SUMIFS(BKE!$F:$F,BKE!$C:$C,'nguyen vat lieu kho'!$A:$A,BKE!$B:$B,'nguyen vat lieu kho'!R$3)</f>
        <v>0</v>
      </c>
      <c r="S313" s="183">
        <f>SUMIFS(BKE!$F:$F,BKE!$C:$C,'nguyen vat lieu kho'!$A:$A,BKE!$B:$B,'nguyen vat lieu kho'!S$3)</f>
        <v>0</v>
      </c>
      <c r="T313" s="183">
        <f>SUMIFS(BKE!$F:$F,BKE!$C:$C,'nguyen vat lieu kho'!$A:$A,BKE!$B:$B,'nguyen vat lieu kho'!T$3)</f>
        <v>2</v>
      </c>
      <c r="U313" s="183">
        <f>SUMIFS(BKE!$F:$F,BKE!$C:$C,'nguyen vat lieu kho'!$A:$A,BKE!$B:$B,'nguyen vat lieu kho'!U$3)</f>
        <v>0</v>
      </c>
      <c r="V313" s="183">
        <f>SUMIFS(BKE!$F:$F,BKE!$C:$C,'nguyen vat lieu kho'!$A:$A,BKE!$B:$B,'nguyen vat lieu kho'!V$3)</f>
        <v>0</v>
      </c>
      <c r="W313" s="183">
        <f>SUMIFS(BKE!$F:$F,BKE!$C:$C,'nguyen vat lieu kho'!$A:$A,BKE!$B:$B,'nguyen vat lieu kho'!W$3)</f>
        <v>0</v>
      </c>
      <c r="X313" s="183">
        <f>SUMIFS(BKE!$F:$F,BKE!$C:$C,'nguyen vat lieu kho'!$A:$A,BKE!$B:$B,'nguyen vat lieu kho'!X$3)</f>
        <v>0</v>
      </c>
      <c r="Y313" s="183">
        <f>SUMIFS(BKE!$F:$F,BKE!$C:$C,'nguyen vat lieu kho'!$A:$A,BKE!$B:$B,'nguyen vat lieu kho'!Y$3)</f>
        <v>0</v>
      </c>
      <c r="Z313" s="183">
        <f>SUMIFS(BKE!$F:$F,BKE!$C:$C,'nguyen vat lieu kho'!$A:$A,BKE!$B:$B,'nguyen vat lieu kho'!Z$3)</f>
        <v>0</v>
      </c>
      <c r="AA313" s="183">
        <f>SUMIFS(BKE!$F:$F,BKE!$C:$C,'nguyen vat lieu kho'!$A:$A,BKE!$B:$B,'nguyen vat lieu kho'!AA$3)</f>
        <v>2</v>
      </c>
      <c r="AB313" s="183">
        <f>SUMIFS(BKE!$F:$F,BKE!$C:$C,'nguyen vat lieu kho'!$A:$A,BKE!$B:$B,'nguyen vat lieu kho'!AB$3)</f>
        <v>0</v>
      </c>
      <c r="AC313" s="183">
        <f>SUMIFS(BKE!$F:$F,BKE!$C:$C,'nguyen vat lieu kho'!$A:$A,BKE!$B:$B,'nguyen vat lieu kho'!AC$3)</f>
        <v>0</v>
      </c>
      <c r="AD313" s="183">
        <f>SUMIFS(BKE!$F:$F,BKE!$C:$C,'nguyen vat lieu kho'!$A:$A,BKE!$B:$B,'nguyen vat lieu kho'!AD$3)</f>
        <v>0</v>
      </c>
      <c r="AE313" s="183">
        <f>SUMIFS(BKE!$F:$F,BKE!$C:$C,'nguyen vat lieu kho'!$A:$A,BKE!$B:$B,'nguyen vat lieu kho'!AE$3)</f>
        <v>0</v>
      </c>
      <c r="AF313" s="183">
        <f>SUMIFS(BKE!$F:$F,BKE!$C:$C,'nguyen vat lieu kho'!$A:$A,BKE!$B:$B,'nguyen vat lieu kho'!AF$3)</f>
        <v>0</v>
      </c>
      <c r="AG313" s="183">
        <f>SUMIFS(BKE!$F:$F,BKE!$C:$C,'nguyen vat lieu kho'!$A:$A,BKE!$B:$B,'nguyen vat lieu kho'!AG$3)</f>
        <v>0</v>
      </c>
      <c r="AH313" s="183">
        <f>SUMIFS(BKE!$F:$F,BKE!$C:$C,'nguyen vat lieu kho'!$A:$A,BKE!$B:$B,'nguyen vat lieu kho'!AH$3)</f>
        <v>1</v>
      </c>
      <c r="AI313" s="183">
        <f>SUMIFS(BKE!$F:$F,BKE!$C:$C,'nguyen vat lieu kho'!$A:$A,BKE!$B:$B,'nguyen vat lieu kho'!AI$3)</f>
        <v>0</v>
      </c>
      <c r="AJ313" s="183">
        <f>SUMIFS(BKE!$F:$F,BKE!$C:$C,'nguyen vat lieu kho'!$A:$A,BKE!$B:$B,'nguyen vat lieu kho'!AJ$3)</f>
        <v>0</v>
      </c>
      <c r="AK313" s="183">
        <f>SUMIFS(BKE!$F:$F,BKE!$C:$C,'nguyen vat lieu kho'!$A:$A,BKE!$B:$B,'nguyen vat lieu kho'!AK$3)</f>
        <v>0</v>
      </c>
      <c r="AL313" s="183">
        <f>SUMIFS(BKE!$F:$F,BKE!$C:$C,'nguyen vat lieu kho'!$A:$A,BKE!$B:$B,'nguyen vat lieu kho'!AL$3)</f>
        <v>0</v>
      </c>
      <c r="AM313" s="183">
        <f>SUMIFS(BKE!$F:$F,BKE!$C:$C,'nguyen vat lieu kho'!$A:$A,BKE!$B:$B,'nguyen vat lieu kho'!AM$3)</f>
        <v>0</v>
      </c>
      <c r="AN313" s="183">
        <f>SUMIFS(BKE!$F:$F,BKE!$C:$C,'nguyen vat lieu kho'!$A:$A,BKE!$B:$B,'nguyen vat lieu kho'!AN$3)</f>
        <v>0</v>
      </c>
      <c r="AO313" s="183">
        <f>SUMIFS(BKE!$F:$F,BKE!$C:$C,'nguyen vat lieu kho'!$A:$A,BKE!$B:$B,'nguyen vat lieu kho'!AO$3)</f>
        <v>0</v>
      </c>
      <c r="AP313" s="183">
        <f>SUMIFS(BKE!$F:$F,BKE!$C:$C,'nguyen vat lieu kho'!$A:$A,BKE!$B:$B,'nguyen vat lieu kho'!AP$3)</f>
        <v>1</v>
      </c>
      <c r="AQ313" s="183">
        <f>SUMIFS(BKE!$F:$F,BKE!$C:$C,'nguyen vat lieu kho'!$A:$A,BKE!$B:$B,'nguyen vat lieu kho'!AQ$3)</f>
        <v>0</v>
      </c>
    </row>
    <row r="314" spans="1:43" s="118" customFormat="1" ht="25.5" customHeight="1">
      <c r="A314" s="9" t="s">
        <v>687</v>
      </c>
      <c r="B314" s="131" t="s">
        <v>688</v>
      </c>
      <c r="C314" s="9" t="s">
        <v>75</v>
      </c>
      <c r="D314" s="123">
        <f>VLOOKUP(A314,BKE!C662:H1068,5,0)</f>
        <v>0</v>
      </c>
      <c r="E314" s="128">
        <v>2</v>
      </c>
      <c r="F314" s="124">
        <f t="shared" si="42"/>
        <v>0</v>
      </c>
      <c r="G314" s="125">
        <f>SUM(M314:AQ314)</f>
        <v>1</v>
      </c>
      <c r="H314" s="126">
        <f t="shared" ref="H314:H328" si="46">D314*G314</f>
        <v>0</v>
      </c>
      <c r="I314" s="127">
        <f t="shared" si="40"/>
        <v>3</v>
      </c>
      <c r="J314" s="127">
        <f t="shared" si="40"/>
        <v>0</v>
      </c>
      <c r="K314" s="128"/>
      <c r="L314" s="122">
        <f t="shared" si="41"/>
        <v>0</v>
      </c>
      <c r="M314" s="183">
        <f>SUMIFS(BKE!$F:$F,BKE!$C:$C,'nguyen vat lieu kho'!$A:$A,BKE!$B:$B,'nguyen vat lieu kho'!M$3)</f>
        <v>0</v>
      </c>
      <c r="N314" s="183">
        <f>SUMIFS(BKE!$F:$F,BKE!$C:$C,'nguyen vat lieu kho'!$A:$A,BKE!$B:$B,'nguyen vat lieu kho'!N$3)</f>
        <v>0</v>
      </c>
      <c r="O314" s="183">
        <f>SUMIFS(BKE!$F:$F,BKE!$C:$C,'nguyen vat lieu kho'!$A:$A,BKE!$B:$B,'nguyen vat lieu kho'!O$3)</f>
        <v>0</v>
      </c>
      <c r="P314" s="183">
        <f>SUMIFS(BKE!$F:$F,BKE!$C:$C,'nguyen vat lieu kho'!$A:$A,BKE!$B:$B,'nguyen vat lieu kho'!P$3)</f>
        <v>0</v>
      </c>
      <c r="Q314" s="183">
        <f>SUMIFS(BKE!$F:$F,BKE!$C:$C,'nguyen vat lieu kho'!$A:$A,BKE!$B:$B,'nguyen vat lieu kho'!Q$3)</f>
        <v>0</v>
      </c>
      <c r="R314" s="183">
        <f>SUMIFS(BKE!$F:$F,BKE!$C:$C,'nguyen vat lieu kho'!$A:$A,BKE!$B:$B,'nguyen vat lieu kho'!R$3)</f>
        <v>0</v>
      </c>
      <c r="S314" s="183">
        <f>SUMIFS(BKE!$F:$F,BKE!$C:$C,'nguyen vat lieu kho'!$A:$A,BKE!$B:$B,'nguyen vat lieu kho'!S$3)</f>
        <v>0</v>
      </c>
      <c r="T314" s="183">
        <f>SUMIFS(BKE!$F:$F,BKE!$C:$C,'nguyen vat lieu kho'!$A:$A,BKE!$B:$B,'nguyen vat lieu kho'!T$3)</f>
        <v>1</v>
      </c>
      <c r="U314" s="183">
        <f>SUMIFS(BKE!$F:$F,BKE!$C:$C,'nguyen vat lieu kho'!$A:$A,BKE!$B:$B,'nguyen vat lieu kho'!U$3)</f>
        <v>0</v>
      </c>
      <c r="V314" s="183">
        <f>SUMIFS(BKE!$F:$F,BKE!$C:$C,'nguyen vat lieu kho'!$A:$A,BKE!$B:$B,'nguyen vat lieu kho'!V$3)</f>
        <v>0</v>
      </c>
      <c r="W314" s="183">
        <f>SUMIFS(BKE!$F:$F,BKE!$C:$C,'nguyen vat lieu kho'!$A:$A,BKE!$B:$B,'nguyen vat lieu kho'!W$3)</f>
        <v>0</v>
      </c>
      <c r="X314" s="183">
        <f>SUMIFS(BKE!$F:$F,BKE!$C:$C,'nguyen vat lieu kho'!$A:$A,BKE!$B:$B,'nguyen vat lieu kho'!X$3)</f>
        <v>0</v>
      </c>
      <c r="Y314" s="183">
        <f>SUMIFS(BKE!$F:$F,BKE!$C:$C,'nguyen vat lieu kho'!$A:$A,BKE!$B:$B,'nguyen vat lieu kho'!Y$3)</f>
        <v>0</v>
      </c>
      <c r="Z314" s="183">
        <f>SUMIFS(BKE!$F:$F,BKE!$C:$C,'nguyen vat lieu kho'!$A:$A,BKE!$B:$B,'nguyen vat lieu kho'!Z$3)</f>
        <v>0</v>
      </c>
      <c r="AA314" s="183">
        <f>SUMIFS(BKE!$F:$F,BKE!$C:$C,'nguyen vat lieu kho'!$A:$A,BKE!$B:$B,'nguyen vat lieu kho'!AA$3)</f>
        <v>0</v>
      </c>
      <c r="AB314" s="183">
        <f>SUMIFS(BKE!$F:$F,BKE!$C:$C,'nguyen vat lieu kho'!$A:$A,BKE!$B:$B,'nguyen vat lieu kho'!AB$3)</f>
        <v>0</v>
      </c>
      <c r="AC314" s="183">
        <f>SUMIFS(BKE!$F:$F,BKE!$C:$C,'nguyen vat lieu kho'!$A:$A,BKE!$B:$B,'nguyen vat lieu kho'!AC$3)</f>
        <v>0</v>
      </c>
      <c r="AD314" s="183">
        <f>SUMIFS(BKE!$F:$F,BKE!$C:$C,'nguyen vat lieu kho'!$A:$A,BKE!$B:$B,'nguyen vat lieu kho'!AD$3)</f>
        <v>0</v>
      </c>
      <c r="AE314" s="183">
        <f>SUMIFS(BKE!$F:$F,BKE!$C:$C,'nguyen vat lieu kho'!$A:$A,BKE!$B:$B,'nguyen vat lieu kho'!AE$3)</f>
        <v>0</v>
      </c>
      <c r="AF314" s="183">
        <f>SUMIFS(BKE!$F:$F,BKE!$C:$C,'nguyen vat lieu kho'!$A:$A,BKE!$B:$B,'nguyen vat lieu kho'!AF$3)</f>
        <v>0</v>
      </c>
      <c r="AG314" s="183">
        <f>SUMIFS(BKE!$F:$F,BKE!$C:$C,'nguyen vat lieu kho'!$A:$A,BKE!$B:$B,'nguyen vat lieu kho'!AG$3)</f>
        <v>0</v>
      </c>
      <c r="AH314" s="183">
        <f>SUMIFS(BKE!$F:$F,BKE!$C:$C,'nguyen vat lieu kho'!$A:$A,BKE!$B:$B,'nguyen vat lieu kho'!AH$3)</f>
        <v>0</v>
      </c>
      <c r="AI314" s="183">
        <f>SUMIFS(BKE!$F:$F,BKE!$C:$C,'nguyen vat lieu kho'!$A:$A,BKE!$B:$B,'nguyen vat lieu kho'!AI$3)</f>
        <v>0</v>
      </c>
      <c r="AJ314" s="183">
        <f>SUMIFS(BKE!$F:$F,BKE!$C:$C,'nguyen vat lieu kho'!$A:$A,BKE!$B:$B,'nguyen vat lieu kho'!AJ$3)</f>
        <v>0</v>
      </c>
      <c r="AK314" s="183">
        <f>SUMIFS(BKE!$F:$F,BKE!$C:$C,'nguyen vat lieu kho'!$A:$A,BKE!$B:$B,'nguyen vat lieu kho'!AK$3)</f>
        <v>0</v>
      </c>
      <c r="AL314" s="183">
        <f>SUMIFS(BKE!$F:$F,BKE!$C:$C,'nguyen vat lieu kho'!$A:$A,BKE!$B:$B,'nguyen vat lieu kho'!AL$3)</f>
        <v>0</v>
      </c>
      <c r="AM314" s="183">
        <f>SUMIFS(BKE!$F:$F,BKE!$C:$C,'nguyen vat lieu kho'!$A:$A,BKE!$B:$B,'nguyen vat lieu kho'!AM$3)</f>
        <v>0</v>
      </c>
      <c r="AN314" s="183">
        <f>SUMIFS(BKE!$F:$F,BKE!$C:$C,'nguyen vat lieu kho'!$A:$A,BKE!$B:$B,'nguyen vat lieu kho'!AN$3)</f>
        <v>0</v>
      </c>
      <c r="AO314" s="183">
        <f>SUMIFS(BKE!$F:$F,BKE!$C:$C,'nguyen vat lieu kho'!$A:$A,BKE!$B:$B,'nguyen vat lieu kho'!AO$3)</f>
        <v>0</v>
      </c>
      <c r="AP314" s="183">
        <f>SUMIFS(BKE!$F:$F,BKE!$C:$C,'nguyen vat lieu kho'!$A:$A,BKE!$B:$B,'nguyen vat lieu kho'!AP$3)</f>
        <v>0</v>
      </c>
      <c r="AQ314" s="183">
        <f>SUMIFS(BKE!$F:$F,BKE!$C:$C,'nguyen vat lieu kho'!$A:$A,BKE!$B:$B,'nguyen vat lieu kho'!AQ$3)</f>
        <v>0</v>
      </c>
    </row>
    <row r="315" spans="1:43" s="118" customFormat="1" ht="25.5" customHeight="1">
      <c r="A315" s="9" t="s">
        <v>689</v>
      </c>
      <c r="B315" s="131" t="s">
        <v>690</v>
      </c>
      <c r="C315" s="9" t="s">
        <v>75</v>
      </c>
      <c r="D315" s="123">
        <f>VLOOKUP(A315,BKE!C663:H1069,5,0)</f>
        <v>67125.25</v>
      </c>
      <c r="E315" s="128">
        <v>2</v>
      </c>
      <c r="F315" s="124">
        <f t="shared" si="42"/>
        <v>134250.5</v>
      </c>
      <c r="G315" s="125">
        <f>SUM(M315:AQ315)</f>
        <v>8</v>
      </c>
      <c r="H315" s="126">
        <f t="shared" si="46"/>
        <v>537002</v>
      </c>
      <c r="I315" s="127">
        <f t="shared" si="40"/>
        <v>7</v>
      </c>
      <c r="J315" s="127">
        <f t="shared" si="40"/>
        <v>469876.75</v>
      </c>
      <c r="K315" s="128">
        <v>3</v>
      </c>
      <c r="L315" s="122">
        <f t="shared" si="41"/>
        <v>201375.75</v>
      </c>
      <c r="M315" s="183">
        <f>SUMIFS(BKE!$F:$F,BKE!$C:$C,'nguyen vat lieu kho'!$A:$A,BKE!$B:$B,'nguyen vat lieu kho'!M$3)</f>
        <v>4</v>
      </c>
      <c r="N315" s="183">
        <f>SUMIFS(BKE!$F:$F,BKE!$C:$C,'nguyen vat lieu kho'!$A:$A,BKE!$B:$B,'nguyen vat lieu kho'!N$3)</f>
        <v>0</v>
      </c>
      <c r="O315" s="183">
        <f>SUMIFS(BKE!$F:$F,BKE!$C:$C,'nguyen vat lieu kho'!$A:$A,BKE!$B:$B,'nguyen vat lieu kho'!O$3)</f>
        <v>0</v>
      </c>
      <c r="P315" s="183">
        <f>SUMIFS(BKE!$F:$F,BKE!$C:$C,'nguyen vat lieu kho'!$A:$A,BKE!$B:$B,'nguyen vat lieu kho'!P$3)</f>
        <v>0</v>
      </c>
      <c r="Q315" s="183">
        <f>SUMIFS(BKE!$F:$F,BKE!$C:$C,'nguyen vat lieu kho'!$A:$A,BKE!$B:$B,'nguyen vat lieu kho'!Q$3)</f>
        <v>0</v>
      </c>
      <c r="R315" s="183">
        <f>SUMIFS(BKE!$F:$F,BKE!$C:$C,'nguyen vat lieu kho'!$A:$A,BKE!$B:$B,'nguyen vat lieu kho'!R$3)</f>
        <v>0</v>
      </c>
      <c r="S315" s="183">
        <f>SUMIFS(BKE!$F:$F,BKE!$C:$C,'nguyen vat lieu kho'!$A:$A,BKE!$B:$B,'nguyen vat lieu kho'!S$3)</f>
        <v>0</v>
      </c>
      <c r="T315" s="183">
        <f>SUMIFS(BKE!$F:$F,BKE!$C:$C,'nguyen vat lieu kho'!$A:$A,BKE!$B:$B,'nguyen vat lieu kho'!T$3)</f>
        <v>2</v>
      </c>
      <c r="U315" s="183">
        <f>SUMIFS(BKE!$F:$F,BKE!$C:$C,'nguyen vat lieu kho'!$A:$A,BKE!$B:$B,'nguyen vat lieu kho'!U$3)</f>
        <v>0</v>
      </c>
      <c r="V315" s="183">
        <f>SUMIFS(BKE!$F:$F,BKE!$C:$C,'nguyen vat lieu kho'!$A:$A,BKE!$B:$B,'nguyen vat lieu kho'!V$3)</f>
        <v>0</v>
      </c>
      <c r="W315" s="183">
        <f>SUMIFS(BKE!$F:$F,BKE!$C:$C,'nguyen vat lieu kho'!$A:$A,BKE!$B:$B,'nguyen vat lieu kho'!W$3)</f>
        <v>0</v>
      </c>
      <c r="X315" s="183">
        <f>SUMIFS(BKE!$F:$F,BKE!$C:$C,'nguyen vat lieu kho'!$A:$A,BKE!$B:$B,'nguyen vat lieu kho'!X$3)</f>
        <v>0</v>
      </c>
      <c r="Y315" s="183">
        <f>SUMIFS(BKE!$F:$F,BKE!$C:$C,'nguyen vat lieu kho'!$A:$A,BKE!$B:$B,'nguyen vat lieu kho'!Y$3)</f>
        <v>0</v>
      </c>
      <c r="Z315" s="183">
        <f>SUMIFS(BKE!$F:$F,BKE!$C:$C,'nguyen vat lieu kho'!$A:$A,BKE!$B:$B,'nguyen vat lieu kho'!Z$3)</f>
        <v>0</v>
      </c>
      <c r="AA315" s="183">
        <f>SUMIFS(BKE!$F:$F,BKE!$C:$C,'nguyen vat lieu kho'!$A:$A,BKE!$B:$B,'nguyen vat lieu kho'!AA$3)</f>
        <v>0</v>
      </c>
      <c r="AB315" s="183">
        <f>SUMIFS(BKE!$F:$F,BKE!$C:$C,'nguyen vat lieu kho'!$A:$A,BKE!$B:$B,'nguyen vat lieu kho'!AB$3)</f>
        <v>0</v>
      </c>
      <c r="AC315" s="183">
        <f>SUMIFS(BKE!$F:$F,BKE!$C:$C,'nguyen vat lieu kho'!$A:$A,BKE!$B:$B,'nguyen vat lieu kho'!AC$3)</f>
        <v>0</v>
      </c>
      <c r="AD315" s="183">
        <f>SUMIFS(BKE!$F:$F,BKE!$C:$C,'nguyen vat lieu kho'!$A:$A,BKE!$B:$B,'nguyen vat lieu kho'!AD$3)</f>
        <v>0</v>
      </c>
      <c r="AE315" s="183">
        <f>SUMIFS(BKE!$F:$F,BKE!$C:$C,'nguyen vat lieu kho'!$A:$A,BKE!$B:$B,'nguyen vat lieu kho'!AE$3)</f>
        <v>0</v>
      </c>
      <c r="AF315" s="183">
        <f>SUMIFS(BKE!$F:$F,BKE!$C:$C,'nguyen vat lieu kho'!$A:$A,BKE!$B:$B,'nguyen vat lieu kho'!AF$3)</f>
        <v>0</v>
      </c>
      <c r="AG315" s="183">
        <f>SUMIFS(BKE!$F:$F,BKE!$C:$C,'nguyen vat lieu kho'!$A:$A,BKE!$B:$B,'nguyen vat lieu kho'!AG$3)</f>
        <v>0</v>
      </c>
      <c r="AH315" s="183">
        <f>SUMIFS(BKE!$F:$F,BKE!$C:$C,'nguyen vat lieu kho'!$A:$A,BKE!$B:$B,'nguyen vat lieu kho'!AH$3)</f>
        <v>2</v>
      </c>
      <c r="AI315" s="183">
        <f>SUMIFS(BKE!$F:$F,BKE!$C:$C,'nguyen vat lieu kho'!$A:$A,BKE!$B:$B,'nguyen vat lieu kho'!AI$3)</f>
        <v>0</v>
      </c>
      <c r="AJ315" s="183">
        <f>SUMIFS(BKE!$F:$F,BKE!$C:$C,'nguyen vat lieu kho'!$A:$A,BKE!$B:$B,'nguyen vat lieu kho'!AJ$3)</f>
        <v>0</v>
      </c>
      <c r="AK315" s="183">
        <f>SUMIFS(BKE!$F:$F,BKE!$C:$C,'nguyen vat lieu kho'!$A:$A,BKE!$B:$B,'nguyen vat lieu kho'!AK$3)</f>
        <v>0</v>
      </c>
      <c r="AL315" s="183">
        <f>SUMIFS(BKE!$F:$F,BKE!$C:$C,'nguyen vat lieu kho'!$A:$A,BKE!$B:$B,'nguyen vat lieu kho'!AL$3)</f>
        <v>0</v>
      </c>
      <c r="AM315" s="183">
        <f>SUMIFS(BKE!$F:$F,BKE!$C:$C,'nguyen vat lieu kho'!$A:$A,BKE!$B:$B,'nguyen vat lieu kho'!AM$3)</f>
        <v>0</v>
      </c>
      <c r="AN315" s="183">
        <f>SUMIFS(BKE!$F:$F,BKE!$C:$C,'nguyen vat lieu kho'!$A:$A,BKE!$B:$B,'nguyen vat lieu kho'!AN$3)</f>
        <v>0</v>
      </c>
      <c r="AO315" s="183">
        <f>SUMIFS(BKE!$F:$F,BKE!$C:$C,'nguyen vat lieu kho'!$A:$A,BKE!$B:$B,'nguyen vat lieu kho'!AO$3)</f>
        <v>0</v>
      </c>
      <c r="AP315" s="183">
        <f>SUMIFS(BKE!$F:$F,BKE!$C:$C,'nguyen vat lieu kho'!$A:$A,BKE!$B:$B,'nguyen vat lieu kho'!AP$3)</f>
        <v>0</v>
      </c>
      <c r="AQ315" s="183">
        <f>SUMIFS(BKE!$F:$F,BKE!$C:$C,'nguyen vat lieu kho'!$A:$A,BKE!$B:$B,'nguyen vat lieu kho'!AQ$3)</f>
        <v>0</v>
      </c>
    </row>
    <row r="316" spans="1:43" s="118" customFormat="1" ht="25.5" customHeight="1">
      <c r="A316" s="9" t="s">
        <v>691</v>
      </c>
      <c r="B316" s="131" t="s">
        <v>692</v>
      </c>
      <c r="C316" s="9" t="s">
        <v>75</v>
      </c>
      <c r="D316" s="123">
        <f>VLOOKUP(A316,BKE!C664:H1070,5,0)</f>
        <v>75175</v>
      </c>
      <c r="E316" s="128">
        <v>6</v>
      </c>
      <c r="F316" s="124">
        <f t="shared" si="42"/>
        <v>451050</v>
      </c>
      <c r="G316" s="125">
        <f>SUM(M316:AQ316)</f>
        <v>2</v>
      </c>
      <c r="H316" s="126">
        <f t="shared" si="46"/>
        <v>150350</v>
      </c>
      <c r="I316" s="127">
        <f t="shared" si="40"/>
        <v>3</v>
      </c>
      <c r="J316" s="127">
        <f t="shared" si="40"/>
        <v>225525</v>
      </c>
      <c r="K316" s="128">
        <v>5</v>
      </c>
      <c r="L316" s="122">
        <f t="shared" si="41"/>
        <v>375875</v>
      </c>
      <c r="M316" s="183">
        <f>SUMIFS(BKE!$F:$F,BKE!$C:$C,'nguyen vat lieu kho'!$A:$A,BKE!$B:$B,'nguyen vat lieu kho'!M$3)</f>
        <v>0</v>
      </c>
      <c r="N316" s="183">
        <f>SUMIFS(BKE!$F:$F,BKE!$C:$C,'nguyen vat lieu kho'!$A:$A,BKE!$B:$B,'nguyen vat lieu kho'!N$3)</f>
        <v>0</v>
      </c>
      <c r="O316" s="183">
        <f>SUMIFS(BKE!$F:$F,BKE!$C:$C,'nguyen vat lieu kho'!$A:$A,BKE!$B:$B,'nguyen vat lieu kho'!O$3)</f>
        <v>0</v>
      </c>
      <c r="P316" s="183">
        <f>SUMIFS(BKE!$F:$F,BKE!$C:$C,'nguyen vat lieu kho'!$A:$A,BKE!$B:$B,'nguyen vat lieu kho'!P$3)</f>
        <v>0</v>
      </c>
      <c r="Q316" s="183">
        <f>SUMIFS(BKE!$F:$F,BKE!$C:$C,'nguyen vat lieu kho'!$A:$A,BKE!$B:$B,'nguyen vat lieu kho'!Q$3)</f>
        <v>0</v>
      </c>
      <c r="R316" s="183">
        <f>SUMIFS(BKE!$F:$F,BKE!$C:$C,'nguyen vat lieu kho'!$A:$A,BKE!$B:$B,'nguyen vat lieu kho'!R$3)</f>
        <v>0</v>
      </c>
      <c r="S316" s="183">
        <f>SUMIFS(BKE!$F:$F,BKE!$C:$C,'nguyen vat lieu kho'!$A:$A,BKE!$B:$B,'nguyen vat lieu kho'!S$3)</f>
        <v>0</v>
      </c>
      <c r="T316" s="183">
        <f>SUMIFS(BKE!$F:$F,BKE!$C:$C,'nguyen vat lieu kho'!$A:$A,BKE!$B:$B,'nguyen vat lieu kho'!T$3)</f>
        <v>0</v>
      </c>
      <c r="U316" s="183">
        <f>SUMIFS(BKE!$F:$F,BKE!$C:$C,'nguyen vat lieu kho'!$A:$A,BKE!$B:$B,'nguyen vat lieu kho'!U$3)</f>
        <v>0</v>
      </c>
      <c r="V316" s="183">
        <f>SUMIFS(BKE!$F:$F,BKE!$C:$C,'nguyen vat lieu kho'!$A:$A,BKE!$B:$B,'nguyen vat lieu kho'!V$3)</f>
        <v>0</v>
      </c>
      <c r="W316" s="183">
        <f>SUMIFS(BKE!$F:$F,BKE!$C:$C,'nguyen vat lieu kho'!$A:$A,BKE!$B:$B,'nguyen vat lieu kho'!W$3)</f>
        <v>0</v>
      </c>
      <c r="X316" s="183">
        <f>SUMIFS(BKE!$F:$F,BKE!$C:$C,'nguyen vat lieu kho'!$A:$A,BKE!$B:$B,'nguyen vat lieu kho'!X$3)</f>
        <v>0</v>
      </c>
      <c r="Y316" s="183">
        <f>SUMIFS(BKE!$F:$F,BKE!$C:$C,'nguyen vat lieu kho'!$A:$A,BKE!$B:$B,'nguyen vat lieu kho'!Y$3)</f>
        <v>0</v>
      </c>
      <c r="Z316" s="183">
        <f>SUMIFS(BKE!$F:$F,BKE!$C:$C,'nguyen vat lieu kho'!$A:$A,BKE!$B:$B,'nguyen vat lieu kho'!Z$3)</f>
        <v>0</v>
      </c>
      <c r="AA316" s="183">
        <f>SUMIFS(BKE!$F:$F,BKE!$C:$C,'nguyen vat lieu kho'!$A:$A,BKE!$B:$B,'nguyen vat lieu kho'!AA$3)</f>
        <v>0</v>
      </c>
      <c r="AB316" s="183">
        <f>SUMIFS(BKE!$F:$F,BKE!$C:$C,'nguyen vat lieu kho'!$A:$A,BKE!$B:$B,'nguyen vat lieu kho'!AB$3)</f>
        <v>0</v>
      </c>
      <c r="AC316" s="183">
        <f>SUMIFS(BKE!$F:$F,BKE!$C:$C,'nguyen vat lieu kho'!$A:$A,BKE!$B:$B,'nguyen vat lieu kho'!AC$3)</f>
        <v>0</v>
      </c>
      <c r="AD316" s="183">
        <f>SUMIFS(BKE!$F:$F,BKE!$C:$C,'nguyen vat lieu kho'!$A:$A,BKE!$B:$B,'nguyen vat lieu kho'!AD$3)</f>
        <v>0</v>
      </c>
      <c r="AE316" s="183">
        <f>SUMIFS(BKE!$F:$F,BKE!$C:$C,'nguyen vat lieu kho'!$A:$A,BKE!$B:$B,'nguyen vat lieu kho'!AE$3)</f>
        <v>0</v>
      </c>
      <c r="AF316" s="183">
        <f>SUMIFS(BKE!$F:$F,BKE!$C:$C,'nguyen vat lieu kho'!$A:$A,BKE!$B:$B,'nguyen vat lieu kho'!AF$3)</f>
        <v>0</v>
      </c>
      <c r="AG316" s="183">
        <f>SUMIFS(BKE!$F:$F,BKE!$C:$C,'nguyen vat lieu kho'!$A:$A,BKE!$B:$B,'nguyen vat lieu kho'!AG$3)</f>
        <v>0</v>
      </c>
      <c r="AH316" s="183">
        <f>SUMIFS(BKE!$F:$F,BKE!$C:$C,'nguyen vat lieu kho'!$A:$A,BKE!$B:$B,'nguyen vat lieu kho'!AH$3)</f>
        <v>2</v>
      </c>
      <c r="AI316" s="183">
        <f>SUMIFS(BKE!$F:$F,BKE!$C:$C,'nguyen vat lieu kho'!$A:$A,BKE!$B:$B,'nguyen vat lieu kho'!AI$3)</f>
        <v>0</v>
      </c>
      <c r="AJ316" s="183">
        <f>SUMIFS(BKE!$F:$F,BKE!$C:$C,'nguyen vat lieu kho'!$A:$A,BKE!$B:$B,'nguyen vat lieu kho'!AJ$3)</f>
        <v>0</v>
      </c>
      <c r="AK316" s="183">
        <f>SUMIFS(BKE!$F:$F,BKE!$C:$C,'nguyen vat lieu kho'!$A:$A,BKE!$B:$B,'nguyen vat lieu kho'!AK$3)</f>
        <v>0</v>
      </c>
      <c r="AL316" s="183">
        <f>SUMIFS(BKE!$F:$F,BKE!$C:$C,'nguyen vat lieu kho'!$A:$A,BKE!$B:$B,'nguyen vat lieu kho'!AL$3)</f>
        <v>0</v>
      </c>
      <c r="AM316" s="183">
        <f>SUMIFS(BKE!$F:$F,BKE!$C:$C,'nguyen vat lieu kho'!$A:$A,BKE!$B:$B,'nguyen vat lieu kho'!AM$3)</f>
        <v>0</v>
      </c>
      <c r="AN316" s="183">
        <f>SUMIFS(BKE!$F:$F,BKE!$C:$C,'nguyen vat lieu kho'!$A:$A,BKE!$B:$B,'nguyen vat lieu kho'!AN$3)</f>
        <v>0</v>
      </c>
      <c r="AO316" s="183">
        <f>SUMIFS(BKE!$F:$F,BKE!$C:$C,'nguyen vat lieu kho'!$A:$A,BKE!$B:$B,'nguyen vat lieu kho'!AO$3)</f>
        <v>0</v>
      </c>
      <c r="AP316" s="183">
        <f>SUMIFS(BKE!$F:$F,BKE!$C:$C,'nguyen vat lieu kho'!$A:$A,BKE!$B:$B,'nguyen vat lieu kho'!AP$3)</f>
        <v>0</v>
      </c>
      <c r="AQ316" s="183">
        <f>SUMIFS(BKE!$F:$F,BKE!$C:$C,'nguyen vat lieu kho'!$A:$A,BKE!$B:$B,'nguyen vat lieu kho'!AQ$3)</f>
        <v>0</v>
      </c>
    </row>
    <row r="317" spans="1:43" s="118" customFormat="1" ht="25.5" customHeight="1">
      <c r="A317" s="9" t="s">
        <v>693</v>
      </c>
      <c r="B317" s="131" t="s">
        <v>694</v>
      </c>
      <c r="C317" s="9" t="s">
        <v>75</v>
      </c>
      <c r="D317" s="123">
        <f>VLOOKUP(A317,BKE!C665:H1071,5,0)</f>
        <v>83600</v>
      </c>
      <c r="E317" s="128">
        <v>4</v>
      </c>
      <c r="F317" s="124">
        <f t="shared" si="42"/>
        <v>334400</v>
      </c>
      <c r="G317" s="125">
        <f>SUM(M317:AQ317)</f>
        <v>5</v>
      </c>
      <c r="H317" s="126">
        <f t="shared" si="46"/>
        <v>418000</v>
      </c>
      <c r="I317" s="127">
        <f t="shared" si="40"/>
        <v>7</v>
      </c>
      <c r="J317" s="127">
        <f t="shared" si="40"/>
        <v>585200</v>
      </c>
      <c r="K317" s="128">
        <v>2</v>
      </c>
      <c r="L317" s="122">
        <f t="shared" si="41"/>
        <v>167200</v>
      </c>
      <c r="M317" s="183">
        <f>SUMIFS(BKE!$F:$F,BKE!$C:$C,'nguyen vat lieu kho'!$A:$A,BKE!$B:$B,'nguyen vat lieu kho'!M$3)</f>
        <v>2</v>
      </c>
      <c r="N317" s="183">
        <f>SUMIFS(BKE!$F:$F,BKE!$C:$C,'nguyen vat lieu kho'!$A:$A,BKE!$B:$B,'nguyen vat lieu kho'!N$3)</f>
        <v>0</v>
      </c>
      <c r="O317" s="183">
        <f>SUMIFS(BKE!$F:$F,BKE!$C:$C,'nguyen vat lieu kho'!$A:$A,BKE!$B:$B,'nguyen vat lieu kho'!O$3)</f>
        <v>0</v>
      </c>
      <c r="P317" s="183">
        <f>SUMIFS(BKE!$F:$F,BKE!$C:$C,'nguyen vat lieu kho'!$A:$A,BKE!$B:$B,'nguyen vat lieu kho'!P$3)</f>
        <v>0</v>
      </c>
      <c r="Q317" s="183">
        <f>SUMIFS(BKE!$F:$F,BKE!$C:$C,'nguyen vat lieu kho'!$A:$A,BKE!$B:$B,'nguyen vat lieu kho'!Q$3)</f>
        <v>0</v>
      </c>
      <c r="R317" s="183">
        <f>SUMIFS(BKE!$F:$F,BKE!$C:$C,'nguyen vat lieu kho'!$A:$A,BKE!$B:$B,'nguyen vat lieu kho'!R$3)</f>
        <v>0</v>
      </c>
      <c r="S317" s="183">
        <f>SUMIFS(BKE!$F:$F,BKE!$C:$C,'nguyen vat lieu kho'!$A:$A,BKE!$B:$B,'nguyen vat lieu kho'!S$3)</f>
        <v>0</v>
      </c>
      <c r="T317" s="183">
        <f>SUMIFS(BKE!$F:$F,BKE!$C:$C,'nguyen vat lieu kho'!$A:$A,BKE!$B:$B,'nguyen vat lieu kho'!T$3)</f>
        <v>2</v>
      </c>
      <c r="U317" s="183">
        <f>SUMIFS(BKE!$F:$F,BKE!$C:$C,'nguyen vat lieu kho'!$A:$A,BKE!$B:$B,'nguyen vat lieu kho'!U$3)</f>
        <v>0</v>
      </c>
      <c r="V317" s="183">
        <f>SUMIFS(BKE!$F:$F,BKE!$C:$C,'nguyen vat lieu kho'!$A:$A,BKE!$B:$B,'nguyen vat lieu kho'!V$3)</f>
        <v>0</v>
      </c>
      <c r="W317" s="183">
        <f>SUMIFS(BKE!$F:$F,BKE!$C:$C,'nguyen vat lieu kho'!$A:$A,BKE!$B:$B,'nguyen vat lieu kho'!W$3)</f>
        <v>0</v>
      </c>
      <c r="X317" s="183">
        <f>SUMIFS(BKE!$F:$F,BKE!$C:$C,'nguyen vat lieu kho'!$A:$A,BKE!$B:$B,'nguyen vat lieu kho'!X$3)</f>
        <v>0</v>
      </c>
      <c r="Y317" s="183">
        <f>SUMIFS(BKE!$F:$F,BKE!$C:$C,'nguyen vat lieu kho'!$A:$A,BKE!$B:$B,'nguyen vat lieu kho'!Y$3)</f>
        <v>0</v>
      </c>
      <c r="Z317" s="183">
        <f>SUMIFS(BKE!$F:$F,BKE!$C:$C,'nguyen vat lieu kho'!$A:$A,BKE!$B:$B,'nguyen vat lieu kho'!Z$3)</f>
        <v>0</v>
      </c>
      <c r="AA317" s="183">
        <f>SUMIFS(BKE!$F:$F,BKE!$C:$C,'nguyen vat lieu kho'!$A:$A,BKE!$B:$B,'nguyen vat lieu kho'!AA$3)</f>
        <v>0</v>
      </c>
      <c r="AB317" s="183">
        <f>SUMIFS(BKE!$F:$F,BKE!$C:$C,'nguyen vat lieu kho'!$A:$A,BKE!$B:$B,'nguyen vat lieu kho'!AB$3)</f>
        <v>0</v>
      </c>
      <c r="AC317" s="183">
        <f>SUMIFS(BKE!$F:$F,BKE!$C:$C,'nguyen vat lieu kho'!$A:$A,BKE!$B:$B,'nguyen vat lieu kho'!AC$3)</f>
        <v>0</v>
      </c>
      <c r="AD317" s="183">
        <f>SUMIFS(BKE!$F:$F,BKE!$C:$C,'nguyen vat lieu kho'!$A:$A,BKE!$B:$B,'nguyen vat lieu kho'!AD$3)</f>
        <v>0</v>
      </c>
      <c r="AE317" s="183">
        <f>SUMIFS(BKE!$F:$F,BKE!$C:$C,'nguyen vat lieu kho'!$A:$A,BKE!$B:$B,'nguyen vat lieu kho'!AE$3)</f>
        <v>0</v>
      </c>
      <c r="AF317" s="183">
        <f>SUMIFS(BKE!$F:$F,BKE!$C:$C,'nguyen vat lieu kho'!$A:$A,BKE!$B:$B,'nguyen vat lieu kho'!AF$3)</f>
        <v>0</v>
      </c>
      <c r="AG317" s="183">
        <f>SUMIFS(BKE!$F:$F,BKE!$C:$C,'nguyen vat lieu kho'!$A:$A,BKE!$B:$B,'nguyen vat lieu kho'!AG$3)</f>
        <v>0</v>
      </c>
      <c r="AH317" s="183">
        <f>SUMIFS(BKE!$F:$F,BKE!$C:$C,'nguyen vat lieu kho'!$A:$A,BKE!$B:$B,'nguyen vat lieu kho'!AH$3)</f>
        <v>0</v>
      </c>
      <c r="AI317" s="183">
        <f>SUMIFS(BKE!$F:$F,BKE!$C:$C,'nguyen vat lieu kho'!$A:$A,BKE!$B:$B,'nguyen vat lieu kho'!AI$3)</f>
        <v>0</v>
      </c>
      <c r="AJ317" s="183">
        <f>SUMIFS(BKE!$F:$F,BKE!$C:$C,'nguyen vat lieu kho'!$A:$A,BKE!$B:$B,'nguyen vat lieu kho'!AJ$3)</f>
        <v>0</v>
      </c>
      <c r="AK317" s="183">
        <f>SUMIFS(BKE!$F:$F,BKE!$C:$C,'nguyen vat lieu kho'!$A:$A,BKE!$B:$B,'nguyen vat lieu kho'!AK$3)</f>
        <v>0</v>
      </c>
      <c r="AL317" s="183">
        <f>SUMIFS(BKE!$F:$F,BKE!$C:$C,'nguyen vat lieu kho'!$A:$A,BKE!$B:$B,'nguyen vat lieu kho'!AL$3)</f>
        <v>0</v>
      </c>
      <c r="AM317" s="183">
        <f>SUMIFS(BKE!$F:$F,BKE!$C:$C,'nguyen vat lieu kho'!$A:$A,BKE!$B:$B,'nguyen vat lieu kho'!AM$3)</f>
        <v>0</v>
      </c>
      <c r="AN317" s="183">
        <f>SUMIFS(BKE!$F:$F,BKE!$C:$C,'nguyen vat lieu kho'!$A:$A,BKE!$B:$B,'nguyen vat lieu kho'!AN$3)</f>
        <v>0</v>
      </c>
      <c r="AO317" s="183">
        <f>SUMIFS(BKE!$F:$F,BKE!$C:$C,'nguyen vat lieu kho'!$A:$A,BKE!$B:$B,'nguyen vat lieu kho'!AO$3)</f>
        <v>0</v>
      </c>
      <c r="AP317" s="183">
        <f>SUMIFS(BKE!$F:$F,BKE!$C:$C,'nguyen vat lieu kho'!$A:$A,BKE!$B:$B,'nguyen vat lieu kho'!AP$3)</f>
        <v>1</v>
      </c>
      <c r="AQ317" s="183">
        <f>SUMIFS(BKE!$F:$F,BKE!$C:$C,'nguyen vat lieu kho'!$A:$A,BKE!$B:$B,'nguyen vat lieu kho'!AQ$3)</f>
        <v>0</v>
      </c>
    </row>
    <row r="318" spans="1:43" s="118" customFormat="1" ht="25.5" customHeight="1">
      <c r="A318" s="9" t="s">
        <v>657</v>
      </c>
      <c r="B318" s="131" t="s">
        <v>656</v>
      </c>
      <c r="C318" s="9" t="s">
        <v>188</v>
      </c>
      <c r="D318" s="123">
        <f>VLOOKUP(A318,BKE!C666:H1072,5,0)</f>
        <v>67084.25</v>
      </c>
      <c r="E318" s="128">
        <v>0</v>
      </c>
      <c r="F318" s="124">
        <f t="shared" si="42"/>
        <v>0</v>
      </c>
      <c r="G318" s="125">
        <f t="shared" si="45"/>
        <v>4</v>
      </c>
      <c r="H318" s="126">
        <f t="shared" si="46"/>
        <v>268337</v>
      </c>
      <c r="I318" s="127">
        <f t="shared" si="40"/>
        <v>3</v>
      </c>
      <c r="J318" s="127">
        <f t="shared" si="40"/>
        <v>201252.75</v>
      </c>
      <c r="K318" s="128">
        <v>1</v>
      </c>
      <c r="L318" s="122">
        <f t="shared" si="41"/>
        <v>67084.25</v>
      </c>
      <c r="M318" s="183">
        <f>SUMIFS(BKE!$F:$F,BKE!$C:$C,'nguyen vat lieu kho'!$A:$A,BKE!$B:$B,'nguyen vat lieu kho'!M$3)</f>
        <v>0</v>
      </c>
      <c r="N318" s="183">
        <f>SUMIFS(BKE!$F:$F,BKE!$C:$C,'nguyen vat lieu kho'!$A:$A,BKE!$B:$B,'nguyen vat lieu kho'!N$3)</f>
        <v>0</v>
      </c>
      <c r="O318" s="183">
        <f>SUMIFS(BKE!$F:$F,BKE!$C:$C,'nguyen vat lieu kho'!$A:$A,BKE!$B:$B,'nguyen vat lieu kho'!O$3)</f>
        <v>0</v>
      </c>
      <c r="P318" s="183">
        <f>SUMIFS(BKE!$F:$F,BKE!$C:$C,'nguyen vat lieu kho'!$A:$A,BKE!$B:$B,'nguyen vat lieu kho'!P$3)</f>
        <v>0</v>
      </c>
      <c r="Q318" s="183">
        <f>SUMIFS(BKE!$F:$F,BKE!$C:$C,'nguyen vat lieu kho'!$A:$A,BKE!$B:$B,'nguyen vat lieu kho'!Q$3)</f>
        <v>0</v>
      </c>
      <c r="R318" s="183">
        <f>SUMIFS(BKE!$F:$F,BKE!$C:$C,'nguyen vat lieu kho'!$A:$A,BKE!$B:$B,'nguyen vat lieu kho'!R$3)</f>
        <v>0</v>
      </c>
      <c r="S318" s="183">
        <f>SUMIFS(BKE!$F:$F,BKE!$C:$C,'nguyen vat lieu kho'!$A:$A,BKE!$B:$B,'nguyen vat lieu kho'!S$3)</f>
        <v>0</v>
      </c>
      <c r="T318" s="183">
        <f>SUMIFS(BKE!$F:$F,BKE!$C:$C,'nguyen vat lieu kho'!$A:$A,BKE!$B:$B,'nguyen vat lieu kho'!T$3)</f>
        <v>0</v>
      </c>
      <c r="U318" s="183">
        <f>SUMIFS(BKE!$F:$F,BKE!$C:$C,'nguyen vat lieu kho'!$A:$A,BKE!$B:$B,'nguyen vat lieu kho'!U$3)</f>
        <v>0</v>
      </c>
      <c r="V318" s="183">
        <f>SUMIFS(BKE!$F:$F,BKE!$C:$C,'nguyen vat lieu kho'!$A:$A,BKE!$B:$B,'nguyen vat lieu kho'!V$3)</f>
        <v>0</v>
      </c>
      <c r="W318" s="183">
        <f>SUMIFS(BKE!$F:$F,BKE!$C:$C,'nguyen vat lieu kho'!$A:$A,BKE!$B:$B,'nguyen vat lieu kho'!W$3)</f>
        <v>0</v>
      </c>
      <c r="X318" s="183">
        <f>SUMIFS(BKE!$F:$F,BKE!$C:$C,'nguyen vat lieu kho'!$A:$A,BKE!$B:$B,'nguyen vat lieu kho'!X$3)</f>
        <v>0</v>
      </c>
      <c r="Y318" s="183">
        <f>SUMIFS(BKE!$F:$F,BKE!$C:$C,'nguyen vat lieu kho'!$A:$A,BKE!$B:$B,'nguyen vat lieu kho'!Y$3)</f>
        <v>0</v>
      </c>
      <c r="Z318" s="183">
        <f>SUMIFS(BKE!$F:$F,BKE!$C:$C,'nguyen vat lieu kho'!$A:$A,BKE!$B:$B,'nguyen vat lieu kho'!Z$3)</f>
        <v>0</v>
      </c>
      <c r="AA318" s="183">
        <f>SUMIFS(BKE!$F:$F,BKE!$C:$C,'nguyen vat lieu kho'!$A:$A,BKE!$B:$B,'nguyen vat lieu kho'!AA$3)</f>
        <v>2</v>
      </c>
      <c r="AB318" s="183">
        <f>SUMIFS(BKE!$F:$F,BKE!$C:$C,'nguyen vat lieu kho'!$A:$A,BKE!$B:$B,'nguyen vat lieu kho'!AB$3)</f>
        <v>0</v>
      </c>
      <c r="AC318" s="183">
        <f>SUMIFS(BKE!$F:$F,BKE!$C:$C,'nguyen vat lieu kho'!$A:$A,BKE!$B:$B,'nguyen vat lieu kho'!AC$3)</f>
        <v>0</v>
      </c>
      <c r="AD318" s="183">
        <f>SUMIFS(BKE!$F:$F,BKE!$C:$C,'nguyen vat lieu kho'!$A:$A,BKE!$B:$B,'nguyen vat lieu kho'!AD$3)</f>
        <v>0</v>
      </c>
      <c r="AE318" s="183">
        <f>SUMIFS(BKE!$F:$F,BKE!$C:$C,'nguyen vat lieu kho'!$A:$A,BKE!$B:$B,'nguyen vat lieu kho'!AE$3)</f>
        <v>0</v>
      </c>
      <c r="AF318" s="183">
        <f>SUMIFS(BKE!$F:$F,BKE!$C:$C,'nguyen vat lieu kho'!$A:$A,BKE!$B:$B,'nguyen vat lieu kho'!AF$3)</f>
        <v>0</v>
      </c>
      <c r="AG318" s="183">
        <f>SUMIFS(BKE!$F:$F,BKE!$C:$C,'nguyen vat lieu kho'!$A:$A,BKE!$B:$B,'nguyen vat lieu kho'!AG$3)</f>
        <v>0</v>
      </c>
      <c r="AH318" s="183">
        <f>SUMIFS(BKE!$F:$F,BKE!$C:$C,'nguyen vat lieu kho'!$A:$A,BKE!$B:$B,'nguyen vat lieu kho'!AH$3)</f>
        <v>1</v>
      </c>
      <c r="AI318" s="183">
        <f>SUMIFS(BKE!$F:$F,BKE!$C:$C,'nguyen vat lieu kho'!$A:$A,BKE!$B:$B,'nguyen vat lieu kho'!AI$3)</f>
        <v>0</v>
      </c>
      <c r="AJ318" s="183">
        <f>SUMIFS(BKE!$F:$F,BKE!$C:$C,'nguyen vat lieu kho'!$A:$A,BKE!$B:$B,'nguyen vat lieu kho'!AJ$3)</f>
        <v>0</v>
      </c>
      <c r="AK318" s="183">
        <f>SUMIFS(BKE!$F:$F,BKE!$C:$C,'nguyen vat lieu kho'!$A:$A,BKE!$B:$B,'nguyen vat lieu kho'!AK$3)</f>
        <v>0</v>
      </c>
      <c r="AL318" s="183">
        <f>SUMIFS(BKE!$F:$F,BKE!$C:$C,'nguyen vat lieu kho'!$A:$A,BKE!$B:$B,'nguyen vat lieu kho'!AL$3)</f>
        <v>0</v>
      </c>
      <c r="AM318" s="183">
        <f>SUMIFS(BKE!$F:$F,BKE!$C:$C,'nguyen vat lieu kho'!$A:$A,BKE!$B:$B,'nguyen vat lieu kho'!AM$3)</f>
        <v>0</v>
      </c>
      <c r="AN318" s="183">
        <f>SUMIFS(BKE!$F:$F,BKE!$C:$C,'nguyen vat lieu kho'!$A:$A,BKE!$B:$B,'nguyen vat lieu kho'!AN$3)</f>
        <v>0</v>
      </c>
      <c r="AO318" s="183">
        <f>SUMIFS(BKE!$F:$F,BKE!$C:$C,'nguyen vat lieu kho'!$A:$A,BKE!$B:$B,'nguyen vat lieu kho'!AO$3)</f>
        <v>0</v>
      </c>
      <c r="AP318" s="183">
        <f>SUMIFS(BKE!$F:$F,BKE!$C:$C,'nguyen vat lieu kho'!$A:$A,BKE!$B:$B,'nguyen vat lieu kho'!AP$3)</f>
        <v>1</v>
      </c>
      <c r="AQ318" s="183">
        <f>SUMIFS(BKE!$F:$F,BKE!$C:$C,'nguyen vat lieu kho'!$A:$A,BKE!$B:$B,'nguyen vat lieu kho'!AQ$3)</f>
        <v>0</v>
      </c>
    </row>
    <row r="319" spans="1:43" s="118" customFormat="1" ht="25.5" customHeight="1">
      <c r="A319" s="9" t="s">
        <v>695</v>
      </c>
      <c r="B319" s="131" t="s">
        <v>696</v>
      </c>
      <c r="C319" s="9" t="s">
        <v>99</v>
      </c>
      <c r="D319" s="123">
        <f>VLOOKUP(A319,BKE!C667:H1073,5,0)</f>
        <v>50000</v>
      </c>
      <c r="E319" s="128">
        <v>4</v>
      </c>
      <c r="F319" s="124">
        <f t="shared" si="42"/>
        <v>200000</v>
      </c>
      <c r="G319" s="125">
        <f>SUM(M319:AQ319)</f>
        <v>4</v>
      </c>
      <c r="H319" s="126">
        <f t="shared" si="46"/>
        <v>200000</v>
      </c>
      <c r="I319" s="127">
        <f t="shared" si="40"/>
        <v>7</v>
      </c>
      <c r="J319" s="127">
        <f t="shared" si="40"/>
        <v>350000</v>
      </c>
      <c r="K319" s="128">
        <v>1</v>
      </c>
      <c r="L319" s="122">
        <f t="shared" si="41"/>
        <v>50000</v>
      </c>
      <c r="M319" s="183">
        <f>SUMIFS(BKE!$F:$F,BKE!$C:$C,'nguyen vat lieu kho'!$A:$A,BKE!$B:$B,'nguyen vat lieu kho'!M$3)</f>
        <v>0</v>
      </c>
      <c r="N319" s="183">
        <f>SUMIFS(BKE!$F:$F,BKE!$C:$C,'nguyen vat lieu kho'!$A:$A,BKE!$B:$B,'nguyen vat lieu kho'!N$3)</f>
        <v>0</v>
      </c>
      <c r="O319" s="183">
        <f>SUMIFS(BKE!$F:$F,BKE!$C:$C,'nguyen vat lieu kho'!$A:$A,BKE!$B:$B,'nguyen vat lieu kho'!O$3)</f>
        <v>0</v>
      </c>
      <c r="P319" s="183">
        <f>SUMIFS(BKE!$F:$F,BKE!$C:$C,'nguyen vat lieu kho'!$A:$A,BKE!$B:$B,'nguyen vat lieu kho'!P$3)</f>
        <v>0</v>
      </c>
      <c r="Q319" s="183">
        <f>SUMIFS(BKE!$F:$F,BKE!$C:$C,'nguyen vat lieu kho'!$A:$A,BKE!$B:$B,'nguyen vat lieu kho'!Q$3)</f>
        <v>0</v>
      </c>
      <c r="R319" s="183">
        <f>SUMIFS(BKE!$F:$F,BKE!$C:$C,'nguyen vat lieu kho'!$A:$A,BKE!$B:$B,'nguyen vat lieu kho'!R$3)</f>
        <v>0</v>
      </c>
      <c r="S319" s="183">
        <f>SUMIFS(BKE!$F:$F,BKE!$C:$C,'nguyen vat lieu kho'!$A:$A,BKE!$B:$B,'nguyen vat lieu kho'!S$3)</f>
        <v>0</v>
      </c>
      <c r="T319" s="183">
        <f>SUMIFS(BKE!$F:$F,BKE!$C:$C,'nguyen vat lieu kho'!$A:$A,BKE!$B:$B,'nguyen vat lieu kho'!T$3)</f>
        <v>1</v>
      </c>
      <c r="U319" s="183">
        <f>SUMIFS(BKE!$F:$F,BKE!$C:$C,'nguyen vat lieu kho'!$A:$A,BKE!$B:$B,'nguyen vat lieu kho'!U$3)</f>
        <v>0</v>
      </c>
      <c r="V319" s="183">
        <f>SUMIFS(BKE!$F:$F,BKE!$C:$C,'nguyen vat lieu kho'!$A:$A,BKE!$B:$B,'nguyen vat lieu kho'!V$3)</f>
        <v>0</v>
      </c>
      <c r="W319" s="183">
        <f>SUMIFS(BKE!$F:$F,BKE!$C:$C,'nguyen vat lieu kho'!$A:$A,BKE!$B:$B,'nguyen vat lieu kho'!W$3)</f>
        <v>0</v>
      </c>
      <c r="X319" s="183">
        <f>SUMIFS(BKE!$F:$F,BKE!$C:$C,'nguyen vat lieu kho'!$A:$A,BKE!$B:$B,'nguyen vat lieu kho'!X$3)</f>
        <v>0</v>
      </c>
      <c r="Y319" s="183">
        <f>SUMIFS(BKE!$F:$F,BKE!$C:$C,'nguyen vat lieu kho'!$A:$A,BKE!$B:$B,'nguyen vat lieu kho'!Y$3)</f>
        <v>0</v>
      </c>
      <c r="Z319" s="183">
        <f>SUMIFS(BKE!$F:$F,BKE!$C:$C,'nguyen vat lieu kho'!$A:$A,BKE!$B:$B,'nguyen vat lieu kho'!Z$3)</f>
        <v>0</v>
      </c>
      <c r="AA319" s="183">
        <f>SUMIFS(BKE!$F:$F,BKE!$C:$C,'nguyen vat lieu kho'!$A:$A,BKE!$B:$B,'nguyen vat lieu kho'!AA$3)</f>
        <v>1</v>
      </c>
      <c r="AB319" s="183">
        <f>SUMIFS(BKE!$F:$F,BKE!$C:$C,'nguyen vat lieu kho'!$A:$A,BKE!$B:$B,'nguyen vat lieu kho'!AB$3)</f>
        <v>0</v>
      </c>
      <c r="AC319" s="183">
        <f>SUMIFS(BKE!$F:$F,BKE!$C:$C,'nguyen vat lieu kho'!$A:$A,BKE!$B:$B,'nguyen vat lieu kho'!AC$3)</f>
        <v>0</v>
      </c>
      <c r="AD319" s="183">
        <f>SUMIFS(BKE!$F:$F,BKE!$C:$C,'nguyen vat lieu kho'!$A:$A,BKE!$B:$B,'nguyen vat lieu kho'!AD$3)</f>
        <v>0</v>
      </c>
      <c r="AE319" s="183">
        <f>SUMIFS(BKE!$F:$F,BKE!$C:$C,'nguyen vat lieu kho'!$A:$A,BKE!$B:$B,'nguyen vat lieu kho'!AE$3)</f>
        <v>0</v>
      </c>
      <c r="AF319" s="183">
        <f>SUMIFS(BKE!$F:$F,BKE!$C:$C,'nguyen vat lieu kho'!$A:$A,BKE!$B:$B,'nguyen vat lieu kho'!AF$3)</f>
        <v>0</v>
      </c>
      <c r="AG319" s="183">
        <f>SUMIFS(BKE!$F:$F,BKE!$C:$C,'nguyen vat lieu kho'!$A:$A,BKE!$B:$B,'nguyen vat lieu kho'!AG$3)</f>
        <v>0</v>
      </c>
      <c r="AH319" s="183">
        <f>SUMIFS(BKE!$F:$F,BKE!$C:$C,'nguyen vat lieu kho'!$A:$A,BKE!$B:$B,'nguyen vat lieu kho'!AH$3)</f>
        <v>0</v>
      </c>
      <c r="AI319" s="183">
        <f>SUMIFS(BKE!$F:$F,BKE!$C:$C,'nguyen vat lieu kho'!$A:$A,BKE!$B:$B,'nguyen vat lieu kho'!AI$3)</f>
        <v>0</v>
      </c>
      <c r="AJ319" s="183">
        <f>SUMIFS(BKE!$F:$F,BKE!$C:$C,'nguyen vat lieu kho'!$A:$A,BKE!$B:$B,'nguyen vat lieu kho'!AJ$3)</f>
        <v>0</v>
      </c>
      <c r="AK319" s="183">
        <f>SUMIFS(BKE!$F:$F,BKE!$C:$C,'nguyen vat lieu kho'!$A:$A,BKE!$B:$B,'nguyen vat lieu kho'!AK$3)</f>
        <v>0</v>
      </c>
      <c r="AL319" s="183">
        <f>SUMIFS(BKE!$F:$F,BKE!$C:$C,'nguyen vat lieu kho'!$A:$A,BKE!$B:$B,'nguyen vat lieu kho'!AL$3)</f>
        <v>0</v>
      </c>
      <c r="AM319" s="183">
        <f>SUMIFS(BKE!$F:$F,BKE!$C:$C,'nguyen vat lieu kho'!$A:$A,BKE!$B:$B,'nguyen vat lieu kho'!AM$3)</f>
        <v>0</v>
      </c>
      <c r="AN319" s="183">
        <f>SUMIFS(BKE!$F:$F,BKE!$C:$C,'nguyen vat lieu kho'!$A:$A,BKE!$B:$B,'nguyen vat lieu kho'!AN$3)</f>
        <v>0</v>
      </c>
      <c r="AO319" s="183">
        <f>SUMIFS(BKE!$F:$F,BKE!$C:$C,'nguyen vat lieu kho'!$A:$A,BKE!$B:$B,'nguyen vat lieu kho'!AO$3)</f>
        <v>0</v>
      </c>
      <c r="AP319" s="183">
        <f>SUMIFS(BKE!$F:$F,BKE!$C:$C,'nguyen vat lieu kho'!$A:$A,BKE!$B:$B,'nguyen vat lieu kho'!AP$3)</f>
        <v>2</v>
      </c>
      <c r="AQ319" s="183">
        <f>SUMIFS(BKE!$F:$F,BKE!$C:$C,'nguyen vat lieu kho'!$A:$A,BKE!$B:$B,'nguyen vat lieu kho'!AQ$3)</f>
        <v>0</v>
      </c>
    </row>
    <row r="320" spans="1:43" s="118" customFormat="1" ht="25.5" customHeight="1">
      <c r="A320" s="9" t="s">
        <v>658</v>
      </c>
      <c r="B320" s="131" t="s">
        <v>633</v>
      </c>
      <c r="C320" s="9" t="s">
        <v>4</v>
      </c>
      <c r="D320" s="123">
        <f>VLOOKUP(A320,BKE!C668:H1074,5,0)</f>
        <v>215694.33333333334</v>
      </c>
      <c r="E320" s="128">
        <v>1</v>
      </c>
      <c r="F320" s="124">
        <f t="shared" si="42"/>
        <v>215694.33333333334</v>
      </c>
      <c r="G320" s="125">
        <f t="shared" si="45"/>
        <v>6</v>
      </c>
      <c r="H320" s="126">
        <f t="shared" si="46"/>
        <v>1294166</v>
      </c>
      <c r="I320" s="127">
        <f t="shared" si="40"/>
        <v>5</v>
      </c>
      <c r="J320" s="127">
        <f t="shared" si="40"/>
        <v>1078471.6666666665</v>
      </c>
      <c r="K320" s="128">
        <v>2</v>
      </c>
      <c r="L320" s="122">
        <f t="shared" si="41"/>
        <v>431388.66666666669</v>
      </c>
      <c r="M320" s="183">
        <f>SUMIFS(BKE!$F:$F,BKE!$C:$C,'nguyen vat lieu kho'!$A:$A,BKE!$B:$B,'nguyen vat lieu kho'!M$3)</f>
        <v>1</v>
      </c>
      <c r="N320" s="183">
        <f>SUMIFS(BKE!$F:$F,BKE!$C:$C,'nguyen vat lieu kho'!$A:$A,BKE!$B:$B,'nguyen vat lieu kho'!N$3)</f>
        <v>0</v>
      </c>
      <c r="O320" s="183">
        <f>SUMIFS(BKE!$F:$F,BKE!$C:$C,'nguyen vat lieu kho'!$A:$A,BKE!$B:$B,'nguyen vat lieu kho'!O$3)</f>
        <v>0</v>
      </c>
      <c r="P320" s="183">
        <f>SUMIFS(BKE!$F:$F,BKE!$C:$C,'nguyen vat lieu kho'!$A:$A,BKE!$B:$B,'nguyen vat lieu kho'!P$3)</f>
        <v>0</v>
      </c>
      <c r="Q320" s="183">
        <f>SUMIFS(BKE!$F:$F,BKE!$C:$C,'nguyen vat lieu kho'!$A:$A,BKE!$B:$B,'nguyen vat lieu kho'!Q$3)</f>
        <v>0</v>
      </c>
      <c r="R320" s="183">
        <f>SUMIFS(BKE!$F:$F,BKE!$C:$C,'nguyen vat lieu kho'!$A:$A,BKE!$B:$B,'nguyen vat lieu kho'!R$3)</f>
        <v>0</v>
      </c>
      <c r="S320" s="183">
        <f>SUMIFS(BKE!$F:$F,BKE!$C:$C,'nguyen vat lieu kho'!$A:$A,BKE!$B:$B,'nguyen vat lieu kho'!S$3)</f>
        <v>0</v>
      </c>
      <c r="T320" s="183">
        <f>SUMIFS(BKE!$F:$F,BKE!$C:$C,'nguyen vat lieu kho'!$A:$A,BKE!$B:$B,'nguyen vat lieu kho'!T$3)</f>
        <v>1</v>
      </c>
      <c r="U320" s="183">
        <f>SUMIFS(BKE!$F:$F,BKE!$C:$C,'nguyen vat lieu kho'!$A:$A,BKE!$B:$B,'nguyen vat lieu kho'!U$3)</f>
        <v>0</v>
      </c>
      <c r="V320" s="183">
        <f>SUMIFS(BKE!$F:$F,BKE!$C:$C,'nguyen vat lieu kho'!$A:$A,BKE!$B:$B,'nguyen vat lieu kho'!V$3)</f>
        <v>0</v>
      </c>
      <c r="W320" s="183">
        <f>SUMIFS(BKE!$F:$F,BKE!$C:$C,'nguyen vat lieu kho'!$A:$A,BKE!$B:$B,'nguyen vat lieu kho'!W$3)</f>
        <v>0</v>
      </c>
      <c r="X320" s="183">
        <f>SUMIFS(BKE!$F:$F,BKE!$C:$C,'nguyen vat lieu kho'!$A:$A,BKE!$B:$B,'nguyen vat lieu kho'!X$3)</f>
        <v>0</v>
      </c>
      <c r="Y320" s="183">
        <f>SUMIFS(BKE!$F:$F,BKE!$C:$C,'nguyen vat lieu kho'!$A:$A,BKE!$B:$B,'nguyen vat lieu kho'!Y$3)</f>
        <v>0</v>
      </c>
      <c r="Z320" s="183">
        <f>SUMIFS(BKE!$F:$F,BKE!$C:$C,'nguyen vat lieu kho'!$A:$A,BKE!$B:$B,'nguyen vat lieu kho'!Z$3)</f>
        <v>0</v>
      </c>
      <c r="AA320" s="183">
        <f>SUMIFS(BKE!$F:$F,BKE!$C:$C,'nguyen vat lieu kho'!$A:$A,BKE!$B:$B,'nguyen vat lieu kho'!AA$3)</f>
        <v>2</v>
      </c>
      <c r="AB320" s="183">
        <f>SUMIFS(BKE!$F:$F,BKE!$C:$C,'nguyen vat lieu kho'!$A:$A,BKE!$B:$B,'nguyen vat lieu kho'!AB$3)</f>
        <v>0</v>
      </c>
      <c r="AC320" s="183">
        <f>SUMIFS(BKE!$F:$F,BKE!$C:$C,'nguyen vat lieu kho'!$A:$A,BKE!$B:$B,'nguyen vat lieu kho'!AC$3)</f>
        <v>0</v>
      </c>
      <c r="AD320" s="183">
        <f>SUMIFS(BKE!$F:$F,BKE!$C:$C,'nguyen vat lieu kho'!$A:$A,BKE!$B:$B,'nguyen vat lieu kho'!AD$3)</f>
        <v>0</v>
      </c>
      <c r="AE320" s="183">
        <f>SUMIFS(BKE!$F:$F,BKE!$C:$C,'nguyen vat lieu kho'!$A:$A,BKE!$B:$B,'nguyen vat lieu kho'!AE$3)</f>
        <v>0</v>
      </c>
      <c r="AF320" s="183">
        <f>SUMIFS(BKE!$F:$F,BKE!$C:$C,'nguyen vat lieu kho'!$A:$A,BKE!$B:$B,'nguyen vat lieu kho'!AF$3)</f>
        <v>0</v>
      </c>
      <c r="AG320" s="183">
        <f>SUMIFS(BKE!$F:$F,BKE!$C:$C,'nguyen vat lieu kho'!$A:$A,BKE!$B:$B,'nguyen vat lieu kho'!AG$3)</f>
        <v>0</v>
      </c>
      <c r="AH320" s="183">
        <f>SUMIFS(BKE!$F:$F,BKE!$C:$C,'nguyen vat lieu kho'!$A:$A,BKE!$B:$B,'nguyen vat lieu kho'!AH$3)</f>
        <v>1</v>
      </c>
      <c r="AI320" s="183">
        <f>SUMIFS(BKE!$F:$F,BKE!$C:$C,'nguyen vat lieu kho'!$A:$A,BKE!$B:$B,'nguyen vat lieu kho'!AI$3)</f>
        <v>0</v>
      </c>
      <c r="AJ320" s="183">
        <f>SUMIFS(BKE!$F:$F,BKE!$C:$C,'nguyen vat lieu kho'!$A:$A,BKE!$B:$B,'nguyen vat lieu kho'!AJ$3)</f>
        <v>0</v>
      </c>
      <c r="AK320" s="183">
        <f>SUMIFS(BKE!$F:$F,BKE!$C:$C,'nguyen vat lieu kho'!$A:$A,BKE!$B:$B,'nguyen vat lieu kho'!AK$3)</f>
        <v>0</v>
      </c>
      <c r="AL320" s="183">
        <f>SUMIFS(BKE!$F:$F,BKE!$C:$C,'nguyen vat lieu kho'!$A:$A,BKE!$B:$B,'nguyen vat lieu kho'!AL$3)</f>
        <v>0</v>
      </c>
      <c r="AM320" s="183">
        <f>SUMIFS(BKE!$F:$F,BKE!$C:$C,'nguyen vat lieu kho'!$A:$A,BKE!$B:$B,'nguyen vat lieu kho'!AM$3)</f>
        <v>0</v>
      </c>
      <c r="AN320" s="183">
        <f>SUMIFS(BKE!$F:$F,BKE!$C:$C,'nguyen vat lieu kho'!$A:$A,BKE!$B:$B,'nguyen vat lieu kho'!AN$3)</f>
        <v>0</v>
      </c>
      <c r="AO320" s="183">
        <f>SUMIFS(BKE!$F:$F,BKE!$C:$C,'nguyen vat lieu kho'!$A:$A,BKE!$B:$B,'nguyen vat lieu kho'!AO$3)</f>
        <v>0</v>
      </c>
      <c r="AP320" s="183">
        <f>SUMIFS(BKE!$F:$F,BKE!$C:$C,'nguyen vat lieu kho'!$A:$A,BKE!$B:$B,'nguyen vat lieu kho'!AP$3)</f>
        <v>1</v>
      </c>
      <c r="AQ320" s="183">
        <f>SUMIFS(BKE!$F:$F,BKE!$C:$C,'nguyen vat lieu kho'!$A:$A,BKE!$B:$B,'nguyen vat lieu kho'!AQ$3)</f>
        <v>0</v>
      </c>
    </row>
    <row r="321" spans="1:43" s="118" customFormat="1" ht="25.5" customHeight="1">
      <c r="A321" s="9" t="s">
        <v>639</v>
      </c>
      <c r="B321" s="131" t="s">
        <v>620</v>
      </c>
      <c r="C321" s="9" t="s">
        <v>4</v>
      </c>
      <c r="D321" s="123">
        <f>VLOOKUP(A321,BKE!C669:H1075,5,0)</f>
        <v>185000</v>
      </c>
      <c r="E321" s="128">
        <v>0</v>
      </c>
      <c r="F321" s="124">
        <f t="shared" si="42"/>
        <v>0</v>
      </c>
      <c r="G321" s="125">
        <f t="shared" si="45"/>
        <v>6</v>
      </c>
      <c r="H321" s="126">
        <f t="shared" si="46"/>
        <v>1110000</v>
      </c>
      <c r="I321" s="127">
        <f t="shared" si="40"/>
        <v>6</v>
      </c>
      <c r="J321" s="127">
        <f t="shared" si="40"/>
        <v>1110000</v>
      </c>
      <c r="K321" s="128"/>
      <c r="L321" s="122">
        <f t="shared" si="41"/>
        <v>0</v>
      </c>
      <c r="M321" s="183">
        <f>SUMIFS(BKE!$F:$F,BKE!$C:$C,'nguyen vat lieu kho'!$A:$A,BKE!$B:$B,'nguyen vat lieu kho'!M$3)</f>
        <v>1</v>
      </c>
      <c r="N321" s="183">
        <f>SUMIFS(BKE!$F:$F,BKE!$C:$C,'nguyen vat lieu kho'!$A:$A,BKE!$B:$B,'nguyen vat lieu kho'!N$3)</f>
        <v>0</v>
      </c>
      <c r="O321" s="183">
        <f>SUMIFS(BKE!$F:$F,BKE!$C:$C,'nguyen vat lieu kho'!$A:$A,BKE!$B:$B,'nguyen vat lieu kho'!O$3)</f>
        <v>0</v>
      </c>
      <c r="P321" s="183">
        <f>SUMIFS(BKE!$F:$F,BKE!$C:$C,'nguyen vat lieu kho'!$A:$A,BKE!$B:$B,'nguyen vat lieu kho'!P$3)</f>
        <v>0</v>
      </c>
      <c r="Q321" s="183">
        <f>SUMIFS(BKE!$F:$F,BKE!$C:$C,'nguyen vat lieu kho'!$A:$A,BKE!$B:$B,'nguyen vat lieu kho'!Q$3)</f>
        <v>0</v>
      </c>
      <c r="R321" s="183">
        <f>SUMIFS(BKE!$F:$F,BKE!$C:$C,'nguyen vat lieu kho'!$A:$A,BKE!$B:$B,'nguyen vat lieu kho'!R$3)</f>
        <v>0</v>
      </c>
      <c r="S321" s="183">
        <f>SUMIFS(BKE!$F:$F,BKE!$C:$C,'nguyen vat lieu kho'!$A:$A,BKE!$B:$B,'nguyen vat lieu kho'!S$3)</f>
        <v>0</v>
      </c>
      <c r="T321" s="183">
        <f>SUMIFS(BKE!$F:$F,BKE!$C:$C,'nguyen vat lieu kho'!$A:$A,BKE!$B:$B,'nguyen vat lieu kho'!T$3)</f>
        <v>2</v>
      </c>
      <c r="U321" s="183">
        <f>SUMIFS(BKE!$F:$F,BKE!$C:$C,'nguyen vat lieu kho'!$A:$A,BKE!$B:$B,'nguyen vat lieu kho'!U$3)</f>
        <v>0</v>
      </c>
      <c r="V321" s="183">
        <f>SUMIFS(BKE!$F:$F,BKE!$C:$C,'nguyen vat lieu kho'!$A:$A,BKE!$B:$B,'nguyen vat lieu kho'!V$3)</f>
        <v>0</v>
      </c>
      <c r="W321" s="183">
        <f>SUMIFS(BKE!$F:$F,BKE!$C:$C,'nguyen vat lieu kho'!$A:$A,BKE!$B:$B,'nguyen vat lieu kho'!W$3)</f>
        <v>0</v>
      </c>
      <c r="X321" s="183">
        <f>SUMIFS(BKE!$F:$F,BKE!$C:$C,'nguyen vat lieu kho'!$A:$A,BKE!$B:$B,'nguyen vat lieu kho'!X$3)</f>
        <v>0</v>
      </c>
      <c r="Y321" s="183">
        <f>SUMIFS(BKE!$F:$F,BKE!$C:$C,'nguyen vat lieu kho'!$A:$A,BKE!$B:$B,'nguyen vat lieu kho'!Y$3)</f>
        <v>0</v>
      </c>
      <c r="Z321" s="183">
        <f>SUMIFS(BKE!$F:$F,BKE!$C:$C,'nguyen vat lieu kho'!$A:$A,BKE!$B:$B,'nguyen vat lieu kho'!Z$3)</f>
        <v>0</v>
      </c>
      <c r="AA321" s="183">
        <f>SUMIFS(BKE!$F:$F,BKE!$C:$C,'nguyen vat lieu kho'!$A:$A,BKE!$B:$B,'nguyen vat lieu kho'!AA$3)</f>
        <v>1</v>
      </c>
      <c r="AB321" s="183">
        <f>SUMIFS(BKE!$F:$F,BKE!$C:$C,'nguyen vat lieu kho'!$A:$A,BKE!$B:$B,'nguyen vat lieu kho'!AB$3)</f>
        <v>0</v>
      </c>
      <c r="AC321" s="183">
        <f>SUMIFS(BKE!$F:$F,BKE!$C:$C,'nguyen vat lieu kho'!$A:$A,BKE!$B:$B,'nguyen vat lieu kho'!AC$3)</f>
        <v>0</v>
      </c>
      <c r="AD321" s="183">
        <f>SUMIFS(BKE!$F:$F,BKE!$C:$C,'nguyen vat lieu kho'!$A:$A,BKE!$B:$B,'nguyen vat lieu kho'!AD$3)</f>
        <v>0</v>
      </c>
      <c r="AE321" s="183">
        <f>SUMIFS(BKE!$F:$F,BKE!$C:$C,'nguyen vat lieu kho'!$A:$A,BKE!$B:$B,'nguyen vat lieu kho'!AE$3)</f>
        <v>0</v>
      </c>
      <c r="AF321" s="183">
        <f>SUMIFS(BKE!$F:$F,BKE!$C:$C,'nguyen vat lieu kho'!$A:$A,BKE!$B:$B,'nguyen vat lieu kho'!AF$3)</f>
        <v>0</v>
      </c>
      <c r="AG321" s="183">
        <f>SUMIFS(BKE!$F:$F,BKE!$C:$C,'nguyen vat lieu kho'!$A:$A,BKE!$B:$B,'nguyen vat lieu kho'!AG$3)</f>
        <v>0</v>
      </c>
      <c r="AH321" s="183">
        <f>SUMIFS(BKE!$F:$F,BKE!$C:$C,'nguyen vat lieu kho'!$A:$A,BKE!$B:$B,'nguyen vat lieu kho'!AH$3)</f>
        <v>1</v>
      </c>
      <c r="AI321" s="183">
        <f>SUMIFS(BKE!$F:$F,BKE!$C:$C,'nguyen vat lieu kho'!$A:$A,BKE!$B:$B,'nguyen vat lieu kho'!AI$3)</f>
        <v>0</v>
      </c>
      <c r="AJ321" s="183">
        <f>SUMIFS(BKE!$F:$F,BKE!$C:$C,'nguyen vat lieu kho'!$A:$A,BKE!$B:$B,'nguyen vat lieu kho'!AJ$3)</f>
        <v>0</v>
      </c>
      <c r="AK321" s="183">
        <f>SUMIFS(BKE!$F:$F,BKE!$C:$C,'nguyen vat lieu kho'!$A:$A,BKE!$B:$B,'nguyen vat lieu kho'!AK$3)</f>
        <v>0</v>
      </c>
      <c r="AL321" s="183">
        <f>SUMIFS(BKE!$F:$F,BKE!$C:$C,'nguyen vat lieu kho'!$A:$A,BKE!$B:$B,'nguyen vat lieu kho'!AL$3)</f>
        <v>0</v>
      </c>
      <c r="AM321" s="183">
        <f>SUMIFS(BKE!$F:$F,BKE!$C:$C,'nguyen vat lieu kho'!$A:$A,BKE!$B:$B,'nguyen vat lieu kho'!AM$3)</f>
        <v>0</v>
      </c>
      <c r="AN321" s="183">
        <f>SUMIFS(BKE!$F:$F,BKE!$C:$C,'nguyen vat lieu kho'!$A:$A,BKE!$B:$B,'nguyen vat lieu kho'!AN$3)</f>
        <v>0</v>
      </c>
      <c r="AO321" s="183">
        <f>SUMIFS(BKE!$F:$F,BKE!$C:$C,'nguyen vat lieu kho'!$A:$A,BKE!$B:$B,'nguyen vat lieu kho'!AO$3)</f>
        <v>0</v>
      </c>
      <c r="AP321" s="183">
        <f>SUMIFS(BKE!$F:$F,BKE!$C:$C,'nguyen vat lieu kho'!$A:$A,BKE!$B:$B,'nguyen vat lieu kho'!AP$3)</f>
        <v>1</v>
      </c>
      <c r="AQ321" s="183">
        <f>SUMIFS(BKE!$F:$F,BKE!$C:$C,'nguyen vat lieu kho'!$A:$A,BKE!$B:$B,'nguyen vat lieu kho'!AQ$3)</f>
        <v>0</v>
      </c>
    </row>
    <row r="322" spans="1:43" s="118" customFormat="1" ht="25.5" customHeight="1">
      <c r="A322" s="9" t="s">
        <v>668</v>
      </c>
      <c r="B322" s="131" t="s">
        <v>669</v>
      </c>
      <c r="C322" s="9" t="s">
        <v>4</v>
      </c>
      <c r="D322" s="123" t="str">
        <f>VLOOKUP(A322,BKE!C670:H1076,5,0)</f>
        <v>0</v>
      </c>
      <c r="E322" s="128">
        <v>0</v>
      </c>
      <c r="F322" s="124">
        <f t="shared" si="42"/>
        <v>0</v>
      </c>
      <c r="G322" s="125">
        <f t="shared" ref="G322:G328" si="47">SUM(M322:AQ322)</f>
        <v>0</v>
      </c>
      <c r="H322" s="126">
        <f t="shared" si="46"/>
        <v>0</v>
      </c>
      <c r="I322" s="127">
        <f t="shared" si="40"/>
        <v>0</v>
      </c>
      <c r="J322" s="127">
        <f t="shared" si="40"/>
        <v>0</v>
      </c>
      <c r="K322" s="128"/>
      <c r="L322" s="122">
        <f t="shared" si="41"/>
        <v>0</v>
      </c>
      <c r="M322" s="183">
        <f>SUMIFS(BKE!$F:$F,BKE!$C:$C,'nguyen vat lieu kho'!$A:$A,BKE!$B:$B,'nguyen vat lieu kho'!M$3)</f>
        <v>0</v>
      </c>
      <c r="N322" s="183">
        <f>SUMIFS(BKE!$F:$F,BKE!$C:$C,'nguyen vat lieu kho'!$A:$A,BKE!$B:$B,'nguyen vat lieu kho'!N$3)</f>
        <v>0</v>
      </c>
      <c r="O322" s="183">
        <f>SUMIFS(BKE!$F:$F,BKE!$C:$C,'nguyen vat lieu kho'!$A:$A,BKE!$B:$B,'nguyen vat lieu kho'!O$3)</f>
        <v>0</v>
      </c>
      <c r="P322" s="183">
        <f>SUMIFS(BKE!$F:$F,BKE!$C:$C,'nguyen vat lieu kho'!$A:$A,BKE!$B:$B,'nguyen vat lieu kho'!P$3)</f>
        <v>0</v>
      </c>
      <c r="Q322" s="183">
        <f>SUMIFS(BKE!$F:$F,BKE!$C:$C,'nguyen vat lieu kho'!$A:$A,BKE!$B:$B,'nguyen vat lieu kho'!Q$3)</f>
        <v>0</v>
      </c>
      <c r="R322" s="183">
        <f>SUMIFS(BKE!$F:$F,BKE!$C:$C,'nguyen vat lieu kho'!$A:$A,BKE!$B:$B,'nguyen vat lieu kho'!R$3)</f>
        <v>0</v>
      </c>
      <c r="S322" s="183">
        <f>SUMIFS(BKE!$F:$F,BKE!$C:$C,'nguyen vat lieu kho'!$A:$A,BKE!$B:$B,'nguyen vat lieu kho'!S$3)</f>
        <v>0</v>
      </c>
      <c r="T322" s="183">
        <f>SUMIFS(BKE!$F:$F,BKE!$C:$C,'nguyen vat lieu kho'!$A:$A,BKE!$B:$B,'nguyen vat lieu kho'!T$3)</f>
        <v>0</v>
      </c>
      <c r="U322" s="183">
        <f>SUMIFS(BKE!$F:$F,BKE!$C:$C,'nguyen vat lieu kho'!$A:$A,BKE!$B:$B,'nguyen vat lieu kho'!U$3)</f>
        <v>0</v>
      </c>
      <c r="V322" s="183">
        <f>SUMIFS(BKE!$F:$F,BKE!$C:$C,'nguyen vat lieu kho'!$A:$A,BKE!$B:$B,'nguyen vat lieu kho'!V$3)</f>
        <v>0</v>
      </c>
      <c r="W322" s="183">
        <f>SUMIFS(BKE!$F:$F,BKE!$C:$C,'nguyen vat lieu kho'!$A:$A,BKE!$B:$B,'nguyen vat lieu kho'!W$3)</f>
        <v>0</v>
      </c>
      <c r="X322" s="183">
        <f>SUMIFS(BKE!$F:$F,BKE!$C:$C,'nguyen vat lieu kho'!$A:$A,BKE!$B:$B,'nguyen vat lieu kho'!X$3)</f>
        <v>0</v>
      </c>
      <c r="Y322" s="183">
        <f>SUMIFS(BKE!$F:$F,BKE!$C:$C,'nguyen vat lieu kho'!$A:$A,BKE!$B:$B,'nguyen vat lieu kho'!Y$3)</f>
        <v>0</v>
      </c>
      <c r="Z322" s="183">
        <f>SUMIFS(BKE!$F:$F,BKE!$C:$C,'nguyen vat lieu kho'!$A:$A,BKE!$B:$B,'nguyen vat lieu kho'!Z$3)</f>
        <v>0</v>
      </c>
      <c r="AA322" s="183">
        <f>SUMIFS(BKE!$F:$F,BKE!$C:$C,'nguyen vat lieu kho'!$A:$A,BKE!$B:$B,'nguyen vat lieu kho'!AA$3)</f>
        <v>0</v>
      </c>
      <c r="AB322" s="183">
        <f>SUMIFS(BKE!$F:$F,BKE!$C:$C,'nguyen vat lieu kho'!$A:$A,BKE!$B:$B,'nguyen vat lieu kho'!AB$3)</f>
        <v>0</v>
      </c>
      <c r="AC322" s="183">
        <f>SUMIFS(BKE!$F:$F,BKE!$C:$C,'nguyen vat lieu kho'!$A:$A,BKE!$B:$B,'nguyen vat lieu kho'!AC$3)</f>
        <v>0</v>
      </c>
      <c r="AD322" s="183">
        <f>SUMIFS(BKE!$F:$F,BKE!$C:$C,'nguyen vat lieu kho'!$A:$A,BKE!$B:$B,'nguyen vat lieu kho'!AD$3)</f>
        <v>0</v>
      </c>
      <c r="AE322" s="183">
        <f>SUMIFS(BKE!$F:$F,BKE!$C:$C,'nguyen vat lieu kho'!$A:$A,BKE!$B:$B,'nguyen vat lieu kho'!AE$3)</f>
        <v>0</v>
      </c>
      <c r="AF322" s="183">
        <f>SUMIFS(BKE!$F:$F,BKE!$C:$C,'nguyen vat lieu kho'!$A:$A,BKE!$B:$B,'nguyen vat lieu kho'!AF$3)</f>
        <v>0</v>
      </c>
      <c r="AG322" s="183">
        <f>SUMIFS(BKE!$F:$F,BKE!$C:$C,'nguyen vat lieu kho'!$A:$A,BKE!$B:$B,'nguyen vat lieu kho'!AG$3)</f>
        <v>0</v>
      </c>
      <c r="AH322" s="183">
        <f>SUMIFS(BKE!$F:$F,BKE!$C:$C,'nguyen vat lieu kho'!$A:$A,BKE!$B:$B,'nguyen vat lieu kho'!AH$3)</f>
        <v>0</v>
      </c>
      <c r="AI322" s="183">
        <f>SUMIFS(BKE!$F:$F,BKE!$C:$C,'nguyen vat lieu kho'!$A:$A,BKE!$B:$B,'nguyen vat lieu kho'!AI$3)</f>
        <v>0</v>
      </c>
      <c r="AJ322" s="183">
        <f>SUMIFS(BKE!$F:$F,BKE!$C:$C,'nguyen vat lieu kho'!$A:$A,BKE!$B:$B,'nguyen vat lieu kho'!AJ$3)</f>
        <v>0</v>
      </c>
      <c r="AK322" s="183">
        <f>SUMIFS(BKE!$F:$F,BKE!$C:$C,'nguyen vat lieu kho'!$A:$A,BKE!$B:$B,'nguyen vat lieu kho'!AK$3)</f>
        <v>0</v>
      </c>
      <c r="AL322" s="183">
        <f>SUMIFS(BKE!$F:$F,BKE!$C:$C,'nguyen vat lieu kho'!$A:$A,BKE!$B:$B,'nguyen vat lieu kho'!AL$3)</f>
        <v>0</v>
      </c>
      <c r="AM322" s="183">
        <f>SUMIFS(BKE!$F:$F,BKE!$C:$C,'nguyen vat lieu kho'!$A:$A,BKE!$B:$B,'nguyen vat lieu kho'!AM$3)</f>
        <v>0</v>
      </c>
      <c r="AN322" s="183">
        <f>SUMIFS(BKE!$F:$F,BKE!$C:$C,'nguyen vat lieu kho'!$A:$A,BKE!$B:$B,'nguyen vat lieu kho'!AN$3)</f>
        <v>0</v>
      </c>
      <c r="AO322" s="183">
        <f>SUMIFS(BKE!$F:$F,BKE!$C:$C,'nguyen vat lieu kho'!$A:$A,BKE!$B:$B,'nguyen vat lieu kho'!AO$3)</f>
        <v>0</v>
      </c>
      <c r="AP322" s="183">
        <f>SUMIFS(BKE!$F:$F,BKE!$C:$C,'nguyen vat lieu kho'!$A:$A,BKE!$B:$B,'nguyen vat lieu kho'!AP$3)</f>
        <v>0</v>
      </c>
      <c r="AQ322" s="183">
        <f>SUMIFS(BKE!$F:$F,BKE!$C:$C,'nguyen vat lieu kho'!$A:$A,BKE!$B:$B,'nguyen vat lieu kho'!AQ$3)</f>
        <v>0</v>
      </c>
    </row>
    <row r="323" spans="1:43" s="118" customFormat="1" ht="25.5" customHeight="1">
      <c r="A323" s="9" t="s">
        <v>951</v>
      </c>
      <c r="B323" s="131" t="s">
        <v>959</v>
      </c>
      <c r="C323" s="9" t="s">
        <v>146</v>
      </c>
      <c r="D323" s="123">
        <f>VLOOKUP(A323,BKE!C671:H1077,5,0)</f>
        <v>36488.42105263158</v>
      </c>
      <c r="E323" s="128">
        <v>0</v>
      </c>
      <c r="F323" s="124">
        <f t="shared" si="42"/>
        <v>0</v>
      </c>
      <c r="G323" s="125">
        <f t="shared" si="47"/>
        <v>19</v>
      </c>
      <c r="H323" s="126">
        <f t="shared" si="46"/>
        <v>693280</v>
      </c>
      <c r="I323" s="127">
        <f t="shared" si="40"/>
        <v>19</v>
      </c>
      <c r="J323" s="127">
        <f t="shared" si="40"/>
        <v>693280</v>
      </c>
      <c r="K323" s="128"/>
      <c r="L323" s="122">
        <f t="shared" si="41"/>
        <v>0</v>
      </c>
      <c r="M323" s="183">
        <f>SUMIFS(BKE!$F:$F,BKE!$C:$C,'nguyen vat lieu kho'!$A:$A,BKE!$B:$B,'nguyen vat lieu kho'!M$3)</f>
        <v>4</v>
      </c>
      <c r="N323" s="183">
        <f>SUMIFS(BKE!$F:$F,BKE!$C:$C,'nguyen vat lieu kho'!$A:$A,BKE!$B:$B,'nguyen vat lieu kho'!N$3)</f>
        <v>0</v>
      </c>
      <c r="O323" s="183">
        <f>SUMIFS(BKE!$F:$F,BKE!$C:$C,'nguyen vat lieu kho'!$A:$A,BKE!$B:$B,'nguyen vat lieu kho'!O$3)</f>
        <v>0</v>
      </c>
      <c r="P323" s="183">
        <f>SUMIFS(BKE!$F:$F,BKE!$C:$C,'nguyen vat lieu kho'!$A:$A,BKE!$B:$B,'nguyen vat lieu kho'!P$3)</f>
        <v>0</v>
      </c>
      <c r="Q323" s="183">
        <f>SUMIFS(BKE!$F:$F,BKE!$C:$C,'nguyen vat lieu kho'!$A:$A,BKE!$B:$B,'nguyen vat lieu kho'!Q$3)</f>
        <v>0</v>
      </c>
      <c r="R323" s="183">
        <f>SUMIFS(BKE!$F:$F,BKE!$C:$C,'nguyen vat lieu kho'!$A:$A,BKE!$B:$B,'nguyen vat lieu kho'!R$3)</f>
        <v>0</v>
      </c>
      <c r="S323" s="183">
        <f>SUMIFS(BKE!$F:$F,BKE!$C:$C,'nguyen vat lieu kho'!$A:$A,BKE!$B:$B,'nguyen vat lieu kho'!S$3)</f>
        <v>0</v>
      </c>
      <c r="T323" s="183">
        <f>SUMIFS(BKE!$F:$F,BKE!$C:$C,'nguyen vat lieu kho'!$A:$A,BKE!$B:$B,'nguyen vat lieu kho'!T$3)</f>
        <v>4</v>
      </c>
      <c r="U323" s="183">
        <f>SUMIFS(BKE!$F:$F,BKE!$C:$C,'nguyen vat lieu kho'!$A:$A,BKE!$B:$B,'nguyen vat lieu kho'!U$3)</f>
        <v>0</v>
      </c>
      <c r="V323" s="183">
        <f>SUMIFS(BKE!$F:$F,BKE!$C:$C,'nguyen vat lieu kho'!$A:$A,BKE!$B:$B,'nguyen vat lieu kho'!V$3)</f>
        <v>0</v>
      </c>
      <c r="W323" s="183">
        <f>SUMIFS(BKE!$F:$F,BKE!$C:$C,'nguyen vat lieu kho'!$A:$A,BKE!$B:$B,'nguyen vat lieu kho'!W$3)</f>
        <v>0</v>
      </c>
      <c r="X323" s="183">
        <f>SUMIFS(BKE!$F:$F,BKE!$C:$C,'nguyen vat lieu kho'!$A:$A,BKE!$B:$B,'nguyen vat lieu kho'!X$3)</f>
        <v>0</v>
      </c>
      <c r="Y323" s="183">
        <f>SUMIFS(BKE!$F:$F,BKE!$C:$C,'nguyen vat lieu kho'!$A:$A,BKE!$B:$B,'nguyen vat lieu kho'!Y$3)</f>
        <v>0</v>
      </c>
      <c r="Z323" s="183">
        <f>SUMIFS(BKE!$F:$F,BKE!$C:$C,'nguyen vat lieu kho'!$A:$A,BKE!$B:$B,'nguyen vat lieu kho'!Z$3)</f>
        <v>0</v>
      </c>
      <c r="AA323" s="183">
        <f>SUMIFS(BKE!$F:$F,BKE!$C:$C,'nguyen vat lieu kho'!$A:$A,BKE!$B:$B,'nguyen vat lieu kho'!AA$3)</f>
        <v>4</v>
      </c>
      <c r="AB323" s="183">
        <f>SUMIFS(BKE!$F:$F,BKE!$C:$C,'nguyen vat lieu kho'!$A:$A,BKE!$B:$B,'nguyen vat lieu kho'!AB$3)</f>
        <v>0</v>
      </c>
      <c r="AC323" s="183">
        <f>SUMIFS(BKE!$F:$F,BKE!$C:$C,'nguyen vat lieu kho'!$A:$A,BKE!$B:$B,'nguyen vat lieu kho'!AC$3)</f>
        <v>0</v>
      </c>
      <c r="AD323" s="183">
        <f>SUMIFS(BKE!$F:$F,BKE!$C:$C,'nguyen vat lieu kho'!$A:$A,BKE!$B:$B,'nguyen vat lieu kho'!AD$3)</f>
        <v>0</v>
      </c>
      <c r="AE323" s="183">
        <f>SUMIFS(BKE!$F:$F,BKE!$C:$C,'nguyen vat lieu kho'!$A:$A,BKE!$B:$B,'nguyen vat lieu kho'!AE$3)</f>
        <v>0</v>
      </c>
      <c r="AF323" s="183">
        <f>SUMIFS(BKE!$F:$F,BKE!$C:$C,'nguyen vat lieu kho'!$A:$A,BKE!$B:$B,'nguyen vat lieu kho'!AF$3)</f>
        <v>0</v>
      </c>
      <c r="AG323" s="183">
        <f>SUMIFS(BKE!$F:$F,BKE!$C:$C,'nguyen vat lieu kho'!$A:$A,BKE!$B:$B,'nguyen vat lieu kho'!AG$3)</f>
        <v>0</v>
      </c>
      <c r="AH323" s="183">
        <f>SUMIFS(BKE!$F:$F,BKE!$C:$C,'nguyen vat lieu kho'!$A:$A,BKE!$B:$B,'nguyen vat lieu kho'!AH$3)</f>
        <v>3</v>
      </c>
      <c r="AI323" s="183">
        <f>SUMIFS(BKE!$F:$F,BKE!$C:$C,'nguyen vat lieu kho'!$A:$A,BKE!$B:$B,'nguyen vat lieu kho'!AI$3)</f>
        <v>0</v>
      </c>
      <c r="AJ323" s="183">
        <f>SUMIFS(BKE!$F:$F,BKE!$C:$C,'nguyen vat lieu kho'!$A:$A,BKE!$B:$B,'nguyen vat lieu kho'!AJ$3)</f>
        <v>0</v>
      </c>
      <c r="AK323" s="183">
        <f>SUMIFS(BKE!$F:$F,BKE!$C:$C,'nguyen vat lieu kho'!$A:$A,BKE!$B:$B,'nguyen vat lieu kho'!AK$3)</f>
        <v>0</v>
      </c>
      <c r="AL323" s="183">
        <f>SUMIFS(BKE!$F:$F,BKE!$C:$C,'nguyen vat lieu kho'!$A:$A,BKE!$B:$B,'nguyen vat lieu kho'!AL$3)</f>
        <v>0</v>
      </c>
      <c r="AM323" s="183">
        <f>SUMIFS(BKE!$F:$F,BKE!$C:$C,'nguyen vat lieu kho'!$A:$A,BKE!$B:$B,'nguyen vat lieu kho'!AM$3)</f>
        <v>0</v>
      </c>
      <c r="AN323" s="183">
        <f>SUMIFS(BKE!$F:$F,BKE!$C:$C,'nguyen vat lieu kho'!$A:$A,BKE!$B:$B,'nguyen vat lieu kho'!AN$3)</f>
        <v>0</v>
      </c>
      <c r="AO323" s="183">
        <f>SUMIFS(BKE!$F:$F,BKE!$C:$C,'nguyen vat lieu kho'!$A:$A,BKE!$B:$B,'nguyen vat lieu kho'!AO$3)</f>
        <v>0</v>
      </c>
      <c r="AP323" s="183">
        <f>SUMIFS(BKE!$F:$F,BKE!$C:$C,'nguyen vat lieu kho'!$A:$A,BKE!$B:$B,'nguyen vat lieu kho'!AP$3)</f>
        <v>4</v>
      </c>
      <c r="AQ323" s="183"/>
    </row>
    <row r="324" spans="1:43" s="118" customFormat="1" ht="25.5" customHeight="1">
      <c r="A324" s="9" t="s">
        <v>640</v>
      </c>
      <c r="B324" s="131" t="s">
        <v>621</v>
      </c>
      <c r="C324" s="9" t="s">
        <v>8</v>
      </c>
      <c r="D324" s="123">
        <f>VLOOKUP(A324,BKE!C671:H1077,5,0)</f>
        <v>27105.75</v>
      </c>
      <c r="E324" s="128">
        <v>8</v>
      </c>
      <c r="F324" s="124">
        <f t="shared" si="42"/>
        <v>216846</v>
      </c>
      <c r="G324" s="125">
        <f t="shared" si="47"/>
        <v>48</v>
      </c>
      <c r="H324" s="126">
        <f t="shared" si="46"/>
        <v>1301076</v>
      </c>
      <c r="I324" s="127">
        <f t="shared" si="40"/>
        <v>46</v>
      </c>
      <c r="J324" s="127">
        <f t="shared" si="40"/>
        <v>1246864.5</v>
      </c>
      <c r="K324" s="128">
        <v>10</v>
      </c>
      <c r="L324" s="122">
        <f t="shared" si="41"/>
        <v>271057.5</v>
      </c>
      <c r="M324" s="183">
        <f>SUMIFS(BKE!$F:$F,BKE!$C:$C,'nguyen vat lieu kho'!$A:$A,BKE!$B:$B,'nguyen vat lieu kho'!M$3)</f>
        <v>12</v>
      </c>
      <c r="N324" s="183">
        <f>SUMIFS(BKE!$F:$F,BKE!$C:$C,'nguyen vat lieu kho'!$A:$A,BKE!$B:$B,'nguyen vat lieu kho'!N$3)</f>
        <v>0</v>
      </c>
      <c r="O324" s="183">
        <f>SUMIFS(BKE!$F:$F,BKE!$C:$C,'nguyen vat lieu kho'!$A:$A,BKE!$B:$B,'nguyen vat lieu kho'!O$3)</f>
        <v>0</v>
      </c>
      <c r="P324" s="183">
        <f>SUMIFS(BKE!$F:$F,BKE!$C:$C,'nguyen vat lieu kho'!$A:$A,BKE!$B:$B,'nguyen vat lieu kho'!P$3)</f>
        <v>0</v>
      </c>
      <c r="Q324" s="183">
        <f>SUMIFS(BKE!$F:$F,BKE!$C:$C,'nguyen vat lieu kho'!$A:$A,BKE!$B:$B,'nguyen vat lieu kho'!Q$3)</f>
        <v>0</v>
      </c>
      <c r="R324" s="183">
        <f>SUMIFS(BKE!$F:$F,BKE!$C:$C,'nguyen vat lieu kho'!$A:$A,BKE!$B:$B,'nguyen vat lieu kho'!R$3)</f>
        <v>0</v>
      </c>
      <c r="S324" s="183">
        <f>SUMIFS(BKE!$F:$F,BKE!$C:$C,'nguyen vat lieu kho'!$A:$A,BKE!$B:$B,'nguyen vat lieu kho'!S$3)</f>
        <v>0</v>
      </c>
      <c r="T324" s="183">
        <f>SUMIFS(BKE!$F:$F,BKE!$C:$C,'nguyen vat lieu kho'!$A:$A,BKE!$B:$B,'nguyen vat lieu kho'!T$3)</f>
        <v>12</v>
      </c>
      <c r="U324" s="183">
        <f>SUMIFS(BKE!$F:$F,BKE!$C:$C,'nguyen vat lieu kho'!$A:$A,BKE!$B:$B,'nguyen vat lieu kho'!U$3)</f>
        <v>0</v>
      </c>
      <c r="V324" s="183">
        <f>SUMIFS(BKE!$F:$F,BKE!$C:$C,'nguyen vat lieu kho'!$A:$A,BKE!$B:$B,'nguyen vat lieu kho'!V$3)</f>
        <v>0</v>
      </c>
      <c r="W324" s="183">
        <f>SUMIFS(BKE!$F:$F,BKE!$C:$C,'nguyen vat lieu kho'!$A:$A,BKE!$B:$B,'nguyen vat lieu kho'!W$3)</f>
        <v>0</v>
      </c>
      <c r="X324" s="183">
        <f>SUMIFS(BKE!$F:$F,BKE!$C:$C,'nguyen vat lieu kho'!$A:$A,BKE!$B:$B,'nguyen vat lieu kho'!X$3)</f>
        <v>0</v>
      </c>
      <c r="Y324" s="183">
        <f>SUMIFS(BKE!$F:$F,BKE!$C:$C,'nguyen vat lieu kho'!$A:$A,BKE!$B:$B,'nguyen vat lieu kho'!Y$3)</f>
        <v>0</v>
      </c>
      <c r="Z324" s="183">
        <f>SUMIFS(BKE!$F:$F,BKE!$C:$C,'nguyen vat lieu kho'!$A:$A,BKE!$B:$B,'nguyen vat lieu kho'!Z$3)</f>
        <v>0</v>
      </c>
      <c r="AA324" s="183">
        <f>SUMIFS(BKE!$F:$F,BKE!$C:$C,'nguyen vat lieu kho'!$A:$A,BKE!$B:$B,'nguyen vat lieu kho'!AA$3)</f>
        <v>12</v>
      </c>
      <c r="AB324" s="183">
        <f>SUMIFS(BKE!$F:$F,BKE!$C:$C,'nguyen vat lieu kho'!$A:$A,BKE!$B:$B,'nguyen vat lieu kho'!AB$3)</f>
        <v>0</v>
      </c>
      <c r="AC324" s="183">
        <f>SUMIFS(BKE!$F:$F,BKE!$C:$C,'nguyen vat lieu kho'!$A:$A,BKE!$B:$B,'nguyen vat lieu kho'!AC$3)</f>
        <v>0</v>
      </c>
      <c r="AD324" s="183">
        <f>SUMIFS(BKE!$F:$F,BKE!$C:$C,'nguyen vat lieu kho'!$A:$A,BKE!$B:$B,'nguyen vat lieu kho'!AD$3)</f>
        <v>0</v>
      </c>
      <c r="AE324" s="183">
        <f>SUMIFS(BKE!$F:$F,BKE!$C:$C,'nguyen vat lieu kho'!$A:$A,BKE!$B:$B,'nguyen vat lieu kho'!AE$3)</f>
        <v>0</v>
      </c>
      <c r="AF324" s="183">
        <f>SUMIFS(BKE!$F:$F,BKE!$C:$C,'nguyen vat lieu kho'!$A:$A,BKE!$B:$B,'nguyen vat lieu kho'!AF$3)</f>
        <v>0</v>
      </c>
      <c r="AG324" s="183">
        <f>SUMIFS(BKE!$F:$F,BKE!$C:$C,'nguyen vat lieu kho'!$A:$A,BKE!$B:$B,'nguyen vat lieu kho'!AG$3)</f>
        <v>0</v>
      </c>
      <c r="AH324" s="183">
        <f>SUMIFS(BKE!$F:$F,BKE!$C:$C,'nguyen vat lieu kho'!$A:$A,BKE!$B:$B,'nguyen vat lieu kho'!AH$3)</f>
        <v>6</v>
      </c>
      <c r="AI324" s="183">
        <f>SUMIFS(BKE!$F:$F,BKE!$C:$C,'nguyen vat lieu kho'!$A:$A,BKE!$B:$B,'nguyen vat lieu kho'!AI$3)</f>
        <v>0</v>
      </c>
      <c r="AJ324" s="183">
        <f>SUMIFS(BKE!$F:$F,BKE!$C:$C,'nguyen vat lieu kho'!$A:$A,BKE!$B:$B,'nguyen vat lieu kho'!AJ$3)</f>
        <v>0</v>
      </c>
      <c r="AK324" s="183">
        <f>SUMIFS(BKE!$F:$F,BKE!$C:$C,'nguyen vat lieu kho'!$A:$A,BKE!$B:$B,'nguyen vat lieu kho'!AK$3)</f>
        <v>0</v>
      </c>
      <c r="AL324" s="183">
        <f>SUMIFS(BKE!$F:$F,BKE!$C:$C,'nguyen vat lieu kho'!$A:$A,BKE!$B:$B,'nguyen vat lieu kho'!AL$3)</f>
        <v>0</v>
      </c>
      <c r="AM324" s="183">
        <f>SUMIFS(BKE!$F:$F,BKE!$C:$C,'nguyen vat lieu kho'!$A:$A,BKE!$B:$B,'nguyen vat lieu kho'!AM$3)</f>
        <v>0</v>
      </c>
      <c r="AN324" s="183">
        <f>SUMIFS(BKE!$F:$F,BKE!$C:$C,'nguyen vat lieu kho'!$A:$A,BKE!$B:$B,'nguyen vat lieu kho'!AN$3)</f>
        <v>0</v>
      </c>
      <c r="AO324" s="183">
        <f>SUMIFS(BKE!$F:$F,BKE!$C:$C,'nguyen vat lieu kho'!$A:$A,BKE!$B:$B,'nguyen vat lieu kho'!AO$3)</f>
        <v>0</v>
      </c>
      <c r="AP324" s="183">
        <f>SUMIFS(BKE!$F:$F,BKE!$C:$C,'nguyen vat lieu kho'!$A:$A,BKE!$B:$B,'nguyen vat lieu kho'!AP$3)</f>
        <v>6</v>
      </c>
      <c r="AQ324" s="183">
        <f>SUMIFS(BKE!$F:$F,BKE!$C:$C,'nguyen vat lieu kho'!$A:$A,BKE!$B:$B,'nguyen vat lieu kho'!AQ$3)</f>
        <v>0</v>
      </c>
    </row>
    <row r="325" spans="1:43" s="118" customFormat="1" ht="25.5" customHeight="1">
      <c r="A325" s="9" t="s">
        <v>908</v>
      </c>
      <c r="B325" s="131" t="s">
        <v>624</v>
      </c>
      <c r="C325" s="9" t="s">
        <v>75</v>
      </c>
      <c r="D325" s="123">
        <f>VLOOKUP(A325,BKE!C672:H1078,5,0)</f>
        <v>190909</v>
      </c>
      <c r="E325" s="128">
        <v>4</v>
      </c>
      <c r="F325" s="124">
        <f t="shared" si="42"/>
        <v>763636</v>
      </c>
      <c r="G325" s="125">
        <f t="shared" si="47"/>
        <v>22</v>
      </c>
      <c r="H325" s="126">
        <f t="shared" si="46"/>
        <v>4199998</v>
      </c>
      <c r="I325" s="127">
        <f t="shared" si="40"/>
        <v>24</v>
      </c>
      <c r="J325" s="127">
        <f t="shared" si="40"/>
        <v>4581816</v>
      </c>
      <c r="K325" s="128">
        <v>2</v>
      </c>
      <c r="L325" s="122">
        <f t="shared" si="41"/>
        <v>381818</v>
      </c>
      <c r="M325" s="183">
        <f>SUMIFS(BKE!$F:$F,BKE!$C:$C,'nguyen vat lieu kho'!$A:$A,BKE!$B:$B,'nguyen vat lieu kho'!M$3)</f>
        <v>6</v>
      </c>
      <c r="N325" s="183">
        <f>SUMIFS(BKE!$F:$F,BKE!$C:$C,'nguyen vat lieu kho'!$A:$A,BKE!$B:$B,'nguyen vat lieu kho'!N$3)</f>
        <v>0</v>
      </c>
      <c r="O325" s="183">
        <f>SUMIFS(BKE!$F:$F,BKE!$C:$C,'nguyen vat lieu kho'!$A:$A,BKE!$B:$B,'nguyen vat lieu kho'!O$3)</f>
        <v>0</v>
      </c>
      <c r="P325" s="183">
        <f>SUMIFS(BKE!$F:$F,BKE!$C:$C,'nguyen vat lieu kho'!$A:$A,BKE!$B:$B,'nguyen vat lieu kho'!P$3)</f>
        <v>0</v>
      </c>
      <c r="Q325" s="183">
        <f>SUMIFS(BKE!$F:$F,BKE!$C:$C,'nguyen vat lieu kho'!$A:$A,BKE!$B:$B,'nguyen vat lieu kho'!Q$3)</f>
        <v>0</v>
      </c>
      <c r="R325" s="183">
        <f>SUMIFS(BKE!$F:$F,BKE!$C:$C,'nguyen vat lieu kho'!$A:$A,BKE!$B:$B,'nguyen vat lieu kho'!R$3)</f>
        <v>0</v>
      </c>
      <c r="S325" s="183">
        <f>SUMIFS(BKE!$F:$F,BKE!$C:$C,'nguyen vat lieu kho'!$A:$A,BKE!$B:$B,'nguyen vat lieu kho'!S$3)</f>
        <v>0</v>
      </c>
      <c r="T325" s="183">
        <f>SUMIFS(BKE!$F:$F,BKE!$C:$C,'nguyen vat lieu kho'!$A:$A,BKE!$B:$B,'nguyen vat lieu kho'!T$3)</f>
        <v>2</v>
      </c>
      <c r="U325" s="183">
        <f>SUMIFS(BKE!$F:$F,BKE!$C:$C,'nguyen vat lieu kho'!$A:$A,BKE!$B:$B,'nguyen vat lieu kho'!U$3)</f>
        <v>0</v>
      </c>
      <c r="V325" s="183">
        <f>SUMIFS(BKE!$F:$F,BKE!$C:$C,'nguyen vat lieu kho'!$A:$A,BKE!$B:$B,'nguyen vat lieu kho'!V$3)</f>
        <v>0</v>
      </c>
      <c r="W325" s="183">
        <f>SUMIFS(BKE!$F:$F,BKE!$C:$C,'nguyen vat lieu kho'!$A:$A,BKE!$B:$B,'nguyen vat lieu kho'!W$3)</f>
        <v>0</v>
      </c>
      <c r="X325" s="183">
        <f>SUMIFS(BKE!$F:$F,BKE!$C:$C,'nguyen vat lieu kho'!$A:$A,BKE!$B:$B,'nguyen vat lieu kho'!X$3)</f>
        <v>0</v>
      </c>
      <c r="Y325" s="183">
        <f>SUMIFS(BKE!$F:$F,BKE!$C:$C,'nguyen vat lieu kho'!$A:$A,BKE!$B:$B,'nguyen vat lieu kho'!Y$3)</f>
        <v>0</v>
      </c>
      <c r="Z325" s="183">
        <f>SUMIFS(BKE!$F:$F,BKE!$C:$C,'nguyen vat lieu kho'!$A:$A,BKE!$B:$B,'nguyen vat lieu kho'!Z$3)</f>
        <v>0</v>
      </c>
      <c r="AA325" s="183">
        <f>SUMIFS(BKE!$F:$F,BKE!$C:$C,'nguyen vat lieu kho'!$A:$A,BKE!$B:$B,'nguyen vat lieu kho'!AA$3)</f>
        <v>6</v>
      </c>
      <c r="AB325" s="183">
        <f>SUMIFS(BKE!$F:$F,BKE!$C:$C,'nguyen vat lieu kho'!$A:$A,BKE!$B:$B,'nguyen vat lieu kho'!AB$3)</f>
        <v>0</v>
      </c>
      <c r="AC325" s="183">
        <f>SUMIFS(BKE!$F:$F,BKE!$C:$C,'nguyen vat lieu kho'!$A:$A,BKE!$B:$B,'nguyen vat lieu kho'!AC$3)</f>
        <v>0</v>
      </c>
      <c r="AD325" s="183">
        <f>SUMIFS(BKE!$F:$F,BKE!$C:$C,'nguyen vat lieu kho'!$A:$A,BKE!$B:$B,'nguyen vat lieu kho'!AD$3)</f>
        <v>0</v>
      </c>
      <c r="AE325" s="183">
        <f>SUMIFS(BKE!$F:$F,BKE!$C:$C,'nguyen vat lieu kho'!$A:$A,BKE!$B:$B,'nguyen vat lieu kho'!AE$3)</f>
        <v>0</v>
      </c>
      <c r="AF325" s="183">
        <f>SUMIFS(BKE!$F:$F,BKE!$C:$C,'nguyen vat lieu kho'!$A:$A,BKE!$B:$B,'nguyen vat lieu kho'!AF$3)</f>
        <v>0</v>
      </c>
      <c r="AG325" s="183">
        <f>SUMIFS(BKE!$F:$F,BKE!$C:$C,'nguyen vat lieu kho'!$A:$A,BKE!$B:$B,'nguyen vat lieu kho'!AG$3)</f>
        <v>0</v>
      </c>
      <c r="AH325" s="183">
        <f>SUMIFS(BKE!$F:$F,BKE!$C:$C,'nguyen vat lieu kho'!$A:$A,BKE!$B:$B,'nguyen vat lieu kho'!AH$3)</f>
        <v>2</v>
      </c>
      <c r="AI325" s="183">
        <f>SUMIFS(BKE!$F:$F,BKE!$C:$C,'nguyen vat lieu kho'!$A:$A,BKE!$B:$B,'nguyen vat lieu kho'!AI$3)</f>
        <v>0</v>
      </c>
      <c r="AJ325" s="183">
        <f>SUMIFS(BKE!$F:$F,BKE!$C:$C,'nguyen vat lieu kho'!$A:$A,BKE!$B:$B,'nguyen vat lieu kho'!AJ$3)</f>
        <v>0</v>
      </c>
      <c r="AK325" s="183">
        <f>SUMIFS(BKE!$F:$F,BKE!$C:$C,'nguyen vat lieu kho'!$A:$A,BKE!$B:$B,'nguyen vat lieu kho'!AK$3)</f>
        <v>0</v>
      </c>
      <c r="AL325" s="183">
        <f>SUMIFS(BKE!$F:$F,BKE!$C:$C,'nguyen vat lieu kho'!$A:$A,BKE!$B:$B,'nguyen vat lieu kho'!AL$3)</f>
        <v>0</v>
      </c>
      <c r="AM325" s="183">
        <f>SUMIFS(BKE!$F:$F,BKE!$C:$C,'nguyen vat lieu kho'!$A:$A,BKE!$B:$B,'nguyen vat lieu kho'!AM$3)</f>
        <v>0</v>
      </c>
      <c r="AN325" s="183">
        <f>SUMIFS(BKE!$F:$F,BKE!$C:$C,'nguyen vat lieu kho'!$A:$A,BKE!$B:$B,'nguyen vat lieu kho'!AN$3)</f>
        <v>0</v>
      </c>
      <c r="AO325" s="183">
        <f>SUMIFS(BKE!$F:$F,BKE!$C:$C,'nguyen vat lieu kho'!$A:$A,BKE!$B:$B,'nguyen vat lieu kho'!AO$3)</f>
        <v>0</v>
      </c>
      <c r="AP325" s="183">
        <f>SUMIFS(BKE!$F:$F,BKE!$C:$C,'nguyen vat lieu kho'!$A:$A,BKE!$B:$B,'nguyen vat lieu kho'!AP$3)</f>
        <v>6</v>
      </c>
      <c r="AQ325" s="183">
        <f>SUMIFS(BKE!$F:$F,BKE!$C:$C,'nguyen vat lieu kho'!$A:$A,BKE!$B:$B,'nguyen vat lieu kho'!AQ$3)</f>
        <v>0</v>
      </c>
    </row>
    <row r="326" spans="1:43" s="118" customFormat="1" ht="25.5" customHeight="1">
      <c r="A326" s="9" t="s">
        <v>697</v>
      </c>
      <c r="B326" s="131" t="s">
        <v>698</v>
      </c>
      <c r="C326" s="9" t="s">
        <v>75</v>
      </c>
      <c r="D326" s="123" t="str">
        <f>VLOOKUP(A326,BKE!C673:H1079,5,0)</f>
        <v>0</v>
      </c>
      <c r="E326" s="128">
        <v>0</v>
      </c>
      <c r="F326" s="124">
        <f t="shared" si="42"/>
        <v>0</v>
      </c>
      <c r="G326" s="125">
        <f t="shared" si="47"/>
        <v>0</v>
      </c>
      <c r="H326" s="126">
        <f t="shared" si="46"/>
        <v>0</v>
      </c>
      <c r="I326" s="127">
        <f t="shared" si="40"/>
        <v>0</v>
      </c>
      <c r="J326" s="127">
        <f t="shared" si="40"/>
        <v>0</v>
      </c>
      <c r="K326" s="128"/>
      <c r="L326" s="122">
        <f t="shared" si="41"/>
        <v>0</v>
      </c>
      <c r="M326" s="183">
        <f>SUMIFS(BKE!$F:$F,BKE!$C:$C,'nguyen vat lieu kho'!$A:$A,BKE!$B:$B,'nguyen vat lieu kho'!M$3)</f>
        <v>0</v>
      </c>
      <c r="N326" s="183">
        <f>SUMIFS(BKE!$F:$F,BKE!$C:$C,'nguyen vat lieu kho'!$A:$A,BKE!$B:$B,'nguyen vat lieu kho'!N$3)</f>
        <v>0</v>
      </c>
      <c r="O326" s="183">
        <f>SUMIFS(BKE!$F:$F,BKE!$C:$C,'nguyen vat lieu kho'!$A:$A,BKE!$B:$B,'nguyen vat lieu kho'!O$3)</f>
        <v>0</v>
      </c>
      <c r="P326" s="183">
        <f>SUMIFS(BKE!$F:$F,BKE!$C:$C,'nguyen vat lieu kho'!$A:$A,BKE!$B:$B,'nguyen vat lieu kho'!P$3)</f>
        <v>0</v>
      </c>
      <c r="Q326" s="183">
        <f>SUMIFS(BKE!$F:$F,BKE!$C:$C,'nguyen vat lieu kho'!$A:$A,BKE!$B:$B,'nguyen vat lieu kho'!Q$3)</f>
        <v>0</v>
      </c>
      <c r="R326" s="183">
        <f>SUMIFS(BKE!$F:$F,BKE!$C:$C,'nguyen vat lieu kho'!$A:$A,BKE!$B:$B,'nguyen vat lieu kho'!R$3)</f>
        <v>0</v>
      </c>
      <c r="S326" s="183">
        <f>SUMIFS(BKE!$F:$F,BKE!$C:$C,'nguyen vat lieu kho'!$A:$A,BKE!$B:$B,'nguyen vat lieu kho'!S$3)</f>
        <v>0</v>
      </c>
      <c r="T326" s="183">
        <f>SUMIFS(BKE!$F:$F,BKE!$C:$C,'nguyen vat lieu kho'!$A:$A,BKE!$B:$B,'nguyen vat lieu kho'!T$3)</f>
        <v>0</v>
      </c>
      <c r="U326" s="183">
        <f>SUMIFS(BKE!$F:$F,BKE!$C:$C,'nguyen vat lieu kho'!$A:$A,BKE!$B:$B,'nguyen vat lieu kho'!U$3)</f>
        <v>0</v>
      </c>
      <c r="V326" s="183">
        <f>SUMIFS(BKE!$F:$F,BKE!$C:$C,'nguyen vat lieu kho'!$A:$A,BKE!$B:$B,'nguyen vat lieu kho'!V$3)</f>
        <v>0</v>
      </c>
      <c r="W326" s="183">
        <f>SUMIFS(BKE!$F:$F,BKE!$C:$C,'nguyen vat lieu kho'!$A:$A,BKE!$B:$B,'nguyen vat lieu kho'!W$3)</f>
        <v>0</v>
      </c>
      <c r="X326" s="183">
        <f>SUMIFS(BKE!$F:$F,BKE!$C:$C,'nguyen vat lieu kho'!$A:$A,BKE!$B:$B,'nguyen vat lieu kho'!X$3)</f>
        <v>0</v>
      </c>
      <c r="Y326" s="183">
        <f>SUMIFS(BKE!$F:$F,BKE!$C:$C,'nguyen vat lieu kho'!$A:$A,BKE!$B:$B,'nguyen vat lieu kho'!Y$3)</f>
        <v>0</v>
      </c>
      <c r="Z326" s="183">
        <f>SUMIFS(BKE!$F:$F,BKE!$C:$C,'nguyen vat lieu kho'!$A:$A,BKE!$B:$B,'nguyen vat lieu kho'!Z$3)</f>
        <v>0</v>
      </c>
      <c r="AA326" s="183">
        <f>SUMIFS(BKE!$F:$F,BKE!$C:$C,'nguyen vat lieu kho'!$A:$A,BKE!$B:$B,'nguyen vat lieu kho'!AA$3)</f>
        <v>0</v>
      </c>
      <c r="AB326" s="183">
        <f>SUMIFS(BKE!$F:$F,BKE!$C:$C,'nguyen vat lieu kho'!$A:$A,BKE!$B:$B,'nguyen vat lieu kho'!AB$3)</f>
        <v>0</v>
      </c>
      <c r="AC326" s="183">
        <f>SUMIFS(BKE!$F:$F,BKE!$C:$C,'nguyen vat lieu kho'!$A:$A,BKE!$B:$B,'nguyen vat lieu kho'!AC$3)</f>
        <v>0</v>
      </c>
      <c r="AD326" s="183">
        <f>SUMIFS(BKE!$F:$F,BKE!$C:$C,'nguyen vat lieu kho'!$A:$A,BKE!$B:$B,'nguyen vat lieu kho'!AD$3)</f>
        <v>0</v>
      </c>
      <c r="AE326" s="183">
        <f>SUMIFS(BKE!$F:$F,BKE!$C:$C,'nguyen vat lieu kho'!$A:$A,BKE!$B:$B,'nguyen vat lieu kho'!AE$3)</f>
        <v>0</v>
      </c>
      <c r="AF326" s="183">
        <f>SUMIFS(BKE!$F:$F,BKE!$C:$C,'nguyen vat lieu kho'!$A:$A,BKE!$B:$B,'nguyen vat lieu kho'!AF$3)</f>
        <v>0</v>
      </c>
      <c r="AG326" s="183">
        <f>SUMIFS(BKE!$F:$F,BKE!$C:$C,'nguyen vat lieu kho'!$A:$A,BKE!$B:$B,'nguyen vat lieu kho'!AG$3)</f>
        <v>0</v>
      </c>
      <c r="AH326" s="183">
        <f>SUMIFS(BKE!$F:$F,BKE!$C:$C,'nguyen vat lieu kho'!$A:$A,BKE!$B:$B,'nguyen vat lieu kho'!AH$3)</f>
        <v>0</v>
      </c>
      <c r="AI326" s="183">
        <f>SUMIFS(BKE!$F:$F,BKE!$C:$C,'nguyen vat lieu kho'!$A:$A,BKE!$B:$B,'nguyen vat lieu kho'!AI$3)</f>
        <v>0</v>
      </c>
      <c r="AJ326" s="183">
        <f>SUMIFS(BKE!$F:$F,BKE!$C:$C,'nguyen vat lieu kho'!$A:$A,BKE!$B:$B,'nguyen vat lieu kho'!AJ$3)</f>
        <v>0</v>
      </c>
      <c r="AK326" s="183">
        <f>SUMIFS(BKE!$F:$F,BKE!$C:$C,'nguyen vat lieu kho'!$A:$A,BKE!$B:$B,'nguyen vat lieu kho'!AK$3)</f>
        <v>0</v>
      </c>
      <c r="AL326" s="183">
        <f>SUMIFS(BKE!$F:$F,BKE!$C:$C,'nguyen vat lieu kho'!$A:$A,BKE!$B:$B,'nguyen vat lieu kho'!AL$3)</f>
        <v>0</v>
      </c>
      <c r="AM326" s="183">
        <f>SUMIFS(BKE!$F:$F,BKE!$C:$C,'nguyen vat lieu kho'!$A:$A,BKE!$B:$B,'nguyen vat lieu kho'!AM$3)</f>
        <v>0</v>
      </c>
      <c r="AN326" s="183">
        <f>SUMIFS(BKE!$F:$F,BKE!$C:$C,'nguyen vat lieu kho'!$A:$A,BKE!$B:$B,'nguyen vat lieu kho'!AN$3)</f>
        <v>0</v>
      </c>
      <c r="AO326" s="183">
        <f>SUMIFS(BKE!$F:$F,BKE!$C:$C,'nguyen vat lieu kho'!$A:$A,BKE!$B:$B,'nguyen vat lieu kho'!AO$3)</f>
        <v>0</v>
      </c>
      <c r="AP326" s="183">
        <f>SUMIFS(BKE!$F:$F,BKE!$C:$C,'nguyen vat lieu kho'!$A:$A,BKE!$B:$B,'nguyen vat lieu kho'!AP$3)</f>
        <v>0</v>
      </c>
      <c r="AQ326" s="183">
        <f>SUMIFS(BKE!$F:$F,BKE!$C:$C,'nguyen vat lieu kho'!$A:$A,BKE!$B:$B,'nguyen vat lieu kho'!AQ$3)</f>
        <v>0</v>
      </c>
    </row>
    <row r="327" spans="1:43" s="118" customFormat="1" ht="25.5" customHeight="1">
      <c r="A327" s="9" t="s">
        <v>919</v>
      </c>
      <c r="B327" s="131" t="s">
        <v>920</v>
      </c>
      <c r="C327" s="9" t="s">
        <v>115</v>
      </c>
      <c r="D327" s="123">
        <f>VLOOKUP(A327,BKE!C674:H1080,5,0)</f>
        <v>49999.625</v>
      </c>
      <c r="E327" s="128">
        <v>2</v>
      </c>
      <c r="F327" s="124">
        <f t="shared" si="42"/>
        <v>99999.25</v>
      </c>
      <c r="G327" s="125">
        <f t="shared" si="47"/>
        <v>8</v>
      </c>
      <c r="H327" s="126">
        <f t="shared" si="46"/>
        <v>399997</v>
      </c>
      <c r="I327" s="127">
        <f t="shared" si="40"/>
        <v>9</v>
      </c>
      <c r="J327" s="127">
        <f t="shared" si="40"/>
        <v>449996.625</v>
      </c>
      <c r="K327" s="128">
        <v>1</v>
      </c>
      <c r="L327" s="122">
        <f t="shared" si="41"/>
        <v>49999.625</v>
      </c>
      <c r="M327" s="183">
        <f>SUMIFS(BKE!$F:$F,BKE!$C:$C,'nguyen vat lieu kho'!$A:$A,BKE!$B:$B,'nguyen vat lieu kho'!M$3)</f>
        <v>3</v>
      </c>
      <c r="N327" s="183">
        <f>SUMIFS(BKE!$F:$F,BKE!$C:$C,'nguyen vat lieu kho'!$A:$A,BKE!$B:$B,'nguyen vat lieu kho'!N$3)</f>
        <v>0</v>
      </c>
      <c r="O327" s="183">
        <f>SUMIFS(BKE!$F:$F,BKE!$C:$C,'nguyen vat lieu kho'!$A:$A,BKE!$B:$B,'nguyen vat lieu kho'!O$3)</f>
        <v>0</v>
      </c>
      <c r="P327" s="183">
        <f>SUMIFS(BKE!$F:$F,BKE!$C:$C,'nguyen vat lieu kho'!$A:$A,BKE!$B:$B,'nguyen vat lieu kho'!P$3)</f>
        <v>0</v>
      </c>
      <c r="Q327" s="183">
        <f>SUMIFS(BKE!$F:$F,BKE!$C:$C,'nguyen vat lieu kho'!$A:$A,BKE!$B:$B,'nguyen vat lieu kho'!Q$3)</f>
        <v>0</v>
      </c>
      <c r="R327" s="183">
        <f>SUMIFS(BKE!$F:$F,BKE!$C:$C,'nguyen vat lieu kho'!$A:$A,BKE!$B:$B,'nguyen vat lieu kho'!R$3)</f>
        <v>0</v>
      </c>
      <c r="S327" s="183">
        <f>SUMIFS(BKE!$F:$F,BKE!$C:$C,'nguyen vat lieu kho'!$A:$A,BKE!$B:$B,'nguyen vat lieu kho'!S$3)</f>
        <v>0</v>
      </c>
      <c r="T327" s="183">
        <f>SUMIFS(BKE!$F:$F,BKE!$C:$C,'nguyen vat lieu kho'!$A:$A,BKE!$B:$B,'nguyen vat lieu kho'!T$3)</f>
        <v>1</v>
      </c>
      <c r="U327" s="183">
        <f>SUMIFS(BKE!$F:$F,BKE!$C:$C,'nguyen vat lieu kho'!$A:$A,BKE!$B:$B,'nguyen vat lieu kho'!U$3)</f>
        <v>0</v>
      </c>
      <c r="V327" s="183">
        <f>SUMIFS(BKE!$F:$F,BKE!$C:$C,'nguyen vat lieu kho'!$A:$A,BKE!$B:$B,'nguyen vat lieu kho'!V$3)</f>
        <v>0</v>
      </c>
      <c r="W327" s="183">
        <f>SUMIFS(BKE!$F:$F,BKE!$C:$C,'nguyen vat lieu kho'!$A:$A,BKE!$B:$B,'nguyen vat lieu kho'!W$3)</f>
        <v>0</v>
      </c>
      <c r="X327" s="183">
        <f>SUMIFS(BKE!$F:$F,BKE!$C:$C,'nguyen vat lieu kho'!$A:$A,BKE!$B:$B,'nguyen vat lieu kho'!X$3)</f>
        <v>0</v>
      </c>
      <c r="Y327" s="183">
        <f>SUMIFS(BKE!$F:$F,BKE!$C:$C,'nguyen vat lieu kho'!$A:$A,BKE!$B:$B,'nguyen vat lieu kho'!Y$3)</f>
        <v>0</v>
      </c>
      <c r="Z327" s="183">
        <f>SUMIFS(BKE!$F:$F,BKE!$C:$C,'nguyen vat lieu kho'!$A:$A,BKE!$B:$B,'nguyen vat lieu kho'!Z$3)</f>
        <v>0</v>
      </c>
      <c r="AA327" s="183">
        <f>SUMIFS(BKE!$F:$F,BKE!$C:$C,'nguyen vat lieu kho'!$A:$A,BKE!$B:$B,'nguyen vat lieu kho'!AA$3)</f>
        <v>1</v>
      </c>
      <c r="AB327" s="183">
        <f>SUMIFS(BKE!$F:$F,BKE!$C:$C,'nguyen vat lieu kho'!$A:$A,BKE!$B:$B,'nguyen vat lieu kho'!AB$3)</f>
        <v>0</v>
      </c>
      <c r="AC327" s="183">
        <f>SUMIFS(BKE!$F:$F,BKE!$C:$C,'nguyen vat lieu kho'!$A:$A,BKE!$B:$B,'nguyen vat lieu kho'!AC$3)</f>
        <v>0</v>
      </c>
      <c r="AD327" s="183">
        <f>SUMIFS(BKE!$F:$F,BKE!$C:$C,'nguyen vat lieu kho'!$A:$A,BKE!$B:$B,'nguyen vat lieu kho'!AD$3)</f>
        <v>0</v>
      </c>
      <c r="AE327" s="183">
        <f>SUMIFS(BKE!$F:$F,BKE!$C:$C,'nguyen vat lieu kho'!$A:$A,BKE!$B:$B,'nguyen vat lieu kho'!AE$3)</f>
        <v>0</v>
      </c>
      <c r="AF327" s="183">
        <f>SUMIFS(BKE!$F:$F,BKE!$C:$C,'nguyen vat lieu kho'!$A:$A,BKE!$B:$B,'nguyen vat lieu kho'!AF$3)</f>
        <v>0</v>
      </c>
      <c r="AG327" s="183">
        <f>SUMIFS(BKE!$F:$F,BKE!$C:$C,'nguyen vat lieu kho'!$A:$A,BKE!$B:$B,'nguyen vat lieu kho'!AG$3)</f>
        <v>0</v>
      </c>
      <c r="AH327" s="183">
        <f>SUMIFS(BKE!$F:$F,BKE!$C:$C,'nguyen vat lieu kho'!$A:$A,BKE!$B:$B,'nguyen vat lieu kho'!AH$3)</f>
        <v>0</v>
      </c>
      <c r="AI327" s="183">
        <f>SUMIFS(BKE!$F:$F,BKE!$C:$C,'nguyen vat lieu kho'!$A:$A,BKE!$B:$B,'nguyen vat lieu kho'!AI$3)</f>
        <v>0</v>
      </c>
      <c r="AJ327" s="183">
        <f>SUMIFS(BKE!$F:$F,BKE!$C:$C,'nguyen vat lieu kho'!$A:$A,BKE!$B:$B,'nguyen vat lieu kho'!AJ$3)</f>
        <v>0</v>
      </c>
      <c r="AK327" s="183">
        <f>SUMIFS(BKE!$F:$F,BKE!$C:$C,'nguyen vat lieu kho'!$A:$A,BKE!$B:$B,'nguyen vat lieu kho'!AK$3)</f>
        <v>0</v>
      </c>
      <c r="AL327" s="183">
        <f>SUMIFS(BKE!$F:$F,BKE!$C:$C,'nguyen vat lieu kho'!$A:$A,BKE!$B:$B,'nguyen vat lieu kho'!AL$3)</f>
        <v>0</v>
      </c>
      <c r="AM327" s="183">
        <f>SUMIFS(BKE!$F:$F,BKE!$C:$C,'nguyen vat lieu kho'!$A:$A,BKE!$B:$B,'nguyen vat lieu kho'!AM$3)</f>
        <v>0</v>
      </c>
      <c r="AN327" s="183">
        <f>SUMIFS(BKE!$F:$F,BKE!$C:$C,'nguyen vat lieu kho'!$A:$A,BKE!$B:$B,'nguyen vat lieu kho'!AN$3)</f>
        <v>0</v>
      </c>
      <c r="AO327" s="183">
        <f>SUMIFS(BKE!$F:$F,BKE!$C:$C,'nguyen vat lieu kho'!$A:$A,BKE!$B:$B,'nguyen vat lieu kho'!AO$3)</f>
        <v>0</v>
      </c>
      <c r="AP327" s="183">
        <f>SUMIFS(BKE!$F:$F,BKE!$C:$C,'nguyen vat lieu kho'!$A:$A,BKE!$B:$B,'nguyen vat lieu kho'!AP$3)</f>
        <v>3</v>
      </c>
      <c r="AQ327" s="183">
        <f>SUMIFS(BKE!$F:$F,BKE!$C:$C,'nguyen vat lieu kho'!$A:$A,BKE!$B:$B,'nguyen vat lieu kho'!AQ$3)</f>
        <v>0</v>
      </c>
    </row>
    <row r="328" spans="1:43" s="118" customFormat="1" ht="25.5" customHeight="1">
      <c r="A328" s="9" t="s">
        <v>641</v>
      </c>
      <c r="B328" s="9" t="s">
        <v>622</v>
      </c>
      <c r="C328" s="9" t="s">
        <v>623</v>
      </c>
      <c r="D328" s="123">
        <f>VLOOKUP(A328,BKE!C674:H1080,5,0)</f>
        <v>8626</v>
      </c>
      <c r="E328" s="128">
        <v>20</v>
      </c>
      <c r="F328" s="124">
        <f t="shared" si="42"/>
        <v>172520</v>
      </c>
      <c r="G328" s="125">
        <f t="shared" si="47"/>
        <v>40</v>
      </c>
      <c r="H328" s="126">
        <f t="shared" si="46"/>
        <v>345040</v>
      </c>
      <c r="I328" s="127">
        <f t="shared" si="40"/>
        <v>50</v>
      </c>
      <c r="J328" s="127">
        <f t="shared" si="40"/>
        <v>431300</v>
      </c>
      <c r="K328" s="128">
        <v>10</v>
      </c>
      <c r="L328" s="122">
        <f t="shared" si="41"/>
        <v>86260</v>
      </c>
      <c r="M328" s="183">
        <f>SUMIFS(BKE!$F:$F,BKE!$C:$C,'nguyen vat lieu kho'!$A:$A,BKE!$B:$B,'nguyen vat lieu kho'!M$3)</f>
        <v>10</v>
      </c>
      <c r="N328" s="183">
        <f>SUMIFS(BKE!$F:$F,BKE!$C:$C,'nguyen vat lieu kho'!$A:$A,BKE!$B:$B,'nguyen vat lieu kho'!N$3)</f>
        <v>0</v>
      </c>
      <c r="O328" s="183">
        <f>SUMIFS(BKE!$F:$F,BKE!$C:$C,'nguyen vat lieu kho'!$A:$A,BKE!$B:$B,'nguyen vat lieu kho'!O$3)</f>
        <v>0</v>
      </c>
      <c r="P328" s="183">
        <f>SUMIFS(BKE!$F:$F,BKE!$C:$C,'nguyen vat lieu kho'!$A:$A,BKE!$B:$B,'nguyen vat lieu kho'!P$3)</f>
        <v>0</v>
      </c>
      <c r="Q328" s="183">
        <f>SUMIFS(BKE!$F:$F,BKE!$C:$C,'nguyen vat lieu kho'!$A:$A,BKE!$B:$B,'nguyen vat lieu kho'!Q$3)</f>
        <v>0</v>
      </c>
      <c r="R328" s="183">
        <f>SUMIFS(BKE!$F:$F,BKE!$C:$C,'nguyen vat lieu kho'!$A:$A,BKE!$B:$B,'nguyen vat lieu kho'!R$3)</f>
        <v>0</v>
      </c>
      <c r="S328" s="183">
        <f>SUMIFS(BKE!$F:$F,BKE!$C:$C,'nguyen vat lieu kho'!$A:$A,BKE!$B:$B,'nguyen vat lieu kho'!S$3)</f>
        <v>0</v>
      </c>
      <c r="T328" s="183">
        <f>SUMIFS(BKE!$F:$F,BKE!$C:$C,'nguyen vat lieu kho'!$A:$A,BKE!$B:$B,'nguyen vat lieu kho'!T$3)</f>
        <v>0</v>
      </c>
      <c r="U328" s="183">
        <f>SUMIFS(BKE!$F:$F,BKE!$C:$C,'nguyen vat lieu kho'!$A:$A,BKE!$B:$B,'nguyen vat lieu kho'!U$3)</f>
        <v>0</v>
      </c>
      <c r="V328" s="183">
        <f>SUMIFS(BKE!$F:$F,BKE!$C:$C,'nguyen vat lieu kho'!$A:$A,BKE!$B:$B,'nguyen vat lieu kho'!V$3)</f>
        <v>0</v>
      </c>
      <c r="W328" s="183">
        <f>SUMIFS(BKE!$F:$F,BKE!$C:$C,'nguyen vat lieu kho'!$A:$A,BKE!$B:$B,'nguyen vat lieu kho'!W$3)</f>
        <v>0</v>
      </c>
      <c r="X328" s="183">
        <f>SUMIFS(BKE!$F:$F,BKE!$C:$C,'nguyen vat lieu kho'!$A:$A,BKE!$B:$B,'nguyen vat lieu kho'!X$3)</f>
        <v>0</v>
      </c>
      <c r="Y328" s="183">
        <f>SUMIFS(BKE!$F:$F,BKE!$C:$C,'nguyen vat lieu kho'!$A:$A,BKE!$B:$B,'nguyen vat lieu kho'!Y$3)</f>
        <v>0</v>
      </c>
      <c r="Z328" s="183">
        <f>SUMIFS(BKE!$F:$F,BKE!$C:$C,'nguyen vat lieu kho'!$A:$A,BKE!$B:$B,'nguyen vat lieu kho'!Z$3)</f>
        <v>0</v>
      </c>
      <c r="AA328" s="183">
        <f>SUMIFS(BKE!$F:$F,BKE!$C:$C,'nguyen vat lieu kho'!$A:$A,BKE!$B:$B,'nguyen vat lieu kho'!AA$3)</f>
        <v>10</v>
      </c>
      <c r="AB328" s="183">
        <f>SUMIFS(BKE!$F:$F,BKE!$C:$C,'nguyen vat lieu kho'!$A:$A,BKE!$B:$B,'nguyen vat lieu kho'!AB$3)</f>
        <v>0</v>
      </c>
      <c r="AC328" s="183">
        <f>SUMIFS(BKE!$F:$F,BKE!$C:$C,'nguyen vat lieu kho'!$A:$A,BKE!$B:$B,'nguyen vat lieu kho'!AC$3)</f>
        <v>0</v>
      </c>
      <c r="AD328" s="183">
        <f>SUMIFS(BKE!$F:$F,BKE!$C:$C,'nguyen vat lieu kho'!$A:$A,BKE!$B:$B,'nguyen vat lieu kho'!AD$3)</f>
        <v>0</v>
      </c>
      <c r="AE328" s="183">
        <f>SUMIFS(BKE!$F:$F,BKE!$C:$C,'nguyen vat lieu kho'!$A:$A,BKE!$B:$B,'nguyen vat lieu kho'!AE$3)</f>
        <v>0</v>
      </c>
      <c r="AF328" s="183">
        <f>SUMIFS(BKE!$F:$F,BKE!$C:$C,'nguyen vat lieu kho'!$A:$A,BKE!$B:$B,'nguyen vat lieu kho'!AF$3)</f>
        <v>0</v>
      </c>
      <c r="AG328" s="183">
        <f>SUMIFS(BKE!$F:$F,BKE!$C:$C,'nguyen vat lieu kho'!$A:$A,BKE!$B:$B,'nguyen vat lieu kho'!AG$3)</f>
        <v>0</v>
      </c>
      <c r="AH328" s="183">
        <f>SUMIFS(BKE!$F:$F,BKE!$C:$C,'nguyen vat lieu kho'!$A:$A,BKE!$B:$B,'nguyen vat lieu kho'!AH$3)</f>
        <v>10</v>
      </c>
      <c r="AI328" s="183">
        <f>SUMIFS(BKE!$F:$F,BKE!$C:$C,'nguyen vat lieu kho'!$A:$A,BKE!$B:$B,'nguyen vat lieu kho'!AI$3)</f>
        <v>0</v>
      </c>
      <c r="AJ328" s="183">
        <f>SUMIFS(BKE!$F:$F,BKE!$C:$C,'nguyen vat lieu kho'!$A:$A,BKE!$B:$B,'nguyen vat lieu kho'!AJ$3)</f>
        <v>0</v>
      </c>
      <c r="AK328" s="183">
        <f>SUMIFS(BKE!$F:$F,BKE!$C:$C,'nguyen vat lieu kho'!$A:$A,BKE!$B:$B,'nguyen vat lieu kho'!AK$3)</f>
        <v>0</v>
      </c>
      <c r="AL328" s="183">
        <f>SUMIFS(BKE!$F:$F,BKE!$C:$C,'nguyen vat lieu kho'!$A:$A,BKE!$B:$B,'nguyen vat lieu kho'!AL$3)</f>
        <v>0</v>
      </c>
      <c r="AM328" s="183">
        <f>SUMIFS(BKE!$F:$F,BKE!$C:$C,'nguyen vat lieu kho'!$A:$A,BKE!$B:$B,'nguyen vat lieu kho'!AM$3)</f>
        <v>0</v>
      </c>
      <c r="AN328" s="183">
        <f>SUMIFS(BKE!$F:$F,BKE!$C:$C,'nguyen vat lieu kho'!$A:$A,BKE!$B:$B,'nguyen vat lieu kho'!AN$3)</f>
        <v>0</v>
      </c>
      <c r="AO328" s="183">
        <f>SUMIFS(BKE!$F:$F,BKE!$C:$C,'nguyen vat lieu kho'!$A:$A,BKE!$B:$B,'nguyen vat lieu kho'!AO$3)</f>
        <v>0</v>
      </c>
      <c r="AP328" s="183">
        <f>SUMIFS(BKE!$F:$F,BKE!$C:$C,'nguyen vat lieu kho'!$A:$A,BKE!$B:$B,'nguyen vat lieu kho'!AP$3)</f>
        <v>10</v>
      </c>
      <c r="AQ328" s="183">
        <f>SUMIFS(BKE!$F:$F,BKE!$C:$C,'nguyen vat lieu kho'!$A:$A,BKE!$B:$B,'nguyen vat lieu kho'!AQ$3)</f>
        <v>0</v>
      </c>
    </row>
    <row r="329" spans="1:43" s="258" customFormat="1" ht="25.5" customHeight="1">
      <c r="A329" s="145"/>
      <c r="B329" s="145" t="s">
        <v>475</v>
      </c>
      <c r="C329" s="145"/>
      <c r="D329" s="123"/>
      <c r="E329" s="255"/>
      <c r="F329" s="256">
        <f>SUM(F296:F328)</f>
        <v>3799122.166666667</v>
      </c>
      <c r="G329" s="256"/>
      <c r="H329" s="256">
        <f>SUM(H296:H328)</f>
        <v>16160100</v>
      </c>
      <c r="I329" s="257"/>
      <c r="J329" s="256">
        <f>SUM(J296:J328)</f>
        <v>16696486.54563492</v>
      </c>
      <c r="K329" s="255"/>
      <c r="L329" s="256">
        <f>SUM(L296:L328)</f>
        <v>3262735.6210317458</v>
      </c>
      <c r="M329" s="183">
        <f>SUMIFS(BKE!$F:$F,BKE!$C:$C,'nguyen vat lieu kho'!$A:$A,BKE!$B:$B,'nguyen vat lieu kho'!M$3)</f>
        <v>0</v>
      </c>
      <c r="N329" s="183">
        <f>SUMIFS(BKE!$F:$F,BKE!$C:$C,'nguyen vat lieu kho'!$A:$A,BKE!$B:$B,'nguyen vat lieu kho'!N$3)</f>
        <v>0</v>
      </c>
      <c r="O329" s="183">
        <f>SUMIFS(BKE!$F:$F,BKE!$C:$C,'nguyen vat lieu kho'!$A:$A,BKE!$B:$B,'nguyen vat lieu kho'!O$3)</f>
        <v>0</v>
      </c>
      <c r="P329" s="183">
        <f>SUMIFS(BKE!$F:$F,BKE!$C:$C,'nguyen vat lieu kho'!$A:$A,BKE!$B:$B,'nguyen vat lieu kho'!P$3)</f>
        <v>0</v>
      </c>
      <c r="Q329" s="183">
        <f>SUMIFS(BKE!$F:$F,BKE!$C:$C,'nguyen vat lieu kho'!$A:$A,BKE!$B:$B,'nguyen vat lieu kho'!Q$3)</f>
        <v>0</v>
      </c>
      <c r="R329" s="183">
        <f>SUMIFS(BKE!$F:$F,BKE!$C:$C,'nguyen vat lieu kho'!$A:$A,BKE!$B:$B,'nguyen vat lieu kho'!R$3)</f>
        <v>0</v>
      </c>
      <c r="S329" s="183">
        <f>SUMIFS(BKE!$F:$F,BKE!$C:$C,'nguyen vat lieu kho'!$A:$A,BKE!$B:$B,'nguyen vat lieu kho'!S$3)</f>
        <v>0</v>
      </c>
      <c r="T329" s="183">
        <f>SUMIFS(BKE!$F:$F,BKE!$C:$C,'nguyen vat lieu kho'!$A:$A,BKE!$B:$B,'nguyen vat lieu kho'!T$3)</f>
        <v>0</v>
      </c>
      <c r="U329" s="183">
        <f>SUMIFS(BKE!$F:$F,BKE!$C:$C,'nguyen vat lieu kho'!$A:$A,BKE!$B:$B,'nguyen vat lieu kho'!U$3)</f>
        <v>0</v>
      </c>
      <c r="V329" s="183">
        <f>SUMIFS(BKE!$F:$F,BKE!$C:$C,'nguyen vat lieu kho'!$A:$A,BKE!$B:$B,'nguyen vat lieu kho'!V$3)</f>
        <v>0</v>
      </c>
      <c r="W329" s="183">
        <f>SUMIFS(BKE!$F:$F,BKE!$C:$C,'nguyen vat lieu kho'!$A:$A,BKE!$B:$B,'nguyen vat lieu kho'!W$3)</f>
        <v>0</v>
      </c>
      <c r="X329" s="183">
        <f>SUMIFS(BKE!$F:$F,BKE!$C:$C,'nguyen vat lieu kho'!$A:$A,BKE!$B:$B,'nguyen vat lieu kho'!X$3)</f>
        <v>0</v>
      </c>
      <c r="Y329" s="183">
        <f>SUMIFS(BKE!$F:$F,BKE!$C:$C,'nguyen vat lieu kho'!$A:$A,BKE!$B:$B,'nguyen vat lieu kho'!Y$3)</f>
        <v>0</v>
      </c>
      <c r="Z329" s="183">
        <f>SUMIFS(BKE!$F:$F,BKE!$C:$C,'nguyen vat lieu kho'!$A:$A,BKE!$B:$B,'nguyen vat lieu kho'!Z$3)</f>
        <v>0</v>
      </c>
      <c r="AA329" s="183">
        <f>SUMIFS(BKE!$F:$F,BKE!$C:$C,'nguyen vat lieu kho'!$A:$A,BKE!$B:$B,'nguyen vat lieu kho'!AA$3)</f>
        <v>0</v>
      </c>
      <c r="AB329" s="183">
        <f>SUMIFS(BKE!$F:$F,BKE!$C:$C,'nguyen vat lieu kho'!$A:$A,BKE!$B:$B,'nguyen vat lieu kho'!AB$3)</f>
        <v>0</v>
      </c>
      <c r="AC329" s="183">
        <f>SUMIFS(BKE!$F:$F,BKE!$C:$C,'nguyen vat lieu kho'!$A:$A,BKE!$B:$B,'nguyen vat lieu kho'!AC$3)</f>
        <v>0</v>
      </c>
      <c r="AD329" s="183">
        <f>SUMIFS(BKE!$F:$F,BKE!$C:$C,'nguyen vat lieu kho'!$A:$A,BKE!$B:$B,'nguyen vat lieu kho'!AD$3)</f>
        <v>0</v>
      </c>
      <c r="AE329" s="183">
        <f>SUMIFS(BKE!$F:$F,BKE!$C:$C,'nguyen vat lieu kho'!$A:$A,BKE!$B:$B,'nguyen vat lieu kho'!AE$3)</f>
        <v>0</v>
      </c>
      <c r="AF329" s="183">
        <f>SUMIFS(BKE!$F:$F,BKE!$C:$C,'nguyen vat lieu kho'!$A:$A,BKE!$B:$B,'nguyen vat lieu kho'!AF$3)</f>
        <v>0</v>
      </c>
      <c r="AG329" s="183">
        <f>SUMIFS(BKE!$F:$F,BKE!$C:$C,'nguyen vat lieu kho'!$A:$A,BKE!$B:$B,'nguyen vat lieu kho'!AG$3)</f>
        <v>0</v>
      </c>
      <c r="AH329" s="183">
        <f>SUMIFS(BKE!$F:$F,BKE!$C:$C,'nguyen vat lieu kho'!$A:$A,BKE!$B:$B,'nguyen vat lieu kho'!AH$3)</f>
        <v>0</v>
      </c>
      <c r="AI329" s="183">
        <f>SUMIFS(BKE!$F:$F,BKE!$C:$C,'nguyen vat lieu kho'!$A:$A,BKE!$B:$B,'nguyen vat lieu kho'!AI$3)</f>
        <v>0</v>
      </c>
      <c r="AJ329" s="183">
        <f>SUMIFS(BKE!$F:$F,BKE!$C:$C,'nguyen vat lieu kho'!$A:$A,BKE!$B:$B,'nguyen vat lieu kho'!AJ$3)</f>
        <v>0</v>
      </c>
      <c r="AK329" s="183">
        <f>SUMIFS(BKE!$F:$F,BKE!$C:$C,'nguyen vat lieu kho'!$A:$A,BKE!$B:$B,'nguyen vat lieu kho'!AK$3)</f>
        <v>0</v>
      </c>
      <c r="AL329" s="183">
        <f>SUMIFS(BKE!$F:$F,BKE!$C:$C,'nguyen vat lieu kho'!$A:$A,BKE!$B:$B,'nguyen vat lieu kho'!AL$3)</f>
        <v>0</v>
      </c>
      <c r="AM329" s="183">
        <f>SUMIFS(BKE!$F:$F,BKE!$C:$C,'nguyen vat lieu kho'!$A:$A,BKE!$B:$B,'nguyen vat lieu kho'!AM$3)</f>
        <v>0</v>
      </c>
      <c r="AN329" s="183">
        <f>SUMIFS(BKE!$F:$F,BKE!$C:$C,'nguyen vat lieu kho'!$A:$A,BKE!$B:$B,'nguyen vat lieu kho'!AN$3)</f>
        <v>0</v>
      </c>
      <c r="AO329" s="183">
        <f>SUMIFS(BKE!$F:$F,BKE!$C:$C,'nguyen vat lieu kho'!$A:$A,BKE!$B:$B,'nguyen vat lieu kho'!AO$3)</f>
        <v>0</v>
      </c>
      <c r="AP329" s="183">
        <f>SUMIFS(BKE!$F:$F,BKE!$C:$C,'nguyen vat lieu kho'!$A:$A,BKE!$B:$B,'nguyen vat lieu kho'!AP$3)</f>
        <v>0</v>
      </c>
      <c r="AQ329" s="183">
        <f>SUMIFS(BKE!$F:$F,BKE!$C:$C,'nguyen vat lieu kho'!$A:$A,BKE!$B:$B,'nguyen vat lieu kho'!AQ$3)</f>
        <v>0</v>
      </c>
    </row>
    <row r="330" spans="1:43" s="118" customFormat="1" ht="25.5" customHeight="1">
      <c r="A330" s="20"/>
      <c r="B330" s="138" t="s">
        <v>391</v>
      </c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</row>
    <row r="331" spans="1:43" s="118" customFormat="1" ht="25.5" customHeight="1">
      <c r="A331" s="6" t="s">
        <v>383</v>
      </c>
      <c r="B331" s="134" t="s">
        <v>384</v>
      </c>
      <c r="C331" s="135" t="s">
        <v>8</v>
      </c>
      <c r="D331" s="123">
        <f>VLOOKUP(A331,BKE!C645:H1051,5,0)</f>
        <v>72999.600000000006</v>
      </c>
      <c r="E331" s="128">
        <v>2</v>
      </c>
      <c r="F331" s="124">
        <f t="shared" si="42"/>
        <v>145999.20000000001</v>
      </c>
      <c r="G331" s="125">
        <f t="shared" ref="G331:G336" si="48">SUM(M331:AQ331)</f>
        <v>20</v>
      </c>
      <c r="H331" s="126">
        <f t="shared" ref="H331:H336" si="49">D331*G331</f>
        <v>1459992</v>
      </c>
      <c r="I331" s="127">
        <f t="shared" ref="I331:J336" si="50">E331+G331-K331</f>
        <v>22</v>
      </c>
      <c r="J331" s="127">
        <f t="shared" si="50"/>
        <v>1605991.2</v>
      </c>
      <c r="K331" s="128"/>
      <c r="L331" s="122">
        <f t="shared" ref="L331:L336" si="51">K331*D331</f>
        <v>0</v>
      </c>
      <c r="M331" s="183">
        <f>SUMIFS(BKE!$F:$F,BKE!$C:$C,'nguyen vat lieu kho'!$A:$A,BKE!$B:$B,'nguyen vat lieu kho'!M$3)</f>
        <v>2</v>
      </c>
      <c r="N331" s="183">
        <f>SUMIFS(BKE!$F:$F,BKE!$C:$C,'nguyen vat lieu kho'!$A:$A,BKE!$B:$B,'nguyen vat lieu kho'!N$3)</f>
        <v>0</v>
      </c>
      <c r="O331" s="183">
        <f>SUMIFS(BKE!$F:$F,BKE!$C:$C,'nguyen vat lieu kho'!$A:$A,BKE!$B:$B,'nguyen vat lieu kho'!O$3)</f>
        <v>0</v>
      </c>
      <c r="P331" s="183">
        <f>SUMIFS(BKE!$F:$F,BKE!$C:$C,'nguyen vat lieu kho'!$A:$A,BKE!$B:$B,'nguyen vat lieu kho'!P$3)</f>
        <v>0</v>
      </c>
      <c r="Q331" s="183">
        <f>SUMIFS(BKE!$F:$F,BKE!$C:$C,'nguyen vat lieu kho'!$A:$A,BKE!$B:$B,'nguyen vat lieu kho'!Q$3)</f>
        <v>0</v>
      </c>
      <c r="R331" s="183">
        <f>SUMIFS(BKE!$F:$F,BKE!$C:$C,'nguyen vat lieu kho'!$A:$A,BKE!$B:$B,'nguyen vat lieu kho'!R$3)</f>
        <v>0</v>
      </c>
      <c r="S331" s="183">
        <f>SUMIFS(BKE!$F:$F,BKE!$C:$C,'nguyen vat lieu kho'!$A:$A,BKE!$B:$B,'nguyen vat lieu kho'!S$3)</f>
        <v>0</v>
      </c>
      <c r="T331" s="183">
        <f>SUMIFS(BKE!$F:$F,BKE!$C:$C,'nguyen vat lieu kho'!$A:$A,BKE!$B:$B,'nguyen vat lieu kho'!T$3)</f>
        <v>5</v>
      </c>
      <c r="U331" s="183">
        <f>SUMIFS(BKE!$F:$F,BKE!$C:$C,'nguyen vat lieu kho'!$A:$A,BKE!$B:$B,'nguyen vat lieu kho'!U$3)</f>
        <v>0</v>
      </c>
      <c r="V331" s="183">
        <f>SUMIFS(BKE!$F:$F,BKE!$C:$C,'nguyen vat lieu kho'!$A:$A,BKE!$B:$B,'nguyen vat lieu kho'!V$3)</f>
        <v>0</v>
      </c>
      <c r="W331" s="183">
        <f>SUMIFS(BKE!$F:$F,BKE!$C:$C,'nguyen vat lieu kho'!$A:$A,BKE!$B:$B,'nguyen vat lieu kho'!W$3)</f>
        <v>0</v>
      </c>
      <c r="X331" s="183">
        <f>SUMIFS(BKE!$F:$F,BKE!$C:$C,'nguyen vat lieu kho'!$A:$A,BKE!$B:$B,'nguyen vat lieu kho'!X$3)</f>
        <v>0</v>
      </c>
      <c r="Y331" s="183">
        <f>SUMIFS(BKE!$F:$F,BKE!$C:$C,'nguyen vat lieu kho'!$A:$A,BKE!$B:$B,'nguyen vat lieu kho'!Y$3)</f>
        <v>0</v>
      </c>
      <c r="Z331" s="183">
        <f>SUMIFS(BKE!$F:$F,BKE!$C:$C,'nguyen vat lieu kho'!$A:$A,BKE!$B:$B,'nguyen vat lieu kho'!Z$3)</f>
        <v>0</v>
      </c>
      <c r="AA331" s="183">
        <f>SUMIFS(BKE!$F:$F,BKE!$C:$C,'nguyen vat lieu kho'!$A:$A,BKE!$B:$B,'nguyen vat lieu kho'!AA$3)</f>
        <v>5</v>
      </c>
      <c r="AB331" s="183">
        <f>SUMIFS(BKE!$F:$F,BKE!$C:$C,'nguyen vat lieu kho'!$A:$A,BKE!$B:$B,'nguyen vat lieu kho'!AB$3)</f>
        <v>0</v>
      </c>
      <c r="AC331" s="183">
        <f>SUMIFS(BKE!$F:$F,BKE!$C:$C,'nguyen vat lieu kho'!$A:$A,BKE!$B:$B,'nguyen vat lieu kho'!AC$3)</f>
        <v>0</v>
      </c>
      <c r="AD331" s="183">
        <f>SUMIFS(BKE!$F:$F,BKE!$C:$C,'nguyen vat lieu kho'!$A:$A,BKE!$B:$B,'nguyen vat lieu kho'!AD$3)</f>
        <v>0</v>
      </c>
      <c r="AE331" s="183">
        <f>SUMIFS(BKE!$F:$F,BKE!$C:$C,'nguyen vat lieu kho'!$A:$A,BKE!$B:$B,'nguyen vat lieu kho'!AE$3)</f>
        <v>0</v>
      </c>
      <c r="AF331" s="183">
        <f>SUMIFS(BKE!$F:$F,BKE!$C:$C,'nguyen vat lieu kho'!$A:$A,BKE!$B:$B,'nguyen vat lieu kho'!AF$3)</f>
        <v>0</v>
      </c>
      <c r="AG331" s="183">
        <f>SUMIFS(BKE!$F:$F,BKE!$C:$C,'nguyen vat lieu kho'!$A:$A,BKE!$B:$B,'nguyen vat lieu kho'!AG$3)</f>
        <v>0</v>
      </c>
      <c r="AH331" s="183">
        <f>SUMIFS(BKE!$F:$F,BKE!$C:$C,'nguyen vat lieu kho'!$A:$A,BKE!$B:$B,'nguyen vat lieu kho'!AH$3)</f>
        <v>3</v>
      </c>
      <c r="AI331" s="183">
        <f>SUMIFS(BKE!$F:$F,BKE!$C:$C,'nguyen vat lieu kho'!$A:$A,BKE!$B:$B,'nguyen vat lieu kho'!AI$3)</f>
        <v>0</v>
      </c>
      <c r="AJ331" s="183">
        <f>SUMIFS(BKE!$F:$F,BKE!$C:$C,'nguyen vat lieu kho'!$A:$A,BKE!$B:$B,'nguyen vat lieu kho'!AJ$3)</f>
        <v>0</v>
      </c>
      <c r="AK331" s="183">
        <f>SUMIFS(BKE!$F:$F,BKE!$C:$C,'nguyen vat lieu kho'!$A:$A,BKE!$B:$B,'nguyen vat lieu kho'!AK$3)</f>
        <v>0</v>
      </c>
      <c r="AL331" s="183">
        <f>SUMIFS(BKE!$F:$F,BKE!$C:$C,'nguyen vat lieu kho'!$A:$A,BKE!$B:$B,'nguyen vat lieu kho'!AL$3)</f>
        <v>0</v>
      </c>
      <c r="AM331" s="183">
        <f>SUMIFS(BKE!$F:$F,BKE!$C:$C,'nguyen vat lieu kho'!$A:$A,BKE!$B:$B,'nguyen vat lieu kho'!AM$3)</f>
        <v>0</v>
      </c>
      <c r="AN331" s="183">
        <f>SUMIFS(BKE!$F:$F,BKE!$C:$C,'nguyen vat lieu kho'!$A:$A,BKE!$B:$B,'nguyen vat lieu kho'!AN$3)</f>
        <v>0</v>
      </c>
      <c r="AO331" s="183">
        <f>SUMIFS(BKE!$F:$F,BKE!$C:$C,'nguyen vat lieu kho'!$A:$A,BKE!$B:$B,'nguyen vat lieu kho'!AO$3)</f>
        <v>0</v>
      </c>
      <c r="AP331" s="183">
        <f>SUMIFS(BKE!$F:$F,BKE!$C:$C,'nguyen vat lieu kho'!$A:$A,BKE!$B:$B,'nguyen vat lieu kho'!AP$3)</f>
        <v>5</v>
      </c>
      <c r="AQ331" s="183">
        <f>SUMIFS(BKE!$F:$F,BKE!$C:$C,'nguyen vat lieu kho'!$A:$A,BKE!$B:$B,'nguyen vat lieu kho'!AQ$3)</f>
        <v>0</v>
      </c>
    </row>
    <row r="332" spans="1:43" s="118" customFormat="1" ht="25.5" customHeight="1">
      <c r="A332" s="6" t="s">
        <v>385</v>
      </c>
      <c r="B332" s="134" t="s">
        <v>386</v>
      </c>
      <c r="C332" s="135" t="s">
        <v>27</v>
      </c>
      <c r="D332" s="123">
        <f>VLOOKUP(A332,BKE!C646:H1052,5,0)</f>
        <v>14809.25</v>
      </c>
      <c r="E332" s="128"/>
      <c r="F332" s="124">
        <f t="shared" si="42"/>
        <v>0</v>
      </c>
      <c r="G332" s="125">
        <f t="shared" si="48"/>
        <v>20</v>
      </c>
      <c r="H332" s="126">
        <f t="shared" si="49"/>
        <v>296185</v>
      </c>
      <c r="I332" s="127">
        <f t="shared" si="50"/>
        <v>20</v>
      </c>
      <c r="J332" s="127">
        <f t="shared" si="50"/>
        <v>296185</v>
      </c>
      <c r="K332" s="128"/>
      <c r="L332" s="122">
        <f t="shared" si="51"/>
        <v>0</v>
      </c>
      <c r="M332" s="183">
        <f>SUMIFS(BKE!$F:$F,BKE!$C:$C,'nguyen vat lieu kho'!$A:$A,BKE!$B:$B,'nguyen vat lieu kho'!M$3)</f>
        <v>0</v>
      </c>
      <c r="N332" s="183">
        <f>SUMIFS(BKE!$F:$F,BKE!$C:$C,'nguyen vat lieu kho'!$A:$A,BKE!$B:$B,'nguyen vat lieu kho'!N$3)</f>
        <v>0</v>
      </c>
      <c r="O332" s="183">
        <f>SUMIFS(BKE!$F:$F,BKE!$C:$C,'nguyen vat lieu kho'!$A:$A,BKE!$B:$B,'nguyen vat lieu kho'!O$3)</f>
        <v>0</v>
      </c>
      <c r="P332" s="183">
        <f>SUMIFS(BKE!$F:$F,BKE!$C:$C,'nguyen vat lieu kho'!$A:$A,BKE!$B:$B,'nguyen vat lieu kho'!P$3)</f>
        <v>0</v>
      </c>
      <c r="Q332" s="183">
        <f>SUMIFS(BKE!$F:$F,BKE!$C:$C,'nguyen vat lieu kho'!$A:$A,BKE!$B:$B,'nguyen vat lieu kho'!Q$3)</f>
        <v>0</v>
      </c>
      <c r="R332" s="183">
        <f>SUMIFS(BKE!$F:$F,BKE!$C:$C,'nguyen vat lieu kho'!$A:$A,BKE!$B:$B,'nguyen vat lieu kho'!R$3)</f>
        <v>0</v>
      </c>
      <c r="S332" s="183">
        <f>SUMIFS(BKE!$F:$F,BKE!$C:$C,'nguyen vat lieu kho'!$A:$A,BKE!$B:$B,'nguyen vat lieu kho'!S$3)</f>
        <v>0</v>
      </c>
      <c r="T332" s="183">
        <f>SUMIFS(BKE!$F:$F,BKE!$C:$C,'nguyen vat lieu kho'!$A:$A,BKE!$B:$B,'nguyen vat lieu kho'!T$3)</f>
        <v>5</v>
      </c>
      <c r="U332" s="183">
        <f>SUMIFS(BKE!$F:$F,BKE!$C:$C,'nguyen vat lieu kho'!$A:$A,BKE!$B:$B,'nguyen vat lieu kho'!U$3)</f>
        <v>0</v>
      </c>
      <c r="V332" s="183">
        <f>SUMIFS(BKE!$F:$F,BKE!$C:$C,'nguyen vat lieu kho'!$A:$A,BKE!$B:$B,'nguyen vat lieu kho'!V$3)</f>
        <v>0</v>
      </c>
      <c r="W332" s="183">
        <f>SUMIFS(BKE!$F:$F,BKE!$C:$C,'nguyen vat lieu kho'!$A:$A,BKE!$B:$B,'nguyen vat lieu kho'!W$3)</f>
        <v>0</v>
      </c>
      <c r="X332" s="183">
        <f>SUMIFS(BKE!$F:$F,BKE!$C:$C,'nguyen vat lieu kho'!$A:$A,BKE!$B:$B,'nguyen vat lieu kho'!X$3)</f>
        <v>0</v>
      </c>
      <c r="Y332" s="183">
        <f>SUMIFS(BKE!$F:$F,BKE!$C:$C,'nguyen vat lieu kho'!$A:$A,BKE!$B:$B,'nguyen vat lieu kho'!Y$3)</f>
        <v>0</v>
      </c>
      <c r="Z332" s="183">
        <f>SUMIFS(BKE!$F:$F,BKE!$C:$C,'nguyen vat lieu kho'!$A:$A,BKE!$B:$B,'nguyen vat lieu kho'!Z$3)</f>
        <v>0</v>
      </c>
      <c r="AA332" s="183">
        <f>SUMIFS(BKE!$F:$F,BKE!$C:$C,'nguyen vat lieu kho'!$A:$A,BKE!$B:$B,'nguyen vat lieu kho'!AA$3)</f>
        <v>5</v>
      </c>
      <c r="AB332" s="183">
        <f>SUMIFS(BKE!$F:$F,BKE!$C:$C,'nguyen vat lieu kho'!$A:$A,BKE!$B:$B,'nguyen vat lieu kho'!AB$3)</f>
        <v>0</v>
      </c>
      <c r="AC332" s="183">
        <f>SUMIFS(BKE!$F:$F,BKE!$C:$C,'nguyen vat lieu kho'!$A:$A,BKE!$B:$B,'nguyen vat lieu kho'!AC$3)</f>
        <v>0</v>
      </c>
      <c r="AD332" s="183">
        <f>SUMIFS(BKE!$F:$F,BKE!$C:$C,'nguyen vat lieu kho'!$A:$A,BKE!$B:$B,'nguyen vat lieu kho'!AD$3)</f>
        <v>0</v>
      </c>
      <c r="AE332" s="183">
        <f>SUMIFS(BKE!$F:$F,BKE!$C:$C,'nguyen vat lieu kho'!$A:$A,BKE!$B:$B,'nguyen vat lieu kho'!AE$3)</f>
        <v>0</v>
      </c>
      <c r="AF332" s="183">
        <f>SUMIFS(BKE!$F:$F,BKE!$C:$C,'nguyen vat lieu kho'!$A:$A,BKE!$B:$B,'nguyen vat lieu kho'!AF$3)</f>
        <v>0</v>
      </c>
      <c r="AG332" s="183">
        <f>SUMIFS(BKE!$F:$F,BKE!$C:$C,'nguyen vat lieu kho'!$A:$A,BKE!$B:$B,'nguyen vat lieu kho'!AG$3)</f>
        <v>0</v>
      </c>
      <c r="AH332" s="183">
        <f>SUMIFS(BKE!$F:$F,BKE!$C:$C,'nguyen vat lieu kho'!$A:$A,BKE!$B:$B,'nguyen vat lieu kho'!AH$3)</f>
        <v>5</v>
      </c>
      <c r="AI332" s="183">
        <f>SUMIFS(BKE!$F:$F,BKE!$C:$C,'nguyen vat lieu kho'!$A:$A,BKE!$B:$B,'nguyen vat lieu kho'!AI$3)</f>
        <v>0</v>
      </c>
      <c r="AJ332" s="183">
        <f>SUMIFS(BKE!$F:$F,BKE!$C:$C,'nguyen vat lieu kho'!$A:$A,BKE!$B:$B,'nguyen vat lieu kho'!AJ$3)</f>
        <v>0</v>
      </c>
      <c r="AK332" s="183">
        <f>SUMIFS(BKE!$F:$F,BKE!$C:$C,'nguyen vat lieu kho'!$A:$A,BKE!$B:$B,'nguyen vat lieu kho'!AK$3)</f>
        <v>0</v>
      </c>
      <c r="AL332" s="183">
        <f>SUMIFS(BKE!$F:$F,BKE!$C:$C,'nguyen vat lieu kho'!$A:$A,BKE!$B:$B,'nguyen vat lieu kho'!AL$3)</f>
        <v>0</v>
      </c>
      <c r="AM332" s="183">
        <f>SUMIFS(BKE!$F:$F,BKE!$C:$C,'nguyen vat lieu kho'!$A:$A,BKE!$B:$B,'nguyen vat lieu kho'!AM$3)</f>
        <v>0</v>
      </c>
      <c r="AN332" s="183">
        <f>SUMIFS(BKE!$F:$F,BKE!$C:$C,'nguyen vat lieu kho'!$A:$A,BKE!$B:$B,'nguyen vat lieu kho'!AN$3)</f>
        <v>0</v>
      </c>
      <c r="AO332" s="183">
        <f>SUMIFS(BKE!$F:$F,BKE!$C:$C,'nguyen vat lieu kho'!$A:$A,BKE!$B:$B,'nguyen vat lieu kho'!AO$3)</f>
        <v>0</v>
      </c>
      <c r="AP332" s="183">
        <f>SUMIFS(BKE!$F:$F,BKE!$C:$C,'nguyen vat lieu kho'!$A:$A,BKE!$B:$B,'nguyen vat lieu kho'!AP$3)</f>
        <v>5</v>
      </c>
      <c r="AQ332" s="183">
        <f>SUMIFS(BKE!$F:$F,BKE!$C:$C,'nguyen vat lieu kho'!$A:$A,BKE!$B:$B,'nguyen vat lieu kho'!AQ$3)</f>
        <v>0</v>
      </c>
    </row>
    <row r="333" spans="1:43" s="118" customFormat="1" ht="25.5" customHeight="1">
      <c r="A333" s="6" t="s">
        <v>387</v>
      </c>
      <c r="B333" s="134" t="s">
        <v>388</v>
      </c>
      <c r="C333" s="135" t="s">
        <v>27</v>
      </c>
      <c r="D333" s="123" t="str">
        <f>VLOOKUP(A333,BKE!C647:H1053,5,0)</f>
        <v>0</v>
      </c>
      <c r="E333" s="128"/>
      <c r="F333" s="124">
        <f t="shared" si="42"/>
        <v>0</v>
      </c>
      <c r="G333" s="125">
        <f t="shared" si="48"/>
        <v>0</v>
      </c>
      <c r="H333" s="126">
        <f t="shared" si="49"/>
        <v>0</v>
      </c>
      <c r="I333" s="127">
        <f t="shared" si="50"/>
        <v>0</v>
      </c>
      <c r="J333" s="127">
        <f t="shared" si="50"/>
        <v>0</v>
      </c>
      <c r="K333" s="128"/>
      <c r="L333" s="122">
        <f t="shared" si="51"/>
        <v>0</v>
      </c>
      <c r="M333" s="183">
        <f>SUMIFS(BKE!$F:$F,BKE!$C:$C,'nguyen vat lieu kho'!$A:$A,BKE!$B:$B,'nguyen vat lieu kho'!M$3)</f>
        <v>0</v>
      </c>
      <c r="N333" s="183">
        <f>SUMIFS(BKE!$F:$F,BKE!$C:$C,'nguyen vat lieu kho'!$A:$A,BKE!$B:$B,'nguyen vat lieu kho'!N$3)</f>
        <v>0</v>
      </c>
      <c r="O333" s="183">
        <f>SUMIFS(BKE!$F:$F,BKE!$C:$C,'nguyen vat lieu kho'!$A:$A,BKE!$B:$B,'nguyen vat lieu kho'!O$3)</f>
        <v>0</v>
      </c>
      <c r="P333" s="183">
        <f>SUMIFS(BKE!$F:$F,BKE!$C:$C,'nguyen vat lieu kho'!$A:$A,BKE!$B:$B,'nguyen vat lieu kho'!P$3)</f>
        <v>0</v>
      </c>
      <c r="Q333" s="183">
        <f>SUMIFS(BKE!$F:$F,BKE!$C:$C,'nguyen vat lieu kho'!$A:$A,BKE!$B:$B,'nguyen vat lieu kho'!Q$3)</f>
        <v>0</v>
      </c>
      <c r="R333" s="183">
        <f>SUMIFS(BKE!$F:$F,BKE!$C:$C,'nguyen vat lieu kho'!$A:$A,BKE!$B:$B,'nguyen vat lieu kho'!R$3)</f>
        <v>0</v>
      </c>
      <c r="S333" s="183">
        <f>SUMIFS(BKE!$F:$F,BKE!$C:$C,'nguyen vat lieu kho'!$A:$A,BKE!$B:$B,'nguyen vat lieu kho'!S$3)</f>
        <v>0</v>
      </c>
      <c r="T333" s="183">
        <f>SUMIFS(BKE!$F:$F,BKE!$C:$C,'nguyen vat lieu kho'!$A:$A,BKE!$B:$B,'nguyen vat lieu kho'!T$3)</f>
        <v>0</v>
      </c>
      <c r="U333" s="183">
        <f>SUMIFS(BKE!$F:$F,BKE!$C:$C,'nguyen vat lieu kho'!$A:$A,BKE!$B:$B,'nguyen vat lieu kho'!U$3)</f>
        <v>0</v>
      </c>
      <c r="V333" s="183">
        <f>SUMIFS(BKE!$F:$F,BKE!$C:$C,'nguyen vat lieu kho'!$A:$A,BKE!$B:$B,'nguyen vat lieu kho'!V$3)</f>
        <v>0</v>
      </c>
      <c r="W333" s="183">
        <f>SUMIFS(BKE!$F:$F,BKE!$C:$C,'nguyen vat lieu kho'!$A:$A,BKE!$B:$B,'nguyen vat lieu kho'!W$3)</f>
        <v>0</v>
      </c>
      <c r="X333" s="183">
        <f>SUMIFS(BKE!$F:$F,BKE!$C:$C,'nguyen vat lieu kho'!$A:$A,BKE!$B:$B,'nguyen vat lieu kho'!X$3)</f>
        <v>0</v>
      </c>
      <c r="Y333" s="183">
        <f>SUMIFS(BKE!$F:$F,BKE!$C:$C,'nguyen vat lieu kho'!$A:$A,BKE!$B:$B,'nguyen vat lieu kho'!Y$3)</f>
        <v>0</v>
      </c>
      <c r="Z333" s="183">
        <f>SUMIFS(BKE!$F:$F,BKE!$C:$C,'nguyen vat lieu kho'!$A:$A,BKE!$B:$B,'nguyen vat lieu kho'!Z$3)</f>
        <v>0</v>
      </c>
      <c r="AA333" s="183">
        <f>SUMIFS(BKE!$F:$F,BKE!$C:$C,'nguyen vat lieu kho'!$A:$A,BKE!$B:$B,'nguyen vat lieu kho'!AA$3)</f>
        <v>0</v>
      </c>
      <c r="AB333" s="183">
        <f>SUMIFS(BKE!$F:$F,BKE!$C:$C,'nguyen vat lieu kho'!$A:$A,BKE!$B:$B,'nguyen vat lieu kho'!AB$3)</f>
        <v>0</v>
      </c>
      <c r="AC333" s="183">
        <f>SUMIFS(BKE!$F:$F,BKE!$C:$C,'nguyen vat lieu kho'!$A:$A,BKE!$B:$B,'nguyen vat lieu kho'!AC$3)</f>
        <v>0</v>
      </c>
      <c r="AD333" s="183">
        <f>SUMIFS(BKE!$F:$F,BKE!$C:$C,'nguyen vat lieu kho'!$A:$A,BKE!$B:$B,'nguyen vat lieu kho'!AD$3)</f>
        <v>0</v>
      </c>
      <c r="AE333" s="183">
        <f>SUMIFS(BKE!$F:$F,BKE!$C:$C,'nguyen vat lieu kho'!$A:$A,BKE!$B:$B,'nguyen vat lieu kho'!AE$3)</f>
        <v>0</v>
      </c>
      <c r="AF333" s="183">
        <f>SUMIFS(BKE!$F:$F,BKE!$C:$C,'nguyen vat lieu kho'!$A:$A,BKE!$B:$B,'nguyen vat lieu kho'!AF$3)</f>
        <v>0</v>
      </c>
      <c r="AG333" s="183">
        <f>SUMIFS(BKE!$F:$F,BKE!$C:$C,'nguyen vat lieu kho'!$A:$A,BKE!$B:$B,'nguyen vat lieu kho'!AG$3)</f>
        <v>0</v>
      </c>
      <c r="AH333" s="183">
        <f>SUMIFS(BKE!$F:$F,BKE!$C:$C,'nguyen vat lieu kho'!$A:$A,BKE!$B:$B,'nguyen vat lieu kho'!AH$3)</f>
        <v>0</v>
      </c>
      <c r="AI333" s="183">
        <f>SUMIFS(BKE!$F:$F,BKE!$C:$C,'nguyen vat lieu kho'!$A:$A,BKE!$B:$B,'nguyen vat lieu kho'!AI$3)</f>
        <v>0</v>
      </c>
      <c r="AJ333" s="183">
        <f>SUMIFS(BKE!$F:$F,BKE!$C:$C,'nguyen vat lieu kho'!$A:$A,BKE!$B:$B,'nguyen vat lieu kho'!AJ$3)</f>
        <v>0</v>
      </c>
      <c r="AK333" s="183">
        <f>SUMIFS(BKE!$F:$F,BKE!$C:$C,'nguyen vat lieu kho'!$A:$A,BKE!$B:$B,'nguyen vat lieu kho'!AK$3)</f>
        <v>0</v>
      </c>
      <c r="AL333" s="183">
        <f>SUMIFS(BKE!$F:$F,BKE!$C:$C,'nguyen vat lieu kho'!$A:$A,BKE!$B:$B,'nguyen vat lieu kho'!AL$3)</f>
        <v>0</v>
      </c>
      <c r="AM333" s="183">
        <f>SUMIFS(BKE!$F:$F,BKE!$C:$C,'nguyen vat lieu kho'!$A:$A,BKE!$B:$B,'nguyen vat lieu kho'!AM$3)</f>
        <v>0</v>
      </c>
      <c r="AN333" s="183">
        <f>SUMIFS(BKE!$F:$F,BKE!$C:$C,'nguyen vat lieu kho'!$A:$A,BKE!$B:$B,'nguyen vat lieu kho'!AN$3)</f>
        <v>0</v>
      </c>
      <c r="AO333" s="183">
        <f>SUMIFS(BKE!$F:$F,BKE!$C:$C,'nguyen vat lieu kho'!$A:$A,BKE!$B:$B,'nguyen vat lieu kho'!AO$3)</f>
        <v>0</v>
      </c>
      <c r="AP333" s="183">
        <f>SUMIFS(BKE!$F:$F,BKE!$C:$C,'nguyen vat lieu kho'!$A:$A,BKE!$B:$B,'nguyen vat lieu kho'!AP$3)</f>
        <v>0</v>
      </c>
      <c r="AQ333" s="183">
        <f>SUMIFS(BKE!$F:$F,BKE!$C:$C,'nguyen vat lieu kho'!$A:$A,BKE!$B:$B,'nguyen vat lieu kho'!AQ$3)</f>
        <v>0</v>
      </c>
    </row>
    <row r="334" spans="1:43" s="118" customFormat="1" ht="25.5" customHeight="1">
      <c r="A334" s="6" t="s">
        <v>824</v>
      </c>
      <c r="B334" s="134" t="s">
        <v>825</v>
      </c>
      <c r="C334" s="135" t="s">
        <v>816</v>
      </c>
      <c r="D334" s="123">
        <f>VLOOKUP(A334,BKE!C648:H1054,5,0)</f>
        <v>100000</v>
      </c>
      <c r="E334" s="128"/>
      <c r="F334" s="124">
        <f t="shared" si="42"/>
        <v>0</v>
      </c>
      <c r="G334" s="125">
        <f t="shared" si="48"/>
        <v>1</v>
      </c>
      <c r="H334" s="126">
        <f t="shared" si="49"/>
        <v>100000</v>
      </c>
      <c r="I334" s="127">
        <f t="shared" si="50"/>
        <v>1</v>
      </c>
      <c r="J334" s="127">
        <f t="shared" si="50"/>
        <v>100000</v>
      </c>
      <c r="K334" s="128"/>
      <c r="L334" s="122">
        <f t="shared" si="51"/>
        <v>0</v>
      </c>
      <c r="M334" s="183">
        <f>SUMIFS(BKE!$F:$F,BKE!$C:$C,'nguyen vat lieu kho'!$A:$A,BKE!$B:$B,'nguyen vat lieu kho'!M$3)</f>
        <v>0</v>
      </c>
      <c r="N334" s="183">
        <f>SUMIFS(BKE!$F:$F,BKE!$C:$C,'nguyen vat lieu kho'!$A:$A,BKE!$B:$B,'nguyen vat lieu kho'!N$3)</f>
        <v>0</v>
      </c>
      <c r="O334" s="183">
        <f>SUMIFS(BKE!$F:$F,BKE!$C:$C,'nguyen vat lieu kho'!$A:$A,BKE!$B:$B,'nguyen vat lieu kho'!O$3)</f>
        <v>0</v>
      </c>
      <c r="P334" s="183">
        <f>SUMIFS(BKE!$F:$F,BKE!$C:$C,'nguyen vat lieu kho'!$A:$A,BKE!$B:$B,'nguyen vat lieu kho'!P$3)</f>
        <v>0</v>
      </c>
      <c r="Q334" s="183">
        <f>SUMIFS(BKE!$F:$F,BKE!$C:$C,'nguyen vat lieu kho'!$A:$A,BKE!$B:$B,'nguyen vat lieu kho'!Q$3)</f>
        <v>0</v>
      </c>
      <c r="R334" s="183">
        <f>SUMIFS(BKE!$F:$F,BKE!$C:$C,'nguyen vat lieu kho'!$A:$A,BKE!$B:$B,'nguyen vat lieu kho'!R$3)</f>
        <v>0</v>
      </c>
      <c r="S334" s="183">
        <f>SUMIFS(BKE!$F:$F,BKE!$C:$C,'nguyen vat lieu kho'!$A:$A,BKE!$B:$B,'nguyen vat lieu kho'!S$3)</f>
        <v>0</v>
      </c>
      <c r="T334" s="183">
        <f>SUMIFS(BKE!$F:$F,BKE!$C:$C,'nguyen vat lieu kho'!$A:$A,BKE!$B:$B,'nguyen vat lieu kho'!T$3)</f>
        <v>0</v>
      </c>
      <c r="U334" s="183">
        <f>SUMIFS(BKE!$F:$F,BKE!$C:$C,'nguyen vat lieu kho'!$A:$A,BKE!$B:$B,'nguyen vat lieu kho'!U$3)</f>
        <v>0</v>
      </c>
      <c r="V334" s="183">
        <f>SUMIFS(BKE!$F:$F,BKE!$C:$C,'nguyen vat lieu kho'!$A:$A,BKE!$B:$B,'nguyen vat lieu kho'!V$3)</f>
        <v>0</v>
      </c>
      <c r="W334" s="183">
        <f>SUMIFS(BKE!$F:$F,BKE!$C:$C,'nguyen vat lieu kho'!$A:$A,BKE!$B:$B,'nguyen vat lieu kho'!W$3)</f>
        <v>0</v>
      </c>
      <c r="X334" s="183">
        <f>SUMIFS(BKE!$F:$F,BKE!$C:$C,'nguyen vat lieu kho'!$A:$A,BKE!$B:$B,'nguyen vat lieu kho'!X$3)</f>
        <v>0</v>
      </c>
      <c r="Y334" s="183">
        <f>SUMIFS(BKE!$F:$F,BKE!$C:$C,'nguyen vat lieu kho'!$A:$A,BKE!$B:$B,'nguyen vat lieu kho'!Y$3)</f>
        <v>0</v>
      </c>
      <c r="Z334" s="183">
        <f>SUMIFS(BKE!$F:$F,BKE!$C:$C,'nguyen vat lieu kho'!$A:$A,BKE!$B:$B,'nguyen vat lieu kho'!Z$3)</f>
        <v>0</v>
      </c>
      <c r="AA334" s="183">
        <f>SUMIFS(BKE!$F:$F,BKE!$C:$C,'nguyen vat lieu kho'!$A:$A,BKE!$B:$B,'nguyen vat lieu kho'!AA$3)</f>
        <v>0</v>
      </c>
      <c r="AB334" s="183">
        <f>SUMIFS(BKE!$F:$F,BKE!$C:$C,'nguyen vat lieu kho'!$A:$A,BKE!$B:$B,'nguyen vat lieu kho'!AB$3)</f>
        <v>0</v>
      </c>
      <c r="AC334" s="183">
        <f>SUMIFS(BKE!$F:$F,BKE!$C:$C,'nguyen vat lieu kho'!$A:$A,BKE!$B:$B,'nguyen vat lieu kho'!AC$3)</f>
        <v>0</v>
      </c>
      <c r="AD334" s="183">
        <f>SUMIFS(BKE!$F:$F,BKE!$C:$C,'nguyen vat lieu kho'!$A:$A,BKE!$B:$B,'nguyen vat lieu kho'!AD$3)</f>
        <v>0</v>
      </c>
      <c r="AE334" s="183">
        <f>SUMIFS(BKE!$F:$F,BKE!$C:$C,'nguyen vat lieu kho'!$A:$A,BKE!$B:$B,'nguyen vat lieu kho'!AE$3)</f>
        <v>0</v>
      </c>
      <c r="AF334" s="183">
        <f>SUMIFS(BKE!$F:$F,BKE!$C:$C,'nguyen vat lieu kho'!$A:$A,BKE!$B:$B,'nguyen vat lieu kho'!AF$3)</f>
        <v>0</v>
      </c>
      <c r="AG334" s="183">
        <f>SUMIFS(BKE!$F:$F,BKE!$C:$C,'nguyen vat lieu kho'!$A:$A,BKE!$B:$B,'nguyen vat lieu kho'!AG$3)</f>
        <v>0</v>
      </c>
      <c r="AH334" s="183">
        <f>SUMIFS(BKE!$F:$F,BKE!$C:$C,'nguyen vat lieu kho'!$A:$A,BKE!$B:$B,'nguyen vat lieu kho'!AH$3)</f>
        <v>1</v>
      </c>
      <c r="AI334" s="183">
        <f>SUMIFS(BKE!$F:$F,BKE!$C:$C,'nguyen vat lieu kho'!$A:$A,BKE!$B:$B,'nguyen vat lieu kho'!AI$3)</f>
        <v>0</v>
      </c>
      <c r="AJ334" s="183">
        <f>SUMIFS(BKE!$F:$F,BKE!$C:$C,'nguyen vat lieu kho'!$A:$A,BKE!$B:$B,'nguyen vat lieu kho'!AJ$3)</f>
        <v>0</v>
      </c>
      <c r="AK334" s="183">
        <f>SUMIFS(BKE!$F:$F,BKE!$C:$C,'nguyen vat lieu kho'!$A:$A,BKE!$B:$B,'nguyen vat lieu kho'!AK$3)</f>
        <v>0</v>
      </c>
      <c r="AL334" s="183">
        <f>SUMIFS(BKE!$F:$F,BKE!$C:$C,'nguyen vat lieu kho'!$A:$A,BKE!$B:$B,'nguyen vat lieu kho'!AL$3)</f>
        <v>0</v>
      </c>
      <c r="AM334" s="183">
        <f>SUMIFS(BKE!$F:$F,BKE!$C:$C,'nguyen vat lieu kho'!$A:$A,BKE!$B:$B,'nguyen vat lieu kho'!AM$3)</f>
        <v>0</v>
      </c>
      <c r="AN334" s="183">
        <f>SUMIFS(BKE!$F:$F,BKE!$C:$C,'nguyen vat lieu kho'!$A:$A,BKE!$B:$B,'nguyen vat lieu kho'!AN$3)</f>
        <v>0</v>
      </c>
      <c r="AO334" s="183">
        <f>SUMIFS(BKE!$F:$F,BKE!$C:$C,'nguyen vat lieu kho'!$A:$A,BKE!$B:$B,'nguyen vat lieu kho'!AO$3)</f>
        <v>0</v>
      </c>
      <c r="AP334" s="183">
        <f>SUMIFS(BKE!$F:$F,BKE!$C:$C,'nguyen vat lieu kho'!$A:$A,BKE!$B:$B,'nguyen vat lieu kho'!AP$3)</f>
        <v>0</v>
      </c>
      <c r="AQ334" s="183">
        <f>SUMIFS(BKE!$F:$F,BKE!$C:$C,'nguyen vat lieu kho'!$A:$A,BKE!$B:$B,'nguyen vat lieu kho'!AQ$3)</f>
        <v>0</v>
      </c>
    </row>
    <row r="335" spans="1:43" s="118" customFormat="1" ht="25.5" customHeight="1">
      <c r="A335" s="6" t="s">
        <v>814</v>
      </c>
      <c r="B335" s="134" t="s">
        <v>815</v>
      </c>
      <c r="C335" s="135" t="s">
        <v>816</v>
      </c>
      <c r="D335" s="123">
        <v>6000</v>
      </c>
      <c r="E335" s="128"/>
      <c r="F335" s="124">
        <f t="shared" si="42"/>
        <v>0</v>
      </c>
      <c r="G335" s="125">
        <f t="shared" si="48"/>
        <v>0</v>
      </c>
      <c r="H335" s="126">
        <f t="shared" si="49"/>
        <v>0</v>
      </c>
      <c r="I335" s="127">
        <f t="shared" si="50"/>
        <v>0</v>
      </c>
      <c r="J335" s="127">
        <f t="shared" si="50"/>
        <v>0</v>
      </c>
      <c r="K335" s="128"/>
      <c r="L335" s="122">
        <f t="shared" si="51"/>
        <v>0</v>
      </c>
      <c r="M335" s="183">
        <f>SUMIFS(BKE!$F:$F,BKE!$C:$C,'nguyen vat lieu kho'!$A:$A,BKE!$B:$B,'nguyen vat lieu kho'!M$3)</f>
        <v>0</v>
      </c>
      <c r="N335" s="183">
        <f>SUMIFS(BKE!$F:$F,BKE!$C:$C,'nguyen vat lieu kho'!$A:$A,BKE!$B:$B,'nguyen vat lieu kho'!N$3)</f>
        <v>0</v>
      </c>
      <c r="O335" s="183">
        <f>SUMIFS(BKE!$F:$F,BKE!$C:$C,'nguyen vat lieu kho'!$A:$A,BKE!$B:$B,'nguyen vat lieu kho'!O$3)</f>
        <v>0</v>
      </c>
      <c r="P335" s="183">
        <f>SUMIFS(BKE!$F:$F,BKE!$C:$C,'nguyen vat lieu kho'!$A:$A,BKE!$B:$B,'nguyen vat lieu kho'!P$3)</f>
        <v>0</v>
      </c>
      <c r="Q335" s="183">
        <f>SUMIFS(BKE!$F:$F,BKE!$C:$C,'nguyen vat lieu kho'!$A:$A,BKE!$B:$B,'nguyen vat lieu kho'!Q$3)</f>
        <v>0</v>
      </c>
      <c r="R335" s="183">
        <f>SUMIFS(BKE!$F:$F,BKE!$C:$C,'nguyen vat lieu kho'!$A:$A,BKE!$B:$B,'nguyen vat lieu kho'!R$3)</f>
        <v>0</v>
      </c>
      <c r="S335" s="183">
        <f>SUMIFS(BKE!$F:$F,BKE!$C:$C,'nguyen vat lieu kho'!$A:$A,BKE!$B:$B,'nguyen vat lieu kho'!S$3)</f>
        <v>0</v>
      </c>
      <c r="T335" s="183">
        <f>SUMIFS(BKE!$F:$F,BKE!$C:$C,'nguyen vat lieu kho'!$A:$A,BKE!$B:$B,'nguyen vat lieu kho'!T$3)</f>
        <v>0</v>
      </c>
      <c r="U335" s="183">
        <f>SUMIFS(BKE!$F:$F,BKE!$C:$C,'nguyen vat lieu kho'!$A:$A,BKE!$B:$B,'nguyen vat lieu kho'!U$3)</f>
        <v>0</v>
      </c>
      <c r="V335" s="183">
        <f>SUMIFS(BKE!$F:$F,BKE!$C:$C,'nguyen vat lieu kho'!$A:$A,BKE!$B:$B,'nguyen vat lieu kho'!V$3)</f>
        <v>0</v>
      </c>
      <c r="W335" s="183">
        <f>SUMIFS(BKE!$F:$F,BKE!$C:$C,'nguyen vat lieu kho'!$A:$A,BKE!$B:$B,'nguyen vat lieu kho'!W$3)</f>
        <v>0</v>
      </c>
      <c r="X335" s="183">
        <f>SUMIFS(BKE!$F:$F,BKE!$C:$C,'nguyen vat lieu kho'!$A:$A,BKE!$B:$B,'nguyen vat lieu kho'!X$3)</f>
        <v>0</v>
      </c>
      <c r="Y335" s="183">
        <f>SUMIFS(BKE!$F:$F,BKE!$C:$C,'nguyen vat lieu kho'!$A:$A,BKE!$B:$B,'nguyen vat lieu kho'!Y$3)</f>
        <v>0</v>
      </c>
      <c r="Z335" s="183">
        <f>SUMIFS(BKE!$F:$F,BKE!$C:$C,'nguyen vat lieu kho'!$A:$A,BKE!$B:$B,'nguyen vat lieu kho'!Z$3)</f>
        <v>0</v>
      </c>
      <c r="AA335" s="183">
        <f>SUMIFS(BKE!$F:$F,BKE!$C:$C,'nguyen vat lieu kho'!$A:$A,BKE!$B:$B,'nguyen vat lieu kho'!AA$3)</f>
        <v>0</v>
      </c>
      <c r="AB335" s="183">
        <f>SUMIFS(BKE!$F:$F,BKE!$C:$C,'nguyen vat lieu kho'!$A:$A,BKE!$B:$B,'nguyen vat lieu kho'!AB$3)</f>
        <v>0</v>
      </c>
      <c r="AC335" s="183">
        <f>SUMIFS(BKE!$F:$F,BKE!$C:$C,'nguyen vat lieu kho'!$A:$A,BKE!$B:$B,'nguyen vat lieu kho'!AC$3)</f>
        <v>0</v>
      </c>
      <c r="AD335" s="183">
        <f>SUMIFS(BKE!$F:$F,BKE!$C:$C,'nguyen vat lieu kho'!$A:$A,BKE!$B:$B,'nguyen vat lieu kho'!AD$3)</f>
        <v>0</v>
      </c>
      <c r="AE335" s="183">
        <f>SUMIFS(BKE!$F:$F,BKE!$C:$C,'nguyen vat lieu kho'!$A:$A,BKE!$B:$B,'nguyen vat lieu kho'!AE$3)</f>
        <v>0</v>
      </c>
      <c r="AF335" s="183">
        <f>SUMIFS(BKE!$F:$F,BKE!$C:$C,'nguyen vat lieu kho'!$A:$A,BKE!$B:$B,'nguyen vat lieu kho'!AF$3)</f>
        <v>0</v>
      </c>
      <c r="AG335" s="183">
        <f>SUMIFS(BKE!$F:$F,BKE!$C:$C,'nguyen vat lieu kho'!$A:$A,BKE!$B:$B,'nguyen vat lieu kho'!AG$3)</f>
        <v>0</v>
      </c>
      <c r="AH335" s="183">
        <f>SUMIFS(BKE!$F:$F,BKE!$C:$C,'nguyen vat lieu kho'!$A:$A,BKE!$B:$B,'nguyen vat lieu kho'!AH$3)</f>
        <v>0</v>
      </c>
      <c r="AI335" s="183">
        <f>SUMIFS(BKE!$F:$F,BKE!$C:$C,'nguyen vat lieu kho'!$A:$A,BKE!$B:$B,'nguyen vat lieu kho'!AI$3)</f>
        <v>0</v>
      </c>
      <c r="AJ335" s="183">
        <f>SUMIFS(BKE!$F:$F,BKE!$C:$C,'nguyen vat lieu kho'!$A:$A,BKE!$B:$B,'nguyen vat lieu kho'!AJ$3)</f>
        <v>0</v>
      </c>
      <c r="AK335" s="183">
        <f>SUMIFS(BKE!$F:$F,BKE!$C:$C,'nguyen vat lieu kho'!$A:$A,BKE!$B:$B,'nguyen vat lieu kho'!AK$3)</f>
        <v>0</v>
      </c>
      <c r="AL335" s="183">
        <f>SUMIFS(BKE!$F:$F,BKE!$C:$C,'nguyen vat lieu kho'!$A:$A,BKE!$B:$B,'nguyen vat lieu kho'!AL$3)</f>
        <v>0</v>
      </c>
      <c r="AM335" s="183">
        <f>SUMIFS(BKE!$F:$F,BKE!$C:$C,'nguyen vat lieu kho'!$A:$A,BKE!$B:$B,'nguyen vat lieu kho'!AM$3)</f>
        <v>0</v>
      </c>
      <c r="AN335" s="183">
        <f>SUMIFS(BKE!$F:$F,BKE!$C:$C,'nguyen vat lieu kho'!$A:$A,BKE!$B:$B,'nguyen vat lieu kho'!AN$3)</f>
        <v>0</v>
      </c>
      <c r="AO335" s="183">
        <f>SUMIFS(BKE!$F:$F,BKE!$C:$C,'nguyen vat lieu kho'!$A:$A,BKE!$B:$B,'nguyen vat lieu kho'!AO$3)</f>
        <v>0</v>
      </c>
      <c r="AP335" s="183">
        <f>SUMIFS(BKE!$F:$F,BKE!$C:$C,'nguyen vat lieu kho'!$A:$A,BKE!$B:$B,'nguyen vat lieu kho'!AP$3)</f>
        <v>0</v>
      </c>
      <c r="AQ335" s="183">
        <f>SUMIFS(BKE!$F:$F,BKE!$C:$C,'nguyen vat lieu kho'!$A:$A,BKE!$B:$B,'nguyen vat lieu kho'!AQ$3)</f>
        <v>0</v>
      </c>
    </row>
    <row r="336" spans="1:43" s="118" customFormat="1" ht="25.5" customHeight="1">
      <c r="A336" s="6" t="s">
        <v>389</v>
      </c>
      <c r="B336" s="129" t="s">
        <v>390</v>
      </c>
      <c r="C336" s="136" t="s">
        <v>8</v>
      </c>
      <c r="D336" s="123">
        <f>VLOOKUP(A336,BKE!C650:H1056,5,0)</f>
        <v>30000</v>
      </c>
      <c r="E336" s="128">
        <v>1</v>
      </c>
      <c r="F336" s="124">
        <f t="shared" si="42"/>
        <v>30000</v>
      </c>
      <c r="G336" s="125">
        <f t="shared" si="48"/>
        <v>4</v>
      </c>
      <c r="H336" s="126">
        <f t="shared" si="49"/>
        <v>120000</v>
      </c>
      <c r="I336" s="127">
        <f t="shared" si="50"/>
        <v>5</v>
      </c>
      <c r="J336" s="127">
        <f t="shared" si="50"/>
        <v>150000</v>
      </c>
      <c r="K336" s="128"/>
      <c r="L336" s="122">
        <f t="shared" si="51"/>
        <v>0</v>
      </c>
      <c r="M336" s="183">
        <f>SUMIFS(BKE!$F:$F,BKE!$C:$C,'nguyen vat lieu kho'!$A:$A,BKE!$B:$B,'nguyen vat lieu kho'!M$3)</f>
        <v>0</v>
      </c>
      <c r="N336" s="183">
        <f>SUMIFS(BKE!$F:$F,BKE!$C:$C,'nguyen vat lieu kho'!$A:$A,BKE!$B:$B,'nguyen vat lieu kho'!N$3)</f>
        <v>0</v>
      </c>
      <c r="O336" s="183">
        <f>SUMIFS(BKE!$F:$F,BKE!$C:$C,'nguyen vat lieu kho'!$A:$A,BKE!$B:$B,'nguyen vat lieu kho'!O$3)</f>
        <v>0</v>
      </c>
      <c r="P336" s="183">
        <f>SUMIFS(BKE!$F:$F,BKE!$C:$C,'nguyen vat lieu kho'!$A:$A,BKE!$B:$B,'nguyen vat lieu kho'!P$3)</f>
        <v>0</v>
      </c>
      <c r="Q336" s="183">
        <f>SUMIFS(BKE!$F:$F,BKE!$C:$C,'nguyen vat lieu kho'!$A:$A,BKE!$B:$B,'nguyen vat lieu kho'!Q$3)</f>
        <v>0</v>
      </c>
      <c r="R336" s="183">
        <f>SUMIFS(BKE!$F:$F,BKE!$C:$C,'nguyen vat lieu kho'!$A:$A,BKE!$B:$B,'nguyen vat lieu kho'!R$3)</f>
        <v>0</v>
      </c>
      <c r="S336" s="183">
        <f>SUMIFS(BKE!$F:$F,BKE!$C:$C,'nguyen vat lieu kho'!$A:$A,BKE!$B:$B,'nguyen vat lieu kho'!S$3)</f>
        <v>0</v>
      </c>
      <c r="T336" s="183">
        <f>SUMIFS(BKE!$F:$F,BKE!$C:$C,'nguyen vat lieu kho'!$A:$A,BKE!$B:$B,'nguyen vat lieu kho'!T$3)</f>
        <v>2</v>
      </c>
      <c r="U336" s="183">
        <f>SUMIFS(BKE!$F:$F,BKE!$C:$C,'nguyen vat lieu kho'!$A:$A,BKE!$B:$B,'nguyen vat lieu kho'!U$3)</f>
        <v>0</v>
      </c>
      <c r="V336" s="183">
        <f>SUMIFS(BKE!$F:$F,BKE!$C:$C,'nguyen vat lieu kho'!$A:$A,BKE!$B:$B,'nguyen vat lieu kho'!V$3)</f>
        <v>0</v>
      </c>
      <c r="W336" s="183">
        <f>SUMIFS(BKE!$F:$F,BKE!$C:$C,'nguyen vat lieu kho'!$A:$A,BKE!$B:$B,'nguyen vat lieu kho'!W$3)</f>
        <v>0</v>
      </c>
      <c r="X336" s="183">
        <f>SUMIFS(BKE!$F:$F,BKE!$C:$C,'nguyen vat lieu kho'!$A:$A,BKE!$B:$B,'nguyen vat lieu kho'!X$3)</f>
        <v>0</v>
      </c>
      <c r="Y336" s="183">
        <f>SUMIFS(BKE!$F:$F,BKE!$C:$C,'nguyen vat lieu kho'!$A:$A,BKE!$B:$B,'nguyen vat lieu kho'!Y$3)</f>
        <v>0</v>
      </c>
      <c r="Z336" s="183">
        <f>SUMIFS(BKE!$F:$F,BKE!$C:$C,'nguyen vat lieu kho'!$A:$A,BKE!$B:$B,'nguyen vat lieu kho'!Z$3)</f>
        <v>0</v>
      </c>
      <c r="AA336" s="183">
        <f>SUMIFS(BKE!$F:$F,BKE!$C:$C,'nguyen vat lieu kho'!$A:$A,BKE!$B:$B,'nguyen vat lieu kho'!AA$3)</f>
        <v>1</v>
      </c>
      <c r="AB336" s="183">
        <f>SUMIFS(BKE!$F:$F,BKE!$C:$C,'nguyen vat lieu kho'!$A:$A,BKE!$B:$B,'nguyen vat lieu kho'!AB$3)</f>
        <v>0</v>
      </c>
      <c r="AC336" s="183">
        <f>SUMIFS(BKE!$F:$F,BKE!$C:$C,'nguyen vat lieu kho'!$A:$A,BKE!$B:$B,'nguyen vat lieu kho'!AC$3)</f>
        <v>0</v>
      </c>
      <c r="AD336" s="183">
        <f>SUMIFS(BKE!$F:$F,BKE!$C:$C,'nguyen vat lieu kho'!$A:$A,BKE!$B:$B,'nguyen vat lieu kho'!AD$3)</f>
        <v>0</v>
      </c>
      <c r="AE336" s="183">
        <f>SUMIFS(BKE!$F:$F,BKE!$C:$C,'nguyen vat lieu kho'!$A:$A,BKE!$B:$B,'nguyen vat lieu kho'!AE$3)</f>
        <v>0</v>
      </c>
      <c r="AF336" s="183">
        <f>SUMIFS(BKE!$F:$F,BKE!$C:$C,'nguyen vat lieu kho'!$A:$A,BKE!$B:$B,'nguyen vat lieu kho'!AF$3)</f>
        <v>0</v>
      </c>
      <c r="AG336" s="183">
        <f>SUMIFS(BKE!$F:$F,BKE!$C:$C,'nguyen vat lieu kho'!$A:$A,BKE!$B:$B,'nguyen vat lieu kho'!AG$3)</f>
        <v>0</v>
      </c>
      <c r="AH336" s="183">
        <f>SUMIFS(BKE!$F:$F,BKE!$C:$C,'nguyen vat lieu kho'!$A:$A,BKE!$B:$B,'nguyen vat lieu kho'!AH$3)</f>
        <v>1</v>
      </c>
      <c r="AI336" s="183">
        <f>SUMIFS(BKE!$F:$F,BKE!$C:$C,'nguyen vat lieu kho'!$A:$A,BKE!$B:$B,'nguyen vat lieu kho'!AI$3)</f>
        <v>0</v>
      </c>
      <c r="AJ336" s="183">
        <f>SUMIFS(BKE!$F:$F,BKE!$C:$C,'nguyen vat lieu kho'!$A:$A,BKE!$B:$B,'nguyen vat lieu kho'!AJ$3)</f>
        <v>0</v>
      </c>
      <c r="AK336" s="183">
        <f>SUMIFS(BKE!$F:$F,BKE!$C:$C,'nguyen vat lieu kho'!$A:$A,BKE!$B:$B,'nguyen vat lieu kho'!AK$3)</f>
        <v>0</v>
      </c>
      <c r="AL336" s="183">
        <f>SUMIFS(BKE!$F:$F,BKE!$C:$C,'nguyen vat lieu kho'!$A:$A,BKE!$B:$B,'nguyen vat lieu kho'!AL$3)</f>
        <v>0</v>
      </c>
      <c r="AM336" s="183">
        <f>SUMIFS(BKE!$F:$F,BKE!$C:$C,'nguyen vat lieu kho'!$A:$A,BKE!$B:$B,'nguyen vat lieu kho'!AM$3)</f>
        <v>0</v>
      </c>
      <c r="AN336" s="183">
        <f>SUMIFS(BKE!$F:$F,BKE!$C:$C,'nguyen vat lieu kho'!$A:$A,BKE!$B:$B,'nguyen vat lieu kho'!AN$3)</f>
        <v>0</v>
      </c>
      <c r="AO336" s="183">
        <f>SUMIFS(BKE!$F:$F,BKE!$C:$C,'nguyen vat lieu kho'!$A:$A,BKE!$B:$B,'nguyen vat lieu kho'!AO$3)</f>
        <v>0</v>
      </c>
      <c r="AP336" s="183">
        <f>SUMIFS(BKE!$F:$F,BKE!$C:$C,'nguyen vat lieu kho'!$A:$A,BKE!$B:$B,'nguyen vat lieu kho'!AP$3)</f>
        <v>0</v>
      </c>
      <c r="AQ336" s="183">
        <f>SUMIFS(BKE!$F:$F,BKE!$C:$C,'nguyen vat lieu kho'!$A:$A,BKE!$B:$B,'nguyen vat lieu kho'!AQ$3)</f>
        <v>0</v>
      </c>
    </row>
    <row r="337" spans="1:43" s="258" customFormat="1" ht="25.5" customHeight="1">
      <c r="A337" s="145"/>
      <c r="B337" s="145" t="s">
        <v>475</v>
      </c>
      <c r="C337" s="145"/>
      <c r="D337" s="123"/>
      <c r="E337" s="255"/>
      <c r="F337" s="256">
        <f>SUM(F331:F336)</f>
        <v>175999.2</v>
      </c>
      <c r="G337" s="256"/>
      <c r="H337" s="256">
        <f>SUM(H331:H336)</f>
        <v>1976177</v>
      </c>
      <c r="I337" s="257"/>
      <c r="J337" s="256">
        <f>SUM(J331:J336)</f>
        <v>2152176.2000000002</v>
      </c>
      <c r="K337" s="255"/>
      <c r="L337" s="256">
        <f>SUM(L331:L336)</f>
        <v>0</v>
      </c>
      <c r="M337" s="183">
        <f>SUMIFS(BKE!$F:$F,BKE!$C:$C,'nguyen vat lieu kho'!$A:$A,BKE!$B:$B,'nguyen vat lieu kho'!M$3)</f>
        <v>0</v>
      </c>
      <c r="N337" s="183">
        <f>SUMIFS(BKE!$F:$F,BKE!$C:$C,'nguyen vat lieu kho'!$A:$A,BKE!$B:$B,'nguyen vat lieu kho'!N$3)</f>
        <v>0</v>
      </c>
      <c r="O337" s="183">
        <f>SUMIFS(BKE!$F:$F,BKE!$C:$C,'nguyen vat lieu kho'!$A:$A,BKE!$B:$B,'nguyen vat lieu kho'!O$3)</f>
        <v>0</v>
      </c>
      <c r="P337" s="183">
        <f>SUMIFS(BKE!$F:$F,BKE!$C:$C,'nguyen vat lieu kho'!$A:$A,BKE!$B:$B,'nguyen vat lieu kho'!P$3)</f>
        <v>0</v>
      </c>
      <c r="Q337" s="183">
        <f>SUMIFS(BKE!$F:$F,BKE!$C:$C,'nguyen vat lieu kho'!$A:$A,BKE!$B:$B,'nguyen vat lieu kho'!Q$3)</f>
        <v>0</v>
      </c>
      <c r="R337" s="183">
        <f>SUMIFS(BKE!$F:$F,BKE!$C:$C,'nguyen vat lieu kho'!$A:$A,BKE!$B:$B,'nguyen vat lieu kho'!R$3)</f>
        <v>0</v>
      </c>
      <c r="S337" s="183">
        <f>SUMIFS(BKE!$F:$F,BKE!$C:$C,'nguyen vat lieu kho'!$A:$A,BKE!$B:$B,'nguyen vat lieu kho'!S$3)</f>
        <v>0</v>
      </c>
      <c r="T337" s="183">
        <f>SUMIFS(BKE!$F:$F,BKE!$C:$C,'nguyen vat lieu kho'!$A:$A,BKE!$B:$B,'nguyen vat lieu kho'!T$3)</f>
        <v>0</v>
      </c>
      <c r="U337" s="183">
        <f>SUMIFS(BKE!$F:$F,BKE!$C:$C,'nguyen vat lieu kho'!$A:$A,BKE!$B:$B,'nguyen vat lieu kho'!U$3)</f>
        <v>0</v>
      </c>
      <c r="V337" s="183">
        <f>SUMIFS(BKE!$F:$F,BKE!$C:$C,'nguyen vat lieu kho'!$A:$A,BKE!$B:$B,'nguyen vat lieu kho'!V$3)</f>
        <v>0</v>
      </c>
      <c r="W337" s="183">
        <f>SUMIFS(BKE!$F:$F,BKE!$C:$C,'nguyen vat lieu kho'!$A:$A,BKE!$B:$B,'nguyen vat lieu kho'!W$3)</f>
        <v>0</v>
      </c>
      <c r="X337" s="183">
        <f>SUMIFS(BKE!$F:$F,BKE!$C:$C,'nguyen vat lieu kho'!$A:$A,BKE!$B:$B,'nguyen vat lieu kho'!X$3)</f>
        <v>0</v>
      </c>
      <c r="Y337" s="183">
        <f>SUMIFS(BKE!$F:$F,BKE!$C:$C,'nguyen vat lieu kho'!$A:$A,BKE!$B:$B,'nguyen vat lieu kho'!Y$3)</f>
        <v>0</v>
      </c>
      <c r="Z337" s="183">
        <f>SUMIFS(BKE!$F:$F,BKE!$C:$C,'nguyen vat lieu kho'!$A:$A,BKE!$B:$B,'nguyen vat lieu kho'!Z$3)</f>
        <v>0</v>
      </c>
      <c r="AA337" s="183">
        <f>SUMIFS(BKE!$F:$F,BKE!$C:$C,'nguyen vat lieu kho'!$A:$A,BKE!$B:$B,'nguyen vat lieu kho'!AA$3)</f>
        <v>0</v>
      </c>
      <c r="AB337" s="183">
        <f>SUMIFS(BKE!$F:$F,BKE!$C:$C,'nguyen vat lieu kho'!$A:$A,BKE!$B:$B,'nguyen vat lieu kho'!AB$3)</f>
        <v>0</v>
      </c>
      <c r="AC337" s="183">
        <f>SUMIFS(BKE!$F:$F,BKE!$C:$C,'nguyen vat lieu kho'!$A:$A,BKE!$B:$B,'nguyen vat lieu kho'!AC$3)</f>
        <v>0</v>
      </c>
      <c r="AD337" s="183">
        <f>SUMIFS(BKE!$F:$F,BKE!$C:$C,'nguyen vat lieu kho'!$A:$A,BKE!$B:$B,'nguyen vat lieu kho'!AD$3)</f>
        <v>0</v>
      </c>
      <c r="AE337" s="183">
        <f>SUMIFS(BKE!$F:$F,BKE!$C:$C,'nguyen vat lieu kho'!$A:$A,BKE!$B:$B,'nguyen vat lieu kho'!AE$3)</f>
        <v>0</v>
      </c>
      <c r="AF337" s="183">
        <f>SUMIFS(BKE!$F:$F,BKE!$C:$C,'nguyen vat lieu kho'!$A:$A,BKE!$B:$B,'nguyen vat lieu kho'!AF$3)</f>
        <v>0</v>
      </c>
      <c r="AG337" s="183">
        <f>SUMIFS(BKE!$F:$F,BKE!$C:$C,'nguyen vat lieu kho'!$A:$A,BKE!$B:$B,'nguyen vat lieu kho'!AG$3)</f>
        <v>0</v>
      </c>
      <c r="AH337" s="183">
        <f>SUMIFS(BKE!$F:$F,BKE!$C:$C,'nguyen vat lieu kho'!$A:$A,BKE!$B:$B,'nguyen vat lieu kho'!AH$3)</f>
        <v>0</v>
      </c>
      <c r="AI337" s="183">
        <f>SUMIFS(BKE!$F:$F,BKE!$C:$C,'nguyen vat lieu kho'!$A:$A,BKE!$B:$B,'nguyen vat lieu kho'!AI$3)</f>
        <v>0</v>
      </c>
      <c r="AJ337" s="183">
        <f>SUMIFS(BKE!$F:$F,BKE!$C:$C,'nguyen vat lieu kho'!$A:$A,BKE!$B:$B,'nguyen vat lieu kho'!AJ$3)</f>
        <v>0</v>
      </c>
      <c r="AK337" s="183">
        <f>SUMIFS(BKE!$F:$F,BKE!$C:$C,'nguyen vat lieu kho'!$A:$A,BKE!$B:$B,'nguyen vat lieu kho'!AK$3)</f>
        <v>0</v>
      </c>
      <c r="AL337" s="183">
        <f>SUMIFS(BKE!$F:$F,BKE!$C:$C,'nguyen vat lieu kho'!$A:$A,BKE!$B:$B,'nguyen vat lieu kho'!AL$3)</f>
        <v>0</v>
      </c>
      <c r="AM337" s="183">
        <f>SUMIFS(BKE!$F:$F,BKE!$C:$C,'nguyen vat lieu kho'!$A:$A,BKE!$B:$B,'nguyen vat lieu kho'!AM$3)</f>
        <v>0</v>
      </c>
      <c r="AN337" s="183">
        <f>SUMIFS(BKE!$F:$F,BKE!$C:$C,'nguyen vat lieu kho'!$A:$A,BKE!$B:$B,'nguyen vat lieu kho'!AN$3)</f>
        <v>0</v>
      </c>
      <c r="AO337" s="183">
        <f>SUMIFS(BKE!$F:$F,BKE!$C:$C,'nguyen vat lieu kho'!$A:$A,BKE!$B:$B,'nguyen vat lieu kho'!AO$3)</f>
        <v>0</v>
      </c>
      <c r="AP337" s="183">
        <f>SUMIFS(BKE!$F:$F,BKE!$C:$C,'nguyen vat lieu kho'!$A:$A,BKE!$B:$B,'nguyen vat lieu kho'!AP$3)</f>
        <v>0</v>
      </c>
      <c r="AQ337" s="183">
        <f>SUMIFS(BKE!$F:$F,BKE!$C:$C,'nguyen vat lieu kho'!$A:$A,BKE!$B:$B,'nguyen vat lieu kho'!AQ$3)</f>
        <v>0</v>
      </c>
    </row>
    <row r="338" spans="1:43" s="118" customFormat="1" ht="25.5" customHeight="1">
      <c r="A338" s="20"/>
      <c r="B338" s="138" t="s">
        <v>430</v>
      </c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</row>
    <row r="339" spans="1:43" s="118" customFormat="1" ht="25.5" customHeight="1">
      <c r="A339" s="6" t="s">
        <v>392</v>
      </c>
      <c r="B339" s="134" t="s">
        <v>393</v>
      </c>
      <c r="C339" s="135" t="s">
        <v>26</v>
      </c>
      <c r="D339" s="123" t="str">
        <f>VLOOKUP(A339,BKE!C645:H1051,5,0)</f>
        <v>0</v>
      </c>
      <c r="E339" s="290">
        <v>3</v>
      </c>
      <c r="F339" s="124">
        <f>E339*D339</f>
        <v>0</v>
      </c>
      <c r="G339" s="125">
        <f>SUM(M339:AQ339)</f>
        <v>0</v>
      </c>
      <c r="H339" s="126">
        <f t="shared" ref="H339:H375" si="52">D339*G339</f>
        <v>0</v>
      </c>
      <c r="I339" s="249">
        <f t="shared" ref="I339:J360" si="53">E339+G339-K339</f>
        <v>1</v>
      </c>
      <c r="J339" s="127">
        <f t="shared" si="53"/>
        <v>0</v>
      </c>
      <c r="K339" s="290">
        <v>2</v>
      </c>
      <c r="L339" s="122">
        <f t="shared" ref="L339:L360" si="54">K339*D339</f>
        <v>0</v>
      </c>
      <c r="M339" s="183">
        <f>SUMIFS(BKE!$F:$F,BKE!$C:$C,'nguyen vat lieu kho'!$A:$A,BKE!$B:$B,'nguyen vat lieu kho'!M$3)</f>
        <v>0</v>
      </c>
      <c r="N339" s="183">
        <f>SUMIFS(BKE!$F:$F,BKE!$C:$C,'nguyen vat lieu kho'!$A:$A,BKE!$B:$B,'nguyen vat lieu kho'!N$3)</f>
        <v>0</v>
      </c>
      <c r="O339" s="183">
        <f>SUMIFS(BKE!$F:$F,BKE!$C:$C,'nguyen vat lieu kho'!$A:$A,BKE!$B:$B,'nguyen vat lieu kho'!O$3)</f>
        <v>0</v>
      </c>
      <c r="P339" s="183">
        <f>SUMIFS(BKE!$F:$F,BKE!$C:$C,'nguyen vat lieu kho'!$A:$A,BKE!$B:$B,'nguyen vat lieu kho'!P$3)</f>
        <v>0</v>
      </c>
      <c r="Q339" s="183">
        <f>SUMIFS(BKE!$F:$F,BKE!$C:$C,'nguyen vat lieu kho'!$A:$A,BKE!$B:$B,'nguyen vat lieu kho'!Q$3)</f>
        <v>0</v>
      </c>
      <c r="R339" s="183">
        <f>SUMIFS(BKE!$F:$F,BKE!$C:$C,'nguyen vat lieu kho'!$A:$A,BKE!$B:$B,'nguyen vat lieu kho'!R$3)</f>
        <v>0</v>
      </c>
      <c r="S339" s="183">
        <f>SUMIFS(BKE!$F:$F,BKE!$C:$C,'nguyen vat lieu kho'!$A:$A,BKE!$B:$B,'nguyen vat lieu kho'!S$3)</f>
        <v>0</v>
      </c>
      <c r="T339" s="183">
        <f>SUMIFS(BKE!$F:$F,BKE!$C:$C,'nguyen vat lieu kho'!$A:$A,BKE!$B:$B,'nguyen vat lieu kho'!T$3)</f>
        <v>0</v>
      </c>
      <c r="U339" s="183">
        <f>SUMIFS(BKE!$F:$F,BKE!$C:$C,'nguyen vat lieu kho'!$A:$A,BKE!$B:$B,'nguyen vat lieu kho'!U$3)</f>
        <v>0</v>
      </c>
      <c r="V339" s="183">
        <f>SUMIFS(BKE!$F:$F,BKE!$C:$C,'nguyen vat lieu kho'!$A:$A,BKE!$B:$B,'nguyen vat lieu kho'!V$3)</f>
        <v>0</v>
      </c>
      <c r="W339" s="183">
        <f>SUMIFS(BKE!$F:$F,BKE!$C:$C,'nguyen vat lieu kho'!$A:$A,BKE!$B:$B,'nguyen vat lieu kho'!W$3)</f>
        <v>0</v>
      </c>
      <c r="X339" s="183">
        <f>SUMIFS(BKE!$F:$F,BKE!$C:$C,'nguyen vat lieu kho'!$A:$A,BKE!$B:$B,'nguyen vat lieu kho'!X$3)</f>
        <v>0</v>
      </c>
      <c r="Y339" s="183">
        <f>SUMIFS(BKE!$F:$F,BKE!$C:$C,'nguyen vat lieu kho'!$A:$A,BKE!$B:$B,'nguyen vat lieu kho'!Y$3)</f>
        <v>0</v>
      </c>
      <c r="Z339" s="183">
        <f>SUMIFS(BKE!$F:$F,BKE!$C:$C,'nguyen vat lieu kho'!$A:$A,BKE!$B:$B,'nguyen vat lieu kho'!Z$3)</f>
        <v>0</v>
      </c>
      <c r="AA339" s="183">
        <f>SUMIFS(BKE!$F:$F,BKE!$C:$C,'nguyen vat lieu kho'!$A:$A,BKE!$B:$B,'nguyen vat lieu kho'!AA$3)</f>
        <v>0</v>
      </c>
      <c r="AB339" s="183">
        <f>SUMIFS(BKE!$F:$F,BKE!$C:$C,'nguyen vat lieu kho'!$A:$A,BKE!$B:$B,'nguyen vat lieu kho'!AB$3)</f>
        <v>0</v>
      </c>
      <c r="AC339" s="183">
        <f>SUMIFS(BKE!$F:$F,BKE!$C:$C,'nguyen vat lieu kho'!$A:$A,BKE!$B:$B,'nguyen vat lieu kho'!AC$3)</f>
        <v>0</v>
      </c>
      <c r="AD339" s="183">
        <f>SUMIFS(BKE!$F:$F,BKE!$C:$C,'nguyen vat lieu kho'!$A:$A,BKE!$B:$B,'nguyen vat lieu kho'!AD$3)</f>
        <v>0</v>
      </c>
      <c r="AE339" s="183">
        <f>SUMIFS(BKE!$F:$F,BKE!$C:$C,'nguyen vat lieu kho'!$A:$A,BKE!$B:$B,'nguyen vat lieu kho'!AE$3)</f>
        <v>0</v>
      </c>
      <c r="AF339" s="183">
        <f>SUMIFS(BKE!$F:$F,BKE!$C:$C,'nguyen vat lieu kho'!$A:$A,BKE!$B:$B,'nguyen vat lieu kho'!AF$3)</f>
        <v>0</v>
      </c>
      <c r="AG339" s="183">
        <f>SUMIFS(BKE!$F:$F,BKE!$C:$C,'nguyen vat lieu kho'!$A:$A,BKE!$B:$B,'nguyen vat lieu kho'!AG$3)</f>
        <v>0</v>
      </c>
      <c r="AH339" s="183">
        <f>SUMIFS(BKE!$F:$F,BKE!$C:$C,'nguyen vat lieu kho'!$A:$A,BKE!$B:$B,'nguyen vat lieu kho'!AH$3)</f>
        <v>0</v>
      </c>
      <c r="AI339" s="183">
        <f>SUMIFS(BKE!$F:$F,BKE!$C:$C,'nguyen vat lieu kho'!$A:$A,BKE!$B:$B,'nguyen vat lieu kho'!AI$3)</f>
        <v>0</v>
      </c>
      <c r="AJ339" s="183">
        <f>SUMIFS(BKE!$F:$F,BKE!$C:$C,'nguyen vat lieu kho'!$A:$A,BKE!$B:$B,'nguyen vat lieu kho'!AJ$3)</f>
        <v>0</v>
      </c>
      <c r="AK339" s="183">
        <f>SUMIFS(BKE!$F:$F,BKE!$C:$C,'nguyen vat lieu kho'!$A:$A,BKE!$B:$B,'nguyen vat lieu kho'!AK$3)</f>
        <v>0</v>
      </c>
      <c r="AL339" s="183">
        <f>SUMIFS(BKE!$F:$F,BKE!$C:$C,'nguyen vat lieu kho'!$A:$A,BKE!$B:$B,'nguyen vat lieu kho'!AL$3)</f>
        <v>0</v>
      </c>
      <c r="AM339" s="183">
        <f>SUMIFS(BKE!$F:$F,BKE!$C:$C,'nguyen vat lieu kho'!$A:$A,BKE!$B:$B,'nguyen vat lieu kho'!AM$3)</f>
        <v>0</v>
      </c>
      <c r="AN339" s="183">
        <f>SUMIFS(BKE!$F:$F,BKE!$C:$C,'nguyen vat lieu kho'!$A:$A,BKE!$B:$B,'nguyen vat lieu kho'!AN$3)</f>
        <v>0</v>
      </c>
      <c r="AO339" s="183">
        <f>SUMIFS(BKE!$F:$F,BKE!$C:$C,'nguyen vat lieu kho'!$A:$A,BKE!$B:$B,'nguyen vat lieu kho'!AO$3)</f>
        <v>0</v>
      </c>
      <c r="AP339" s="183">
        <f>SUMIFS(BKE!$F:$F,BKE!$C:$C,'nguyen vat lieu kho'!$A:$A,BKE!$B:$B,'nguyen vat lieu kho'!AP$3)</f>
        <v>0</v>
      </c>
      <c r="AQ339" s="183">
        <f>SUMIFS(BKE!$F:$F,BKE!$C:$C,'nguyen vat lieu kho'!$A:$A,BKE!$B:$B,'nguyen vat lieu kho'!AQ$3)</f>
        <v>0</v>
      </c>
    </row>
    <row r="340" spans="1:43" s="118" customFormat="1" ht="25.5" customHeight="1">
      <c r="A340" s="6" t="s">
        <v>394</v>
      </c>
      <c r="B340" s="134" t="s">
        <v>395</v>
      </c>
      <c r="C340" s="135" t="s">
        <v>26</v>
      </c>
      <c r="D340" s="123" t="str">
        <f>VLOOKUP(A340,BKE!C646:H1052,5,0)</f>
        <v>0</v>
      </c>
      <c r="E340" s="128">
        <v>2</v>
      </c>
      <c r="F340" s="124">
        <f t="shared" ref="F340:F384" si="55">E340*D340</f>
        <v>0</v>
      </c>
      <c r="G340" s="125">
        <f>SUM(M340:AQ340)</f>
        <v>0</v>
      </c>
      <c r="H340" s="126">
        <f t="shared" si="52"/>
        <v>0</v>
      </c>
      <c r="I340" s="127">
        <f t="shared" si="53"/>
        <v>1</v>
      </c>
      <c r="J340" s="127">
        <f t="shared" si="53"/>
        <v>0</v>
      </c>
      <c r="K340" s="128">
        <v>1</v>
      </c>
      <c r="L340" s="122">
        <f t="shared" si="54"/>
        <v>0</v>
      </c>
      <c r="M340" s="183">
        <f>SUMIFS(BKE!$F:$F,BKE!$C:$C,'nguyen vat lieu kho'!$A:$A,BKE!$B:$B,'nguyen vat lieu kho'!M$3)</f>
        <v>0</v>
      </c>
      <c r="N340" s="183">
        <f>SUMIFS(BKE!$F:$F,BKE!$C:$C,'nguyen vat lieu kho'!$A:$A,BKE!$B:$B,'nguyen vat lieu kho'!N$3)</f>
        <v>0</v>
      </c>
      <c r="O340" s="183">
        <f>SUMIFS(BKE!$F:$F,BKE!$C:$C,'nguyen vat lieu kho'!$A:$A,BKE!$B:$B,'nguyen vat lieu kho'!O$3)</f>
        <v>0</v>
      </c>
      <c r="P340" s="183">
        <f>SUMIFS(BKE!$F:$F,BKE!$C:$C,'nguyen vat lieu kho'!$A:$A,BKE!$B:$B,'nguyen vat lieu kho'!P$3)</f>
        <v>0</v>
      </c>
      <c r="Q340" s="183">
        <f>SUMIFS(BKE!$F:$F,BKE!$C:$C,'nguyen vat lieu kho'!$A:$A,BKE!$B:$B,'nguyen vat lieu kho'!Q$3)</f>
        <v>0</v>
      </c>
      <c r="R340" s="183">
        <f>SUMIFS(BKE!$F:$F,BKE!$C:$C,'nguyen vat lieu kho'!$A:$A,BKE!$B:$B,'nguyen vat lieu kho'!R$3)</f>
        <v>0</v>
      </c>
      <c r="S340" s="183">
        <f>SUMIFS(BKE!$F:$F,BKE!$C:$C,'nguyen vat lieu kho'!$A:$A,BKE!$B:$B,'nguyen vat lieu kho'!S$3)</f>
        <v>0</v>
      </c>
      <c r="T340" s="183">
        <f>SUMIFS(BKE!$F:$F,BKE!$C:$C,'nguyen vat lieu kho'!$A:$A,BKE!$B:$B,'nguyen vat lieu kho'!T$3)</f>
        <v>0</v>
      </c>
      <c r="U340" s="183">
        <f>SUMIFS(BKE!$F:$F,BKE!$C:$C,'nguyen vat lieu kho'!$A:$A,BKE!$B:$B,'nguyen vat lieu kho'!U$3)</f>
        <v>0</v>
      </c>
      <c r="V340" s="183">
        <f>SUMIFS(BKE!$F:$F,BKE!$C:$C,'nguyen vat lieu kho'!$A:$A,BKE!$B:$B,'nguyen vat lieu kho'!V$3)</f>
        <v>0</v>
      </c>
      <c r="W340" s="183">
        <f>SUMIFS(BKE!$F:$F,BKE!$C:$C,'nguyen vat lieu kho'!$A:$A,BKE!$B:$B,'nguyen vat lieu kho'!W$3)</f>
        <v>0</v>
      </c>
      <c r="X340" s="183">
        <f>SUMIFS(BKE!$F:$F,BKE!$C:$C,'nguyen vat lieu kho'!$A:$A,BKE!$B:$B,'nguyen vat lieu kho'!X$3)</f>
        <v>0</v>
      </c>
      <c r="Y340" s="183">
        <f>SUMIFS(BKE!$F:$F,BKE!$C:$C,'nguyen vat lieu kho'!$A:$A,BKE!$B:$B,'nguyen vat lieu kho'!Y$3)</f>
        <v>0</v>
      </c>
      <c r="Z340" s="183">
        <f>SUMIFS(BKE!$F:$F,BKE!$C:$C,'nguyen vat lieu kho'!$A:$A,BKE!$B:$B,'nguyen vat lieu kho'!Z$3)</f>
        <v>0</v>
      </c>
      <c r="AA340" s="183">
        <f>SUMIFS(BKE!$F:$F,BKE!$C:$C,'nguyen vat lieu kho'!$A:$A,BKE!$B:$B,'nguyen vat lieu kho'!AA$3)</f>
        <v>0</v>
      </c>
      <c r="AB340" s="183">
        <f>SUMIFS(BKE!$F:$F,BKE!$C:$C,'nguyen vat lieu kho'!$A:$A,BKE!$B:$B,'nguyen vat lieu kho'!AB$3)</f>
        <v>0</v>
      </c>
      <c r="AC340" s="183">
        <f>SUMIFS(BKE!$F:$F,BKE!$C:$C,'nguyen vat lieu kho'!$A:$A,BKE!$B:$B,'nguyen vat lieu kho'!AC$3)</f>
        <v>0</v>
      </c>
      <c r="AD340" s="183">
        <f>SUMIFS(BKE!$F:$F,BKE!$C:$C,'nguyen vat lieu kho'!$A:$A,BKE!$B:$B,'nguyen vat lieu kho'!AD$3)</f>
        <v>0</v>
      </c>
      <c r="AE340" s="183">
        <f>SUMIFS(BKE!$F:$F,BKE!$C:$C,'nguyen vat lieu kho'!$A:$A,BKE!$B:$B,'nguyen vat lieu kho'!AE$3)</f>
        <v>0</v>
      </c>
      <c r="AF340" s="183">
        <f>SUMIFS(BKE!$F:$F,BKE!$C:$C,'nguyen vat lieu kho'!$A:$A,BKE!$B:$B,'nguyen vat lieu kho'!AF$3)</f>
        <v>0</v>
      </c>
      <c r="AG340" s="183">
        <f>SUMIFS(BKE!$F:$F,BKE!$C:$C,'nguyen vat lieu kho'!$A:$A,BKE!$B:$B,'nguyen vat lieu kho'!AG$3)</f>
        <v>0</v>
      </c>
      <c r="AH340" s="183">
        <f>SUMIFS(BKE!$F:$F,BKE!$C:$C,'nguyen vat lieu kho'!$A:$A,BKE!$B:$B,'nguyen vat lieu kho'!AH$3)</f>
        <v>0</v>
      </c>
      <c r="AI340" s="183">
        <f>SUMIFS(BKE!$F:$F,BKE!$C:$C,'nguyen vat lieu kho'!$A:$A,BKE!$B:$B,'nguyen vat lieu kho'!AI$3)</f>
        <v>0</v>
      </c>
      <c r="AJ340" s="183">
        <f>SUMIFS(BKE!$F:$F,BKE!$C:$C,'nguyen vat lieu kho'!$A:$A,BKE!$B:$B,'nguyen vat lieu kho'!AJ$3)</f>
        <v>0</v>
      </c>
      <c r="AK340" s="183">
        <f>SUMIFS(BKE!$F:$F,BKE!$C:$C,'nguyen vat lieu kho'!$A:$A,BKE!$B:$B,'nguyen vat lieu kho'!AK$3)</f>
        <v>0</v>
      </c>
      <c r="AL340" s="183">
        <f>SUMIFS(BKE!$F:$F,BKE!$C:$C,'nguyen vat lieu kho'!$A:$A,BKE!$B:$B,'nguyen vat lieu kho'!AL$3)</f>
        <v>0</v>
      </c>
      <c r="AM340" s="183">
        <f>SUMIFS(BKE!$F:$F,BKE!$C:$C,'nguyen vat lieu kho'!$A:$A,BKE!$B:$B,'nguyen vat lieu kho'!AM$3)</f>
        <v>0</v>
      </c>
      <c r="AN340" s="183">
        <f>SUMIFS(BKE!$F:$F,BKE!$C:$C,'nguyen vat lieu kho'!$A:$A,BKE!$B:$B,'nguyen vat lieu kho'!AN$3)</f>
        <v>0</v>
      </c>
      <c r="AO340" s="183">
        <f>SUMIFS(BKE!$F:$F,BKE!$C:$C,'nguyen vat lieu kho'!$A:$A,BKE!$B:$B,'nguyen vat lieu kho'!AO$3)</f>
        <v>0</v>
      </c>
      <c r="AP340" s="183">
        <f>SUMIFS(BKE!$F:$F,BKE!$C:$C,'nguyen vat lieu kho'!$A:$A,BKE!$B:$B,'nguyen vat lieu kho'!AP$3)</f>
        <v>0</v>
      </c>
      <c r="AQ340" s="183">
        <f>SUMIFS(BKE!$F:$F,BKE!$C:$C,'nguyen vat lieu kho'!$A:$A,BKE!$B:$B,'nguyen vat lieu kho'!AQ$3)</f>
        <v>0</v>
      </c>
    </row>
    <row r="341" spans="1:43" s="118" customFormat="1" ht="25.5" customHeight="1">
      <c r="A341" s="6" t="s">
        <v>396</v>
      </c>
      <c r="B341" s="134" t="s">
        <v>397</v>
      </c>
      <c r="C341" s="135" t="s">
        <v>75</v>
      </c>
      <c r="D341" s="123" t="str">
        <f>VLOOKUP(A341,BKE!C647:H1053,5,0)</f>
        <v>0</v>
      </c>
      <c r="E341" s="290">
        <v>1</v>
      </c>
      <c r="F341" s="124">
        <f t="shared" si="55"/>
        <v>0</v>
      </c>
      <c r="G341" s="125">
        <f>SUM(M341:AQ341)</f>
        <v>0</v>
      </c>
      <c r="H341" s="126">
        <f t="shared" si="52"/>
        <v>0</v>
      </c>
      <c r="I341" s="127">
        <f t="shared" si="53"/>
        <v>1</v>
      </c>
      <c r="J341" s="127">
        <f t="shared" si="53"/>
        <v>0</v>
      </c>
      <c r="K341" s="290"/>
      <c r="L341" s="122">
        <f t="shared" si="54"/>
        <v>0</v>
      </c>
      <c r="M341" s="183">
        <f>SUMIFS(BKE!$F:$F,BKE!$C:$C,'nguyen vat lieu kho'!$A:$A,BKE!$B:$B,'nguyen vat lieu kho'!M$3)</f>
        <v>0</v>
      </c>
      <c r="N341" s="183">
        <f>SUMIFS(BKE!$F:$F,BKE!$C:$C,'nguyen vat lieu kho'!$A:$A,BKE!$B:$B,'nguyen vat lieu kho'!N$3)</f>
        <v>0</v>
      </c>
      <c r="O341" s="183">
        <f>SUMIFS(BKE!$F:$F,BKE!$C:$C,'nguyen vat lieu kho'!$A:$A,BKE!$B:$B,'nguyen vat lieu kho'!O$3)</f>
        <v>0</v>
      </c>
      <c r="P341" s="183">
        <f>SUMIFS(BKE!$F:$F,BKE!$C:$C,'nguyen vat lieu kho'!$A:$A,BKE!$B:$B,'nguyen vat lieu kho'!P$3)</f>
        <v>0</v>
      </c>
      <c r="Q341" s="183">
        <f>SUMIFS(BKE!$F:$F,BKE!$C:$C,'nguyen vat lieu kho'!$A:$A,BKE!$B:$B,'nguyen vat lieu kho'!Q$3)</f>
        <v>0</v>
      </c>
      <c r="R341" s="183">
        <f>SUMIFS(BKE!$F:$F,BKE!$C:$C,'nguyen vat lieu kho'!$A:$A,BKE!$B:$B,'nguyen vat lieu kho'!R$3)</f>
        <v>0</v>
      </c>
      <c r="S341" s="183">
        <f>SUMIFS(BKE!$F:$F,BKE!$C:$C,'nguyen vat lieu kho'!$A:$A,BKE!$B:$B,'nguyen vat lieu kho'!S$3)</f>
        <v>0</v>
      </c>
      <c r="T341" s="183">
        <f>SUMIFS(BKE!$F:$F,BKE!$C:$C,'nguyen vat lieu kho'!$A:$A,BKE!$B:$B,'nguyen vat lieu kho'!T$3)</f>
        <v>0</v>
      </c>
      <c r="U341" s="183">
        <f>SUMIFS(BKE!$F:$F,BKE!$C:$C,'nguyen vat lieu kho'!$A:$A,BKE!$B:$B,'nguyen vat lieu kho'!U$3)</f>
        <v>0</v>
      </c>
      <c r="V341" s="183">
        <f>SUMIFS(BKE!$F:$F,BKE!$C:$C,'nguyen vat lieu kho'!$A:$A,BKE!$B:$B,'nguyen vat lieu kho'!V$3)</f>
        <v>0</v>
      </c>
      <c r="W341" s="183">
        <f>SUMIFS(BKE!$F:$F,BKE!$C:$C,'nguyen vat lieu kho'!$A:$A,BKE!$B:$B,'nguyen vat lieu kho'!W$3)</f>
        <v>0</v>
      </c>
      <c r="X341" s="183">
        <f>SUMIFS(BKE!$F:$F,BKE!$C:$C,'nguyen vat lieu kho'!$A:$A,BKE!$B:$B,'nguyen vat lieu kho'!X$3)</f>
        <v>0</v>
      </c>
      <c r="Y341" s="183">
        <f>SUMIFS(BKE!$F:$F,BKE!$C:$C,'nguyen vat lieu kho'!$A:$A,BKE!$B:$B,'nguyen vat lieu kho'!Y$3)</f>
        <v>0</v>
      </c>
      <c r="Z341" s="183">
        <f>SUMIFS(BKE!$F:$F,BKE!$C:$C,'nguyen vat lieu kho'!$A:$A,BKE!$B:$B,'nguyen vat lieu kho'!Z$3)</f>
        <v>0</v>
      </c>
      <c r="AA341" s="183">
        <f>SUMIFS(BKE!$F:$F,BKE!$C:$C,'nguyen vat lieu kho'!$A:$A,BKE!$B:$B,'nguyen vat lieu kho'!AA$3)</f>
        <v>0</v>
      </c>
      <c r="AB341" s="183">
        <f>SUMIFS(BKE!$F:$F,BKE!$C:$C,'nguyen vat lieu kho'!$A:$A,BKE!$B:$B,'nguyen vat lieu kho'!AB$3)</f>
        <v>0</v>
      </c>
      <c r="AC341" s="183">
        <f>SUMIFS(BKE!$F:$F,BKE!$C:$C,'nguyen vat lieu kho'!$A:$A,BKE!$B:$B,'nguyen vat lieu kho'!AC$3)</f>
        <v>0</v>
      </c>
      <c r="AD341" s="183">
        <f>SUMIFS(BKE!$F:$F,BKE!$C:$C,'nguyen vat lieu kho'!$A:$A,BKE!$B:$B,'nguyen vat lieu kho'!AD$3)</f>
        <v>0</v>
      </c>
      <c r="AE341" s="183">
        <f>SUMIFS(BKE!$F:$F,BKE!$C:$C,'nguyen vat lieu kho'!$A:$A,BKE!$B:$B,'nguyen vat lieu kho'!AE$3)</f>
        <v>0</v>
      </c>
      <c r="AF341" s="183">
        <f>SUMIFS(BKE!$F:$F,BKE!$C:$C,'nguyen vat lieu kho'!$A:$A,BKE!$B:$B,'nguyen vat lieu kho'!AF$3)</f>
        <v>0</v>
      </c>
      <c r="AG341" s="183">
        <f>SUMIFS(BKE!$F:$F,BKE!$C:$C,'nguyen vat lieu kho'!$A:$A,BKE!$B:$B,'nguyen vat lieu kho'!AG$3)</f>
        <v>0</v>
      </c>
      <c r="AH341" s="183">
        <f>SUMIFS(BKE!$F:$F,BKE!$C:$C,'nguyen vat lieu kho'!$A:$A,BKE!$B:$B,'nguyen vat lieu kho'!AH$3)</f>
        <v>0</v>
      </c>
      <c r="AI341" s="183">
        <f>SUMIFS(BKE!$F:$F,BKE!$C:$C,'nguyen vat lieu kho'!$A:$A,BKE!$B:$B,'nguyen vat lieu kho'!AI$3)</f>
        <v>0</v>
      </c>
      <c r="AJ341" s="183">
        <f>SUMIFS(BKE!$F:$F,BKE!$C:$C,'nguyen vat lieu kho'!$A:$A,BKE!$B:$B,'nguyen vat lieu kho'!AJ$3)</f>
        <v>0</v>
      </c>
      <c r="AK341" s="183">
        <f>SUMIFS(BKE!$F:$F,BKE!$C:$C,'nguyen vat lieu kho'!$A:$A,BKE!$B:$B,'nguyen vat lieu kho'!AK$3)</f>
        <v>0</v>
      </c>
      <c r="AL341" s="183">
        <f>SUMIFS(BKE!$F:$F,BKE!$C:$C,'nguyen vat lieu kho'!$A:$A,BKE!$B:$B,'nguyen vat lieu kho'!AL$3)</f>
        <v>0</v>
      </c>
      <c r="AM341" s="183">
        <f>SUMIFS(BKE!$F:$F,BKE!$C:$C,'nguyen vat lieu kho'!$A:$A,BKE!$B:$B,'nguyen vat lieu kho'!AM$3)</f>
        <v>0</v>
      </c>
      <c r="AN341" s="183">
        <f>SUMIFS(BKE!$F:$F,BKE!$C:$C,'nguyen vat lieu kho'!$A:$A,BKE!$B:$B,'nguyen vat lieu kho'!AN$3)</f>
        <v>0</v>
      </c>
      <c r="AO341" s="183">
        <f>SUMIFS(BKE!$F:$F,BKE!$C:$C,'nguyen vat lieu kho'!$A:$A,BKE!$B:$B,'nguyen vat lieu kho'!AO$3)</f>
        <v>0</v>
      </c>
      <c r="AP341" s="183">
        <f>SUMIFS(BKE!$F:$F,BKE!$C:$C,'nguyen vat lieu kho'!$A:$A,BKE!$B:$B,'nguyen vat lieu kho'!AP$3)</f>
        <v>0</v>
      </c>
      <c r="AQ341" s="183">
        <f>SUMIFS(BKE!$F:$F,BKE!$C:$C,'nguyen vat lieu kho'!$A:$A,BKE!$B:$B,'nguyen vat lieu kho'!AQ$3)</f>
        <v>0</v>
      </c>
    </row>
    <row r="342" spans="1:43" s="118" customFormat="1" ht="25.5" customHeight="1">
      <c r="A342" s="6" t="s">
        <v>406</v>
      </c>
      <c r="B342" s="134" t="s">
        <v>407</v>
      </c>
      <c r="C342" s="135" t="s">
        <v>75</v>
      </c>
      <c r="D342" s="123" t="str">
        <f>VLOOKUP(A342,BKE!C648:H1054,5,0)</f>
        <v>0</v>
      </c>
      <c r="E342" s="128"/>
      <c r="F342" s="124">
        <f t="shared" si="55"/>
        <v>0</v>
      </c>
      <c r="G342" s="125">
        <f t="shared" ref="G342:G353" si="56">SUM(M342:AQ342)</f>
        <v>0</v>
      </c>
      <c r="H342" s="126">
        <f t="shared" si="52"/>
        <v>0</v>
      </c>
      <c r="I342" s="127">
        <f t="shared" si="53"/>
        <v>0</v>
      </c>
      <c r="J342" s="127">
        <f t="shared" si="53"/>
        <v>0</v>
      </c>
      <c r="K342" s="128"/>
      <c r="L342" s="122">
        <f t="shared" si="54"/>
        <v>0</v>
      </c>
      <c r="M342" s="183">
        <f>SUMIFS(BKE!$F:$F,BKE!$C:$C,'nguyen vat lieu kho'!$A:$A,BKE!$B:$B,'nguyen vat lieu kho'!M$3)</f>
        <v>0</v>
      </c>
      <c r="N342" s="183">
        <f>SUMIFS(BKE!$F:$F,BKE!$C:$C,'nguyen vat lieu kho'!$A:$A,BKE!$B:$B,'nguyen vat lieu kho'!N$3)</f>
        <v>0</v>
      </c>
      <c r="O342" s="183">
        <f>SUMIFS(BKE!$F:$F,BKE!$C:$C,'nguyen vat lieu kho'!$A:$A,BKE!$B:$B,'nguyen vat lieu kho'!O$3)</f>
        <v>0</v>
      </c>
      <c r="P342" s="183">
        <f>SUMIFS(BKE!$F:$F,BKE!$C:$C,'nguyen vat lieu kho'!$A:$A,BKE!$B:$B,'nguyen vat lieu kho'!P$3)</f>
        <v>0</v>
      </c>
      <c r="Q342" s="183">
        <f>SUMIFS(BKE!$F:$F,BKE!$C:$C,'nguyen vat lieu kho'!$A:$A,BKE!$B:$B,'nguyen vat lieu kho'!Q$3)</f>
        <v>0</v>
      </c>
      <c r="R342" s="183">
        <f>SUMIFS(BKE!$F:$F,BKE!$C:$C,'nguyen vat lieu kho'!$A:$A,BKE!$B:$B,'nguyen vat lieu kho'!R$3)</f>
        <v>0</v>
      </c>
      <c r="S342" s="183">
        <f>SUMIFS(BKE!$F:$F,BKE!$C:$C,'nguyen vat lieu kho'!$A:$A,BKE!$B:$B,'nguyen vat lieu kho'!S$3)</f>
        <v>0</v>
      </c>
      <c r="T342" s="183">
        <f>SUMIFS(BKE!$F:$F,BKE!$C:$C,'nguyen vat lieu kho'!$A:$A,BKE!$B:$B,'nguyen vat lieu kho'!T$3)</f>
        <v>0</v>
      </c>
      <c r="U342" s="183">
        <f>SUMIFS(BKE!$F:$F,BKE!$C:$C,'nguyen vat lieu kho'!$A:$A,BKE!$B:$B,'nguyen vat lieu kho'!U$3)</f>
        <v>0</v>
      </c>
      <c r="V342" s="183">
        <f>SUMIFS(BKE!$F:$F,BKE!$C:$C,'nguyen vat lieu kho'!$A:$A,BKE!$B:$B,'nguyen vat lieu kho'!V$3)</f>
        <v>0</v>
      </c>
      <c r="W342" s="183">
        <f>SUMIFS(BKE!$F:$F,BKE!$C:$C,'nguyen vat lieu kho'!$A:$A,BKE!$B:$B,'nguyen vat lieu kho'!W$3)</f>
        <v>0</v>
      </c>
      <c r="X342" s="183">
        <f>SUMIFS(BKE!$F:$F,BKE!$C:$C,'nguyen vat lieu kho'!$A:$A,BKE!$B:$B,'nguyen vat lieu kho'!X$3)</f>
        <v>0</v>
      </c>
      <c r="Y342" s="183">
        <f>SUMIFS(BKE!$F:$F,BKE!$C:$C,'nguyen vat lieu kho'!$A:$A,BKE!$B:$B,'nguyen vat lieu kho'!Y$3)</f>
        <v>0</v>
      </c>
      <c r="Z342" s="183">
        <f>SUMIFS(BKE!$F:$F,BKE!$C:$C,'nguyen vat lieu kho'!$A:$A,BKE!$B:$B,'nguyen vat lieu kho'!Z$3)</f>
        <v>0</v>
      </c>
      <c r="AA342" s="183">
        <f>SUMIFS(BKE!$F:$F,BKE!$C:$C,'nguyen vat lieu kho'!$A:$A,BKE!$B:$B,'nguyen vat lieu kho'!AA$3)</f>
        <v>0</v>
      </c>
      <c r="AB342" s="183">
        <f>SUMIFS(BKE!$F:$F,BKE!$C:$C,'nguyen vat lieu kho'!$A:$A,BKE!$B:$B,'nguyen vat lieu kho'!AB$3)</f>
        <v>0</v>
      </c>
      <c r="AC342" s="183">
        <f>SUMIFS(BKE!$F:$F,BKE!$C:$C,'nguyen vat lieu kho'!$A:$A,BKE!$B:$B,'nguyen vat lieu kho'!AC$3)</f>
        <v>0</v>
      </c>
      <c r="AD342" s="183">
        <f>SUMIFS(BKE!$F:$F,BKE!$C:$C,'nguyen vat lieu kho'!$A:$A,BKE!$B:$B,'nguyen vat lieu kho'!AD$3)</f>
        <v>0</v>
      </c>
      <c r="AE342" s="183">
        <f>SUMIFS(BKE!$F:$F,BKE!$C:$C,'nguyen vat lieu kho'!$A:$A,BKE!$B:$B,'nguyen vat lieu kho'!AE$3)</f>
        <v>0</v>
      </c>
      <c r="AF342" s="183">
        <f>SUMIFS(BKE!$F:$F,BKE!$C:$C,'nguyen vat lieu kho'!$A:$A,BKE!$B:$B,'nguyen vat lieu kho'!AF$3)</f>
        <v>0</v>
      </c>
      <c r="AG342" s="183">
        <f>SUMIFS(BKE!$F:$F,BKE!$C:$C,'nguyen vat lieu kho'!$A:$A,BKE!$B:$B,'nguyen vat lieu kho'!AG$3)</f>
        <v>0</v>
      </c>
      <c r="AH342" s="183">
        <f>SUMIFS(BKE!$F:$F,BKE!$C:$C,'nguyen vat lieu kho'!$A:$A,BKE!$B:$B,'nguyen vat lieu kho'!AH$3)</f>
        <v>0</v>
      </c>
      <c r="AI342" s="183">
        <f>SUMIFS(BKE!$F:$F,BKE!$C:$C,'nguyen vat lieu kho'!$A:$A,BKE!$B:$B,'nguyen vat lieu kho'!AI$3)</f>
        <v>0</v>
      </c>
      <c r="AJ342" s="183">
        <f>SUMIFS(BKE!$F:$F,BKE!$C:$C,'nguyen vat lieu kho'!$A:$A,BKE!$B:$B,'nguyen vat lieu kho'!AJ$3)</f>
        <v>0</v>
      </c>
      <c r="AK342" s="183">
        <f>SUMIFS(BKE!$F:$F,BKE!$C:$C,'nguyen vat lieu kho'!$A:$A,BKE!$B:$B,'nguyen vat lieu kho'!AK$3)</f>
        <v>0</v>
      </c>
      <c r="AL342" s="183">
        <f>SUMIFS(BKE!$F:$F,BKE!$C:$C,'nguyen vat lieu kho'!$A:$A,BKE!$B:$B,'nguyen vat lieu kho'!AL$3)</f>
        <v>0</v>
      </c>
      <c r="AM342" s="183">
        <f>SUMIFS(BKE!$F:$F,BKE!$C:$C,'nguyen vat lieu kho'!$A:$A,BKE!$B:$B,'nguyen vat lieu kho'!AM$3)</f>
        <v>0</v>
      </c>
      <c r="AN342" s="183">
        <f>SUMIFS(BKE!$F:$F,BKE!$C:$C,'nguyen vat lieu kho'!$A:$A,BKE!$B:$B,'nguyen vat lieu kho'!AN$3)</f>
        <v>0</v>
      </c>
      <c r="AO342" s="183">
        <f>SUMIFS(BKE!$F:$F,BKE!$C:$C,'nguyen vat lieu kho'!$A:$A,BKE!$B:$B,'nguyen vat lieu kho'!AO$3)</f>
        <v>0</v>
      </c>
      <c r="AP342" s="183">
        <f>SUMIFS(BKE!$F:$F,BKE!$C:$C,'nguyen vat lieu kho'!$A:$A,BKE!$B:$B,'nguyen vat lieu kho'!AP$3)</f>
        <v>0</v>
      </c>
      <c r="AQ342" s="183">
        <f>SUMIFS(BKE!$F:$F,BKE!$C:$C,'nguyen vat lieu kho'!$A:$A,BKE!$B:$B,'nguyen vat lieu kho'!AQ$3)</f>
        <v>0</v>
      </c>
    </row>
    <row r="343" spans="1:43" s="118" customFormat="1" ht="25.5" customHeight="1">
      <c r="A343" s="6" t="s">
        <v>408</v>
      </c>
      <c r="B343" s="134" t="s">
        <v>409</v>
      </c>
      <c r="C343" s="135" t="s">
        <v>75</v>
      </c>
      <c r="D343" s="123">
        <v>20000</v>
      </c>
      <c r="E343" s="290"/>
      <c r="F343" s="124">
        <f t="shared" si="55"/>
        <v>0</v>
      </c>
      <c r="G343" s="125">
        <f t="shared" si="56"/>
        <v>0</v>
      </c>
      <c r="H343" s="126">
        <f t="shared" si="52"/>
        <v>0</v>
      </c>
      <c r="I343" s="127">
        <f t="shared" si="53"/>
        <v>0</v>
      </c>
      <c r="J343" s="127">
        <f t="shared" si="53"/>
        <v>0</v>
      </c>
      <c r="K343" s="290"/>
      <c r="L343" s="122">
        <f t="shared" si="54"/>
        <v>0</v>
      </c>
      <c r="M343" s="183">
        <f>SUMIFS(BKE!$F:$F,BKE!$C:$C,'nguyen vat lieu kho'!$A:$A,BKE!$B:$B,'nguyen vat lieu kho'!M$3)</f>
        <v>0</v>
      </c>
      <c r="N343" s="183">
        <f>SUMIFS(BKE!$F:$F,BKE!$C:$C,'nguyen vat lieu kho'!$A:$A,BKE!$B:$B,'nguyen vat lieu kho'!N$3)</f>
        <v>0</v>
      </c>
      <c r="O343" s="183">
        <f>SUMIFS(BKE!$F:$F,BKE!$C:$C,'nguyen vat lieu kho'!$A:$A,BKE!$B:$B,'nguyen vat lieu kho'!O$3)</f>
        <v>0</v>
      </c>
      <c r="P343" s="183">
        <f>SUMIFS(BKE!$F:$F,BKE!$C:$C,'nguyen vat lieu kho'!$A:$A,BKE!$B:$B,'nguyen vat lieu kho'!P$3)</f>
        <v>0</v>
      </c>
      <c r="Q343" s="183">
        <f>SUMIFS(BKE!$F:$F,BKE!$C:$C,'nguyen vat lieu kho'!$A:$A,BKE!$B:$B,'nguyen vat lieu kho'!Q$3)</f>
        <v>0</v>
      </c>
      <c r="R343" s="183">
        <f>SUMIFS(BKE!$F:$F,BKE!$C:$C,'nguyen vat lieu kho'!$A:$A,BKE!$B:$B,'nguyen vat lieu kho'!R$3)</f>
        <v>0</v>
      </c>
      <c r="S343" s="183">
        <f>SUMIFS(BKE!$F:$F,BKE!$C:$C,'nguyen vat lieu kho'!$A:$A,BKE!$B:$B,'nguyen vat lieu kho'!S$3)</f>
        <v>0</v>
      </c>
      <c r="T343" s="183">
        <f>SUMIFS(BKE!$F:$F,BKE!$C:$C,'nguyen vat lieu kho'!$A:$A,BKE!$B:$B,'nguyen vat lieu kho'!T$3)</f>
        <v>0</v>
      </c>
      <c r="U343" s="183">
        <f>SUMIFS(BKE!$F:$F,BKE!$C:$C,'nguyen vat lieu kho'!$A:$A,BKE!$B:$B,'nguyen vat lieu kho'!U$3)</f>
        <v>0</v>
      </c>
      <c r="V343" s="183">
        <f>SUMIFS(BKE!$F:$F,BKE!$C:$C,'nguyen vat lieu kho'!$A:$A,BKE!$B:$B,'nguyen vat lieu kho'!V$3)</f>
        <v>0</v>
      </c>
      <c r="W343" s="183">
        <f>SUMIFS(BKE!$F:$F,BKE!$C:$C,'nguyen vat lieu kho'!$A:$A,BKE!$B:$B,'nguyen vat lieu kho'!W$3)</f>
        <v>0</v>
      </c>
      <c r="X343" s="183">
        <f>SUMIFS(BKE!$F:$F,BKE!$C:$C,'nguyen vat lieu kho'!$A:$A,BKE!$B:$B,'nguyen vat lieu kho'!X$3)</f>
        <v>0</v>
      </c>
      <c r="Y343" s="183">
        <f>SUMIFS(BKE!$F:$F,BKE!$C:$C,'nguyen vat lieu kho'!$A:$A,BKE!$B:$B,'nguyen vat lieu kho'!Y$3)</f>
        <v>0</v>
      </c>
      <c r="Z343" s="183">
        <f>SUMIFS(BKE!$F:$F,BKE!$C:$C,'nguyen vat lieu kho'!$A:$A,BKE!$B:$B,'nguyen vat lieu kho'!Z$3)</f>
        <v>0</v>
      </c>
      <c r="AA343" s="183">
        <f>SUMIFS(BKE!$F:$F,BKE!$C:$C,'nguyen vat lieu kho'!$A:$A,BKE!$B:$B,'nguyen vat lieu kho'!AA$3)</f>
        <v>0</v>
      </c>
      <c r="AB343" s="183">
        <f>SUMIFS(BKE!$F:$F,BKE!$C:$C,'nguyen vat lieu kho'!$A:$A,BKE!$B:$B,'nguyen vat lieu kho'!AB$3)</f>
        <v>0</v>
      </c>
      <c r="AC343" s="183">
        <f>SUMIFS(BKE!$F:$F,BKE!$C:$C,'nguyen vat lieu kho'!$A:$A,BKE!$B:$B,'nguyen vat lieu kho'!AC$3)</f>
        <v>0</v>
      </c>
      <c r="AD343" s="183">
        <f>SUMIFS(BKE!$F:$F,BKE!$C:$C,'nguyen vat lieu kho'!$A:$A,BKE!$B:$B,'nguyen vat lieu kho'!AD$3)</f>
        <v>0</v>
      </c>
      <c r="AE343" s="183">
        <f>SUMIFS(BKE!$F:$F,BKE!$C:$C,'nguyen vat lieu kho'!$A:$A,BKE!$B:$B,'nguyen vat lieu kho'!AE$3)</f>
        <v>0</v>
      </c>
      <c r="AF343" s="183">
        <f>SUMIFS(BKE!$F:$F,BKE!$C:$C,'nguyen vat lieu kho'!$A:$A,BKE!$B:$B,'nguyen vat lieu kho'!AF$3)</f>
        <v>0</v>
      </c>
      <c r="AG343" s="183">
        <f>SUMIFS(BKE!$F:$F,BKE!$C:$C,'nguyen vat lieu kho'!$A:$A,BKE!$B:$B,'nguyen vat lieu kho'!AG$3)</f>
        <v>0</v>
      </c>
      <c r="AH343" s="183">
        <f>SUMIFS(BKE!$F:$F,BKE!$C:$C,'nguyen vat lieu kho'!$A:$A,BKE!$B:$B,'nguyen vat lieu kho'!AH$3)</f>
        <v>0</v>
      </c>
      <c r="AI343" s="183">
        <f>SUMIFS(BKE!$F:$F,BKE!$C:$C,'nguyen vat lieu kho'!$A:$A,BKE!$B:$B,'nguyen vat lieu kho'!AI$3)</f>
        <v>0</v>
      </c>
      <c r="AJ343" s="183">
        <f>SUMIFS(BKE!$F:$F,BKE!$C:$C,'nguyen vat lieu kho'!$A:$A,BKE!$B:$B,'nguyen vat lieu kho'!AJ$3)</f>
        <v>0</v>
      </c>
      <c r="AK343" s="183">
        <f>SUMIFS(BKE!$F:$F,BKE!$C:$C,'nguyen vat lieu kho'!$A:$A,BKE!$B:$B,'nguyen vat lieu kho'!AK$3)</f>
        <v>0</v>
      </c>
      <c r="AL343" s="183">
        <f>SUMIFS(BKE!$F:$F,BKE!$C:$C,'nguyen vat lieu kho'!$A:$A,BKE!$B:$B,'nguyen vat lieu kho'!AL$3)</f>
        <v>0</v>
      </c>
      <c r="AM343" s="183">
        <f>SUMIFS(BKE!$F:$F,BKE!$C:$C,'nguyen vat lieu kho'!$A:$A,BKE!$B:$B,'nguyen vat lieu kho'!AM$3)</f>
        <v>0</v>
      </c>
      <c r="AN343" s="183">
        <f>SUMIFS(BKE!$F:$F,BKE!$C:$C,'nguyen vat lieu kho'!$A:$A,BKE!$B:$B,'nguyen vat lieu kho'!AN$3)</f>
        <v>0</v>
      </c>
      <c r="AO343" s="183">
        <f>SUMIFS(BKE!$F:$F,BKE!$C:$C,'nguyen vat lieu kho'!$A:$A,BKE!$B:$B,'nguyen vat lieu kho'!AO$3)</f>
        <v>0</v>
      </c>
      <c r="AP343" s="183">
        <f>SUMIFS(BKE!$F:$F,BKE!$C:$C,'nguyen vat lieu kho'!$A:$A,BKE!$B:$B,'nguyen vat lieu kho'!AP$3)</f>
        <v>0</v>
      </c>
      <c r="AQ343" s="183">
        <f>SUMIFS(BKE!$F:$F,BKE!$C:$C,'nguyen vat lieu kho'!$A:$A,BKE!$B:$B,'nguyen vat lieu kho'!AQ$3)</f>
        <v>0</v>
      </c>
    </row>
    <row r="344" spans="1:43" s="118" customFormat="1" ht="25.5" customHeight="1">
      <c r="A344" s="6" t="s">
        <v>402</v>
      </c>
      <c r="B344" s="134" t="s">
        <v>403</v>
      </c>
      <c r="C344" s="135" t="s">
        <v>75</v>
      </c>
      <c r="D344" s="123">
        <v>30000</v>
      </c>
      <c r="E344" s="290"/>
      <c r="F344" s="124">
        <f t="shared" si="55"/>
        <v>0</v>
      </c>
      <c r="G344" s="125">
        <f t="shared" si="56"/>
        <v>0</v>
      </c>
      <c r="H344" s="126">
        <f t="shared" si="52"/>
        <v>0</v>
      </c>
      <c r="I344" s="127">
        <f t="shared" si="53"/>
        <v>0</v>
      </c>
      <c r="J344" s="127">
        <f t="shared" si="53"/>
        <v>0</v>
      </c>
      <c r="K344" s="290"/>
      <c r="L344" s="122">
        <f t="shared" si="54"/>
        <v>0</v>
      </c>
      <c r="M344" s="183">
        <f>SUMIFS(BKE!$F:$F,BKE!$C:$C,'nguyen vat lieu kho'!$A:$A,BKE!$B:$B,'nguyen vat lieu kho'!M$3)</f>
        <v>0</v>
      </c>
      <c r="N344" s="183">
        <f>SUMIFS(BKE!$F:$F,BKE!$C:$C,'nguyen vat lieu kho'!$A:$A,BKE!$B:$B,'nguyen vat lieu kho'!N$3)</f>
        <v>0</v>
      </c>
      <c r="O344" s="183">
        <f>SUMIFS(BKE!$F:$F,BKE!$C:$C,'nguyen vat lieu kho'!$A:$A,BKE!$B:$B,'nguyen vat lieu kho'!O$3)</f>
        <v>0</v>
      </c>
      <c r="P344" s="183">
        <f>SUMIFS(BKE!$F:$F,BKE!$C:$C,'nguyen vat lieu kho'!$A:$A,BKE!$B:$B,'nguyen vat lieu kho'!P$3)</f>
        <v>0</v>
      </c>
      <c r="Q344" s="183">
        <f>SUMIFS(BKE!$F:$F,BKE!$C:$C,'nguyen vat lieu kho'!$A:$A,BKE!$B:$B,'nguyen vat lieu kho'!Q$3)</f>
        <v>0</v>
      </c>
      <c r="R344" s="183">
        <f>SUMIFS(BKE!$F:$F,BKE!$C:$C,'nguyen vat lieu kho'!$A:$A,BKE!$B:$B,'nguyen vat lieu kho'!R$3)</f>
        <v>0</v>
      </c>
      <c r="S344" s="183">
        <f>SUMIFS(BKE!$F:$F,BKE!$C:$C,'nguyen vat lieu kho'!$A:$A,BKE!$B:$B,'nguyen vat lieu kho'!S$3)</f>
        <v>0</v>
      </c>
      <c r="T344" s="183">
        <f>SUMIFS(BKE!$F:$F,BKE!$C:$C,'nguyen vat lieu kho'!$A:$A,BKE!$B:$B,'nguyen vat lieu kho'!T$3)</f>
        <v>0</v>
      </c>
      <c r="U344" s="183">
        <f>SUMIFS(BKE!$F:$F,BKE!$C:$C,'nguyen vat lieu kho'!$A:$A,BKE!$B:$B,'nguyen vat lieu kho'!U$3)</f>
        <v>0</v>
      </c>
      <c r="V344" s="183">
        <f>SUMIFS(BKE!$F:$F,BKE!$C:$C,'nguyen vat lieu kho'!$A:$A,BKE!$B:$B,'nguyen vat lieu kho'!V$3)</f>
        <v>0</v>
      </c>
      <c r="W344" s="183">
        <f>SUMIFS(BKE!$F:$F,BKE!$C:$C,'nguyen vat lieu kho'!$A:$A,BKE!$B:$B,'nguyen vat lieu kho'!W$3)</f>
        <v>0</v>
      </c>
      <c r="X344" s="183">
        <f>SUMIFS(BKE!$F:$F,BKE!$C:$C,'nguyen vat lieu kho'!$A:$A,BKE!$B:$B,'nguyen vat lieu kho'!X$3)</f>
        <v>0</v>
      </c>
      <c r="Y344" s="183">
        <f>SUMIFS(BKE!$F:$F,BKE!$C:$C,'nguyen vat lieu kho'!$A:$A,BKE!$B:$B,'nguyen vat lieu kho'!Y$3)</f>
        <v>0</v>
      </c>
      <c r="Z344" s="183">
        <f>SUMIFS(BKE!$F:$F,BKE!$C:$C,'nguyen vat lieu kho'!$A:$A,BKE!$B:$B,'nguyen vat lieu kho'!Z$3)</f>
        <v>0</v>
      </c>
      <c r="AA344" s="183">
        <f>SUMIFS(BKE!$F:$F,BKE!$C:$C,'nguyen vat lieu kho'!$A:$A,BKE!$B:$B,'nguyen vat lieu kho'!AA$3)</f>
        <v>0</v>
      </c>
      <c r="AB344" s="183">
        <f>SUMIFS(BKE!$F:$F,BKE!$C:$C,'nguyen vat lieu kho'!$A:$A,BKE!$B:$B,'nguyen vat lieu kho'!AB$3)</f>
        <v>0</v>
      </c>
      <c r="AC344" s="183">
        <f>SUMIFS(BKE!$F:$F,BKE!$C:$C,'nguyen vat lieu kho'!$A:$A,BKE!$B:$B,'nguyen vat lieu kho'!AC$3)</f>
        <v>0</v>
      </c>
      <c r="AD344" s="183">
        <f>SUMIFS(BKE!$F:$F,BKE!$C:$C,'nguyen vat lieu kho'!$A:$A,BKE!$B:$B,'nguyen vat lieu kho'!AD$3)</f>
        <v>0</v>
      </c>
      <c r="AE344" s="183">
        <f>SUMIFS(BKE!$F:$F,BKE!$C:$C,'nguyen vat lieu kho'!$A:$A,BKE!$B:$B,'nguyen vat lieu kho'!AE$3)</f>
        <v>0</v>
      </c>
      <c r="AF344" s="183">
        <f>SUMIFS(BKE!$F:$F,BKE!$C:$C,'nguyen vat lieu kho'!$A:$A,BKE!$B:$B,'nguyen vat lieu kho'!AF$3)</f>
        <v>0</v>
      </c>
      <c r="AG344" s="183">
        <f>SUMIFS(BKE!$F:$F,BKE!$C:$C,'nguyen vat lieu kho'!$A:$A,BKE!$B:$B,'nguyen vat lieu kho'!AG$3)</f>
        <v>0</v>
      </c>
      <c r="AH344" s="183">
        <f>SUMIFS(BKE!$F:$F,BKE!$C:$C,'nguyen vat lieu kho'!$A:$A,BKE!$B:$B,'nguyen vat lieu kho'!AH$3)</f>
        <v>0</v>
      </c>
      <c r="AI344" s="183">
        <f>SUMIFS(BKE!$F:$F,BKE!$C:$C,'nguyen vat lieu kho'!$A:$A,BKE!$B:$B,'nguyen vat lieu kho'!AI$3)</f>
        <v>0</v>
      </c>
      <c r="AJ344" s="183">
        <f>SUMIFS(BKE!$F:$F,BKE!$C:$C,'nguyen vat lieu kho'!$A:$A,BKE!$B:$B,'nguyen vat lieu kho'!AJ$3)</f>
        <v>0</v>
      </c>
      <c r="AK344" s="183">
        <f>SUMIFS(BKE!$F:$F,BKE!$C:$C,'nguyen vat lieu kho'!$A:$A,BKE!$B:$B,'nguyen vat lieu kho'!AK$3)</f>
        <v>0</v>
      </c>
      <c r="AL344" s="183">
        <f>SUMIFS(BKE!$F:$F,BKE!$C:$C,'nguyen vat lieu kho'!$A:$A,BKE!$B:$B,'nguyen vat lieu kho'!AL$3)</f>
        <v>0</v>
      </c>
      <c r="AM344" s="183">
        <f>SUMIFS(BKE!$F:$F,BKE!$C:$C,'nguyen vat lieu kho'!$A:$A,BKE!$B:$B,'nguyen vat lieu kho'!AM$3)</f>
        <v>0</v>
      </c>
      <c r="AN344" s="183">
        <f>SUMIFS(BKE!$F:$F,BKE!$C:$C,'nguyen vat lieu kho'!$A:$A,BKE!$B:$B,'nguyen vat lieu kho'!AN$3)</f>
        <v>0</v>
      </c>
      <c r="AO344" s="183">
        <f>SUMIFS(BKE!$F:$F,BKE!$C:$C,'nguyen vat lieu kho'!$A:$A,BKE!$B:$B,'nguyen vat lieu kho'!AO$3)</f>
        <v>0</v>
      </c>
      <c r="AP344" s="183">
        <f>SUMIFS(BKE!$F:$F,BKE!$C:$C,'nguyen vat lieu kho'!$A:$A,BKE!$B:$B,'nguyen vat lieu kho'!AP$3)</f>
        <v>0</v>
      </c>
      <c r="AQ344" s="183">
        <f>SUMIFS(BKE!$F:$F,BKE!$C:$C,'nguyen vat lieu kho'!$A:$A,BKE!$B:$B,'nguyen vat lieu kho'!AQ$3)</f>
        <v>0</v>
      </c>
    </row>
    <row r="345" spans="1:43" s="118" customFormat="1" ht="25.5" customHeight="1">
      <c r="A345" s="6" t="s">
        <v>410</v>
      </c>
      <c r="B345" s="134" t="s">
        <v>411</v>
      </c>
      <c r="C345" s="135" t="s">
        <v>99</v>
      </c>
      <c r="D345" s="123">
        <v>29000</v>
      </c>
      <c r="E345" s="290"/>
      <c r="F345" s="124">
        <f t="shared" si="55"/>
        <v>0</v>
      </c>
      <c r="G345" s="125">
        <f t="shared" si="56"/>
        <v>0</v>
      </c>
      <c r="H345" s="126">
        <f t="shared" si="52"/>
        <v>0</v>
      </c>
      <c r="I345" s="127">
        <f t="shared" si="53"/>
        <v>0</v>
      </c>
      <c r="J345" s="127">
        <f t="shared" si="53"/>
        <v>0</v>
      </c>
      <c r="K345" s="290"/>
      <c r="L345" s="122">
        <f t="shared" si="54"/>
        <v>0</v>
      </c>
      <c r="M345" s="183">
        <f>SUMIFS(BKE!$F:$F,BKE!$C:$C,'nguyen vat lieu kho'!$A:$A,BKE!$B:$B,'nguyen vat lieu kho'!M$3)</f>
        <v>0</v>
      </c>
      <c r="N345" s="183">
        <f>SUMIFS(BKE!$F:$F,BKE!$C:$C,'nguyen vat lieu kho'!$A:$A,BKE!$B:$B,'nguyen vat lieu kho'!N$3)</f>
        <v>0</v>
      </c>
      <c r="O345" s="183">
        <f>SUMIFS(BKE!$F:$F,BKE!$C:$C,'nguyen vat lieu kho'!$A:$A,BKE!$B:$B,'nguyen vat lieu kho'!O$3)</f>
        <v>0</v>
      </c>
      <c r="P345" s="183">
        <f>SUMIFS(BKE!$F:$F,BKE!$C:$C,'nguyen vat lieu kho'!$A:$A,BKE!$B:$B,'nguyen vat lieu kho'!P$3)</f>
        <v>0</v>
      </c>
      <c r="Q345" s="183">
        <f>SUMIFS(BKE!$F:$F,BKE!$C:$C,'nguyen vat lieu kho'!$A:$A,BKE!$B:$B,'nguyen vat lieu kho'!Q$3)</f>
        <v>0</v>
      </c>
      <c r="R345" s="183">
        <f>SUMIFS(BKE!$F:$F,BKE!$C:$C,'nguyen vat lieu kho'!$A:$A,BKE!$B:$B,'nguyen vat lieu kho'!R$3)</f>
        <v>0</v>
      </c>
      <c r="S345" s="183">
        <f>SUMIFS(BKE!$F:$F,BKE!$C:$C,'nguyen vat lieu kho'!$A:$A,BKE!$B:$B,'nguyen vat lieu kho'!S$3)</f>
        <v>0</v>
      </c>
      <c r="T345" s="183">
        <f>SUMIFS(BKE!$F:$F,BKE!$C:$C,'nguyen vat lieu kho'!$A:$A,BKE!$B:$B,'nguyen vat lieu kho'!T$3)</f>
        <v>0</v>
      </c>
      <c r="U345" s="183">
        <f>SUMIFS(BKE!$F:$F,BKE!$C:$C,'nguyen vat lieu kho'!$A:$A,BKE!$B:$B,'nguyen vat lieu kho'!U$3)</f>
        <v>0</v>
      </c>
      <c r="V345" s="183">
        <f>SUMIFS(BKE!$F:$F,BKE!$C:$C,'nguyen vat lieu kho'!$A:$A,BKE!$B:$B,'nguyen vat lieu kho'!V$3)</f>
        <v>0</v>
      </c>
      <c r="W345" s="183">
        <f>SUMIFS(BKE!$F:$F,BKE!$C:$C,'nguyen vat lieu kho'!$A:$A,BKE!$B:$B,'nguyen vat lieu kho'!W$3)</f>
        <v>0</v>
      </c>
      <c r="X345" s="183">
        <f>SUMIFS(BKE!$F:$F,BKE!$C:$C,'nguyen vat lieu kho'!$A:$A,BKE!$B:$B,'nguyen vat lieu kho'!X$3)</f>
        <v>0</v>
      </c>
      <c r="Y345" s="183">
        <f>SUMIFS(BKE!$F:$F,BKE!$C:$C,'nguyen vat lieu kho'!$A:$A,BKE!$B:$B,'nguyen vat lieu kho'!Y$3)</f>
        <v>0</v>
      </c>
      <c r="Z345" s="183">
        <f>SUMIFS(BKE!$F:$F,BKE!$C:$C,'nguyen vat lieu kho'!$A:$A,BKE!$B:$B,'nguyen vat lieu kho'!Z$3)</f>
        <v>0</v>
      </c>
      <c r="AA345" s="183">
        <f>SUMIFS(BKE!$F:$F,BKE!$C:$C,'nguyen vat lieu kho'!$A:$A,BKE!$B:$B,'nguyen vat lieu kho'!AA$3)</f>
        <v>0</v>
      </c>
      <c r="AB345" s="183">
        <f>SUMIFS(BKE!$F:$F,BKE!$C:$C,'nguyen vat lieu kho'!$A:$A,BKE!$B:$B,'nguyen vat lieu kho'!AB$3)</f>
        <v>0</v>
      </c>
      <c r="AC345" s="183">
        <f>SUMIFS(BKE!$F:$F,BKE!$C:$C,'nguyen vat lieu kho'!$A:$A,BKE!$B:$B,'nguyen vat lieu kho'!AC$3)</f>
        <v>0</v>
      </c>
      <c r="AD345" s="183">
        <f>SUMIFS(BKE!$F:$F,BKE!$C:$C,'nguyen vat lieu kho'!$A:$A,BKE!$B:$B,'nguyen vat lieu kho'!AD$3)</f>
        <v>0</v>
      </c>
      <c r="AE345" s="183">
        <f>SUMIFS(BKE!$F:$F,BKE!$C:$C,'nguyen vat lieu kho'!$A:$A,BKE!$B:$B,'nguyen vat lieu kho'!AE$3)</f>
        <v>0</v>
      </c>
      <c r="AF345" s="183">
        <f>SUMIFS(BKE!$F:$F,BKE!$C:$C,'nguyen vat lieu kho'!$A:$A,BKE!$B:$B,'nguyen vat lieu kho'!AF$3)</f>
        <v>0</v>
      </c>
      <c r="AG345" s="183">
        <f>SUMIFS(BKE!$F:$F,BKE!$C:$C,'nguyen vat lieu kho'!$A:$A,BKE!$B:$B,'nguyen vat lieu kho'!AG$3)</f>
        <v>0</v>
      </c>
      <c r="AH345" s="183">
        <f>SUMIFS(BKE!$F:$F,BKE!$C:$C,'nguyen vat lieu kho'!$A:$A,BKE!$B:$B,'nguyen vat lieu kho'!AH$3)</f>
        <v>0</v>
      </c>
      <c r="AI345" s="183">
        <f>SUMIFS(BKE!$F:$F,BKE!$C:$C,'nguyen vat lieu kho'!$A:$A,BKE!$B:$B,'nguyen vat lieu kho'!AI$3)</f>
        <v>0</v>
      </c>
      <c r="AJ345" s="183">
        <f>SUMIFS(BKE!$F:$F,BKE!$C:$C,'nguyen vat lieu kho'!$A:$A,BKE!$B:$B,'nguyen vat lieu kho'!AJ$3)</f>
        <v>0</v>
      </c>
      <c r="AK345" s="183">
        <f>SUMIFS(BKE!$F:$F,BKE!$C:$C,'nguyen vat lieu kho'!$A:$A,BKE!$B:$B,'nguyen vat lieu kho'!AK$3)</f>
        <v>0</v>
      </c>
      <c r="AL345" s="183">
        <f>SUMIFS(BKE!$F:$F,BKE!$C:$C,'nguyen vat lieu kho'!$A:$A,BKE!$B:$B,'nguyen vat lieu kho'!AL$3)</f>
        <v>0</v>
      </c>
      <c r="AM345" s="183">
        <f>SUMIFS(BKE!$F:$F,BKE!$C:$C,'nguyen vat lieu kho'!$A:$A,BKE!$B:$B,'nguyen vat lieu kho'!AM$3)</f>
        <v>0</v>
      </c>
      <c r="AN345" s="183">
        <f>SUMIFS(BKE!$F:$F,BKE!$C:$C,'nguyen vat lieu kho'!$A:$A,BKE!$B:$B,'nguyen vat lieu kho'!AN$3)</f>
        <v>0</v>
      </c>
      <c r="AO345" s="183">
        <f>SUMIFS(BKE!$F:$F,BKE!$C:$C,'nguyen vat lieu kho'!$A:$A,BKE!$B:$B,'nguyen vat lieu kho'!AO$3)</f>
        <v>0</v>
      </c>
      <c r="AP345" s="183">
        <f>SUMIFS(BKE!$F:$F,BKE!$C:$C,'nguyen vat lieu kho'!$A:$A,BKE!$B:$B,'nguyen vat lieu kho'!AP$3)</f>
        <v>0</v>
      </c>
      <c r="AQ345" s="183">
        <f>SUMIFS(BKE!$F:$F,BKE!$C:$C,'nguyen vat lieu kho'!$A:$A,BKE!$B:$B,'nguyen vat lieu kho'!AQ$3)</f>
        <v>0</v>
      </c>
    </row>
    <row r="346" spans="1:43" s="118" customFormat="1" ht="25.5" customHeight="1">
      <c r="A346" s="6" t="s">
        <v>404</v>
      </c>
      <c r="B346" s="134" t="s">
        <v>405</v>
      </c>
      <c r="C346" s="135" t="s">
        <v>28</v>
      </c>
      <c r="D346" s="123" t="str">
        <f>VLOOKUP(A346,BKE!C652:H1058,5,0)</f>
        <v>0</v>
      </c>
      <c r="E346" s="128"/>
      <c r="F346" s="124">
        <f t="shared" si="55"/>
        <v>0</v>
      </c>
      <c r="G346" s="125">
        <f t="shared" si="56"/>
        <v>0</v>
      </c>
      <c r="H346" s="126">
        <f t="shared" si="52"/>
        <v>0</v>
      </c>
      <c r="I346" s="127">
        <f t="shared" si="53"/>
        <v>0</v>
      </c>
      <c r="J346" s="127">
        <f t="shared" si="53"/>
        <v>0</v>
      </c>
      <c r="K346" s="128"/>
      <c r="L346" s="122">
        <f t="shared" si="54"/>
        <v>0</v>
      </c>
      <c r="M346" s="183">
        <f>SUMIFS(BKE!$F:$F,BKE!$C:$C,'nguyen vat lieu kho'!$A:$A,BKE!$B:$B,'nguyen vat lieu kho'!M$3)</f>
        <v>0</v>
      </c>
      <c r="N346" s="183">
        <f>SUMIFS(BKE!$F:$F,BKE!$C:$C,'nguyen vat lieu kho'!$A:$A,BKE!$B:$B,'nguyen vat lieu kho'!N$3)</f>
        <v>0</v>
      </c>
      <c r="O346" s="183">
        <f>SUMIFS(BKE!$F:$F,BKE!$C:$C,'nguyen vat lieu kho'!$A:$A,BKE!$B:$B,'nguyen vat lieu kho'!O$3)</f>
        <v>0</v>
      </c>
      <c r="P346" s="183">
        <f>SUMIFS(BKE!$F:$F,BKE!$C:$C,'nguyen vat lieu kho'!$A:$A,BKE!$B:$B,'nguyen vat lieu kho'!P$3)</f>
        <v>0</v>
      </c>
      <c r="Q346" s="183">
        <f>SUMIFS(BKE!$F:$F,BKE!$C:$C,'nguyen vat lieu kho'!$A:$A,BKE!$B:$B,'nguyen vat lieu kho'!Q$3)</f>
        <v>0</v>
      </c>
      <c r="R346" s="183">
        <f>SUMIFS(BKE!$F:$F,BKE!$C:$C,'nguyen vat lieu kho'!$A:$A,BKE!$B:$B,'nguyen vat lieu kho'!R$3)</f>
        <v>0</v>
      </c>
      <c r="S346" s="183">
        <f>SUMIFS(BKE!$F:$F,BKE!$C:$C,'nguyen vat lieu kho'!$A:$A,BKE!$B:$B,'nguyen vat lieu kho'!S$3)</f>
        <v>0</v>
      </c>
      <c r="T346" s="183">
        <f>SUMIFS(BKE!$F:$F,BKE!$C:$C,'nguyen vat lieu kho'!$A:$A,BKE!$B:$B,'nguyen vat lieu kho'!T$3)</f>
        <v>0</v>
      </c>
      <c r="U346" s="183">
        <f>SUMIFS(BKE!$F:$F,BKE!$C:$C,'nguyen vat lieu kho'!$A:$A,BKE!$B:$B,'nguyen vat lieu kho'!U$3)</f>
        <v>0</v>
      </c>
      <c r="V346" s="183">
        <f>SUMIFS(BKE!$F:$F,BKE!$C:$C,'nguyen vat lieu kho'!$A:$A,BKE!$B:$B,'nguyen vat lieu kho'!V$3)</f>
        <v>0</v>
      </c>
      <c r="W346" s="183">
        <f>SUMIFS(BKE!$F:$F,BKE!$C:$C,'nguyen vat lieu kho'!$A:$A,BKE!$B:$B,'nguyen vat lieu kho'!W$3)</f>
        <v>0</v>
      </c>
      <c r="X346" s="183">
        <f>SUMIFS(BKE!$F:$F,BKE!$C:$C,'nguyen vat lieu kho'!$A:$A,BKE!$B:$B,'nguyen vat lieu kho'!X$3)</f>
        <v>0</v>
      </c>
      <c r="Y346" s="183">
        <f>SUMIFS(BKE!$F:$F,BKE!$C:$C,'nguyen vat lieu kho'!$A:$A,BKE!$B:$B,'nguyen vat lieu kho'!Y$3)</f>
        <v>0</v>
      </c>
      <c r="Z346" s="183">
        <f>SUMIFS(BKE!$F:$F,BKE!$C:$C,'nguyen vat lieu kho'!$A:$A,BKE!$B:$B,'nguyen vat lieu kho'!Z$3)</f>
        <v>0</v>
      </c>
      <c r="AA346" s="183">
        <f>SUMIFS(BKE!$F:$F,BKE!$C:$C,'nguyen vat lieu kho'!$A:$A,BKE!$B:$B,'nguyen vat lieu kho'!AA$3)</f>
        <v>0</v>
      </c>
      <c r="AB346" s="183">
        <f>SUMIFS(BKE!$F:$F,BKE!$C:$C,'nguyen vat lieu kho'!$A:$A,BKE!$B:$B,'nguyen vat lieu kho'!AB$3)</f>
        <v>0</v>
      </c>
      <c r="AC346" s="183">
        <f>SUMIFS(BKE!$F:$F,BKE!$C:$C,'nguyen vat lieu kho'!$A:$A,BKE!$B:$B,'nguyen vat lieu kho'!AC$3)</f>
        <v>0</v>
      </c>
      <c r="AD346" s="183">
        <f>SUMIFS(BKE!$F:$F,BKE!$C:$C,'nguyen vat lieu kho'!$A:$A,BKE!$B:$B,'nguyen vat lieu kho'!AD$3)</f>
        <v>0</v>
      </c>
      <c r="AE346" s="183">
        <f>SUMIFS(BKE!$F:$F,BKE!$C:$C,'nguyen vat lieu kho'!$A:$A,BKE!$B:$B,'nguyen vat lieu kho'!AE$3)</f>
        <v>0</v>
      </c>
      <c r="AF346" s="183">
        <f>SUMIFS(BKE!$F:$F,BKE!$C:$C,'nguyen vat lieu kho'!$A:$A,BKE!$B:$B,'nguyen vat lieu kho'!AF$3)</f>
        <v>0</v>
      </c>
      <c r="AG346" s="183">
        <f>SUMIFS(BKE!$F:$F,BKE!$C:$C,'nguyen vat lieu kho'!$A:$A,BKE!$B:$B,'nguyen vat lieu kho'!AG$3)</f>
        <v>0</v>
      </c>
      <c r="AH346" s="183">
        <f>SUMIFS(BKE!$F:$F,BKE!$C:$C,'nguyen vat lieu kho'!$A:$A,BKE!$B:$B,'nguyen vat lieu kho'!AH$3)</f>
        <v>0</v>
      </c>
      <c r="AI346" s="183">
        <f>SUMIFS(BKE!$F:$F,BKE!$C:$C,'nguyen vat lieu kho'!$A:$A,BKE!$B:$B,'nguyen vat lieu kho'!AI$3)</f>
        <v>0</v>
      </c>
      <c r="AJ346" s="183">
        <f>SUMIFS(BKE!$F:$F,BKE!$C:$C,'nguyen vat lieu kho'!$A:$A,BKE!$B:$B,'nguyen vat lieu kho'!AJ$3)</f>
        <v>0</v>
      </c>
      <c r="AK346" s="183">
        <f>SUMIFS(BKE!$F:$F,BKE!$C:$C,'nguyen vat lieu kho'!$A:$A,BKE!$B:$B,'nguyen vat lieu kho'!AK$3)</f>
        <v>0</v>
      </c>
      <c r="AL346" s="183">
        <f>SUMIFS(BKE!$F:$F,BKE!$C:$C,'nguyen vat lieu kho'!$A:$A,BKE!$B:$B,'nguyen vat lieu kho'!AL$3)</f>
        <v>0</v>
      </c>
      <c r="AM346" s="183">
        <f>SUMIFS(BKE!$F:$F,BKE!$C:$C,'nguyen vat lieu kho'!$A:$A,BKE!$B:$B,'nguyen vat lieu kho'!AM$3)</f>
        <v>0</v>
      </c>
      <c r="AN346" s="183">
        <f>SUMIFS(BKE!$F:$F,BKE!$C:$C,'nguyen vat lieu kho'!$A:$A,BKE!$B:$B,'nguyen vat lieu kho'!AN$3)</f>
        <v>0</v>
      </c>
      <c r="AO346" s="183">
        <f>SUMIFS(BKE!$F:$F,BKE!$C:$C,'nguyen vat lieu kho'!$A:$A,BKE!$B:$B,'nguyen vat lieu kho'!AO$3)</f>
        <v>0</v>
      </c>
      <c r="AP346" s="183">
        <f>SUMIFS(BKE!$F:$F,BKE!$C:$C,'nguyen vat lieu kho'!$A:$A,BKE!$B:$B,'nguyen vat lieu kho'!AP$3)</f>
        <v>0</v>
      </c>
      <c r="AQ346" s="183">
        <f>SUMIFS(BKE!$F:$F,BKE!$C:$C,'nguyen vat lieu kho'!$A:$A,BKE!$B:$B,'nguyen vat lieu kho'!AQ$3)</f>
        <v>0</v>
      </c>
    </row>
    <row r="347" spans="1:43" s="118" customFormat="1" ht="25.5" customHeight="1">
      <c r="A347" s="6" t="s">
        <v>400</v>
      </c>
      <c r="B347" s="134" t="s">
        <v>401</v>
      </c>
      <c r="C347" s="135" t="s">
        <v>28</v>
      </c>
      <c r="D347" s="123"/>
      <c r="E347" s="128"/>
      <c r="F347" s="124">
        <f t="shared" si="55"/>
        <v>0</v>
      </c>
      <c r="G347" s="125">
        <f t="shared" si="56"/>
        <v>0</v>
      </c>
      <c r="H347" s="126">
        <f t="shared" si="52"/>
        <v>0</v>
      </c>
      <c r="I347" s="127">
        <f t="shared" si="53"/>
        <v>0</v>
      </c>
      <c r="J347" s="127">
        <f t="shared" si="53"/>
        <v>0</v>
      </c>
      <c r="K347" s="128"/>
      <c r="L347" s="122">
        <f t="shared" si="54"/>
        <v>0</v>
      </c>
      <c r="M347" s="183">
        <f>SUMIFS(BKE!$F:$F,BKE!$C:$C,'nguyen vat lieu kho'!$A:$A,BKE!$B:$B,'nguyen vat lieu kho'!M$3)</f>
        <v>0</v>
      </c>
      <c r="N347" s="183">
        <f>SUMIFS(BKE!$F:$F,BKE!$C:$C,'nguyen vat lieu kho'!$A:$A,BKE!$B:$B,'nguyen vat lieu kho'!N$3)</f>
        <v>0</v>
      </c>
      <c r="O347" s="183">
        <f>SUMIFS(BKE!$F:$F,BKE!$C:$C,'nguyen vat lieu kho'!$A:$A,BKE!$B:$B,'nguyen vat lieu kho'!O$3)</f>
        <v>0</v>
      </c>
      <c r="P347" s="183">
        <f>SUMIFS(BKE!$F:$F,BKE!$C:$C,'nguyen vat lieu kho'!$A:$A,BKE!$B:$B,'nguyen vat lieu kho'!P$3)</f>
        <v>0</v>
      </c>
      <c r="Q347" s="183">
        <f>SUMIFS(BKE!$F:$F,BKE!$C:$C,'nguyen vat lieu kho'!$A:$A,BKE!$B:$B,'nguyen vat lieu kho'!Q$3)</f>
        <v>0</v>
      </c>
      <c r="R347" s="183">
        <f>SUMIFS(BKE!$F:$F,BKE!$C:$C,'nguyen vat lieu kho'!$A:$A,BKE!$B:$B,'nguyen vat lieu kho'!R$3)</f>
        <v>0</v>
      </c>
      <c r="S347" s="183">
        <f>SUMIFS(BKE!$F:$F,BKE!$C:$C,'nguyen vat lieu kho'!$A:$A,BKE!$B:$B,'nguyen vat lieu kho'!S$3)</f>
        <v>0</v>
      </c>
      <c r="T347" s="183">
        <f>SUMIFS(BKE!$F:$F,BKE!$C:$C,'nguyen vat lieu kho'!$A:$A,BKE!$B:$B,'nguyen vat lieu kho'!T$3)</f>
        <v>0</v>
      </c>
      <c r="U347" s="183">
        <f>SUMIFS(BKE!$F:$F,BKE!$C:$C,'nguyen vat lieu kho'!$A:$A,BKE!$B:$B,'nguyen vat lieu kho'!U$3)</f>
        <v>0</v>
      </c>
      <c r="V347" s="183">
        <f>SUMIFS(BKE!$F:$F,BKE!$C:$C,'nguyen vat lieu kho'!$A:$A,BKE!$B:$B,'nguyen vat lieu kho'!V$3)</f>
        <v>0</v>
      </c>
      <c r="W347" s="183">
        <f>SUMIFS(BKE!$F:$F,BKE!$C:$C,'nguyen vat lieu kho'!$A:$A,BKE!$B:$B,'nguyen vat lieu kho'!W$3)</f>
        <v>0</v>
      </c>
      <c r="X347" s="183">
        <f>SUMIFS(BKE!$F:$F,BKE!$C:$C,'nguyen vat lieu kho'!$A:$A,BKE!$B:$B,'nguyen vat lieu kho'!X$3)</f>
        <v>0</v>
      </c>
      <c r="Y347" s="183">
        <f>SUMIFS(BKE!$F:$F,BKE!$C:$C,'nguyen vat lieu kho'!$A:$A,BKE!$B:$B,'nguyen vat lieu kho'!Y$3)</f>
        <v>0</v>
      </c>
      <c r="Z347" s="183">
        <f>SUMIFS(BKE!$F:$F,BKE!$C:$C,'nguyen vat lieu kho'!$A:$A,BKE!$B:$B,'nguyen vat lieu kho'!Z$3)</f>
        <v>0</v>
      </c>
      <c r="AA347" s="183">
        <f>SUMIFS(BKE!$F:$F,BKE!$C:$C,'nguyen vat lieu kho'!$A:$A,BKE!$B:$B,'nguyen vat lieu kho'!AA$3)</f>
        <v>0</v>
      </c>
      <c r="AB347" s="183">
        <f>SUMIFS(BKE!$F:$F,BKE!$C:$C,'nguyen vat lieu kho'!$A:$A,BKE!$B:$B,'nguyen vat lieu kho'!AB$3)</f>
        <v>0</v>
      </c>
      <c r="AC347" s="183">
        <f>SUMIFS(BKE!$F:$F,BKE!$C:$C,'nguyen vat lieu kho'!$A:$A,BKE!$B:$B,'nguyen vat lieu kho'!AC$3)</f>
        <v>0</v>
      </c>
      <c r="AD347" s="183">
        <f>SUMIFS(BKE!$F:$F,BKE!$C:$C,'nguyen vat lieu kho'!$A:$A,BKE!$B:$B,'nguyen vat lieu kho'!AD$3)</f>
        <v>0</v>
      </c>
      <c r="AE347" s="183">
        <f>SUMIFS(BKE!$F:$F,BKE!$C:$C,'nguyen vat lieu kho'!$A:$A,BKE!$B:$B,'nguyen vat lieu kho'!AE$3)</f>
        <v>0</v>
      </c>
      <c r="AF347" s="183">
        <f>SUMIFS(BKE!$F:$F,BKE!$C:$C,'nguyen vat lieu kho'!$A:$A,BKE!$B:$B,'nguyen vat lieu kho'!AF$3)</f>
        <v>0</v>
      </c>
      <c r="AG347" s="183">
        <f>SUMIFS(BKE!$F:$F,BKE!$C:$C,'nguyen vat lieu kho'!$A:$A,BKE!$B:$B,'nguyen vat lieu kho'!AG$3)</f>
        <v>0</v>
      </c>
      <c r="AH347" s="183">
        <f>SUMIFS(BKE!$F:$F,BKE!$C:$C,'nguyen vat lieu kho'!$A:$A,BKE!$B:$B,'nguyen vat lieu kho'!AH$3)</f>
        <v>0</v>
      </c>
      <c r="AI347" s="183">
        <f>SUMIFS(BKE!$F:$F,BKE!$C:$C,'nguyen vat lieu kho'!$A:$A,BKE!$B:$B,'nguyen vat lieu kho'!AI$3)</f>
        <v>0</v>
      </c>
      <c r="AJ347" s="183">
        <f>SUMIFS(BKE!$F:$F,BKE!$C:$C,'nguyen vat lieu kho'!$A:$A,BKE!$B:$B,'nguyen vat lieu kho'!AJ$3)</f>
        <v>0</v>
      </c>
      <c r="AK347" s="183">
        <f>SUMIFS(BKE!$F:$F,BKE!$C:$C,'nguyen vat lieu kho'!$A:$A,BKE!$B:$B,'nguyen vat lieu kho'!AK$3)</f>
        <v>0</v>
      </c>
      <c r="AL347" s="183">
        <f>SUMIFS(BKE!$F:$F,BKE!$C:$C,'nguyen vat lieu kho'!$A:$A,BKE!$B:$B,'nguyen vat lieu kho'!AL$3)</f>
        <v>0</v>
      </c>
      <c r="AM347" s="183">
        <f>SUMIFS(BKE!$F:$F,BKE!$C:$C,'nguyen vat lieu kho'!$A:$A,BKE!$B:$B,'nguyen vat lieu kho'!AM$3)</f>
        <v>0</v>
      </c>
      <c r="AN347" s="183">
        <f>SUMIFS(BKE!$F:$F,BKE!$C:$C,'nguyen vat lieu kho'!$A:$A,BKE!$B:$B,'nguyen vat lieu kho'!AN$3)</f>
        <v>0</v>
      </c>
      <c r="AO347" s="183">
        <f>SUMIFS(BKE!$F:$F,BKE!$C:$C,'nguyen vat lieu kho'!$A:$A,BKE!$B:$B,'nguyen vat lieu kho'!AO$3)</f>
        <v>0</v>
      </c>
      <c r="AP347" s="183">
        <f>SUMIFS(BKE!$F:$F,BKE!$C:$C,'nguyen vat lieu kho'!$A:$A,BKE!$B:$B,'nguyen vat lieu kho'!AP$3)</f>
        <v>0</v>
      </c>
      <c r="AQ347" s="183">
        <f>SUMIFS(BKE!$F:$F,BKE!$C:$C,'nguyen vat lieu kho'!$A:$A,BKE!$B:$B,'nguyen vat lieu kho'!AQ$3)</f>
        <v>0</v>
      </c>
    </row>
    <row r="348" spans="1:43" s="118" customFormat="1" ht="25.5" customHeight="1">
      <c r="A348" s="6" t="s">
        <v>412</v>
      </c>
      <c r="B348" s="134" t="s">
        <v>413</v>
      </c>
      <c r="C348" s="135" t="s">
        <v>414</v>
      </c>
      <c r="D348" s="123">
        <f>VLOOKUP(A348,BKE!C654:H1060,5,0)</f>
        <v>9600</v>
      </c>
      <c r="E348" s="128">
        <v>10</v>
      </c>
      <c r="F348" s="124">
        <f t="shared" si="55"/>
        <v>96000</v>
      </c>
      <c r="G348" s="125">
        <f t="shared" si="56"/>
        <v>60</v>
      </c>
      <c r="H348" s="126">
        <f t="shared" si="52"/>
        <v>576000</v>
      </c>
      <c r="I348" s="127">
        <f t="shared" si="53"/>
        <v>59</v>
      </c>
      <c r="J348" s="127">
        <f t="shared" si="53"/>
        <v>566400</v>
      </c>
      <c r="K348" s="128">
        <v>11</v>
      </c>
      <c r="L348" s="122">
        <f t="shared" si="54"/>
        <v>105600</v>
      </c>
      <c r="M348" s="183">
        <f>SUMIFS(BKE!$F:$F,BKE!$C:$C,'nguyen vat lieu kho'!$A:$A,BKE!$B:$B,'nguyen vat lieu kho'!M$3)</f>
        <v>0</v>
      </c>
      <c r="N348" s="183">
        <f>SUMIFS(BKE!$F:$F,BKE!$C:$C,'nguyen vat lieu kho'!$A:$A,BKE!$B:$B,'nguyen vat lieu kho'!N$3)</f>
        <v>0</v>
      </c>
      <c r="O348" s="183">
        <f>SUMIFS(BKE!$F:$F,BKE!$C:$C,'nguyen vat lieu kho'!$A:$A,BKE!$B:$B,'nguyen vat lieu kho'!O$3)</f>
        <v>0</v>
      </c>
      <c r="P348" s="183">
        <f>SUMIFS(BKE!$F:$F,BKE!$C:$C,'nguyen vat lieu kho'!$A:$A,BKE!$B:$B,'nguyen vat lieu kho'!P$3)</f>
        <v>0</v>
      </c>
      <c r="Q348" s="183">
        <f>SUMIFS(BKE!$F:$F,BKE!$C:$C,'nguyen vat lieu kho'!$A:$A,BKE!$B:$B,'nguyen vat lieu kho'!Q$3)</f>
        <v>0</v>
      </c>
      <c r="R348" s="183">
        <f>SUMIFS(BKE!$F:$F,BKE!$C:$C,'nguyen vat lieu kho'!$A:$A,BKE!$B:$B,'nguyen vat lieu kho'!R$3)</f>
        <v>0</v>
      </c>
      <c r="S348" s="183">
        <f>SUMIFS(BKE!$F:$F,BKE!$C:$C,'nguyen vat lieu kho'!$A:$A,BKE!$B:$B,'nguyen vat lieu kho'!S$3)</f>
        <v>0</v>
      </c>
      <c r="T348" s="183">
        <f>SUMIFS(BKE!$F:$F,BKE!$C:$C,'nguyen vat lieu kho'!$A:$A,BKE!$B:$B,'nguyen vat lieu kho'!T$3)</f>
        <v>20</v>
      </c>
      <c r="U348" s="183">
        <f>SUMIFS(BKE!$F:$F,BKE!$C:$C,'nguyen vat lieu kho'!$A:$A,BKE!$B:$B,'nguyen vat lieu kho'!U$3)</f>
        <v>0</v>
      </c>
      <c r="V348" s="183">
        <f>SUMIFS(BKE!$F:$F,BKE!$C:$C,'nguyen vat lieu kho'!$A:$A,BKE!$B:$B,'nguyen vat lieu kho'!V$3)</f>
        <v>0</v>
      </c>
      <c r="W348" s="183">
        <f>SUMIFS(BKE!$F:$F,BKE!$C:$C,'nguyen vat lieu kho'!$A:$A,BKE!$B:$B,'nguyen vat lieu kho'!W$3)</f>
        <v>0</v>
      </c>
      <c r="X348" s="183">
        <f>SUMIFS(BKE!$F:$F,BKE!$C:$C,'nguyen vat lieu kho'!$A:$A,BKE!$B:$B,'nguyen vat lieu kho'!X$3)</f>
        <v>0</v>
      </c>
      <c r="Y348" s="183">
        <f>SUMIFS(BKE!$F:$F,BKE!$C:$C,'nguyen vat lieu kho'!$A:$A,BKE!$B:$B,'nguyen vat lieu kho'!Y$3)</f>
        <v>0</v>
      </c>
      <c r="Z348" s="183">
        <f>SUMIFS(BKE!$F:$F,BKE!$C:$C,'nguyen vat lieu kho'!$A:$A,BKE!$B:$B,'nguyen vat lieu kho'!Z$3)</f>
        <v>0</v>
      </c>
      <c r="AA348" s="183">
        <f>SUMIFS(BKE!$F:$F,BKE!$C:$C,'nguyen vat lieu kho'!$A:$A,BKE!$B:$B,'nguyen vat lieu kho'!AA$3)</f>
        <v>15</v>
      </c>
      <c r="AB348" s="183">
        <f>SUMIFS(BKE!$F:$F,BKE!$C:$C,'nguyen vat lieu kho'!$A:$A,BKE!$B:$B,'nguyen vat lieu kho'!AB$3)</f>
        <v>0</v>
      </c>
      <c r="AC348" s="183">
        <f>SUMIFS(BKE!$F:$F,BKE!$C:$C,'nguyen vat lieu kho'!$A:$A,BKE!$B:$B,'nguyen vat lieu kho'!AC$3)</f>
        <v>0</v>
      </c>
      <c r="AD348" s="183">
        <f>SUMIFS(BKE!$F:$F,BKE!$C:$C,'nguyen vat lieu kho'!$A:$A,BKE!$B:$B,'nguyen vat lieu kho'!AD$3)</f>
        <v>0</v>
      </c>
      <c r="AE348" s="183">
        <f>SUMIFS(BKE!$F:$F,BKE!$C:$C,'nguyen vat lieu kho'!$A:$A,BKE!$B:$B,'nguyen vat lieu kho'!AE$3)</f>
        <v>0</v>
      </c>
      <c r="AF348" s="183">
        <f>SUMIFS(BKE!$F:$F,BKE!$C:$C,'nguyen vat lieu kho'!$A:$A,BKE!$B:$B,'nguyen vat lieu kho'!AF$3)</f>
        <v>0</v>
      </c>
      <c r="AG348" s="183">
        <f>SUMIFS(BKE!$F:$F,BKE!$C:$C,'nguyen vat lieu kho'!$A:$A,BKE!$B:$B,'nguyen vat lieu kho'!AG$3)</f>
        <v>0</v>
      </c>
      <c r="AH348" s="183">
        <f>SUMIFS(BKE!$F:$F,BKE!$C:$C,'nguyen vat lieu kho'!$A:$A,BKE!$B:$B,'nguyen vat lieu kho'!AH$3)</f>
        <v>15</v>
      </c>
      <c r="AI348" s="183">
        <f>SUMIFS(BKE!$F:$F,BKE!$C:$C,'nguyen vat lieu kho'!$A:$A,BKE!$B:$B,'nguyen vat lieu kho'!AI$3)</f>
        <v>0</v>
      </c>
      <c r="AJ348" s="183">
        <f>SUMIFS(BKE!$F:$F,BKE!$C:$C,'nguyen vat lieu kho'!$A:$A,BKE!$B:$B,'nguyen vat lieu kho'!AJ$3)</f>
        <v>0</v>
      </c>
      <c r="AK348" s="183">
        <f>SUMIFS(BKE!$F:$F,BKE!$C:$C,'nguyen vat lieu kho'!$A:$A,BKE!$B:$B,'nguyen vat lieu kho'!AK$3)</f>
        <v>0</v>
      </c>
      <c r="AL348" s="183">
        <f>SUMIFS(BKE!$F:$F,BKE!$C:$C,'nguyen vat lieu kho'!$A:$A,BKE!$B:$B,'nguyen vat lieu kho'!AL$3)</f>
        <v>0</v>
      </c>
      <c r="AM348" s="183">
        <f>SUMIFS(BKE!$F:$F,BKE!$C:$C,'nguyen vat lieu kho'!$A:$A,BKE!$B:$B,'nguyen vat lieu kho'!AM$3)</f>
        <v>0</v>
      </c>
      <c r="AN348" s="183">
        <f>SUMIFS(BKE!$F:$F,BKE!$C:$C,'nguyen vat lieu kho'!$A:$A,BKE!$B:$B,'nguyen vat lieu kho'!AN$3)</f>
        <v>0</v>
      </c>
      <c r="AO348" s="183">
        <f>SUMIFS(BKE!$F:$F,BKE!$C:$C,'nguyen vat lieu kho'!$A:$A,BKE!$B:$B,'nguyen vat lieu kho'!AO$3)</f>
        <v>0</v>
      </c>
      <c r="AP348" s="183">
        <f>SUMIFS(BKE!$F:$F,BKE!$C:$C,'nguyen vat lieu kho'!$A:$A,BKE!$B:$B,'nguyen vat lieu kho'!AP$3)</f>
        <v>10</v>
      </c>
      <c r="AQ348" s="183">
        <f>SUMIFS(BKE!$F:$F,BKE!$C:$C,'nguyen vat lieu kho'!$A:$A,BKE!$B:$B,'nguyen vat lieu kho'!AQ$3)</f>
        <v>0</v>
      </c>
    </row>
    <row r="349" spans="1:43" s="118" customFormat="1" ht="25.5" customHeight="1">
      <c r="A349" s="6" t="s">
        <v>415</v>
      </c>
      <c r="B349" s="134" t="s">
        <v>416</v>
      </c>
      <c r="C349" s="135" t="s">
        <v>417</v>
      </c>
      <c r="D349" s="123"/>
      <c r="E349" s="290"/>
      <c r="F349" s="124">
        <f t="shared" si="55"/>
        <v>0</v>
      </c>
      <c r="G349" s="125">
        <f t="shared" si="56"/>
        <v>0</v>
      </c>
      <c r="H349" s="126">
        <f t="shared" si="52"/>
        <v>0</v>
      </c>
      <c r="I349" s="127">
        <f t="shared" si="53"/>
        <v>0</v>
      </c>
      <c r="J349" s="127">
        <f t="shared" si="53"/>
        <v>0</v>
      </c>
      <c r="K349" s="290"/>
      <c r="L349" s="122">
        <f t="shared" si="54"/>
        <v>0</v>
      </c>
      <c r="M349" s="183">
        <f>SUMIFS(BKE!$F:$F,BKE!$C:$C,'nguyen vat lieu kho'!$A:$A,BKE!$B:$B,'nguyen vat lieu kho'!M$3)</f>
        <v>0</v>
      </c>
      <c r="N349" s="183">
        <f>SUMIFS(BKE!$F:$F,BKE!$C:$C,'nguyen vat lieu kho'!$A:$A,BKE!$B:$B,'nguyen vat lieu kho'!N$3)</f>
        <v>0</v>
      </c>
      <c r="O349" s="183">
        <f>SUMIFS(BKE!$F:$F,BKE!$C:$C,'nguyen vat lieu kho'!$A:$A,BKE!$B:$B,'nguyen vat lieu kho'!O$3)</f>
        <v>0</v>
      </c>
      <c r="P349" s="183">
        <f>SUMIFS(BKE!$F:$F,BKE!$C:$C,'nguyen vat lieu kho'!$A:$A,BKE!$B:$B,'nguyen vat lieu kho'!P$3)</f>
        <v>0</v>
      </c>
      <c r="Q349" s="183">
        <f>SUMIFS(BKE!$F:$F,BKE!$C:$C,'nguyen vat lieu kho'!$A:$A,BKE!$B:$B,'nguyen vat lieu kho'!Q$3)</f>
        <v>0</v>
      </c>
      <c r="R349" s="183">
        <f>SUMIFS(BKE!$F:$F,BKE!$C:$C,'nguyen vat lieu kho'!$A:$A,BKE!$B:$B,'nguyen vat lieu kho'!R$3)</f>
        <v>0</v>
      </c>
      <c r="S349" s="183">
        <f>SUMIFS(BKE!$F:$F,BKE!$C:$C,'nguyen vat lieu kho'!$A:$A,BKE!$B:$B,'nguyen vat lieu kho'!S$3)</f>
        <v>0</v>
      </c>
      <c r="T349" s="183">
        <f>SUMIFS(BKE!$F:$F,BKE!$C:$C,'nguyen vat lieu kho'!$A:$A,BKE!$B:$B,'nguyen vat lieu kho'!T$3)</f>
        <v>0</v>
      </c>
      <c r="U349" s="183">
        <f>SUMIFS(BKE!$F:$F,BKE!$C:$C,'nguyen vat lieu kho'!$A:$A,BKE!$B:$B,'nguyen vat lieu kho'!U$3)</f>
        <v>0</v>
      </c>
      <c r="V349" s="183">
        <f>SUMIFS(BKE!$F:$F,BKE!$C:$C,'nguyen vat lieu kho'!$A:$A,BKE!$B:$B,'nguyen vat lieu kho'!V$3)</f>
        <v>0</v>
      </c>
      <c r="W349" s="183">
        <f>SUMIFS(BKE!$F:$F,BKE!$C:$C,'nguyen vat lieu kho'!$A:$A,BKE!$B:$B,'nguyen vat lieu kho'!W$3)</f>
        <v>0</v>
      </c>
      <c r="X349" s="183">
        <f>SUMIFS(BKE!$F:$F,BKE!$C:$C,'nguyen vat lieu kho'!$A:$A,BKE!$B:$B,'nguyen vat lieu kho'!X$3)</f>
        <v>0</v>
      </c>
      <c r="Y349" s="183">
        <f>SUMIFS(BKE!$F:$F,BKE!$C:$C,'nguyen vat lieu kho'!$A:$A,BKE!$B:$B,'nguyen vat lieu kho'!Y$3)</f>
        <v>0</v>
      </c>
      <c r="Z349" s="183">
        <f>SUMIFS(BKE!$F:$F,BKE!$C:$C,'nguyen vat lieu kho'!$A:$A,BKE!$B:$B,'nguyen vat lieu kho'!Z$3)</f>
        <v>0</v>
      </c>
      <c r="AA349" s="183">
        <f>SUMIFS(BKE!$F:$F,BKE!$C:$C,'nguyen vat lieu kho'!$A:$A,BKE!$B:$B,'nguyen vat lieu kho'!AA$3)</f>
        <v>0</v>
      </c>
      <c r="AB349" s="183">
        <f>SUMIFS(BKE!$F:$F,BKE!$C:$C,'nguyen vat lieu kho'!$A:$A,BKE!$B:$B,'nguyen vat lieu kho'!AB$3)</f>
        <v>0</v>
      </c>
      <c r="AC349" s="183">
        <f>SUMIFS(BKE!$F:$F,BKE!$C:$C,'nguyen vat lieu kho'!$A:$A,BKE!$B:$B,'nguyen vat lieu kho'!AC$3)</f>
        <v>0</v>
      </c>
      <c r="AD349" s="183">
        <f>SUMIFS(BKE!$F:$F,BKE!$C:$C,'nguyen vat lieu kho'!$A:$A,BKE!$B:$B,'nguyen vat lieu kho'!AD$3)</f>
        <v>0</v>
      </c>
      <c r="AE349" s="183">
        <f>SUMIFS(BKE!$F:$F,BKE!$C:$C,'nguyen vat lieu kho'!$A:$A,BKE!$B:$B,'nguyen vat lieu kho'!AE$3)</f>
        <v>0</v>
      </c>
      <c r="AF349" s="183">
        <f>SUMIFS(BKE!$F:$F,BKE!$C:$C,'nguyen vat lieu kho'!$A:$A,BKE!$B:$B,'nguyen vat lieu kho'!AF$3)</f>
        <v>0</v>
      </c>
      <c r="AG349" s="183">
        <f>SUMIFS(BKE!$F:$F,BKE!$C:$C,'nguyen vat lieu kho'!$A:$A,BKE!$B:$B,'nguyen vat lieu kho'!AG$3)</f>
        <v>0</v>
      </c>
      <c r="AH349" s="183">
        <f>SUMIFS(BKE!$F:$F,BKE!$C:$C,'nguyen vat lieu kho'!$A:$A,BKE!$B:$B,'nguyen vat lieu kho'!AH$3)</f>
        <v>0</v>
      </c>
      <c r="AI349" s="183">
        <f>SUMIFS(BKE!$F:$F,BKE!$C:$C,'nguyen vat lieu kho'!$A:$A,BKE!$B:$B,'nguyen vat lieu kho'!AI$3)</f>
        <v>0</v>
      </c>
      <c r="AJ349" s="183">
        <f>SUMIFS(BKE!$F:$F,BKE!$C:$C,'nguyen vat lieu kho'!$A:$A,BKE!$B:$B,'nguyen vat lieu kho'!AJ$3)</f>
        <v>0</v>
      </c>
      <c r="AK349" s="183">
        <f>SUMIFS(BKE!$F:$F,BKE!$C:$C,'nguyen vat lieu kho'!$A:$A,BKE!$B:$B,'nguyen vat lieu kho'!AK$3)</f>
        <v>0</v>
      </c>
      <c r="AL349" s="183">
        <f>SUMIFS(BKE!$F:$F,BKE!$C:$C,'nguyen vat lieu kho'!$A:$A,BKE!$B:$B,'nguyen vat lieu kho'!AL$3)</f>
        <v>0</v>
      </c>
      <c r="AM349" s="183">
        <f>SUMIFS(BKE!$F:$F,BKE!$C:$C,'nguyen vat lieu kho'!$A:$A,BKE!$B:$B,'nguyen vat lieu kho'!AM$3)</f>
        <v>0</v>
      </c>
      <c r="AN349" s="183">
        <f>SUMIFS(BKE!$F:$F,BKE!$C:$C,'nguyen vat lieu kho'!$A:$A,BKE!$B:$B,'nguyen vat lieu kho'!AN$3)</f>
        <v>0</v>
      </c>
      <c r="AO349" s="183">
        <f>SUMIFS(BKE!$F:$F,BKE!$C:$C,'nguyen vat lieu kho'!$A:$A,BKE!$B:$B,'nguyen vat lieu kho'!AO$3)</f>
        <v>0</v>
      </c>
      <c r="AP349" s="183">
        <f>SUMIFS(BKE!$F:$F,BKE!$C:$C,'nguyen vat lieu kho'!$A:$A,BKE!$B:$B,'nguyen vat lieu kho'!AP$3)</f>
        <v>0</v>
      </c>
      <c r="AQ349" s="183">
        <f>SUMIFS(BKE!$F:$F,BKE!$C:$C,'nguyen vat lieu kho'!$A:$A,BKE!$B:$B,'nguyen vat lieu kho'!AQ$3)</f>
        <v>0</v>
      </c>
    </row>
    <row r="350" spans="1:43" s="118" customFormat="1" ht="25.5" customHeight="1">
      <c r="A350" s="6" t="s">
        <v>398</v>
      </c>
      <c r="B350" s="134" t="s">
        <v>399</v>
      </c>
      <c r="C350" s="135" t="s">
        <v>27</v>
      </c>
      <c r="D350" s="123"/>
      <c r="E350" s="128"/>
      <c r="F350" s="124">
        <f t="shared" si="55"/>
        <v>0</v>
      </c>
      <c r="G350" s="125">
        <f t="shared" si="56"/>
        <v>0</v>
      </c>
      <c r="H350" s="126">
        <f t="shared" si="52"/>
        <v>0</v>
      </c>
      <c r="I350" s="127">
        <f t="shared" si="53"/>
        <v>0</v>
      </c>
      <c r="J350" s="127">
        <f t="shared" si="53"/>
        <v>0</v>
      </c>
      <c r="K350" s="128"/>
      <c r="L350" s="122">
        <f t="shared" si="54"/>
        <v>0</v>
      </c>
      <c r="M350" s="183">
        <f>SUMIFS(BKE!$F:$F,BKE!$C:$C,'nguyen vat lieu kho'!$A:$A,BKE!$B:$B,'nguyen vat lieu kho'!M$3)</f>
        <v>0</v>
      </c>
      <c r="N350" s="183">
        <f>SUMIFS(BKE!$F:$F,BKE!$C:$C,'nguyen vat lieu kho'!$A:$A,BKE!$B:$B,'nguyen vat lieu kho'!N$3)</f>
        <v>0</v>
      </c>
      <c r="O350" s="183">
        <f>SUMIFS(BKE!$F:$F,BKE!$C:$C,'nguyen vat lieu kho'!$A:$A,BKE!$B:$B,'nguyen vat lieu kho'!O$3)</f>
        <v>0</v>
      </c>
      <c r="P350" s="183">
        <f>SUMIFS(BKE!$F:$F,BKE!$C:$C,'nguyen vat lieu kho'!$A:$A,BKE!$B:$B,'nguyen vat lieu kho'!P$3)</f>
        <v>0</v>
      </c>
      <c r="Q350" s="183">
        <f>SUMIFS(BKE!$F:$F,BKE!$C:$C,'nguyen vat lieu kho'!$A:$A,BKE!$B:$B,'nguyen vat lieu kho'!Q$3)</f>
        <v>0</v>
      </c>
      <c r="R350" s="183">
        <f>SUMIFS(BKE!$F:$F,BKE!$C:$C,'nguyen vat lieu kho'!$A:$A,BKE!$B:$B,'nguyen vat lieu kho'!R$3)</f>
        <v>0</v>
      </c>
      <c r="S350" s="183">
        <f>SUMIFS(BKE!$F:$F,BKE!$C:$C,'nguyen vat lieu kho'!$A:$A,BKE!$B:$B,'nguyen vat lieu kho'!S$3)</f>
        <v>0</v>
      </c>
      <c r="T350" s="183">
        <f>SUMIFS(BKE!$F:$F,BKE!$C:$C,'nguyen vat lieu kho'!$A:$A,BKE!$B:$B,'nguyen vat lieu kho'!T$3)</f>
        <v>0</v>
      </c>
      <c r="U350" s="183">
        <f>SUMIFS(BKE!$F:$F,BKE!$C:$C,'nguyen vat lieu kho'!$A:$A,BKE!$B:$B,'nguyen vat lieu kho'!U$3)</f>
        <v>0</v>
      </c>
      <c r="V350" s="183">
        <f>SUMIFS(BKE!$F:$F,BKE!$C:$C,'nguyen vat lieu kho'!$A:$A,BKE!$B:$B,'nguyen vat lieu kho'!V$3)</f>
        <v>0</v>
      </c>
      <c r="W350" s="183">
        <f>SUMIFS(BKE!$F:$F,BKE!$C:$C,'nguyen vat lieu kho'!$A:$A,BKE!$B:$B,'nguyen vat lieu kho'!W$3)</f>
        <v>0</v>
      </c>
      <c r="X350" s="183">
        <f>SUMIFS(BKE!$F:$F,BKE!$C:$C,'nguyen vat lieu kho'!$A:$A,BKE!$B:$B,'nguyen vat lieu kho'!X$3)</f>
        <v>0</v>
      </c>
      <c r="Y350" s="183">
        <f>SUMIFS(BKE!$F:$F,BKE!$C:$C,'nguyen vat lieu kho'!$A:$A,BKE!$B:$B,'nguyen vat lieu kho'!Y$3)</f>
        <v>0</v>
      </c>
      <c r="Z350" s="183">
        <f>SUMIFS(BKE!$F:$F,BKE!$C:$C,'nguyen vat lieu kho'!$A:$A,BKE!$B:$B,'nguyen vat lieu kho'!Z$3)</f>
        <v>0</v>
      </c>
      <c r="AA350" s="183">
        <f>SUMIFS(BKE!$F:$F,BKE!$C:$C,'nguyen vat lieu kho'!$A:$A,BKE!$B:$B,'nguyen vat lieu kho'!AA$3)</f>
        <v>0</v>
      </c>
      <c r="AB350" s="183">
        <f>SUMIFS(BKE!$F:$F,BKE!$C:$C,'nguyen vat lieu kho'!$A:$A,BKE!$B:$B,'nguyen vat lieu kho'!AB$3)</f>
        <v>0</v>
      </c>
      <c r="AC350" s="183">
        <f>SUMIFS(BKE!$F:$F,BKE!$C:$C,'nguyen vat lieu kho'!$A:$A,BKE!$B:$B,'nguyen vat lieu kho'!AC$3)</f>
        <v>0</v>
      </c>
      <c r="AD350" s="183">
        <f>SUMIFS(BKE!$F:$F,BKE!$C:$C,'nguyen vat lieu kho'!$A:$A,BKE!$B:$B,'nguyen vat lieu kho'!AD$3)</f>
        <v>0</v>
      </c>
      <c r="AE350" s="183">
        <f>SUMIFS(BKE!$F:$F,BKE!$C:$C,'nguyen vat lieu kho'!$A:$A,BKE!$B:$B,'nguyen vat lieu kho'!AE$3)</f>
        <v>0</v>
      </c>
      <c r="AF350" s="183">
        <f>SUMIFS(BKE!$F:$F,BKE!$C:$C,'nguyen vat lieu kho'!$A:$A,BKE!$B:$B,'nguyen vat lieu kho'!AF$3)</f>
        <v>0</v>
      </c>
      <c r="AG350" s="183">
        <f>SUMIFS(BKE!$F:$F,BKE!$C:$C,'nguyen vat lieu kho'!$A:$A,BKE!$B:$B,'nguyen vat lieu kho'!AG$3)</f>
        <v>0</v>
      </c>
      <c r="AH350" s="183">
        <f>SUMIFS(BKE!$F:$F,BKE!$C:$C,'nguyen vat lieu kho'!$A:$A,BKE!$B:$B,'nguyen vat lieu kho'!AH$3)</f>
        <v>0</v>
      </c>
      <c r="AI350" s="183">
        <f>SUMIFS(BKE!$F:$F,BKE!$C:$C,'nguyen vat lieu kho'!$A:$A,BKE!$B:$B,'nguyen vat lieu kho'!AI$3)</f>
        <v>0</v>
      </c>
      <c r="AJ350" s="183">
        <f>SUMIFS(BKE!$F:$F,BKE!$C:$C,'nguyen vat lieu kho'!$A:$A,BKE!$B:$B,'nguyen vat lieu kho'!AJ$3)</f>
        <v>0</v>
      </c>
      <c r="AK350" s="183">
        <f>SUMIFS(BKE!$F:$F,BKE!$C:$C,'nguyen vat lieu kho'!$A:$A,BKE!$B:$B,'nguyen vat lieu kho'!AK$3)</f>
        <v>0</v>
      </c>
      <c r="AL350" s="183">
        <f>SUMIFS(BKE!$F:$F,BKE!$C:$C,'nguyen vat lieu kho'!$A:$A,BKE!$B:$B,'nguyen vat lieu kho'!AL$3)</f>
        <v>0</v>
      </c>
      <c r="AM350" s="183">
        <f>SUMIFS(BKE!$F:$F,BKE!$C:$C,'nguyen vat lieu kho'!$A:$A,BKE!$B:$B,'nguyen vat lieu kho'!AM$3)</f>
        <v>0</v>
      </c>
      <c r="AN350" s="183">
        <f>SUMIFS(BKE!$F:$F,BKE!$C:$C,'nguyen vat lieu kho'!$A:$A,BKE!$B:$B,'nguyen vat lieu kho'!AN$3)</f>
        <v>0</v>
      </c>
      <c r="AO350" s="183">
        <f>SUMIFS(BKE!$F:$F,BKE!$C:$C,'nguyen vat lieu kho'!$A:$A,BKE!$B:$B,'nguyen vat lieu kho'!AO$3)</f>
        <v>0</v>
      </c>
      <c r="AP350" s="183">
        <f>SUMIFS(BKE!$F:$F,BKE!$C:$C,'nguyen vat lieu kho'!$A:$A,BKE!$B:$B,'nguyen vat lieu kho'!AP$3)</f>
        <v>0</v>
      </c>
      <c r="AQ350" s="183">
        <f>SUMIFS(BKE!$F:$F,BKE!$C:$C,'nguyen vat lieu kho'!$A:$A,BKE!$B:$B,'nguyen vat lieu kho'!AQ$3)</f>
        <v>0</v>
      </c>
    </row>
    <row r="351" spans="1:43" s="118" customFormat="1" ht="25.5" customHeight="1">
      <c r="A351" s="6" t="s">
        <v>422</v>
      </c>
      <c r="B351" s="134" t="s">
        <v>423</v>
      </c>
      <c r="C351" s="135" t="s">
        <v>4</v>
      </c>
      <c r="D351" s="123">
        <f>VLOOKUP(A351,BKE!C657:H1063,5,0)</f>
        <v>28900.3</v>
      </c>
      <c r="E351" s="128">
        <v>4.8</v>
      </c>
      <c r="F351" s="124">
        <f t="shared" si="55"/>
        <v>138721.44</v>
      </c>
      <c r="G351" s="125">
        <f t="shared" si="56"/>
        <v>20</v>
      </c>
      <c r="H351" s="126">
        <f t="shared" si="52"/>
        <v>578006</v>
      </c>
      <c r="I351" s="127">
        <f t="shared" si="53"/>
        <v>19.8</v>
      </c>
      <c r="J351" s="127">
        <f t="shared" si="53"/>
        <v>572225.93999999994</v>
      </c>
      <c r="K351" s="128">
        <v>5</v>
      </c>
      <c r="L351" s="122">
        <f t="shared" si="54"/>
        <v>144501.5</v>
      </c>
      <c r="M351" s="183">
        <f>SUMIFS(BKE!$F:$F,BKE!$C:$C,'nguyen vat lieu kho'!$A:$A,BKE!$B:$B,'nguyen vat lieu kho'!M$3)</f>
        <v>0</v>
      </c>
      <c r="N351" s="183">
        <f>SUMIFS(BKE!$F:$F,BKE!$C:$C,'nguyen vat lieu kho'!$A:$A,BKE!$B:$B,'nguyen vat lieu kho'!N$3)</f>
        <v>0</v>
      </c>
      <c r="O351" s="183">
        <f>SUMIFS(BKE!$F:$F,BKE!$C:$C,'nguyen vat lieu kho'!$A:$A,BKE!$B:$B,'nguyen vat lieu kho'!O$3)</f>
        <v>0</v>
      </c>
      <c r="P351" s="183">
        <f>SUMIFS(BKE!$F:$F,BKE!$C:$C,'nguyen vat lieu kho'!$A:$A,BKE!$B:$B,'nguyen vat lieu kho'!P$3)</f>
        <v>0</v>
      </c>
      <c r="Q351" s="183">
        <f>SUMIFS(BKE!$F:$F,BKE!$C:$C,'nguyen vat lieu kho'!$A:$A,BKE!$B:$B,'nguyen vat lieu kho'!Q$3)</f>
        <v>0</v>
      </c>
      <c r="R351" s="183">
        <f>SUMIFS(BKE!$F:$F,BKE!$C:$C,'nguyen vat lieu kho'!$A:$A,BKE!$B:$B,'nguyen vat lieu kho'!R$3)</f>
        <v>0</v>
      </c>
      <c r="S351" s="183">
        <f>SUMIFS(BKE!$F:$F,BKE!$C:$C,'nguyen vat lieu kho'!$A:$A,BKE!$B:$B,'nguyen vat lieu kho'!S$3)</f>
        <v>0</v>
      </c>
      <c r="T351" s="183">
        <f>SUMIFS(BKE!$F:$F,BKE!$C:$C,'nguyen vat lieu kho'!$A:$A,BKE!$B:$B,'nguyen vat lieu kho'!T$3)</f>
        <v>7</v>
      </c>
      <c r="U351" s="183">
        <f>SUMIFS(BKE!$F:$F,BKE!$C:$C,'nguyen vat lieu kho'!$A:$A,BKE!$B:$B,'nguyen vat lieu kho'!U$3)</f>
        <v>0</v>
      </c>
      <c r="V351" s="183">
        <f>SUMIFS(BKE!$F:$F,BKE!$C:$C,'nguyen vat lieu kho'!$A:$A,BKE!$B:$B,'nguyen vat lieu kho'!V$3)</f>
        <v>0</v>
      </c>
      <c r="W351" s="183">
        <f>SUMIFS(BKE!$F:$F,BKE!$C:$C,'nguyen vat lieu kho'!$A:$A,BKE!$B:$B,'nguyen vat lieu kho'!W$3)</f>
        <v>0</v>
      </c>
      <c r="X351" s="183">
        <f>SUMIFS(BKE!$F:$F,BKE!$C:$C,'nguyen vat lieu kho'!$A:$A,BKE!$B:$B,'nguyen vat lieu kho'!X$3)</f>
        <v>0</v>
      </c>
      <c r="Y351" s="183">
        <f>SUMIFS(BKE!$F:$F,BKE!$C:$C,'nguyen vat lieu kho'!$A:$A,BKE!$B:$B,'nguyen vat lieu kho'!Y$3)</f>
        <v>0</v>
      </c>
      <c r="Z351" s="183">
        <f>SUMIFS(BKE!$F:$F,BKE!$C:$C,'nguyen vat lieu kho'!$A:$A,BKE!$B:$B,'nguyen vat lieu kho'!Z$3)</f>
        <v>0</v>
      </c>
      <c r="AA351" s="183">
        <f>SUMIFS(BKE!$F:$F,BKE!$C:$C,'nguyen vat lieu kho'!$A:$A,BKE!$B:$B,'nguyen vat lieu kho'!AA$3)</f>
        <v>5</v>
      </c>
      <c r="AB351" s="183">
        <f>SUMIFS(BKE!$F:$F,BKE!$C:$C,'nguyen vat lieu kho'!$A:$A,BKE!$B:$B,'nguyen vat lieu kho'!AB$3)</f>
        <v>0</v>
      </c>
      <c r="AC351" s="183">
        <f>SUMIFS(BKE!$F:$F,BKE!$C:$C,'nguyen vat lieu kho'!$A:$A,BKE!$B:$B,'nguyen vat lieu kho'!AC$3)</f>
        <v>0</v>
      </c>
      <c r="AD351" s="183">
        <f>SUMIFS(BKE!$F:$F,BKE!$C:$C,'nguyen vat lieu kho'!$A:$A,BKE!$B:$B,'nguyen vat lieu kho'!AD$3)</f>
        <v>0</v>
      </c>
      <c r="AE351" s="183">
        <f>SUMIFS(BKE!$F:$F,BKE!$C:$C,'nguyen vat lieu kho'!$A:$A,BKE!$B:$B,'nguyen vat lieu kho'!AE$3)</f>
        <v>0</v>
      </c>
      <c r="AF351" s="183">
        <f>SUMIFS(BKE!$F:$F,BKE!$C:$C,'nguyen vat lieu kho'!$A:$A,BKE!$B:$B,'nguyen vat lieu kho'!AF$3)</f>
        <v>0</v>
      </c>
      <c r="AG351" s="183">
        <f>SUMIFS(BKE!$F:$F,BKE!$C:$C,'nguyen vat lieu kho'!$A:$A,BKE!$B:$B,'nguyen vat lieu kho'!AG$3)</f>
        <v>0</v>
      </c>
      <c r="AH351" s="183">
        <f>SUMIFS(BKE!$F:$F,BKE!$C:$C,'nguyen vat lieu kho'!$A:$A,BKE!$B:$B,'nguyen vat lieu kho'!AH$3)</f>
        <v>0</v>
      </c>
      <c r="AI351" s="183">
        <f>SUMIFS(BKE!$F:$F,BKE!$C:$C,'nguyen vat lieu kho'!$A:$A,BKE!$B:$B,'nguyen vat lieu kho'!AI$3)</f>
        <v>0</v>
      </c>
      <c r="AJ351" s="183">
        <f>SUMIFS(BKE!$F:$F,BKE!$C:$C,'nguyen vat lieu kho'!$A:$A,BKE!$B:$B,'nguyen vat lieu kho'!AJ$3)</f>
        <v>0</v>
      </c>
      <c r="AK351" s="183">
        <f>SUMIFS(BKE!$F:$F,BKE!$C:$C,'nguyen vat lieu kho'!$A:$A,BKE!$B:$B,'nguyen vat lieu kho'!AK$3)</f>
        <v>0</v>
      </c>
      <c r="AL351" s="183">
        <f>SUMIFS(BKE!$F:$F,BKE!$C:$C,'nguyen vat lieu kho'!$A:$A,BKE!$B:$B,'nguyen vat lieu kho'!AL$3)</f>
        <v>5</v>
      </c>
      <c r="AM351" s="183">
        <f>SUMIFS(BKE!$F:$F,BKE!$C:$C,'nguyen vat lieu kho'!$A:$A,BKE!$B:$B,'nguyen vat lieu kho'!AM$3)</f>
        <v>0</v>
      </c>
      <c r="AN351" s="183">
        <f>SUMIFS(BKE!$F:$F,BKE!$C:$C,'nguyen vat lieu kho'!$A:$A,BKE!$B:$B,'nguyen vat lieu kho'!AN$3)</f>
        <v>0</v>
      </c>
      <c r="AO351" s="183">
        <f>SUMIFS(BKE!$F:$F,BKE!$C:$C,'nguyen vat lieu kho'!$A:$A,BKE!$B:$B,'nguyen vat lieu kho'!AO$3)</f>
        <v>0</v>
      </c>
      <c r="AP351" s="183">
        <f>SUMIFS(BKE!$F:$F,BKE!$C:$C,'nguyen vat lieu kho'!$A:$A,BKE!$B:$B,'nguyen vat lieu kho'!AP$3)</f>
        <v>3</v>
      </c>
      <c r="AQ351" s="183">
        <f>SUMIFS(BKE!$F:$F,BKE!$C:$C,'nguyen vat lieu kho'!$A:$A,BKE!$B:$B,'nguyen vat lieu kho'!AQ$3)</f>
        <v>0</v>
      </c>
    </row>
    <row r="352" spans="1:43" s="118" customFormat="1" ht="25.5" customHeight="1">
      <c r="A352" s="6" t="s">
        <v>424</v>
      </c>
      <c r="B352" s="129" t="s">
        <v>425</v>
      </c>
      <c r="C352" s="136" t="s">
        <v>27</v>
      </c>
      <c r="D352" s="123" t="str">
        <f>VLOOKUP(A352,BKE!C658:H1064,5,0)</f>
        <v>0</v>
      </c>
      <c r="E352" s="128"/>
      <c r="F352" s="124">
        <f t="shared" si="55"/>
        <v>0</v>
      </c>
      <c r="G352" s="125">
        <f t="shared" si="56"/>
        <v>0</v>
      </c>
      <c r="H352" s="126">
        <f t="shared" si="52"/>
        <v>0</v>
      </c>
      <c r="I352" s="127">
        <f t="shared" si="53"/>
        <v>0</v>
      </c>
      <c r="J352" s="127">
        <f t="shared" si="53"/>
        <v>0</v>
      </c>
      <c r="K352" s="128"/>
      <c r="L352" s="122">
        <f t="shared" si="54"/>
        <v>0</v>
      </c>
      <c r="M352" s="183">
        <f>SUMIFS(BKE!$F:$F,BKE!$C:$C,'nguyen vat lieu kho'!$A:$A,BKE!$B:$B,'nguyen vat lieu kho'!M$3)</f>
        <v>0</v>
      </c>
      <c r="N352" s="183">
        <f>SUMIFS(BKE!$F:$F,BKE!$C:$C,'nguyen vat lieu kho'!$A:$A,BKE!$B:$B,'nguyen vat lieu kho'!N$3)</f>
        <v>0</v>
      </c>
      <c r="O352" s="183">
        <f>SUMIFS(BKE!$F:$F,BKE!$C:$C,'nguyen vat lieu kho'!$A:$A,BKE!$B:$B,'nguyen vat lieu kho'!O$3)</f>
        <v>0</v>
      </c>
      <c r="P352" s="183">
        <f>SUMIFS(BKE!$F:$F,BKE!$C:$C,'nguyen vat lieu kho'!$A:$A,BKE!$B:$B,'nguyen vat lieu kho'!P$3)</f>
        <v>0</v>
      </c>
      <c r="Q352" s="183">
        <f>SUMIFS(BKE!$F:$F,BKE!$C:$C,'nguyen vat lieu kho'!$A:$A,BKE!$B:$B,'nguyen vat lieu kho'!Q$3)</f>
        <v>0</v>
      </c>
      <c r="R352" s="183">
        <f>SUMIFS(BKE!$F:$F,BKE!$C:$C,'nguyen vat lieu kho'!$A:$A,BKE!$B:$B,'nguyen vat lieu kho'!R$3)</f>
        <v>0</v>
      </c>
      <c r="S352" s="183">
        <f>SUMIFS(BKE!$F:$F,BKE!$C:$C,'nguyen vat lieu kho'!$A:$A,BKE!$B:$B,'nguyen vat lieu kho'!S$3)</f>
        <v>0</v>
      </c>
      <c r="T352" s="183">
        <f>SUMIFS(BKE!$F:$F,BKE!$C:$C,'nguyen vat lieu kho'!$A:$A,BKE!$B:$B,'nguyen vat lieu kho'!T$3)</f>
        <v>0</v>
      </c>
      <c r="U352" s="183">
        <f>SUMIFS(BKE!$F:$F,BKE!$C:$C,'nguyen vat lieu kho'!$A:$A,BKE!$B:$B,'nguyen vat lieu kho'!U$3)</f>
        <v>0</v>
      </c>
      <c r="V352" s="183">
        <f>SUMIFS(BKE!$F:$F,BKE!$C:$C,'nguyen vat lieu kho'!$A:$A,BKE!$B:$B,'nguyen vat lieu kho'!V$3)</f>
        <v>0</v>
      </c>
      <c r="W352" s="183">
        <f>SUMIFS(BKE!$F:$F,BKE!$C:$C,'nguyen vat lieu kho'!$A:$A,BKE!$B:$B,'nguyen vat lieu kho'!W$3)</f>
        <v>0</v>
      </c>
      <c r="X352" s="183">
        <f>SUMIFS(BKE!$F:$F,BKE!$C:$C,'nguyen vat lieu kho'!$A:$A,BKE!$B:$B,'nguyen vat lieu kho'!X$3)</f>
        <v>0</v>
      </c>
      <c r="Y352" s="183">
        <f>SUMIFS(BKE!$F:$F,BKE!$C:$C,'nguyen vat lieu kho'!$A:$A,BKE!$B:$B,'nguyen vat lieu kho'!Y$3)</f>
        <v>0</v>
      </c>
      <c r="Z352" s="183">
        <f>SUMIFS(BKE!$F:$F,BKE!$C:$C,'nguyen vat lieu kho'!$A:$A,BKE!$B:$B,'nguyen vat lieu kho'!Z$3)</f>
        <v>0</v>
      </c>
      <c r="AA352" s="183">
        <f>SUMIFS(BKE!$F:$F,BKE!$C:$C,'nguyen vat lieu kho'!$A:$A,BKE!$B:$B,'nguyen vat lieu kho'!AA$3)</f>
        <v>0</v>
      </c>
      <c r="AB352" s="183">
        <f>SUMIFS(BKE!$F:$F,BKE!$C:$C,'nguyen vat lieu kho'!$A:$A,BKE!$B:$B,'nguyen vat lieu kho'!AB$3)</f>
        <v>0</v>
      </c>
      <c r="AC352" s="183">
        <f>SUMIFS(BKE!$F:$F,BKE!$C:$C,'nguyen vat lieu kho'!$A:$A,BKE!$B:$B,'nguyen vat lieu kho'!AC$3)</f>
        <v>0</v>
      </c>
      <c r="AD352" s="183">
        <f>SUMIFS(BKE!$F:$F,BKE!$C:$C,'nguyen vat lieu kho'!$A:$A,BKE!$B:$B,'nguyen vat lieu kho'!AD$3)</f>
        <v>0</v>
      </c>
      <c r="AE352" s="183">
        <f>SUMIFS(BKE!$F:$F,BKE!$C:$C,'nguyen vat lieu kho'!$A:$A,BKE!$B:$B,'nguyen vat lieu kho'!AE$3)</f>
        <v>0</v>
      </c>
      <c r="AF352" s="183">
        <f>SUMIFS(BKE!$F:$F,BKE!$C:$C,'nguyen vat lieu kho'!$A:$A,BKE!$B:$B,'nguyen vat lieu kho'!AF$3)</f>
        <v>0</v>
      </c>
      <c r="AG352" s="183">
        <f>SUMIFS(BKE!$F:$F,BKE!$C:$C,'nguyen vat lieu kho'!$A:$A,BKE!$B:$B,'nguyen vat lieu kho'!AG$3)</f>
        <v>0</v>
      </c>
      <c r="AH352" s="183">
        <f>SUMIFS(BKE!$F:$F,BKE!$C:$C,'nguyen vat lieu kho'!$A:$A,BKE!$B:$B,'nguyen vat lieu kho'!AH$3)</f>
        <v>0</v>
      </c>
      <c r="AI352" s="183">
        <f>SUMIFS(BKE!$F:$F,BKE!$C:$C,'nguyen vat lieu kho'!$A:$A,BKE!$B:$B,'nguyen vat lieu kho'!AI$3)</f>
        <v>0</v>
      </c>
      <c r="AJ352" s="183">
        <f>SUMIFS(BKE!$F:$F,BKE!$C:$C,'nguyen vat lieu kho'!$A:$A,BKE!$B:$B,'nguyen vat lieu kho'!AJ$3)</f>
        <v>0</v>
      </c>
      <c r="AK352" s="183">
        <f>SUMIFS(BKE!$F:$F,BKE!$C:$C,'nguyen vat lieu kho'!$A:$A,BKE!$B:$B,'nguyen vat lieu kho'!AK$3)</f>
        <v>0</v>
      </c>
      <c r="AL352" s="183">
        <f>SUMIFS(BKE!$F:$F,BKE!$C:$C,'nguyen vat lieu kho'!$A:$A,BKE!$B:$B,'nguyen vat lieu kho'!AL$3)</f>
        <v>0</v>
      </c>
      <c r="AM352" s="183">
        <f>SUMIFS(BKE!$F:$F,BKE!$C:$C,'nguyen vat lieu kho'!$A:$A,BKE!$B:$B,'nguyen vat lieu kho'!AM$3)</f>
        <v>0</v>
      </c>
      <c r="AN352" s="183">
        <f>SUMIFS(BKE!$F:$F,BKE!$C:$C,'nguyen vat lieu kho'!$A:$A,BKE!$B:$B,'nguyen vat lieu kho'!AN$3)</f>
        <v>0</v>
      </c>
      <c r="AO352" s="183">
        <f>SUMIFS(BKE!$F:$F,BKE!$C:$C,'nguyen vat lieu kho'!$A:$A,BKE!$B:$B,'nguyen vat lieu kho'!AO$3)</f>
        <v>0</v>
      </c>
      <c r="AP352" s="183">
        <f>SUMIFS(BKE!$F:$F,BKE!$C:$C,'nguyen vat lieu kho'!$A:$A,BKE!$B:$B,'nguyen vat lieu kho'!AP$3)</f>
        <v>0</v>
      </c>
      <c r="AQ352" s="183">
        <f>SUMIFS(BKE!$F:$F,BKE!$C:$C,'nguyen vat lieu kho'!$A:$A,BKE!$B:$B,'nguyen vat lieu kho'!AQ$3)</f>
        <v>0</v>
      </c>
    </row>
    <row r="353" spans="1:43" s="118" customFormat="1" ht="25.5" customHeight="1">
      <c r="A353" s="6" t="s">
        <v>418</v>
      </c>
      <c r="B353" s="134" t="s">
        <v>419</v>
      </c>
      <c r="C353" s="135" t="s">
        <v>414</v>
      </c>
      <c r="D353" s="123" t="str">
        <f>VLOOKUP(A353,BKE!C659:H1065,5,0)</f>
        <v>0</v>
      </c>
      <c r="E353" s="128"/>
      <c r="F353" s="124">
        <f t="shared" si="55"/>
        <v>0</v>
      </c>
      <c r="G353" s="125">
        <f t="shared" si="56"/>
        <v>0</v>
      </c>
      <c r="H353" s="126">
        <f t="shared" si="52"/>
        <v>0</v>
      </c>
      <c r="I353" s="127">
        <f t="shared" si="53"/>
        <v>0</v>
      </c>
      <c r="J353" s="127">
        <f t="shared" si="53"/>
        <v>0</v>
      </c>
      <c r="K353" s="128"/>
      <c r="L353" s="122">
        <f t="shared" si="54"/>
        <v>0</v>
      </c>
      <c r="M353" s="183">
        <f>SUMIFS(BKE!$F:$F,BKE!$C:$C,'nguyen vat lieu kho'!$A:$A,BKE!$B:$B,'nguyen vat lieu kho'!M$3)</f>
        <v>0</v>
      </c>
      <c r="N353" s="183">
        <f>SUMIFS(BKE!$F:$F,BKE!$C:$C,'nguyen vat lieu kho'!$A:$A,BKE!$B:$B,'nguyen vat lieu kho'!N$3)</f>
        <v>0</v>
      </c>
      <c r="O353" s="183">
        <f>SUMIFS(BKE!$F:$F,BKE!$C:$C,'nguyen vat lieu kho'!$A:$A,BKE!$B:$B,'nguyen vat lieu kho'!O$3)</f>
        <v>0</v>
      </c>
      <c r="P353" s="183">
        <f>SUMIFS(BKE!$F:$F,BKE!$C:$C,'nguyen vat lieu kho'!$A:$A,BKE!$B:$B,'nguyen vat lieu kho'!P$3)</f>
        <v>0</v>
      </c>
      <c r="Q353" s="183">
        <f>SUMIFS(BKE!$F:$F,BKE!$C:$C,'nguyen vat lieu kho'!$A:$A,BKE!$B:$B,'nguyen vat lieu kho'!Q$3)</f>
        <v>0</v>
      </c>
      <c r="R353" s="183">
        <f>SUMIFS(BKE!$F:$F,BKE!$C:$C,'nguyen vat lieu kho'!$A:$A,BKE!$B:$B,'nguyen vat lieu kho'!R$3)</f>
        <v>0</v>
      </c>
      <c r="S353" s="183">
        <f>SUMIFS(BKE!$F:$F,BKE!$C:$C,'nguyen vat lieu kho'!$A:$A,BKE!$B:$B,'nguyen vat lieu kho'!S$3)</f>
        <v>0</v>
      </c>
      <c r="T353" s="183">
        <f>SUMIFS(BKE!$F:$F,BKE!$C:$C,'nguyen vat lieu kho'!$A:$A,BKE!$B:$B,'nguyen vat lieu kho'!T$3)</f>
        <v>0</v>
      </c>
      <c r="U353" s="183">
        <f>SUMIFS(BKE!$F:$F,BKE!$C:$C,'nguyen vat lieu kho'!$A:$A,BKE!$B:$B,'nguyen vat lieu kho'!U$3)</f>
        <v>0</v>
      </c>
      <c r="V353" s="183">
        <f>SUMIFS(BKE!$F:$F,BKE!$C:$C,'nguyen vat lieu kho'!$A:$A,BKE!$B:$B,'nguyen vat lieu kho'!V$3)</f>
        <v>0</v>
      </c>
      <c r="W353" s="183">
        <f>SUMIFS(BKE!$F:$F,BKE!$C:$C,'nguyen vat lieu kho'!$A:$A,BKE!$B:$B,'nguyen vat lieu kho'!W$3)</f>
        <v>0</v>
      </c>
      <c r="X353" s="183">
        <f>SUMIFS(BKE!$F:$F,BKE!$C:$C,'nguyen vat lieu kho'!$A:$A,BKE!$B:$B,'nguyen vat lieu kho'!X$3)</f>
        <v>0</v>
      </c>
      <c r="Y353" s="183">
        <f>SUMIFS(BKE!$F:$F,BKE!$C:$C,'nguyen vat lieu kho'!$A:$A,BKE!$B:$B,'nguyen vat lieu kho'!Y$3)</f>
        <v>0</v>
      </c>
      <c r="Z353" s="183">
        <f>SUMIFS(BKE!$F:$F,BKE!$C:$C,'nguyen vat lieu kho'!$A:$A,BKE!$B:$B,'nguyen vat lieu kho'!Z$3)</f>
        <v>0</v>
      </c>
      <c r="AA353" s="183">
        <f>SUMIFS(BKE!$F:$F,BKE!$C:$C,'nguyen vat lieu kho'!$A:$A,BKE!$B:$B,'nguyen vat lieu kho'!AA$3)</f>
        <v>0</v>
      </c>
      <c r="AB353" s="183">
        <f>SUMIFS(BKE!$F:$F,BKE!$C:$C,'nguyen vat lieu kho'!$A:$A,BKE!$B:$B,'nguyen vat lieu kho'!AB$3)</f>
        <v>0</v>
      </c>
      <c r="AC353" s="183">
        <f>SUMIFS(BKE!$F:$F,BKE!$C:$C,'nguyen vat lieu kho'!$A:$A,BKE!$B:$B,'nguyen vat lieu kho'!AC$3)</f>
        <v>0</v>
      </c>
      <c r="AD353" s="183">
        <f>SUMIFS(BKE!$F:$F,BKE!$C:$C,'nguyen vat lieu kho'!$A:$A,BKE!$B:$B,'nguyen vat lieu kho'!AD$3)</f>
        <v>0</v>
      </c>
      <c r="AE353" s="183">
        <f>SUMIFS(BKE!$F:$F,BKE!$C:$C,'nguyen vat lieu kho'!$A:$A,BKE!$B:$B,'nguyen vat lieu kho'!AE$3)</f>
        <v>0</v>
      </c>
      <c r="AF353" s="183">
        <f>SUMIFS(BKE!$F:$F,BKE!$C:$C,'nguyen vat lieu kho'!$A:$A,BKE!$B:$B,'nguyen vat lieu kho'!AF$3)</f>
        <v>0</v>
      </c>
      <c r="AG353" s="183">
        <f>SUMIFS(BKE!$F:$F,BKE!$C:$C,'nguyen vat lieu kho'!$A:$A,BKE!$B:$B,'nguyen vat lieu kho'!AG$3)</f>
        <v>0</v>
      </c>
      <c r="AH353" s="183">
        <f>SUMIFS(BKE!$F:$F,BKE!$C:$C,'nguyen vat lieu kho'!$A:$A,BKE!$B:$B,'nguyen vat lieu kho'!AH$3)</f>
        <v>0</v>
      </c>
      <c r="AI353" s="183">
        <f>SUMIFS(BKE!$F:$F,BKE!$C:$C,'nguyen vat lieu kho'!$A:$A,BKE!$B:$B,'nguyen vat lieu kho'!AI$3)</f>
        <v>0</v>
      </c>
      <c r="AJ353" s="183">
        <f>SUMIFS(BKE!$F:$F,BKE!$C:$C,'nguyen vat lieu kho'!$A:$A,BKE!$B:$B,'nguyen vat lieu kho'!AJ$3)</f>
        <v>0</v>
      </c>
      <c r="AK353" s="183">
        <f>SUMIFS(BKE!$F:$F,BKE!$C:$C,'nguyen vat lieu kho'!$A:$A,BKE!$B:$B,'nguyen vat lieu kho'!AK$3)</f>
        <v>0</v>
      </c>
      <c r="AL353" s="183">
        <f>SUMIFS(BKE!$F:$F,BKE!$C:$C,'nguyen vat lieu kho'!$A:$A,BKE!$B:$B,'nguyen vat lieu kho'!AL$3)</f>
        <v>0</v>
      </c>
      <c r="AM353" s="183">
        <f>SUMIFS(BKE!$F:$F,BKE!$C:$C,'nguyen vat lieu kho'!$A:$A,BKE!$B:$B,'nguyen vat lieu kho'!AM$3)</f>
        <v>0</v>
      </c>
      <c r="AN353" s="183">
        <f>SUMIFS(BKE!$F:$F,BKE!$C:$C,'nguyen vat lieu kho'!$A:$A,BKE!$B:$B,'nguyen vat lieu kho'!AN$3)</f>
        <v>0</v>
      </c>
      <c r="AO353" s="183">
        <f>SUMIFS(BKE!$F:$F,BKE!$C:$C,'nguyen vat lieu kho'!$A:$A,BKE!$B:$B,'nguyen vat lieu kho'!AO$3)</f>
        <v>0</v>
      </c>
      <c r="AP353" s="183">
        <f>SUMIFS(BKE!$F:$F,BKE!$C:$C,'nguyen vat lieu kho'!$A:$A,BKE!$B:$B,'nguyen vat lieu kho'!AP$3)</f>
        <v>0</v>
      </c>
      <c r="AQ353" s="183">
        <f>SUMIFS(BKE!$F:$F,BKE!$C:$C,'nguyen vat lieu kho'!$A:$A,BKE!$B:$B,'nguyen vat lieu kho'!AQ$3)</f>
        <v>0</v>
      </c>
    </row>
    <row r="354" spans="1:43" s="118" customFormat="1" ht="25.5" customHeight="1">
      <c r="A354" s="6" t="s">
        <v>748</v>
      </c>
      <c r="B354" s="134" t="s">
        <v>749</v>
      </c>
      <c r="C354" s="135" t="s">
        <v>27</v>
      </c>
      <c r="D354" s="123" t="str">
        <f>VLOOKUP(A354,BKE!C660:H1066,5,0)</f>
        <v>0</v>
      </c>
      <c r="E354" s="128">
        <v>4</v>
      </c>
      <c r="F354" s="124">
        <f t="shared" si="55"/>
        <v>0</v>
      </c>
      <c r="G354" s="125">
        <f>SUM(M354:AQ354)</f>
        <v>0</v>
      </c>
      <c r="H354" s="126">
        <f>D354*G354</f>
        <v>0</v>
      </c>
      <c r="I354" s="127">
        <f>E354+G354-K354</f>
        <v>2</v>
      </c>
      <c r="J354" s="127">
        <f t="shared" si="53"/>
        <v>0</v>
      </c>
      <c r="K354" s="128">
        <v>2</v>
      </c>
      <c r="L354" s="122">
        <f>K354*D354</f>
        <v>0</v>
      </c>
      <c r="M354" s="183">
        <f>SUMIFS(BKE!$F:$F,BKE!$C:$C,'nguyen vat lieu kho'!$A:$A,BKE!$B:$B,'nguyen vat lieu kho'!M$3)</f>
        <v>0</v>
      </c>
      <c r="N354" s="183">
        <f>SUMIFS(BKE!$F:$F,BKE!$C:$C,'nguyen vat lieu kho'!$A:$A,BKE!$B:$B,'nguyen vat lieu kho'!N$3)</f>
        <v>0</v>
      </c>
      <c r="O354" s="183">
        <f>SUMIFS(BKE!$F:$F,BKE!$C:$C,'nguyen vat lieu kho'!$A:$A,BKE!$B:$B,'nguyen vat lieu kho'!O$3)</f>
        <v>0</v>
      </c>
      <c r="P354" s="183">
        <f>SUMIFS(BKE!$F:$F,BKE!$C:$C,'nguyen vat lieu kho'!$A:$A,BKE!$B:$B,'nguyen vat lieu kho'!P$3)</f>
        <v>0</v>
      </c>
      <c r="Q354" s="183">
        <f>SUMIFS(BKE!$F:$F,BKE!$C:$C,'nguyen vat lieu kho'!$A:$A,BKE!$B:$B,'nguyen vat lieu kho'!Q$3)</f>
        <v>0</v>
      </c>
      <c r="R354" s="183">
        <f>SUMIFS(BKE!$F:$F,BKE!$C:$C,'nguyen vat lieu kho'!$A:$A,BKE!$B:$B,'nguyen vat lieu kho'!R$3)</f>
        <v>0</v>
      </c>
      <c r="S354" s="183">
        <f>SUMIFS(BKE!$F:$F,BKE!$C:$C,'nguyen vat lieu kho'!$A:$A,BKE!$B:$B,'nguyen vat lieu kho'!S$3)</f>
        <v>0</v>
      </c>
      <c r="T354" s="183">
        <f>SUMIFS(BKE!$F:$F,BKE!$C:$C,'nguyen vat lieu kho'!$A:$A,BKE!$B:$B,'nguyen vat lieu kho'!T$3)</f>
        <v>0</v>
      </c>
      <c r="U354" s="183">
        <f>SUMIFS(BKE!$F:$F,BKE!$C:$C,'nguyen vat lieu kho'!$A:$A,BKE!$B:$B,'nguyen vat lieu kho'!U$3)</f>
        <v>0</v>
      </c>
      <c r="V354" s="183">
        <f>SUMIFS(BKE!$F:$F,BKE!$C:$C,'nguyen vat lieu kho'!$A:$A,BKE!$B:$B,'nguyen vat lieu kho'!V$3)</f>
        <v>0</v>
      </c>
      <c r="W354" s="183">
        <f>SUMIFS(BKE!$F:$F,BKE!$C:$C,'nguyen vat lieu kho'!$A:$A,BKE!$B:$B,'nguyen vat lieu kho'!W$3)</f>
        <v>0</v>
      </c>
      <c r="X354" s="183">
        <f>SUMIFS(BKE!$F:$F,BKE!$C:$C,'nguyen vat lieu kho'!$A:$A,BKE!$B:$B,'nguyen vat lieu kho'!X$3)</f>
        <v>0</v>
      </c>
      <c r="Y354" s="183">
        <f>SUMIFS(BKE!$F:$F,BKE!$C:$C,'nguyen vat lieu kho'!$A:$A,BKE!$B:$B,'nguyen vat lieu kho'!Y$3)</f>
        <v>0</v>
      </c>
      <c r="Z354" s="183">
        <f>SUMIFS(BKE!$F:$F,BKE!$C:$C,'nguyen vat lieu kho'!$A:$A,BKE!$B:$B,'nguyen vat lieu kho'!Z$3)</f>
        <v>0</v>
      </c>
      <c r="AA354" s="183">
        <f>SUMIFS(BKE!$F:$F,BKE!$C:$C,'nguyen vat lieu kho'!$A:$A,BKE!$B:$B,'nguyen vat lieu kho'!AA$3)</f>
        <v>0</v>
      </c>
      <c r="AB354" s="183">
        <f>SUMIFS(BKE!$F:$F,BKE!$C:$C,'nguyen vat lieu kho'!$A:$A,BKE!$B:$B,'nguyen vat lieu kho'!AB$3)</f>
        <v>0</v>
      </c>
      <c r="AC354" s="183">
        <f>SUMIFS(BKE!$F:$F,BKE!$C:$C,'nguyen vat lieu kho'!$A:$A,BKE!$B:$B,'nguyen vat lieu kho'!AC$3)</f>
        <v>0</v>
      </c>
      <c r="AD354" s="183">
        <f>SUMIFS(BKE!$F:$F,BKE!$C:$C,'nguyen vat lieu kho'!$A:$A,BKE!$B:$B,'nguyen vat lieu kho'!AD$3)</f>
        <v>0</v>
      </c>
      <c r="AE354" s="183">
        <f>SUMIFS(BKE!$F:$F,BKE!$C:$C,'nguyen vat lieu kho'!$A:$A,BKE!$B:$B,'nguyen vat lieu kho'!AE$3)</f>
        <v>0</v>
      </c>
      <c r="AF354" s="183">
        <f>SUMIFS(BKE!$F:$F,BKE!$C:$C,'nguyen vat lieu kho'!$A:$A,BKE!$B:$B,'nguyen vat lieu kho'!AF$3)</f>
        <v>0</v>
      </c>
      <c r="AG354" s="183">
        <f>SUMIFS(BKE!$F:$F,BKE!$C:$C,'nguyen vat lieu kho'!$A:$A,BKE!$B:$B,'nguyen vat lieu kho'!AG$3)</f>
        <v>0</v>
      </c>
      <c r="AH354" s="183">
        <f>SUMIFS(BKE!$F:$F,BKE!$C:$C,'nguyen vat lieu kho'!$A:$A,BKE!$B:$B,'nguyen vat lieu kho'!AH$3)</f>
        <v>0</v>
      </c>
      <c r="AI354" s="183">
        <f>SUMIFS(BKE!$F:$F,BKE!$C:$C,'nguyen vat lieu kho'!$A:$A,BKE!$B:$B,'nguyen vat lieu kho'!AI$3)</f>
        <v>0</v>
      </c>
      <c r="AJ354" s="183">
        <f>SUMIFS(BKE!$F:$F,BKE!$C:$C,'nguyen vat lieu kho'!$A:$A,BKE!$B:$B,'nguyen vat lieu kho'!AJ$3)</f>
        <v>0</v>
      </c>
      <c r="AK354" s="183">
        <f>SUMIFS(BKE!$F:$F,BKE!$C:$C,'nguyen vat lieu kho'!$A:$A,BKE!$B:$B,'nguyen vat lieu kho'!AK$3)</f>
        <v>0</v>
      </c>
      <c r="AL354" s="183">
        <f>SUMIFS(BKE!$F:$F,BKE!$C:$C,'nguyen vat lieu kho'!$A:$A,BKE!$B:$B,'nguyen vat lieu kho'!AL$3)</f>
        <v>0</v>
      </c>
      <c r="AM354" s="183">
        <f>SUMIFS(BKE!$F:$F,BKE!$C:$C,'nguyen vat lieu kho'!$A:$A,BKE!$B:$B,'nguyen vat lieu kho'!AM$3)</f>
        <v>0</v>
      </c>
      <c r="AN354" s="183">
        <f>SUMIFS(BKE!$F:$F,BKE!$C:$C,'nguyen vat lieu kho'!$A:$A,BKE!$B:$B,'nguyen vat lieu kho'!AN$3)</f>
        <v>0</v>
      </c>
      <c r="AO354" s="183">
        <f>SUMIFS(BKE!$F:$F,BKE!$C:$C,'nguyen vat lieu kho'!$A:$A,BKE!$B:$B,'nguyen vat lieu kho'!AO$3)</f>
        <v>0</v>
      </c>
      <c r="AP354" s="183">
        <f>SUMIFS(BKE!$F:$F,BKE!$C:$C,'nguyen vat lieu kho'!$A:$A,BKE!$B:$B,'nguyen vat lieu kho'!AP$3)</f>
        <v>0</v>
      </c>
      <c r="AQ354" s="183">
        <f>SUMIFS(BKE!$F:$F,BKE!$C:$C,'nguyen vat lieu kho'!$A:$A,BKE!$B:$B,'nguyen vat lieu kho'!AQ$3)</f>
        <v>0</v>
      </c>
    </row>
    <row r="355" spans="1:43" s="118" customFormat="1" ht="25.5" customHeight="1">
      <c r="A355" s="6" t="s">
        <v>428</v>
      </c>
      <c r="B355" s="129" t="s">
        <v>429</v>
      </c>
      <c r="C355" s="10" t="s">
        <v>28</v>
      </c>
      <c r="D355" s="123">
        <f>VLOOKUP(A355,BKE!C661:H1067,5,0)</f>
        <v>6000</v>
      </c>
      <c r="E355" s="128">
        <v>3</v>
      </c>
      <c r="F355" s="124">
        <f t="shared" si="55"/>
        <v>18000</v>
      </c>
      <c r="G355" s="125">
        <f>SUM(M355:AQ355)</f>
        <v>4</v>
      </c>
      <c r="H355" s="126">
        <f t="shared" si="52"/>
        <v>24000</v>
      </c>
      <c r="I355" s="127">
        <f t="shared" si="53"/>
        <v>5</v>
      </c>
      <c r="J355" s="127">
        <f t="shared" si="53"/>
        <v>30000</v>
      </c>
      <c r="K355" s="128">
        <v>2</v>
      </c>
      <c r="L355" s="122">
        <f t="shared" si="54"/>
        <v>12000</v>
      </c>
      <c r="M355" s="183">
        <f>SUMIFS(BKE!$F:$F,BKE!$C:$C,'nguyen vat lieu kho'!$A:$A,BKE!$B:$B,'nguyen vat lieu kho'!M$3)</f>
        <v>0</v>
      </c>
      <c r="N355" s="183">
        <f>SUMIFS(BKE!$F:$F,BKE!$C:$C,'nguyen vat lieu kho'!$A:$A,BKE!$B:$B,'nguyen vat lieu kho'!N$3)</f>
        <v>0</v>
      </c>
      <c r="O355" s="183">
        <f>SUMIFS(BKE!$F:$F,BKE!$C:$C,'nguyen vat lieu kho'!$A:$A,BKE!$B:$B,'nguyen vat lieu kho'!O$3)</f>
        <v>0</v>
      </c>
      <c r="P355" s="183">
        <f>SUMIFS(BKE!$F:$F,BKE!$C:$C,'nguyen vat lieu kho'!$A:$A,BKE!$B:$B,'nguyen vat lieu kho'!P$3)</f>
        <v>0</v>
      </c>
      <c r="Q355" s="183">
        <f>SUMIFS(BKE!$F:$F,BKE!$C:$C,'nguyen vat lieu kho'!$A:$A,BKE!$B:$B,'nguyen vat lieu kho'!Q$3)</f>
        <v>0</v>
      </c>
      <c r="R355" s="183">
        <f>SUMIFS(BKE!$F:$F,BKE!$C:$C,'nguyen vat lieu kho'!$A:$A,BKE!$B:$B,'nguyen vat lieu kho'!R$3)</f>
        <v>0</v>
      </c>
      <c r="S355" s="183">
        <f>SUMIFS(BKE!$F:$F,BKE!$C:$C,'nguyen vat lieu kho'!$A:$A,BKE!$B:$B,'nguyen vat lieu kho'!S$3)</f>
        <v>0</v>
      </c>
      <c r="T355" s="183">
        <f>SUMIFS(BKE!$F:$F,BKE!$C:$C,'nguyen vat lieu kho'!$A:$A,BKE!$B:$B,'nguyen vat lieu kho'!T$3)</f>
        <v>0</v>
      </c>
      <c r="U355" s="183">
        <f>SUMIFS(BKE!$F:$F,BKE!$C:$C,'nguyen vat lieu kho'!$A:$A,BKE!$B:$B,'nguyen vat lieu kho'!U$3)</f>
        <v>0</v>
      </c>
      <c r="V355" s="183">
        <f>SUMIFS(BKE!$F:$F,BKE!$C:$C,'nguyen vat lieu kho'!$A:$A,BKE!$B:$B,'nguyen vat lieu kho'!V$3)</f>
        <v>0</v>
      </c>
      <c r="W355" s="183">
        <f>SUMIFS(BKE!$F:$F,BKE!$C:$C,'nguyen vat lieu kho'!$A:$A,BKE!$B:$B,'nguyen vat lieu kho'!W$3)</f>
        <v>0</v>
      </c>
      <c r="X355" s="183">
        <f>SUMIFS(BKE!$F:$F,BKE!$C:$C,'nguyen vat lieu kho'!$A:$A,BKE!$B:$B,'nguyen vat lieu kho'!X$3)</f>
        <v>0</v>
      </c>
      <c r="Y355" s="183">
        <f>SUMIFS(BKE!$F:$F,BKE!$C:$C,'nguyen vat lieu kho'!$A:$A,BKE!$B:$B,'nguyen vat lieu kho'!Y$3)</f>
        <v>0</v>
      </c>
      <c r="Z355" s="183">
        <f>SUMIFS(BKE!$F:$F,BKE!$C:$C,'nguyen vat lieu kho'!$A:$A,BKE!$B:$B,'nguyen vat lieu kho'!Z$3)</f>
        <v>0</v>
      </c>
      <c r="AA355" s="183">
        <f>SUMIFS(BKE!$F:$F,BKE!$C:$C,'nguyen vat lieu kho'!$A:$A,BKE!$B:$B,'nguyen vat lieu kho'!AA$3)</f>
        <v>2</v>
      </c>
      <c r="AB355" s="183">
        <f>SUMIFS(BKE!$F:$F,BKE!$C:$C,'nguyen vat lieu kho'!$A:$A,BKE!$B:$B,'nguyen vat lieu kho'!AB$3)</f>
        <v>0</v>
      </c>
      <c r="AC355" s="183">
        <f>SUMIFS(BKE!$F:$F,BKE!$C:$C,'nguyen vat lieu kho'!$A:$A,BKE!$B:$B,'nguyen vat lieu kho'!AC$3)</f>
        <v>0</v>
      </c>
      <c r="AD355" s="183">
        <f>SUMIFS(BKE!$F:$F,BKE!$C:$C,'nguyen vat lieu kho'!$A:$A,BKE!$B:$B,'nguyen vat lieu kho'!AD$3)</f>
        <v>0</v>
      </c>
      <c r="AE355" s="183">
        <f>SUMIFS(BKE!$F:$F,BKE!$C:$C,'nguyen vat lieu kho'!$A:$A,BKE!$B:$B,'nguyen vat lieu kho'!AE$3)</f>
        <v>0</v>
      </c>
      <c r="AF355" s="183">
        <f>SUMIFS(BKE!$F:$F,BKE!$C:$C,'nguyen vat lieu kho'!$A:$A,BKE!$B:$B,'nguyen vat lieu kho'!AF$3)</f>
        <v>0</v>
      </c>
      <c r="AG355" s="183">
        <f>SUMIFS(BKE!$F:$F,BKE!$C:$C,'nguyen vat lieu kho'!$A:$A,BKE!$B:$B,'nguyen vat lieu kho'!AG$3)</f>
        <v>0</v>
      </c>
      <c r="AH355" s="183">
        <f>SUMIFS(BKE!$F:$F,BKE!$C:$C,'nguyen vat lieu kho'!$A:$A,BKE!$B:$B,'nguyen vat lieu kho'!AH$3)</f>
        <v>0</v>
      </c>
      <c r="AI355" s="183">
        <f>SUMIFS(BKE!$F:$F,BKE!$C:$C,'nguyen vat lieu kho'!$A:$A,BKE!$B:$B,'nguyen vat lieu kho'!AI$3)</f>
        <v>0</v>
      </c>
      <c r="AJ355" s="183">
        <f>SUMIFS(BKE!$F:$F,BKE!$C:$C,'nguyen vat lieu kho'!$A:$A,BKE!$B:$B,'nguyen vat lieu kho'!AJ$3)</f>
        <v>0</v>
      </c>
      <c r="AK355" s="183">
        <f>SUMIFS(BKE!$F:$F,BKE!$C:$C,'nguyen vat lieu kho'!$A:$A,BKE!$B:$B,'nguyen vat lieu kho'!AK$3)</f>
        <v>0</v>
      </c>
      <c r="AL355" s="183">
        <f>SUMIFS(BKE!$F:$F,BKE!$C:$C,'nguyen vat lieu kho'!$A:$A,BKE!$B:$B,'nguyen vat lieu kho'!AL$3)</f>
        <v>0</v>
      </c>
      <c r="AM355" s="183">
        <f>SUMIFS(BKE!$F:$F,BKE!$C:$C,'nguyen vat lieu kho'!$A:$A,BKE!$B:$B,'nguyen vat lieu kho'!AM$3)</f>
        <v>0</v>
      </c>
      <c r="AN355" s="183">
        <f>SUMIFS(BKE!$F:$F,BKE!$C:$C,'nguyen vat lieu kho'!$A:$A,BKE!$B:$B,'nguyen vat lieu kho'!AN$3)</f>
        <v>0</v>
      </c>
      <c r="AO355" s="183">
        <f>SUMIFS(BKE!$F:$F,BKE!$C:$C,'nguyen vat lieu kho'!$A:$A,BKE!$B:$B,'nguyen vat lieu kho'!AO$3)</f>
        <v>0</v>
      </c>
      <c r="AP355" s="183">
        <f>SUMIFS(BKE!$F:$F,BKE!$C:$C,'nguyen vat lieu kho'!$A:$A,BKE!$B:$B,'nguyen vat lieu kho'!AP$3)</f>
        <v>2</v>
      </c>
      <c r="AQ355" s="183">
        <f>SUMIFS(BKE!$F:$F,BKE!$C:$C,'nguyen vat lieu kho'!$A:$A,BKE!$B:$B,'nguyen vat lieu kho'!AQ$3)</f>
        <v>0</v>
      </c>
    </row>
    <row r="356" spans="1:43" s="118" customFormat="1" ht="25.5" customHeight="1">
      <c r="A356" s="6" t="s">
        <v>420</v>
      </c>
      <c r="B356" s="134" t="s">
        <v>421</v>
      </c>
      <c r="C356" s="135" t="s">
        <v>27</v>
      </c>
      <c r="D356" s="123" t="str">
        <f>VLOOKUP(A356,BKE!C662:H1068,5,0)</f>
        <v>0</v>
      </c>
      <c r="E356" s="128"/>
      <c r="F356" s="124">
        <f t="shared" si="55"/>
        <v>0</v>
      </c>
      <c r="G356" s="125">
        <f>SUM(M356:AQ356)</f>
        <v>0</v>
      </c>
      <c r="H356" s="126">
        <f t="shared" si="52"/>
        <v>0</v>
      </c>
      <c r="I356" s="127">
        <f t="shared" si="53"/>
        <v>0</v>
      </c>
      <c r="J356" s="127">
        <f t="shared" si="53"/>
        <v>0</v>
      </c>
      <c r="K356" s="128"/>
      <c r="L356" s="122">
        <f t="shared" si="54"/>
        <v>0</v>
      </c>
      <c r="M356" s="183">
        <f>SUMIFS(BKE!$F:$F,BKE!$C:$C,'nguyen vat lieu kho'!$A:$A,BKE!$B:$B,'nguyen vat lieu kho'!M$3)</f>
        <v>0</v>
      </c>
      <c r="N356" s="183">
        <f>SUMIFS(BKE!$F:$F,BKE!$C:$C,'nguyen vat lieu kho'!$A:$A,BKE!$B:$B,'nguyen vat lieu kho'!N$3)</f>
        <v>0</v>
      </c>
      <c r="O356" s="183">
        <f>SUMIFS(BKE!$F:$F,BKE!$C:$C,'nguyen vat lieu kho'!$A:$A,BKE!$B:$B,'nguyen vat lieu kho'!O$3)</f>
        <v>0</v>
      </c>
      <c r="P356" s="183">
        <f>SUMIFS(BKE!$F:$F,BKE!$C:$C,'nguyen vat lieu kho'!$A:$A,BKE!$B:$B,'nguyen vat lieu kho'!P$3)</f>
        <v>0</v>
      </c>
      <c r="Q356" s="183">
        <f>SUMIFS(BKE!$F:$F,BKE!$C:$C,'nguyen vat lieu kho'!$A:$A,BKE!$B:$B,'nguyen vat lieu kho'!Q$3)</f>
        <v>0</v>
      </c>
      <c r="R356" s="183">
        <f>SUMIFS(BKE!$F:$F,BKE!$C:$C,'nguyen vat lieu kho'!$A:$A,BKE!$B:$B,'nguyen vat lieu kho'!R$3)</f>
        <v>0</v>
      </c>
      <c r="S356" s="183">
        <f>SUMIFS(BKE!$F:$F,BKE!$C:$C,'nguyen vat lieu kho'!$A:$A,BKE!$B:$B,'nguyen vat lieu kho'!S$3)</f>
        <v>0</v>
      </c>
      <c r="T356" s="183">
        <f>SUMIFS(BKE!$F:$F,BKE!$C:$C,'nguyen vat lieu kho'!$A:$A,BKE!$B:$B,'nguyen vat lieu kho'!T$3)</f>
        <v>0</v>
      </c>
      <c r="U356" s="183">
        <f>SUMIFS(BKE!$F:$F,BKE!$C:$C,'nguyen vat lieu kho'!$A:$A,BKE!$B:$B,'nguyen vat lieu kho'!U$3)</f>
        <v>0</v>
      </c>
      <c r="V356" s="183">
        <f>SUMIFS(BKE!$F:$F,BKE!$C:$C,'nguyen vat lieu kho'!$A:$A,BKE!$B:$B,'nguyen vat lieu kho'!V$3)</f>
        <v>0</v>
      </c>
      <c r="W356" s="183">
        <f>SUMIFS(BKE!$F:$F,BKE!$C:$C,'nguyen vat lieu kho'!$A:$A,BKE!$B:$B,'nguyen vat lieu kho'!W$3)</f>
        <v>0</v>
      </c>
      <c r="X356" s="183">
        <f>SUMIFS(BKE!$F:$F,BKE!$C:$C,'nguyen vat lieu kho'!$A:$A,BKE!$B:$B,'nguyen vat lieu kho'!X$3)</f>
        <v>0</v>
      </c>
      <c r="Y356" s="183">
        <f>SUMIFS(BKE!$F:$F,BKE!$C:$C,'nguyen vat lieu kho'!$A:$A,BKE!$B:$B,'nguyen vat lieu kho'!Y$3)</f>
        <v>0</v>
      </c>
      <c r="Z356" s="183">
        <f>SUMIFS(BKE!$F:$F,BKE!$C:$C,'nguyen vat lieu kho'!$A:$A,BKE!$B:$B,'nguyen vat lieu kho'!Z$3)</f>
        <v>0</v>
      </c>
      <c r="AA356" s="183">
        <f>SUMIFS(BKE!$F:$F,BKE!$C:$C,'nguyen vat lieu kho'!$A:$A,BKE!$B:$B,'nguyen vat lieu kho'!AA$3)</f>
        <v>0</v>
      </c>
      <c r="AB356" s="183">
        <f>SUMIFS(BKE!$F:$F,BKE!$C:$C,'nguyen vat lieu kho'!$A:$A,BKE!$B:$B,'nguyen vat lieu kho'!AB$3)</f>
        <v>0</v>
      </c>
      <c r="AC356" s="183">
        <f>SUMIFS(BKE!$F:$F,BKE!$C:$C,'nguyen vat lieu kho'!$A:$A,BKE!$B:$B,'nguyen vat lieu kho'!AC$3)</f>
        <v>0</v>
      </c>
      <c r="AD356" s="183">
        <f>SUMIFS(BKE!$F:$F,BKE!$C:$C,'nguyen vat lieu kho'!$A:$A,BKE!$B:$B,'nguyen vat lieu kho'!AD$3)</f>
        <v>0</v>
      </c>
      <c r="AE356" s="183">
        <f>SUMIFS(BKE!$F:$F,BKE!$C:$C,'nguyen vat lieu kho'!$A:$A,BKE!$B:$B,'nguyen vat lieu kho'!AE$3)</f>
        <v>0</v>
      </c>
      <c r="AF356" s="183">
        <f>SUMIFS(BKE!$F:$F,BKE!$C:$C,'nguyen vat lieu kho'!$A:$A,BKE!$B:$B,'nguyen vat lieu kho'!AF$3)</f>
        <v>0</v>
      </c>
      <c r="AG356" s="183">
        <f>SUMIFS(BKE!$F:$F,BKE!$C:$C,'nguyen vat lieu kho'!$A:$A,BKE!$B:$B,'nguyen vat lieu kho'!AG$3)</f>
        <v>0</v>
      </c>
      <c r="AH356" s="183">
        <f>SUMIFS(BKE!$F:$F,BKE!$C:$C,'nguyen vat lieu kho'!$A:$A,BKE!$B:$B,'nguyen vat lieu kho'!AH$3)</f>
        <v>0</v>
      </c>
      <c r="AI356" s="183">
        <f>SUMIFS(BKE!$F:$F,BKE!$C:$C,'nguyen vat lieu kho'!$A:$A,BKE!$B:$B,'nguyen vat lieu kho'!AI$3)</f>
        <v>0</v>
      </c>
      <c r="AJ356" s="183">
        <f>SUMIFS(BKE!$F:$F,BKE!$C:$C,'nguyen vat lieu kho'!$A:$A,BKE!$B:$B,'nguyen vat lieu kho'!AJ$3)</f>
        <v>0</v>
      </c>
      <c r="AK356" s="183">
        <f>SUMIFS(BKE!$F:$F,BKE!$C:$C,'nguyen vat lieu kho'!$A:$A,BKE!$B:$B,'nguyen vat lieu kho'!AK$3)</f>
        <v>0</v>
      </c>
      <c r="AL356" s="183">
        <f>SUMIFS(BKE!$F:$F,BKE!$C:$C,'nguyen vat lieu kho'!$A:$A,BKE!$B:$B,'nguyen vat lieu kho'!AL$3)</f>
        <v>0</v>
      </c>
      <c r="AM356" s="183">
        <f>SUMIFS(BKE!$F:$F,BKE!$C:$C,'nguyen vat lieu kho'!$A:$A,BKE!$B:$B,'nguyen vat lieu kho'!AM$3)</f>
        <v>0</v>
      </c>
      <c r="AN356" s="183">
        <f>SUMIFS(BKE!$F:$F,BKE!$C:$C,'nguyen vat lieu kho'!$A:$A,BKE!$B:$B,'nguyen vat lieu kho'!AN$3)</f>
        <v>0</v>
      </c>
      <c r="AO356" s="183">
        <f>SUMIFS(BKE!$F:$F,BKE!$C:$C,'nguyen vat lieu kho'!$A:$A,BKE!$B:$B,'nguyen vat lieu kho'!AO$3)</f>
        <v>0</v>
      </c>
      <c r="AP356" s="183">
        <f>SUMIFS(BKE!$F:$F,BKE!$C:$C,'nguyen vat lieu kho'!$A:$A,BKE!$B:$B,'nguyen vat lieu kho'!AP$3)</f>
        <v>0</v>
      </c>
      <c r="AQ356" s="183">
        <f>SUMIFS(BKE!$F:$F,BKE!$C:$C,'nguyen vat lieu kho'!$A:$A,BKE!$B:$B,'nguyen vat lieu kho'!AQ$3)</f>
        <v>0</v>
      </c>
    </row>
    <row r="357" spans="1:43" s="118" customFormat="1" ht="25.5" customHeight="1">
      <c r="A357" s="6" t="s">
        <v>962</v>
      </c>
      <c r="B357" s="129" t="s">
        <v>964</v>
      </c>
      <c r="C357" s="135" t="s">
        <v>966</v>
      </c>
      <c r="D357" s="123" t="str">
        <f>VLOOKUP(A357,BKE!C663:H1069,5,0)</f>
        <v>0</v>
      </c>
      <c r="E357" s="128">
        <v>1</v>
      </c>
      <c r="F357" s="124">
        <f t="shared" si="55"/>
        <v>0</v>
      </c>
      <c r="G357" s="125">
        <f t="shared" ref="G357:G358" si="57">SUM(M357:AQ357)</f>
        <v>0</v>
      </c>
      <c r="H357" s="126">
        <f t="shared" si="52"/>
        <v>0</v>
      </c>
      <c r="I357" s="127">
        <f t="shared" si="53"/>
        <v>1</v>
      </c>
      <c r="J357" s="127">
        <f t="shared" si="53"/>
        <v>0</v>
      </c>
      <c r="K357" s="128"/>
      <c r="L357" s="122">
        <f t="shared" si="54"/>
        <v>0</v>
      </c>
      <c r="M357" s="183">
        <f>SUMIFS(BKE!$F:$F,BKE!$C:$C,'nguyen vat lieu kho'!$A:$A,BKE!$B:$B,'nguyen vat lieu kho'!M$3)</f>
        <v>0</v>
      </c>
      <c r="N357" s="183">
        <f>SUMIFS(BKE!$F:$F,BKE!$C:$C,'nguyen vat lieu kho'!$A:$A,BKE!$B:$B,'nguyen vat lieu kho'!N$3)</f>
        <v>0</v>
      </c>
      <c r="O357" s="183">
        <f>SUMIFS(BKE!$F:$F,BKE!$C:$C,'nguyen vat lieu kho'!$A:$A,BKE!$B:$B,'nguyen vat lieu kho'!O$3)</f>
        <v>0</v>
      </c>
      <c r="P357" s="183">
        <f>SUMIFS(BKE!$F:$F,BKE!$C:$C,'nguyen vat lieu kho'!$A:$A,BKE!$B:$B,'nguyen vat lieu kho'!P$3)</f>
        <v>0</v>
      </c>
      <c r="Q357" s="183">
        <f>SUMIFS(BKE!$F:$F,BKE!$C:$C,'nguyen vat lieu kho'!$A:$A,BKE!$B:$B,'nguyen vat lieu kho'!Q$3)</f>
        <v>0</v>
      </c>
      <c r="R357" s="183">
        <f>SUMIFS(BKE!$F:$F,BKE!$C:$C,'nguyen vat lieu kho'!$A:$A,BKE!$B:$B,'nguyen vat lieu kho'!R$3)</f>
        <v>0</v>
      </c>
      <c r="S357" s="183">
        <f>SUMIFS(BKE!$F:$F,BKE!$C:$C,'nguyen vat lieu kho'!$A:$A,BKE!$B:$B,'nguyen vat lieu kho'!S$3)</f>
        <v>0</v>
      </c>
      <c r="T357" s="183">
        <f>SUMIFS(BKE!$F:$F,BKE!$C:$C,'nguyen vat lieu kho'!$A:$A,BKE!$B:$B,'nguyen vat lieu kho'!T$3)</f>
        <v>0</v>
      </c>
      <c r="U357" s="183">
        <f>SUMIFS(BKE!$F:$F,BKE!$C:$C,'nguyen vat lieu kho'!$A:$A,BKE!$B:$B,'nguyen vat lieu kho'!U$3)</f>
        <v>0</v>
      </c>
      <c r="V357" s="183">
        <f>SUMIFS(BKE!$F:$F,BKE!$C:$C,'nguyen vat lieu kho'!$A:$A,BKE!$B:$B,'nguyen vat lieu kho'!V$3)</f>
        <v>0</v>
      </c>
      <c r="W357" s="183">
        <f>SUMIFS(BKE!$F:$F,BKE!$C:$C,'nguyen vat lieu kho'!$A:$A,BKE!$B:$B,'nguyen vat lieu kho'!W$3)</f>
        <v>0</v>
      </c>
      <c r="X357" s="183">
        <f>SUMIFS(BKE!$F:$F,BKE!$C:$C,'nguyen vat lieu kho'!$A:$A,BKE!$B:$B,'nguyen vat lieu kho'!X$3)</f>
        <v>0</v>
      </c>
      <c r="Y357" s="183">
        <f>SUMIFS(BKE!$F:$F,BKE!$C:$C,'nguyen vat lieu kho'!$A:$A,BKE!$B:$B,'nguyen vat lieu kho'!Y$3)</f>
        <v>0</v>
      </c>
      <c r="Z357" s="183">
        <f>SUMIFS(BKE!$F:$F,BKE!$C:$C,'nguyen vat lieu kho'!$A:$A,BKE!$B:$B,'nguyen vat lieu kho'!Z$3)</f>
        <v>0</v>
      </c>
      <c r="AA357" s="183">
        <f>SUMIFS(BKE!$F:$F,BKE!$C:$C,'nguyen vat lieu kho'!$A:$A,BKE!$B:$B,'nguyen vat lieu kho'!AA$3)</f>
        <v>0</v>
      </c>
      <c r="AB357" s="183">
        <f>SUMIFS(BKE!$F:$F,BKE!$C:$C,'nguyen vat lieu kho'!$A:$A,BKE!$B:$B,'nguyen vat lieu kho'!AB$3)</f>
        <v>0</v>
      </c>
      <c r="AC357" s="183">
        <f>SUMIFS(BKE!$F:$F,BKE!$C:$C,'nguyen vat lieu kho'!$A:$A,BKE!$B:$B,'nguyen vat lieu kho'!AC$3)</f>
        <v>0</v>
      </c>
      <c r="AD357" s="183">
        <f>SUMIFS(BKE!$F:$F,BKE!$C:$C,'nguyen vat lieu kho'!$A:$A,BKE!$B:$B,'nguyen vat lieu kho'!AD$3)</f>
        <v>0</v>
      </c>
      <c r="AE357" s="183">
        <f>SUMIFS(BKE!$F:$F,BKE!$C:$C,'nguyen vat lieu kho'!$A:$A,BKE!$B:$B,'nguyen vat lieu kho'!AE$3)</f>
        <v>0</v>
      </c>
      <c r="AF357" s="183">
        <f>SUMIFS(BKE!$F:$F,BKE!$C:$C,'nguyen vat lieu kho'!$A:$A,BKE!$B:$B,'nguyen vat lieu kho'!AF$3)</f>
        <v>0</v>
      </c>
      <c r="AG357" s="183">
        <f>SUMIFS(BKE!$F:$F,BKE!$C:$C,'nguyen vat lieu kho'!$A:$A,BKE!$B:$B,'nguyen vat lieu kho'!AG$3)</f>
        <v>0</v>
      </c>
      <c r="AH357" s="183">
        <f>SUMIFS(BKE!$F:$F,BKE!$C:$C,'nguyen vat lieu kho'!$A:$A,BKE!$B:$B,'nguyen vat lieu kho'!AH$3)</f>
        <v>0</v>
      </c>
      <c r="AI357" s="183">
        <f>SUMIFS(BKE!$F:$F,BKE!$C:$C,'nguyen vat lieu kho'!$A:$A,BKE!$B:$B,'nguyen vat lieu kho'!AI$3)</f>
        <v>0</v>
      </c>
      <c r="AJ357" s="183">
        <f>SUMIFS(BKE!$F:$F,BKE!$C:$C,'nguyen vat lieu kho'!$A:$A,BKE!$B:$B,'nguyen vat lieu kho'!AJ$3)</f>
        <v>0</v>
      </c>
      <c r="AK357" s="183">
        <f>SUMIFS(BKE!$F:$F,BKE!$C:$C,'nguyen vat lieu kho'!$A:$A,BKE!$B:$B,'nguyen vat lieu kho'!AK$3)</f>
        <v>0</v>
      </c>
      <c r="AL357" s="183">
        <f>SUMIFS(BKE!$F:$F,BKE!$C:$C,'nguyen vat lieu kho'!$A:$A,BKE!$B:$B,'nguyen vat lieu kho'!AL$3)</f>
        <v>0</v>
      </c>
      <c r="AM357" s="183">
        <f>SUMIFS(BKE!$F:$F,BKE!$C:$C,'nguyen vat lieu kho'!$A:$A,BKE!$B:$B,'nguyen vat lieu kho'!AM$3)</f>
        <v>0</v>
      </c>
      <c r="AN357" s="183">
        <f>SUMIFS(BKE!$F:$F,BKE!$C:$C,'nguyen vat lieu kho'!$A:$A,BKE!$B:$B,'nguyen vat lieu kho'!AN$3)</f>
        <v>0</v>
      </c>
      <c r="AO357" s="183">
        <f>SUMIFS(BKE!$F:$F,BKE!$C:$C,'nguyen vat lieu kho'!$A:$A,BKE!$B:$B,'nguyen vat lieu kho'!AO$3)</f>
        <v>0</v>
      </c>
      <c r="AP357" s="183">
        <f>SUMIFS(BKE!$F:$F,BKE!$C:$C,'nguyen vat lieu kho'!$A:$A,BKE!$B:$B,'nguyen vat lieu kho'!AP$3)</f>
        <v>0</v>
      </c>
      <c r="AQ357" s="183">
        <f>SUMIFS(BKE!$F:$F,BKE!$C:$C,'nguyen vat lieu kho'!$A:$A,BKE!$B:$B,'nguyen vat lieu kho'!AQ$3)</f>
        <v>0</v>
      </c>
    </row>
    <row r="358" spans="1:43" s="118" customFormat="1" ht="25.5" customHeight="1">
      <c r="A358" s="6" t="s">
        <v>963</v>
      </c>
      <c r="B358" s="134" t="s">
        <v>965</v>
      </c>
      <c r="C358" s="135" t="s">
        <v>966</v>
      </c>
      <c r="D358" s="123" t="str">
        <f>VLOOKUP(A358,BKE!C664:H1070,5,0)</f>
        <v>0</v>
      </c>
      <c r="E358" s="128">
        <v>1</v>
      </c>
      <c r="F358" s="124">
        <f t="shared" si="55"/>
        <v>0</v>
      </c>
      <c r="G358" s="125">
        <f t="shared" si="57"/>
        <v>0</v>
      </c>
      <c r="H358" s="126">
        <f t="shared" si="52"/>
        <v>0</v>
      </c>
      <c r="I358" s="127">
        <f t="shared" si="53"/>
        <v>1</v>
      </c>
      <c r="J358" s="127">
        <f t="shared" si="53"/>
        <v>0</v>
      </c>
      <c r="K358" s="128"/>
      <c r="L358" s="122">
        <f t="shared" si="54"/>
        <v>0</v>
      </c>
      <c r="M358" s="183">
        <f>SUMIFS(BKE!$F:$F,BKE!$C:$C,'nguyen vat lieu kho'!$A:$A,BKE!$B:$B,'nguyen vat lieu kho'!M$3)</f>
        <v>0</v>
      </c>
      <c r="N358" s="183">
        <f>SUMIFS(BKE!$F:$F,BKE!$C:$C,'nguyen vat lieu kho'!$A:$A,BKE!$B:$B,'nguyen vat lieu kho'!N$3)</f>
        <v>0</v>
      </c>
      <c r="O358" s="183">
        <f>SUMIFS(BKE!$F:$F,BKE!$C:$C,'nguyen vat lieu kho'!$A:$A,BKE!$B:$B,'nguyen vat lieu kho'!O$3)</f>
        <v>0</v>
      </c>
      <c r="P358" s="183">
        <f>SUMIFS(BKE!$F:$F,BKE!$C:$C,'nguyen vat lieu kho'!$A:$A,BKE!$B:$B,'nguyen vat lieu kho'!P$3)</f>
        <v>0</v>
      </c>
      <c r="Q358" s="183">
        <f>SUMIFS(BKE!$F:$F,BKE!$C:$C,'nguyen vat lieu kho'!$A:$A,BKE!$B:$B,'nguyen vat lieu kho'!Q$3)</f>
        <v>0</v>
      </c>
      <c r="R358" s="183">
        <f>SUMIFS(BKE!$F:$F,BKE!$C:$C,'nguyen vat lieu kho'!$A:$A,BKE!$B:$B,'nguyen vat lieu kho'!R$3)</f>
        <v>0</v>
      </c>
      <c r="S358" s="183">
        <f>SUMIFS(BKE!$F:$F,BKE!$C:$C,'nguyen vat lieu kho'!$A:$A,BKE!$B:$B,'nguyen vat lieu kho'!S$3)</f>
        <v>0</v>
      </c>
      <c r="T358" s="183">
        <f>SUMIFS(BKE!$F:$F,BKE!$C:$C,'nguyen vat lieu kho'!$A:$A,BKE!$B:$B,'nguyen vat lieu kho'!T$3)</f>
        <v>0</v>
      </c>
      <c r="U358" s="183">
        <f>SUMIFS(BKE!$F:$F,BKE!$C:$C,'nguyen vat lieu kho'!$A:$A,BKE!$B:$B,'nguyen vat lieu kho'!U$3)</f>
        <v>0</v>
      </c>
      <c r="V358" s="183">
        <f>SUMIFS(BKE!$F:$F,BKE!$C:$C,'nguyen vat lieu kho'!$A:$A,BKE!$B:$B,'nguyen vat lieu kho'!V$3)</f>
        <v>0</v>
      </c>
      <c r="W358" s="183">
        <f>SUMIFS(BKE!$F:$F,BKE!$C:$C,'nguyen vat lieu kho'!$A:$A,BKE!$B:$B,'nguyen vat lieu kho'!W$3)</f>
        <v>0</v>
      </c>
      <c r="X358" s="183">
        <f>SUMIFS(BKE!$F:$F,BKE!$C:$C,'nguyen vat lieu kho'!$A:$A,BKE!$B:$B,'nguyen vat lieu kho'!X$3)</f>
        <v>0</v>
      </c>
      <c r="Y358" s="183">
        <f>SUMIFS(BKE!$F:$F,BKE!$C:$C,'nguyen vat lieu kho'!$A:$A,BKE!$B:$B,'nguyen vat lieu kho'!Y$3)</f>
        <v>0</v>
      </c>
      <c r="Z358" s="183">
        <f>SUMIFS(BKE!$F:$F,BKE!$C:$C,'nguyen vat lieu kho'!$A:$A,BKE!$B:$B,'nguyen vat lieu kho'!Z$3)</f>
        <v>0</v>
      </c>
      <c r="AA358" s="183">
        <f>SUMIFS(BKE!$F:$F,BKE!$C:$C,'nguyen vat lieu kho'!$A:$A,BKE!$B:$B,'nguyen vat lieu kho'!AA$3)</f>
        <v>0</v>
      </c>
      <c r="AB358" s="183">
        <f>SUMIFS(BKE!$F:$F,BKE!$C:$C,'nguyen vat lieu kho'!$A:$A,BKE!$B:$B,'nguyen vat lieu kho'!AB$3)</f>
        <v>0</v>
      </c>
      <c r="AC358" s="183">
        <f>SUMIFS(BKE!$F:$F,BKE!$C:$C,'nguyen vat lieu kho'!$A:$A,BKE!$B:$B,'nguyen vat lieu kho'!AC$3)</f>
        <v>0</v>
      </c>
      <c r="AD358" s="183">
        <f>SUMIFS(BKE!$F:$F,BKE!$C:$C,'nguyen vat lieu kho'!$A:$A,BKE!$B:$B,'nguyen vat lieu kho'!AD$3)</f>
        <v>0</v>
      </c>
      <c r="AE358" s="183">
        <f>SUMIFS(BKE!$F:$F,BKE!$C:$C,'nguyen vat lieu kho'!$A:$A,BKE!$B:$B,'nguyen vat lieu kho'!AE$3)</f>
        <v>0</v>
      </c>
      <c r="AF358" s="183">
        <f>SUMIFS(BKE!$F:$F,BKE!$C:$C,'nguyen vat lieu kho'!$A:$A,BKE!$B:$B,'nguyen vat lieu kho'!AF$3)</f>
        <v>0</v>
      </c>
      <c r="AG358" s="183">
        <f>SUMIFS(BKE!$F:$F,BKE!$C:$C,'nguyen vat lieu kho'!$A:$A,BKE!$B:$B,'nguyen vat lieu kho'!AG$3)</f>
        <v>0</v>
      </c>
      <c r="AH358" s="183">
        <f>SUMIFS(BKE!$F:$F,BKE!$C:$C,'nguyen vat lieu kho'!$A:$A,BKE!$B:$B,'nguyen vat lieu kho'!AH$3)</f>
        <v>0</v>
      </c>
      <c r="AI358" s="183">
        <f>SUMIFS(BKE!$F:$F,BKE!$C:$C,'nguyen vat lieu kho'!$A:$A,BKE!$B:$B,'nguyen vat lieu kho'!AI$3)</f>
        <v>0</v>
      </c>
      <c r="AJ358" s="183">
        <f>SUMIFS(BKE!$F:$F,BKE!$C:$C,'nguyen vat lieu kho'!$A:$A,BKE!$B:$B,'nguyen vat lieu kho'!AJ$3)</f>
        <v>0</v>
      </c>
      <c r="AK358" s="183">
        <f>SUMIFS(BKE!$F:$F,BKE!$C:$C,'nguyen vat lieu kho'!$A:$A,BKE!$B:$B,'nguyen vat lieu kho'!AK$3)</f>
        <v>0</v>
      </c>
      <c r="AL358" s="183">
        <f>SUMIFS(BKE!$F:$F,BKE!$C:$C,'nguyen vat lieu kho'!$A:$A,BKE!$B:$B,'nguyen vat lieu kho'!AL$3)</f>
        <v>0</v>
      </c>
      <c r="AM358" s="183">
        <f>SUMIFS(BKE!$F:$F,BKE!$C:$C,'nguyen vat lieu kho'!$A:$A,BKE!$B:$B,'nguyen vat lieu kho'!AM$3)</f>
        <v>0</v>
      </c>
      <c r="AN358" s="183">
        <f>SUMIFS(BKE!$F:$F,BKE!$C:$C,'nguyen vat lieu kho'!$A:$A,BKE!$B:$B,'nguyen vat lieu kho'!AN$3)</f>
        <v>0</v>
      </c>
      <c r="AO358" s="183">
        <f>SUMIFS(BKE!$F:$F,BKE!$C:$C,'nguyen vat lieu kho'!$A:$A,BKE!$B:$B,'nguyen vat lieu kho'!AO$3)</f>
        <v>0</v>
      </c>
      <c r="AP358" s="183">
        <f>SUMIFS(BKE!$F:$F,BKE!$C:$C,'nguyen vat lieu kho'!$A:$A,BKE!$B:$B,'nguyen vat lieu kho'!AP$3)</f>
        <v>0</v>
      </c>
      <c r="AQ358" s="183">
        <f>SUMIFS(BKE!$F:$F,BKE!$C:$C,'nguyen vat lieu kho'!$A:$A,BKE!$B:$B,'nguyen vat lieu kho'!AQ$3)</f>
        <v>0</v>
      </c>
    </row>
    <row r="359" spans="1:43" s="118" customFormat="1" ht="25.5" customHeight="1">
      <c r="A359" s="9" t="s">
        <v>510</v>
      </c>
      <c r="B359" s="9" t="s">
        <v>511</v>
      </c>
      <c r="C359" s="9" t="s">
        <v>27</v>
      </c>
      <c r="D359" s="123"/>
      <c r="E359" s="128"/>
      <c r="F359" s="124">
        <f t="shared" si="55"/>
        <v>0</v>
      </c>
      <c r="G359" s="125">
        <f>SUM(M359:AQ359)</f>
        <v>0</v>
      </c>
      <c r="H359" s="126">
        <f t="shared" si="52"/>
        <v>0</v>
      </c>
      <c r="I359" s="127">
        <f t="shared" si="53"/>
        <v>0</v>
      </c>
      <c r="J359" s="127">
        <f t="shared" si="53"/>
        <v>0</v>
      </c>
      <c r="K359" s="128"/>
      <c r="L359" s="122">
        <f t="shared" si="54"/>
        <v>0</v>
      </c>
      <c r="M359" s="183">
        <f>SUMIFS(BKE!$F:$F,BKE!$C:$C,'nguyen vat lieu kho'!$A:$A,BKE!$B:$B,'nguyen vat lieu kho'!M$3)</f>
        <v>0</v>
      </c>
      <c r="N359" s="183">
        <f>SUMIFS(BKE!$F:$F,BKE!$C:$C,'nguyen vat lieu kho'!$A:$A,BKE!$B:$B,'nguyen vat lieu kho'!N$3)</f>
        <v>0</v>
      </c>
      <c r="O359" s="183">
        <f>SUMIFS(BKE!$F:$F,BKE!$C:$C,'nguyen vat lieu kho'!$A:$A,BKE!$B:$B,'nguyen vat lieu kho'!O$3)</f>
        <v>0</v>
      </c>
      <c r="P359" s="183">
        <f>SUMIFS(BKE!$F:$F,BKE!$C:$C,'nguyen vat lieu kho'!$A:$A,BKE!$B:$B,'nguyen vat lieu kho'!P$3)</f>
        <v>0</v>
      </c>
      <c r="Q359" s="183">
        <f>SUMIFS(BKE!$F:$F,BKE!$C:$C,'nguyen vat lieu kho'!$A:$A,BKE!$B:$B,'nguyen vat lieu kho'!Q$3)</f>
        <v>0</v>
      </c>
      <c r="R359" s="183">
        <f>SUMIFS(BKE!$F:$F,BKE!$C:$C,'nguyen vat lieu kho'!$A:$A,BKE!$B:$B,'nguyen vat lieu kho'!R$3)</f>
        <v>0</v>
      </c>
      <c r="S359" s="183">
        <f>SUMIFS(BKE!$F:$F,BKE!$C:$C,'nguyen vat lieu kho'!$A:$A,BKE!$B:$B,'nguyen vat lieu kho'!S$3)</f>
        <v>0</v>
      </c>
      <c r="T359" s="183">
        <f>SUMIFS(BKE!$F:$F,BKE!$C:$C,'nguyen vat lieu kho'!$A:$A,BKE!$B:$B,'nguyen vat lieu kho'!T$3)</f>
        <v>0</v>
      </c>
      <c r="U359" s="183">
        <f>SUMIFS(BKE!$F:$F,BKE!$C:$C,'nguyen vat lieu kho'!$A:$A,BKE!$B:$B,'nguyen vat lieu kho'!U$3)</f>
        <v>0</v>
      </c>
      <c r="V359" s="183">
        <f>SUMIFS(BKE!$F:$F,BKE!$C:$C,'nguyen vat lieu kho'!$A:$A,BKE!$B:$B,'nguyen vat lieu kho'!V$3)</f>
        <v>0</v>
      </c>
      <c r="W359" s="183">
        <f>SUMIFS(BKE!$F:$F,BKE!$C:$C,'nguyen vat lieu kho'!$A:$A,BKE!$B:$B,'nguyen vat lieu kho'!W$3)</f>
        <v>0</v>
      </c>
      <c r="X359" s="183">
        <f>SUMIFS(BKE!$F:$F,BKE!$C:$C,'nguyen vat lieu kho'!$A:$A,BKE!$B:$B,'nguyen vat lieu kho'!X$3)</f>
        <v>0</v>
      </c>
      <c r="Y359" s="183">
        <f>SUMIFS(BKE!$F:$F,BKE!$C:$C,'nguyen vat lieu kho'!$A:$A,BKE!$B:$B,'nguyen vat lieu kho'!Y$3)</f>
        <v>0</v>
      </c>
      <c r="Z359" s="183">
        <f>SUMIFS(BKE!$F:$F,BKE!$C:$C,'nguyen vat lieu kho'!$A:$A,BKE!$B:$B,'nguyen vat lieu kho'!Z$3)</f>
        <v>0</v>
      </c>
      <c r="AA359" s="183">
        <f>SUMIFS(BKE!$F:$F,BKE!$C:$C,'nguyen vat lieu kho'!$A:$A,BKE!$B:$B,'nguyen vat lieu kho'!AA$3)</f>
        <v>0</v>
      </c>
      <c r="AB359" s="183">
        <f>SUMIFS(BKE!$F:$F,BKE!$C:$C,'nguyen vat lieu kho'!$A:$A,BKE!$B:$B,'nguyen vat lieu kho'!AB$3)</f>
        <v>0</v>
      </c>
      <c r="AC359" s="183">
        <f>SUMIFS(BKE!$F:$F,BKE!$C:$C,'nguyen vat lieu kho'!$A:$A,BKE!$B:$B,'nguyen vat lieu kho'!AC$3)</f>
        <v>0</v>
      </c>
      <c r="AD359" s="183">
        <f>SUMIFS(BKE!$F:$F,BKE!$C:$C,'nguyen vat lieu kho'!$A:$A,BKE!$B:$B,'nguyen vat lieu kho'!AD$3)</f>
        <v>0</v>
      </c>
      <c r="AE359" s="183">
        <f>SUMIFS(BKE!$F:$F,BKE!$C:$C,'nguyen vat lieu kho'!$A:$A,BKE!$B:$B,'nguyen vat lieu kho'!AE$3)</f>
        <v>0</v>
      </c>
      <c r="AF359" s="183">
        <f>SUMIFS(BKE!$F:$F,BKE!$C:$C,'nguyen vat lieu kho'!$A:$A,BKE!$B:$B,'nguyen vat lieu kho'!AF$3)</f>
        <v>0</v>
      </c>
      <c r="AG359" s="183">
        <f>SUMIFS(BKE!$F:$F,BKE!$C:$C,'nguyen vat lieu kho'!$A:$A,BKE!$B:$B,'nguyen vat lieu kho'!AG$3)</f>
        <v>0</v>
      </c>
      <c r="AH359" s="183">
        <f>SUMIFS(BKE!$F:$F,BKE!$C:$C,'nguyen vat lieu kho'!$A:$A,BKE!$B:$B,'nguyen vat lieu kho'!AH$3)</f>
        <v>0</v>
      </c>
      <c r="AI359" s="183">
        <f>SUMIFS(BKE!$F:$F,BKE!$C:$C,'nguyen vat lieu kho'!$A:$A,BKE!$B:$B,'nguyen vat lieu kho'!AI$3)</f>
        <v>0</v>
      </c>
      <c r="AJ359" s="183">
        <f>SUMIFS(BKE!$F:$F,BKE!$C:$C,'nguyen vat lieu kho'!$A:$A,BKE!$B:$B,'nguyen vat lieu kho'!AJ$3)</f>
        <v>0</v>
      </c>
      <c r="AK359" s="183">
        <f>SUMIFS(BKE!$F:$F,BKE!$C:$C,'nguyen vat lieu kho'!$A:$A,BKE!$B:$B,'nguyen vat lieu kho'!AK$3)</f>
        <v>0</v>
      </c>
      <c r="AL359" s="183">
        <f>SUMIFS(BKE!$F:$F,BKE!$C:$C,'nguyen vat lieu kho'!$A:$A,BKE!$B:$B,'nguyen vat lieu kho'!AL$3)</f>
        <v>0</v>
      </c>
      <c r="AM359" s="183">
        <f>SUMIFS(BKE!$F:$F,BKE!$C:$C,'nguyen vat lieu kho'!$A:$A,BKE!$B:$B,'nguyen vat lieu kho'!AM$3)</f>
        <v>0</v>
      </c>
      <c r="AN359" s="183">
        <f>SUMIFS(BKE!$F:$F,BKE!$C:$C,'nguyen vat lieu kho'!$A:$A,BKE!$B:$B,'nguyen vat lieu kho'!AN$3)</f>
        <v>0</v>
      </c>
      <c r="AO359" s="183">
        <f>SUMIFS(BKE!$F:$F,BKE!$C:$C,'nguyen vat lieu kho'!$A:$A,BKE!$B:$B,'nguyen vat lieu kho'!AO$3)</f>
        <v>0</v>
      </c>
      <c r="AP359" s="183">
        <f>SUMIFS(BKE!$F:$F,BKE!$C:$C,'nguyen vat lieu kho'!$A:$A,BKE!$B:$B,'nguyen vat lieu kho'!AP$3)</f>
        <v>0</v>
      </c>
      <c r="AQ359" s="183">
        <f>SUMIFS(BKE!$F:$F,BKE!$C:$C,'nguyen vat lieu kho'!$A:$A,BKE!$B:$B,'nguyen vat lieu kho'!AQ$3)</f>
        <v>0</v>
      </c>
    </row>
    <row r="360" spans="1:43" s="118" customFormat="1" ht="25.5" customHeight="1">
      <c r="A360" s="6" t="s">
        <v>426</v>
      </c>
      <c r="B360" s="139" t="s">
        <v>427</v>
      </c>
      <c r="C360" s="136" t="s">
        <v>417</v>
      </c>
      <c r="D360" s="123"/>
      <c r="E360" s="128"/>
      <c r="F360" s="124">
        <f t="shared" si="55"/>
        <v>0</v>
      </c>
      <c r="G360" s="125">
        <f>SUM(M360:AQ360)</f>
        <v>0</v>
      </c>
      <c r="H360" s="126">
        <f t="shared" si="52"/>
        <v>0</v>
      </c>
      <c r="I360" s="127">
        <f t="shared" si="53"/>
        <v>0</v>
      </c>
      <c r="J360" s="127">
        <f t="shared" si="53"/>
        <v>0</v>
      </c>
      <c r="K360" s="128"/>
      <c r="L360" s="122">
        <f t="shared" si="54"/>
        <v>0</v>
      </c>
      <c r="M360" s="183">
        <f>SUMIFS(BKE!$F:$F,BKE!$C:$C,'nguyen vat lieu kho'!$A:$A,BKE!$B:$B,'nguyen vat lieu kho'!M$3)</f>
        <v>0</v>
      </c>
      <c r="N360" s="183">
        <f>SUMIFS(BKE!$F:$F,BKE!$C:$C,'nguyen vat lieu kho'!$A:$A,BKE!$B:$B,'nguyen vat lieu kho'!N$3)</f>
        <v>0</v>
      </c>
      <c r="O360" s="183">
        <f>SUMIFS(BKE!$F:$F,BKE!$C:$C,'nguyen vat lieu kho'!$A:$A,BKE!$B:$B,'nguyen vat lieu kho'!O$3)</f>
        <v>0</v>
      </c>
      <c r="P360" s="183">
        <f>SUMIFS(BKE!$F:$F,BKE!$C:$C,'nguyen vat lieu kho'!$A:$A,BKE!$B:$B,'nguyen vat lieu kho'!P$3)</f>
        <v>0</v>
      </c>
      <c r="Q360" s="183">
        <f>SUMIFS(BKE!$F:$F,BKE!$C:$C,'nguyen vat lieu kho'!$A:$A,BKE!$B:$B,'nguyen vat lieu kho'!Q$3)</f>
        <v>0</v>
      </c>
      <c r="R360" s="183">
        <f>SUMIFS(BKE!$F:$F,BKE!$C:$C,'nguyen vat lieu kho'!$A:$A,BKE!$B:$B,'nguyen vat lieu kho'!R$3)</f>
        <v>0</v>
      </c>
      <c r="S360" s="183">
        <f>SUMIFS(BKE!$F:$F,BKE!$C:$C,'nguyen vat lieu kho'!$A:$A,BKE!$B:$B,'nguyen vat lieu kho'!S$3)</f>
        <v>0</v>
      </c>
      <c r="T360" s="183">
        <f>SUMIFS(BKE!$F:$F,BKE!$C:$C,'nguyen vat lieu kho'!$A:$A,BKE!$B:$B,'nguyen vat lieu kho'!T$3)</f>
        <v>0</v>
      </c>
      <c r="U360" s="183">
        <f>SUMIFS(BKE!$F:$F,BKE!$C:$C,'nguyen vat lieu kho'!$A:$A,BKE!$B:$B,'nguyen vat lieu kho'!U$3)</f>
        <v>0</v>
      </c>
      <c r="V360" s="183">
        <f>SUMIFS(BKE!$F:$F,BKE!$C:$C,'nguyen vat lieu kho'!$A:$A,BKE!$B:$B,'nguyen vat lieu kho'!V$3)</f>
        <v>0</v>
      </c>
      <c r="W360" s="183">
        <f>SUMIFS(BKE!$F:$F,BKE!$C:$C,'nguyen vat lieu kho'!$A:$A,BKE!$B:$B,'nguyen vat lieu kho'!W$3)</f>
        <v>0</v>
      </c>
      <c r="X360" s="183">
        <f>SUMIFS(BKE!$F:$F,BKE!$C:$C,'nguyen vat lieu kho'!$A:$A,BKE!$B:$B,'nguyen vat lieu kho'!X$3)</f>
        <v>0</v>
      </c>
      <c r="Y360" s="183">
        <f>SUMIFS(BKE!$F:$F,BKE!$C:$C,'nguyen vat lieu kho'!$A:$A,BKE!$B:$B,'nguyen vat lieu kho'!Y$3)</f>
        <v>0</v>
      </c>
      <c r="Z360" s="183">
        <f>SUMIFS(BKE!$F:$F,BKE!$C:$C,'nguyen vat lieu kho'!$A:$A,BKE!$B:$B,'nguyen vat lieu kho'!Z$3)</f>
        <v>0</v>
      </c>
      <c r="AA360" s="183">
        <f>SUMIFS(BKE!$F:$F,BKE!$C:$C,'nguyen vat lieu kho'!$A:$A,BKE!$B:$B,'nguyen vat lieu kho'!AA$3)</f>
        <v>0</v>
      </c>
      <c r="AB360" s="183">
        <f>SUMIFS(BKE!$F:$F,BKE!$C:$C,'nguyen vat lieu kho'!$A:$A,BKE!$B:$B,'nguyen vat lieu kho'!AB$3)</f>
        <v>0</v>
      </c>
      <c r="AC360" s="183">
        <f>SUMIFS(BKE!$F:$F,BKE!$C:$C,'nguyen vat lieu kho'!$A:$A,BKE!$B:$B,'nguyen vat lieu kho'!AC$3)</f>
        <v>0</v>
      </c>
      <c r="AD360" s="183">
        <f>SUMIFS(BKE!$F:$F,BKE!$C:$C,'nguyen vat lieu kho'!$A:$A,BKE!$B:$B,'nguyen vat lieu kho'!AD$3)</f>
        <v>0</v>
      </c>
      <c r="AE360" s="183">
        <f>SUMIFS(BKE!$F:$F,BKE!$C:$C,'nguyen vat lieu kho'!$A:$A,BKE!$B:$B,'nguyen vat lieu kho'!AE$3)</f>
        <v>0</v>
      </c>
      <c r="AF360" s="183">
        <f>SUMIFS(BKE!$F:$F,BKE!$C:$C,'nguyen vat lieu kho'!$A:$A,BKE!$B:$B,'nguyen vat lieu kho'!AF$3)</f>
        <v>0</v>
      </c>
      <c r="AG360" s="183">
        <f>SUMIFS(BKE!$F:$F,BKE!$C:$C,'nguyen vat lieu kho'!$A:$A,BKE!$B:$B,'nguyen vat lieu kho'!AG$3)</f>
        <v>0</v>
      </c>
      <c r="AH360" s="183">
        <f>SUMIFS(BKE!$F:$F,BKE!$C:$C,'nguyen vat lieu kho'!$A:$A,BKE!$B:$B,'nguyen vat lieu kho'!AH$3)</f>
        <v>0</v>
      </c>
      <c r="AI360" s="183">
        <f>SUMIFS(BKE!$F:$F,BKE!$C:$C,'nguyen vat lieu kho'!$A:$A,BKE!$B:$B,'nguyen vat lieu kho'!AI$3)</f>
        <v>0</v>
      </c>
      <c r="AJ360" s="183">
        <f>SUMIFS(BKE!$F:$F,BKE!$C:$C,'nguyen vat lieu kho'!$A:$A,BKE!$B:$B,'nguyen vat lieu kho'!AJ$3)</f>
        <v>0</v>
      </c>
      <c r="AK360" s="183">
        <f>SUMIFS(BKE!$F:$F,BKE!$C:$C,'nguyen vat lieu kho'!$A:$A,BKE!$B:$B,'nguyen vat lieu kho'!AK$3)</f>
        <v>0</v>
      </c>
      <c r="AL360" s="183">
        <f>SUMIFS(BKE!$F:$F,BKE!$C:$C,'nguyen vat lieu kho'!$A:$A,BKE!$B:$B,'nguyen vat lieu kho'!AL$3)</f>
        <v>0</v>
      </c>
      <c r="AM360" s="183">
        <f>SUMIFS(BKE!$F:$F,BKE!$C:$C,'nguyen vat lieu kho'!$A:$A,BKE!$B:$B,'nguyen vat lieu kho'!AM$3)</f>
        <v>0</v>
      </c>
      <c r="AN360" s="183">
        <f>SUMIFS(BKE!$F:$F,BKE!$C:$C,'nguyen vat lieu kho'!$A:$A,BKE!$B:$B,'nguyen vat lieu kho'!AN$3)</f>
        <v>0</v>
      </c>
      <c r="AO360" s="183">
        <f>SUMIFS(BKE!$F:$F,BKE!$C:$C,'nguyen vat lieu kho'!$A:$A,BKE!$B:$B,'nguyen vat lieu kho'!AO$3)</f>
        <v>0</v>
      </c>
      <c r="AP360" s="183">
        <f>SUMIFS(BKE!$F:$F,BKE!$C:$C,'nguyen vat lieu kho'!$A:$A,BKE!$B:$B,'nguyen vat lieu kho'!AP$3)</f>
        <v>0</v>
      </c>
      <c r="AQ360" s="183">
        <f>SUMIFS(BKE!$F:$F,BKE!$C:$C,'nguyen vat lieu kho'!$A:$A,BKE!$B:$B,'nguyen vat lieu kho'!AQ$3)</f>
        <v>0</v>
      </c>
    </row>
    <row r="361" spans="1:43" s="258" customFormat="1" ht="25.5" customHeight="1">
      <c r="A361" s="145"/>
      <c r="B361" s="145" t="s">
        <v>475</v>
      </c>
      <c r="C361" s="145"/>
      <c r="D361" s="123"/>
      <c r="E361" s="255"/>
      <c r="F361" s="256">
        <f>SUM(F339:F360)</f>
        <v>252721.44</v>
      </c>
      <c r="G361" s="256"/>
      <c r="H361" s="256">
        <f>SUM(H339:H360)</f>
        <v>1178006</v>
      </c>
      <c r="I361" s="257"/>
      <c r="J361" s="256">
        <f>SUM(J339:J360)</f>
        <v>1168625.94</v>
      </c>
      <c r="K361" s="255"/>
      <c r="L361" s="256">
        <f>SUM(L339:L360)</f>
        <v>262101.5</v>
      </c>
      <c r="M361" s="183">
        <f>SUMIFS(BKE!$F:$F,BKE!$C:$C,'nguyen vat lieu kho'!$A:$A,BKE!$B:$B,'nguyen vat lieu kho'!M$3)</f>
        <v>0</v>
      </c>
      <c r="N361" s="183">
        <f>SUMIFS(BKE!$F:$F,BKE!$C:$C,'nguyen vat lieu kho'!$A:$A,BKE!$B:$B,'nguyen vat lieu kho'!N$3)</f>
        <v>0</v>
      </c>
      <c r="O361" s="183">
        <f>SUMIFS(BKE!$F:$F,BKE!$C:$C,'nguyen vat lieu kho'!$A:$A,BKE!$B:$B,'nguyen vat lieu kho'!O$3)</f>
        <v>0</v>
      </c>
      <c r="P361" s="183">
        <f>SUMIFS(BKE!$F:$F,BKE!$C:$C,'nguyen vat lieu kho'!$A:$A,BKE!$B:$B,'nguyen vat lieu kho'!P$3)</f>
        <v>0</v>
      </c>
      <c r="Q361" s="183">
        <f>SUMIFS(BKE!$F:$F,BKE!$C:$C,'nguyen vat lieu kho'!$A:$A,BKE!$B:$B,'nguyen vat lieu kho'!Q$3)</f>
        <v>0</v>
      </c>
      <c r="R361" s="183">
        <f>SUMIFS(BKE!$F:$F,BKE!$C:$C,'nguyen vat lieu kho'!$A:$A,BKE!$B:$B,'nguyen vat lieu kho'!R$3)</f>
        <v>0</v>
      </c>
      <c r="S361" s="183">
        <f>SUMIFS(BKE!$F:$F,BKE!$C:$C,'nguyen vat lieu kho'!$A:$A,BKE!$B:$B,'nguyen vat lieu kho'!S$3)</f>
        <v>0</v>
      </c>
      <c r="T361" s="183">
        <f>SUMIFS(BKE!$F:$F,BKE!$C:$C,'nguyen vat lieu kho'!$A:$A,BKE!$B:$B,'nguyen vat lieu kho'!T$3)</f>
        <v>0</v>
      </c>
      <c r="U361" s="183">
        <f>SUMIFS(BKE!$F:$F,BKE!$C:$C,'nguyen vat lieu kho'!$A:$A,BKE!$B:$B,'nguyen vat lieu kho'!U$3)</f>
        <v>0</v>
      </c>
      <c r="V361" s="183">
        <f>SUMIFS(BKE!$F:$F,BKE!$C:$C,'nguyen vat lieu kho'!$A:$A,BKE!$B:$B,'nguyen vat lieu kho'!V$3)</f>
        <v>0</v>
      </c>
      <c r="W361" s="183">
        <f>SUMIFS(BKE!$F:$F,BKE!$C:$C,'nguyen vat lieu kho'!$A:$A,BKE!$B:$B,'nguyen vat lieu kho'!W$3)</f>
        <v>0</v>
      </c>
      <c r="X361" s="183">
        <f>SUMIFS(BKE!$F:$F,BKE!$C:$C,'nguyen vat lieu kho'!$A:$A,BKE!$B:$B,'nguyen vat lieu kho'!X$3)</f>
        <v>0</v>
      </c>
      <c r="Y361" s="183">
        <f>SUMIFS(BKE!$F:$F,BKE!$C:$C,'nguyen vat lieu kho'!$A:$A,BKE!$B:$B,'nguyen vat lieu kho'!Y$3)</f>
        <v>0</v>
      </c>
      <c r="Z361" s="183">
        <f>SUMIFS(BKE!$F:$F,BKE!$C:$C,'nguyen vat lieu kho'!$A:$A,BKE!$B:$B,'nguyen vat lieu kho'!Z$3)</f>
        <v>0</v>
      </c>
      <c r="AA361" s="183">
        <f>SUMIFS(BKE!$F:$F,BKE!$C:$C,'nguyen vat lieu kho'!$A:$A,BKE!$B:$B,'nguyen vat lieu kho'!AA$3)</f>
        <v>0</v>
      </c>
      <c r="AB361" s="183">
        <f>SUMIFS(BKE!$F:$F,BKE!$C:$C,'nguyen vat lieu kho'!$A:$A,BKE!$B:$B,'nguyen vat lieu kho'!AB$3)</f>
        <v>0</v>
      </c>
      <c r="AC361" s="183">
        <f>SUMIFS(BKE!$F:$F,BKE!$C:$C,'nguyen vat lieu kho'!$A:$A,BKE!$B:$B,'nguyen vat lieu kho'!AC$3)</f>
        <v>0</v>
      </c>
      <c r="AD361" s="183">
        <f>SUMIFS(BKE!$F:$F,BKE!$C:$C,'nguyen vat lieu kho'!$A:$A,BKE!$B:$B,'nguyen vat lieu kho'!AD$3)</f>
        <v>0</v>
      </c>
      <c r="AE361" s="183">
        <f>SUMIFS(BKE!$F:$F,BKE!$C:$C,'nguyen vat lieu kho'!$A:$A,BKE!$B:$B,'nguyen vat lieu kho'!AE$3)</f>
        <v>0</v>
      </c>
      <c r="AF361" s="183">
        <f>SUMIFS(BKE!$F:$F,BKE!$C:$C,'nguyen vat lieu kho'!$A:$A,BKE!$B:$B,'nguyen vat lieu kho'!AF$3)</f>
        <v>0</v>
      </c>
      <c r="AG361" s="183">
        <f>SUMIFS(BKE!$F:$F,BKE!$C:$C,'nguyen vat lieu kho'!$A:$A,BKE!$B:$B,'nguyen vat lieu kho'!AG$3)</f>
        <v>0</v>
      </c>
      <c r="AH361" s="183">
        <f>SUMIFS(BKE!$F:$F,BKE!$C:$C,'nguyen vat lieu kho'!$A:$A,BKE!$B:$B,'nguyen vat lieu kho'!AH$3)</f>
        <v>0</v>
      </c>
      <c r="AI361" s="183">
        <f>SUMIFS(BKE!$F:$F,BKE!$C:$C,'nguyen vat lieu kho'!$A:$A,BKE!$B:$B,'nguyen vat lieu kho'!AI$3)</f>
        <v>0</v>
      </c>
      <c r="AJ361" s="183">
        <f>SUMIFS(BKE!$F:$F,BKE!$C:$C,'nguyen vat lieu kho'!$A:$A,BKE!$B:$B,'nguyen vat lieu kho'!AJ$3)</f>
        <v>0</v>
      </c>
      <c r="AK361" s="183">
        <f>SUMIFS(BKE!$F:$F,BKE!$C:$C,'nguyen vat lieu kho'!$A:$A,BKE!$B:$B,'nguyen vat lieu kho'!AK$3)</f>
        <v>0</v>
      </c>
      <c r="AL361" s="183">
        <f>SUMIFS(BKE!$F:$F,BKE!$C:$C,'nguyen vat lieu kho'!$A:$A,BKE!$B:$B,'nguyen vat lieu kho'!AL$3)</f>
        <v>0</v>
      </c>
      <c r="AM361" s="183">
        <f>SUMIFS(BKE!$F:$F,BKE!$C:$C,'nguyen vat lieu kho'!$A:$A,BKE!$B:$B,'nguyen vat lieu kho'!AM$3)</f>
        <v>0</v>
      </c>
      <c r="AN361" s="183">
        <f>SUMIFS(BKE!$F:$F,BKE!$C:$C,'nguyen vat lieu kho'!$A:$A,BKE!$B:$B,'nguyen vat lieu kho'!AN$3)</f>
        <v>0</v>
      </c>
      <c r="AO361" s="183">
        <f>SUMIFS(BKE!$F:$F,BKE!$C:$C,'nguyen vat lieu kho'!$A:$A,BKE!$B:$B,'nguyen vat lieu kho'!AO$3)</f>
        <v>0</v>
      </c>
      <c r="AP361" s="183">
        <f>SUMIFS(BKE!$F:$F,BKE!$C:$C,'nguyen vat lieu kho'!$A:$A,BKE!$B:$B,'nguyen vat lieu kho'!AP$3)</f>
        <v>0</v>
      </c>
      <c r="AQ361" s="183">
        <f>SUMIFS(BKE!$F:$F,BKE!$C:$C,'nguyen vat lieu kho'!$A:$A,BKE!$B:$B,'nguyen vat lieu kho'!AQ$3)</f>
        <v>0</v>
      </c>
    </row>
    <row r="362" spans="1:43" s="118" customFormat="1" ht="25.5" customHeight="1">
      <c r="A362" s="20"/>
      <c r="B362" s="138" t="s">
        <v>467</v>
      </c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</row>
    <row r="363" spans="1:43" s="118" customFormat="1" ht="25.5" customHeight="1">
      <c r="A363" s="6" t="s">
        <v>460</v>
      </c>
      <c r="B363" s="129" t="s">
        <v>461</v>
      </c>
      <c r="C363" s="136" t="s">
        <v>31</v>
      </c>
      <c r="D363" s="123">
        <f>VLOOKUP(A363,BKE!C645:H1051,5,0)</f>
        <v>15651.666666666666</v>
      </c>
      <c r="E363" s="128">
        <v>8</v>
      </c>
      <c r="F363" s="124">
        <f t="shared" si="55"/>
        <v>125213.33333333333</v>
      </c>
      <c r="G363" s="125">
        <f t="shared" ref="G363:G368" si="58">SUM(M363:AQ363)</f>
        <v>15</v>
      </c>
      <c r="H363" s="126">
        <f t="shared" si="52"/>
        <v>234775</v>
      </c>
      <c r="I363" s="127">
        <f t="shared" ref="I363:J384" si="59">E363+G363-K363</f>
        <v>16</v>
      </c>
      <c r="J363" s="127">
        <f t="shared" si="59"/>
        <v>250426.66666666666</v>
      </c>
      <c r="K363" s="128">
        <v>7</v>
      </c>
      <c r="L363" s="122">
        <f t="shared" ref="L363:L384" si="60">K363*D363</f>
        <v>109561.66666666666</v>
      </c>
      <c r="M363" s="183">
        <f>SUMIFS(BKE!$F:$F,BKE!$C:$C,'nguyen vat lieu kho'!$A:$A,BKE!$B:$B,'nguyen vat lieu kho'!M$3)</f>
        <v>0</v>
      </c>
      <c r="N363" s="183">
        <f>SUMIFS(BKE!$F:$F,BKE!$C:$C,'nguyen vat lieu kho'!$A:$A,BKE!$B:$B,'nguyen vat lieu kho'!N$3)</f>
        <v>0</v>
      </c>
      <c r="O363" s="183">
        <f>SUMIFS(BKE!$F:$F,BKE!$C:$C,'nguyen vat lieu kho'!$A:$A,BKE!$B:$B,'nguyen vat lieu kho'!O$3)</f>
        <v>0</v>
      </c>
      <c r="P363" s="183">
        <f>SUMIFS(BKE!$F:$F,BKE!$C:$C,'nguyen vat lieu kho'!$A:$A,BKE!$B:$B,'nguyen vat lieu kho'!P$3)</f>
        <v>0</v>
      </c>
      <c r="Q363" s="183">
        <f>SUMIFS(BKE!$F:$F,BKE!$C:$C,'nguyen vat lieu kho'!$A:$A,BKE!$B:$B,'nguyen vat lieu kho'!Q$3)</f>
        <v>0</v>
      </c>
      <c r="R363" s="183">
        <f>SUMIFS(BKE!$F:$F,BKE!$C:$C,'nguyen vat lieu kho'!$A:$A,BKE!$B:$B,'nguyen vat lieu kho'!R$3)</f>
        <v>0</v>
      </c>
      <c r="S363" s="183">
        <f>SUMIFS(BKE!$F:$F,BKE!$C:$C,'nguyen vat lieu kho'!$A:$A,BKE!$B:$B,'nguyen vat lieu kho'!S$3)</f>
        <v>0</v>
      </c>
      <c r="T363" s="183">
        <f>SUMIFS(BKE!$F:$F,BKE!$C:$C,'nguyen vat lieu kho'!$A:$A,BKE!$B:$B,'nguyen vat lieu kho'!T$3)</f>
        <v>5</v>
      </c>
      <c r="U363" s="183">
        <f>SUMIFS(BKE!$F:$F,BKE!$C:$C,'nguyen vat lieu kho'!$A:$A,BKE!$B:$B,'nguyen vat lieu kho'!U$3)</f>
        <v>0</v>
      </c>
      <c r="V363" s="183">
        <f>SUMIFS(BKE!$F:$F,BKE!$C:$C,'nguyen vat lieu kho'!$A:$A,BKE!$B:$B,'nguyen vat lieu kho'!V$3)</f>
        <v>0</v>
      </c>
      <c r="W363" s="183">
        <f>SUMIFS(BKE!$F:$F,BKE!$C:$C,'nguyen vat lieu kho'!$A:$A,BKE!$B:$B,'nguyen vat lieu kho'!W$3)</f>
        <v>0</v>
      </c>
      <c r="X363" s="183">
        <f>SUMIFS(BKE!$F:$F,BKE!$C:$C,'nguyen vat lieu kho'!$A:$A,BKE!$B:$B,'nguyen vat lieu kho'!X$3)</f>
        <v>0</v>
      </c>
      <c r="Y363" s="183">
        <f>SUMIFS(BKE!$F:$F,BKE!$C:$C,'nguyen vat lieu kho'!$A:$A,BKE!$B:$B,'nguyen vat lieu kho'!Y$3)</f>
        <v>0</v>
      </c>
      <c r="Z363" s="183">
        <f>SUMIFS(BKE!$F:$F,BKE!$C:$C,'nguyen vat lieu kho'!$A:$A,BKE!$B:$B,'nguyen vat lieu kho'!Z$3)</f>
        <v>0</v>
      </c>
      <c r="AA363" s="183">
        <f>SUMIFS(BKE!$F:$F,BKE!$C:$C,'nguyen vat lieu kho'!$A:$A,BKE!$B:$B,'nguyen vat lieu kho'!AA$3)</f>
        <v>0</v>
      </c>
      <c r="AB363" s="183">
        <f>SUMIFS(BKE!$F:$F,BKE!$C:$C,'nguyen vat lieu kho'!$A:$A,BKE!$B:$B,'nguyen vat lieu kho'!AB$3)</f>
        <v>0</v>
      </c>
      <c r="AC363" s="183">
        <f>SUMIFS(BKE!$F:$F,BKE!$C:$C,'nguyen vat lieu kho'!$A:$A,BKE!$B:$B,'nguyen vat lieu kho'!AC$3)</f>
        <v>0</v>
      </c>
      <c r="AD363" s="183">
        <f>SUMIFS(BKE!$F:$F,BKE!$C:$C,'nguyen vat lieu kho'!$A:$A,BKE!$B:$B,'nguyen vat lieu kho'!AD$3)</f>
        <v>0</v>
      </c>
      <c r="AE363" s="183">
        <f>SUMIFS(BKE!$F:$F,BKE!$C:$C,'nguyen vat lieu kho'!$A:$A,BKE!$B:$B,'nguyen vat lieu kho'!AE$3)</f>
        <v>0</v>
      </c>
      <c r="AF363" s="183">
        <f>SUMIFS(BKE!$F:$F,BKE!$C:$C,'nguyen vat lieu kho'!$A:$A,BKE!$B:$B,'nguyen vat lieu kho'!AF$3)</f>
        <v>0</v>
      </c>
      <c r="AG363" s="183">
        <f>SUMIFS(BKE!$F:$F,BKE!$C:$C,'nguyen vat lieu kho'!$A:$A,BKE!$B:$B,'nguyen vat lieu kho'!AG$3)</f>
        <v>0</v>
      </c>
      <c r="AH363" s="183">
        <f>SUMIFS(BKE!$F:$F,BKE!$C:$C,'nguyen vat lieu kho'!$A:$A,BKE!$B:$B,'nguyen vat lieu kho'!AH$3)</f>
        <v>5</v>
      </c>
      <c r="AI363" s="183">
        <f>SUMIFS(BKE!$F:$F,BKE!$C:$C,'nguyen vat lieu kho'!$A:$A,BKE!$B:$B,'nguyen vat lieu kho'!AI$3)</f>
        <v>0</v>
      </c>
      <c r="AJ363" s="183">
        <f>SUMIFS(BKE!$F:$F,BKE!$C:$C,'nguyen vat lieu kho'!$A:$A,BKE!$B:$B,'nguyen vat lieu kho'!AJ$3)</f>
        <v>0</v>
      </c>
      <c r="AK363" s="183">
        <f>SUMIFS(BKE!$F:$F,BKE!$C:$C,'nguyen vat lieu kho'!$A:$A,BKE!$B:$B,'nguyen vat lieu kho'!AK$3)</f>
        <v>0</v>
      </c>
      <c r="AL363" s="183">
        <f>SUMIFS(BKE!$F:$F,BKE!$C:$C,'nguyen vat lieu kho'!$A:$A,BKE!$B:$B,'nguyen vat lieu kho'!AL$3)</f>
        <v>0</v>
      </c>
      <c r="AM363" s="183">
        <f>SUMIFS(BKE!$F:$F,BKE!$C:$C,'nguyen vat lieu kho'!$A:$A,BKE!$B:$B,'nguyen vat lieu kho'!AM$3)</f>
        <v>0</v>
      </c>
      <c r="AN363" s="183">
        <f>SUMIFS(BKE!$F:$F,BKE!$C:$C,'nguyen vat lieu kho'!$A:$A,BKE!$B:$B,'nguyen vat lieu kho'!AN$3)</f>
        <v>0</v>
      </c>
      <c r="AO363" s="183">
        <f>SUMIFS(BKE!$F:$F,BKE!$C:$C,'nguyen vat lieu kho'!$A:$A,BKE!$B:$B,'nguyen vat lieu kho'!AO$3)</f>
        <v>0</v>
      </c>
      <c r="AP363" s="183">
        <f>SUMIFS(BKE!$F:$F,BKE!$C:$C,'nguyen vat lieu kho'!$A:$A,BKE!$B:$B,'nguyen vat lieu kho'!AP$3)</f>
        <v>5</v>
      </c>
      <c r="AQ363" s="183">
        <f>SUMIFS(BKE!$F:$F,BKE!$C:$C,'nguyen vat lieu kho'!$A:$A,BKE!$B:$B,'nguyen vat lieu kho'!AQ$3)</f>
        <v>0</v>
      </c>
    </row>
    <row r="364" spans="1:43" s="118" customFormat="1" ht="25.5" customHeight="1">
      <c r="A364" s="6" t="s">
        <v>446</v>
      </c>
      <c r="B364" s="134" t="s">
        <v>462</v>
      </c>
      <c r="C364" s="140" t="s">
        <v>8</v>
      </c>
      <c r="D364" s="123">
        <f>VLOOKUP(A364,BKE!C646:H1052,5,0)</f>
        <v>3215</v>
      </c>
      <c r="E364" s="128">
        <v>15</v>
      </c>
      <c r="F364" s="124">
        <f t="shared" si="55"/>
        <v>48225</v>
      </c>
      <c r="G364" s="125">
        <f t="shared" si="58"/>
        <v>20</v>
      </c>
      <c r="H364" s="126">
        <f t="shared" si="52"/>
        <v>64300</v>
      </c>
      <c r="I364" s="127">
        <f t="shared" si="59"/>
        <v>35</v>
      </c>
      <c r="J364" s="127">
        <f t="shared" si="59"/>
        <v>112525</v>
      </c>
      <c r="K364" s="128"/>
      <c r="L364" s="122">
        <f t="shared" si="60"/>
        <v>0</v>
      </c>
      <c r="M364" s="183">
        <f>SUMIFS(BKE!$F:$F,BKE!$C:$C,'nguyen vat lieu kho'!$A:$A,BKE!$B:$B,'nguyen vat lieu kho'!M$3)</f>
        <v>0</v>
      </c>
      <c r="N364" s="183">
        <f>SUMIFS(BKE!$F:$F,BKE!$C:$C,'nguyen vat lieu kho'!$A:$A,BKE!$B:$B,'nguyen vat lieu kho'!N$3)</f>
        <v>0</v>
      </c>
      <c r="O364" s="183">
        <f>SUMIFS(BKE!$F:$F,BKE!$C:$C,'nguyen vat lieu kho'!$A:$A,BKE!$B:$B,'nguyen vat lieu kho'!O$3)</f>
        <v>0</v>
      </c>
      <c r="P364" s="183">
        <f>SUMIFS(BKE!$F:$F,BKE!$C:$C,'nguyen vat lieu kho'!$A:$A,BKE!$B:$B,'nguyen vat lieu kho'!P$3)</f>
        <v>0</v>
      </c>
      <c r="Q364" s="183">
        <f>SUMIFS(BKE!$F:$F,BKE!$C:$C,'nguyen vat lieu kho'!$A:$A,BKE!$B:$B,'nguyen vat lieu kho'!Q$3)</f>
        <v>0</v>
      </c>
      <c r="R364" s="183">
        <f>SUMIFS(BKE!$F:$F,BKE!$C:$C,'nguyen vat lieu kho'!$A:$A,BKE!$B:$B,'nguyen vat lieu kho'!R$3)</f>
        <v>0</v>
      </c>
      <c r="S364" s="183">
        <f>SUMIFS(BKE!$F:$F,BKE!$C:$C,'nguyen vat lieu kho'!$A:$A,BKE!$B:$B,'nguyen vat lieu kho'!S$3)</f>
        <v>0</v>
      </c>
      <c r="T364" s="183">
        <f>SUMIFS(BKE!$F:$F,BKE!$C:$C,'nguyen vat lieu kho'!$A:$A,BKE!$B:$B,'nguyen vat lieu kho'!T$3)</f>
        <v>10</v>
      </c>
      <c r="U364" s="183">
        <f>SUMIFS(BKE!$F:$F,BKE!$C:$C,'nguyen vat lieu kho'!$A:$A,BKE!$B:$B,'nguyen vat lieu kho'!U$3)</f>
        <v>0</v>
      </c>
      <c r="V364" s="183">
        <f>SUMIFS(BKE!$F:$F,BKE!$C:$C,'nguyen vat lieu kho'!$A:$A,BKE!$B:$B,'nguyen vat lieu kho'!V$3)</f>
        <v>0</v>
      </c>
      <c r="W364" s="183">
        <f>SUMIFS(BKE!$F:$F,BKE!$C:$C,'nguyen vat lieu kho'!$A:$A,BKE!$B:$B,'nguyen vat lieu kho'!W$3)</f>
        <v>0</v>
      </c>
      <c r="X364" s="183">
        <f>SUMIFS(BKE!$F:$F,BKE!$C:$C,'nguyen vat lieu kho'!$A:$A,BKE!$B:$B,'nguyen vat lieu kho'!X$3)</f>
        <v>0</v>
      </c>
      <c r="Y364" s="183">
        <f>SUMIFS(BKE!$F:$F,BKE!$C:$C,'nguyen vat lieu kho'!$A:$A,BKE!$B:$B,'nguyen vat lieu kho'!Y$3)</f>
        <v>0</v>
      </c>
      <c r="Z364" s="183">
        <f>SUMIFS(BKE!$F:$F,BKE!$C:$C,'nguyen vat lieu kho'!$A:$A,BKE!$B:$B,'nguyen vat lieu kho'!Z$3)</f>
        <v>0</v>
      </c>
      <c r="AA364" s="183">
        <f>SUMIFS(BKE!$F:$F,BKE!$C:$C,'nguyen vat lieu kho'!$A:$A,BKE!$B:$B,'nguyen vat lieu kho'!AA$3)</f>
        <v>0</v>
      </c>
      <c r="AB364" s="183">
        <f>SUMIFS(BKE!$F:$F,BKE!$C:$C,'nguyen vat lieu kho'!$A:$A,BKE!$B:$B,'nguyen vat lieu kho'!AB$3)</f>
        <v>0</v>
      </c>
      <c r="AC364" s="183">
        <f>SUMIFS(BKE!$F:$F,BKE!$C:$C,'nguyen vat lieu kho'!$A:$A,BKE!$B:$B,'nguyen vat lieu kho'!AC$3)</f>
        <v>0</v>
      </c>
      <c r="AD364" s="183">
        <f>SUMIFS(BKE!$F:$F,BKE!$C:$C,'nguyen vat lieu kho'!$A:$A,BKE!$B:$B,'nguyen vat lieu kho'!AD$3)</f>
        <v>0</v>
      </c>
      <c r="AE364" s="183">
        <f>SUMIFS(BKE!$F:$F,BKE!$C:$C,'nguyen vat lieu kho'!$A:$A,BKE!$B:$B,'nguyen vat lieu kho'!AE$3)</f>
        <v>0</v>
      </c>
      <c r="AF364" s="183">
        <f>SUMIFS(BKE!$F:$F,BKE!$C:$C,'nguyen vat lieu kho'!$A:$A,BKE!$B:$B,'nguyen vat lieu kho'!AF$3)</f>
        <v>0</v>
      </c>
      <c r="AG364" s="183">
        <f>SUMIFS(BKE!$F:$F,BKE!$C:$C,'nguyen vat lieu kho'!$A:$A,BKE!$B:$B,'nguyen vat lieu kho'!AG$3)</f>
        <v>0</v>
      </c>
      <c r="AH364" s="183">
        <f>SUMIFS(BKE!$F:$F,BKE!$C:$C,'nguyen vat lieu kho'!$A:$A,BKE!$B:$B,'nguyen vat lieu kho'!AH$3)</f>
        <v>10</v>
      </c>
      <c r="AI364" s="183">
        <f>SUMIFS(BKE!$F:$F,BKE!$C:$C,'nguyen vat lieu kho'!$A:$A,BKE!$B:$B,'nguyen vat lieu kho'!AI$3)</f>
        <v>0</v>
      </c>
      <c r="AJ364" s="183">
        <f>SUMIFS(BKE!$F:$F,BKE!$C:$C,'nguyen vat lieu kho'!$A:$A,BKE!$B:$B,'nguyen vat lieu kho'!AJ$3)</f>
        <v>0</v>
      </c>
      <c r="AK364" s="183">
        <f>SUMIFS(BKE!$F:$F,BKE!$C:$C,'nguyen vat lieu kho'!$A:$A,BKE!$B:$B,'nguyen vat lieu kho'!AK$3)</f>
        <v>0</v>
      </c>
      <c r="AL364" s="183">
        <f>SUMIFS(BKE!$F:$F,BKE!$C:$C,'nguyen vat lieu kho'!$A:$A,BKE!$B:$B,'nguyen vat lieu kho'!AL$3)</f>
        <v>0</v>
      </c>
      <c r="AM364" s="183">
        <f>SUMIFS(BKE!$F:$F,BKE!$C:$C,'nguyen vat lieu kho'!$A:$A,BKE!$B:$B,'nguyen vat lieu kho'!AM$3)</f>
        <v>0</v>
      </c>
      <c r="AN364" s="183">
        <f>SUMIFS(BKE!$F:$F,BKE!$C:$C,'nguyen vat lieu kho'!$A:$A,BKE!$B:$B,'nguyen vat lieu kho'!AN$3)</f>
        <v>0</v>
      </c>
      <c r="AO364" s="183">
        <f>SUMIFS(BKE!$F:$F,BKE!$C:$C,'nguyen vat lieu kho'!$A:$A,BKE!$B:$B,'nguyen vat lieu kho'!AO$3)</f>
        <v>0</v>
      </c>
      <c r="AP364" s="183">
        <f>SUMIFS(BKE!$F:$F,BKE!$C:$C,'nguyen vat lieu kho'!$A:$A,BKE!$B:$B,'nguyen vat lieu kho'!AP$3)</f>
        <v>0</v>
      </c>
      <c r="AQ364" s="183">
        <f>SUMIFS(BKE!$F:$F,BKE!$C:$C,'nguyen vat lieu kho'!$A:$A,BKE!$B:$B,'nguyen vat lieu kho'!AQ$3)</f>
        <v>0</v>
      </c>
    </row>
    <row r="365" spans="1:43" s="118" customFormat="1" ht="25.5" customHeight="1">
      <c r="A365" s="6" t="s">
        <v>444</v>
      </c>
      <c r="B365" s="134" t="s">
        <v>445</v>
      </c>
      <c r="C365" s="140" t="s">
        <v>414</v>
      </c>
      <c r="D365" s="123">
        <v>70000</v>
      </c>
      <c r="E365" s="128"/>
      <c r="F365" s="124">
        <f t="shared" si="55"/>
        <v>0</v>
      </c>
      <c r="G365" s="125">
        <f t="shared" si="58"/>
        <v>0</v>
      </c>
      <c r="H365" s="126">
        <f t="shared" si="52"/>
        <v>0</v>
      </c>
      <c r="I365" s="127">
        <f t="shared" si="59"/>
        <v>0</v>
      </c>
      <c r="J365" s="127">
        <f t="shared" si="59"/>
        <v>0</v>
      </c>
      <c r="K365" s="128"/>
      <c r="L365" s="122">
        <f t="shared" si="60"/>
        <v>0</v>
      </c>
      <c r="M365" s="183">
        <f>SUMIFS(BKE!$F:$F,BKE!$C:$C,'nguyen vat lieu kho'!$A:$A,BKE!$B:$B,'nguyen vat lieu kho'!M$3)</f>
        <v>0</v>
      </c>
      <c r="N365" s="183">
        <f>SUMIFS(BKE!$F:$F,BKE!$C:$C,'nguyen vat lieu kho'!$A:$A,BKE!$B:$B,'nguyen vat lieu kho'!N$3)</f>
        <v>0</v>
      </c>
      <c r="O365" s="183">
        <f>SUMIFS(BKE!$F:$F,BKE!$C:$C,'nguyen vat lieu kho'!$A:$A,BKE!$B:$B,'nguyen vat lieu kho'!O$3)</f>
        <v>0</v>
      </c>
      <c r="P365" s="183">
        <f>SUMIFS(BKE!$F:$F,BKE!$C:$C,'nguyen vat lieu kho'!$A:$A,BKE!$B:$B,'nguyen vat lieu kho'!P$3)</f>
        <v>0</v>
      </c>
      <c r="Q365" s="183">
        <f>SUMIFS(BKE!$F:$F,BKE!$C:$C,'nguyen vat lieu kho'!$A:$A,BKE!$B:$B,'nguyen vat lieu kho'!Q$3)</f>
        <v>0</v>
      </c>
      <c r="R365" s="183">
        <f>SUMIFS(BKE!$F:$F,BKE!$C:$C,'nguyen vat lieu kho'!$A:$A,BKE!$B:$B,'nguyen vat lieu kho'!R$3)</f>
        <v>0</v>
      </c>
      <c r="S365" s="183">
        <f>SUMIFS(BKE!$F:$F,BKE!$C:$C,'nguyen vat lieu kho'!$A:$A,BKE!$B:$B,'nguyen vat lieu kho'!S$3)</f>
        <v>0</v>
      </c>
      <c r="T365" s="183">
        <f>SUMIFS(BKE!$F:$F,BKE!$C:$C,'nguyen vat lieu kho'!$A:$A,BKE!$B:$B,'nguyen vat lieu kho'!T$3)</f>
        <v>0</v>
      </c>
      <c r="U365" s="183">
        <f>SUMIFS(BKE!$F:$F,BKE!$C:$C,'nguyen vat lieu kho'!$A:$A,BKE!$B:$B,'nguyen vat lieu kho'!U$3)</f>
        <v>0</v>
      </c>
      <c r="V365" s="183">
        <f>SUMIFS(BKE!$F:$F,BKE!$C:$C,'nguyen vat lieu kho'!$A:$A,BKE!$B:$B,'nguyen vat lieu kho'!V$3)</f>
        <v>0</v>
      </c>
      <c r="W365" s="183">
        <f>SUMIFS(BKE!$F:$F,BKE!$C:$C,'nguyen vat lieu kho'!$A:$A,BKE!$B:$B,'nguyen vat lieu kho'!W$3)</f>
        <v>0</v>
      </c>
      <c r="X365" s="183">
        <f>SUMIFS(BKE!$F:$F,BKE!$C:$C,'nguyen vat lieu kho'!$A:$A,BKE!$B:$B,'nguyen vat lieu kho'!X$3)</f>
        <v>0</v>
      </c>
      <c r="Y365" s="183">
        <f>SUMIFS(BKE!$F:$F,BKE!$C:$C,'nguyen vat lieu kho'!$A:$A,BKE!$B:$B,'nguyen vat lieu kho'!Y$3)</f>
        <v>0</v>
      </c>
      <c r="Z365" s="183">
        <f>SUMIFS(BKE!$F:$F,BKE!$C:$C,'nguyen vat lieu kho'!$A:$A,BKE!$B:$B,'nguyen vat lieu kho'!Z$3)</f>
        <v>0</v>
      </c>
      <c r="AA365" s="183">
        <f>SUMIFS(BKE!$F:$F,BKE!$C:$C,'nguyen vat lieu kho'!$A:$A,BKE!$B:$B,'nguyen vat lieu kho'!AA$3)</f>
        <v>0</v>
      </c>
      <c r="AB365" s="183">
        <f>SUMIFS(BKE!$F:$F,BKE!$C:$C,'nguyen vat lieu kho'!$A:$A,BKE!$B:$B,'nguyen vat lieu kho'!AB$3)</f>
        <v>0</v>
      </c>
      <c r="AC365" s="183">
        <f>SUMIFS(BKE!$F:$F,BKE!$C:$C,'nguyen vat lieu kho'!$A:$A,BKE!$B:$B,'nguyen vat lieu kho'!AC$3)</f>
        <v>0</v>
      </c>
      <c r="AD365" s="183">
        <f>SUMIFS(BKE!$F:$F,BKE!$C:$C,'nguyen vat lieu kho'!$A:$A,BKE!$B:$B,'nguyen vat lieu kho'!AD$3)</f>
        <v>0</v>
      </c>
      <c r="AE365" s="183">
        <f>SUMIFS(BKE!$F:$F,BKE!$C:$C,'nguyen vat lieu kho'!$A:$A,BKE!$B:$B,'nguyen vat lieu kho'!AE$3)</f>
        <v>0</v>
      </c>
      <c r="AF365" s="183">
        <f>SUMIFS(BKE!$F:$F,BKE!$C:$C,'nguyen vat lieu kho'!$A:$A,BKE!$B:$B,'nguyen vat lieu kho'!AF$3)</f>
        <v>0</v>
      </c>
      <c r="AG365" s="183">
        <f>SUMIFS(BKE!$F:$F,BKE!$C:$C,'nguyen vat lieu kho'!$A:$A,BKE!$B:$B,'nguyen vat lieu kho'!AG$3)</f>
        <v>0</v>
      </c>
      <c r="AH365" s="183">
        <f>SUMIFS(BKE!$F:$F,BKE!$C:$C,'nguyen vat lieu kho'!$A:$A,BKE!$B:$B,'nguyen vat lieu kho'!AH$3)</f>
        <v>0</v>
      </c>
      <c r="AI365" s="183">
        <f>SUMIFS(BKE!$F:$F,BKE!$C:$C,'nguyen vat lieu kho'!$A:$A,BKE!$B:$B,'nguyen vat lieu kho'!AI$3)</f>
        <v>0</v>
      </c>
      <c r="AJ365" s="183">
        <f>SUMIFS(BKE!$F:$F,BKE!$C:$C,'nguyen vat lieu kho'!$A:$A,BKE!$B:$B,'nguyen vat lieu kho'!AJ$3)</f>
        <v>0</v>
      </c>
      <c r="AK365" s="183">
        <f>SUMIFS(BKE!$F:$F,BKE!$C:$C,'nguyen vat lieu kho'!$A:$A,BKE!$B:$B,'nguyen vat lieu kho'!AK$3)</f>
        <v>0</v>
      </c>
      <c r="AL365" s="183">
        <f>SUMIFS(BKE!$F:$F,BKE!$C:$C,'nguyen vat lieu kho'!$A:$A,BKE!$B:$B,'nguyen vat lieu kho'!AL$3)</f>
        <v>0</v>
      </c>
      <c r="AM365" s="183">
        <f>SUMIFS(BKE!$F:$F,BKE!$C:$C,'nguyen vat lieu kho'!$A:$A,BKE!$B:$B,'nguyen vat lieu kho'!AM$3)</f>
        <v>0</v>
      </c>
      <c r="AN365" s="183">
        <f>SUMIFS(BKE!$F:$F,BKE!$C:$C,'nguyen vat lieu kho'!$A:$A,BKE!$B:$B,'nguyen vat lieu kho'!AN$3)</f>
        <v>0</v>
      </c>
      <c r="AO365" s="183">
        <f>SUMIFS(BKE!$F:$F,BKE!$C:$C,'nguyen vat lieu kho'!$A:$A,BKE!$B:$B,'nguyen vat lieu kho'!AO$3)</f>
        <v>0</v>
      </c>
      <c r="AP365" s="183">
        <f>SUMIFS(BKE!$F:$F,BKE!$C:$C,'nguyen vat lieu kho'!$A:$A,BKE!$B:$B,'nguyen vat lieu kho'!AP$3)</f>
        <v>0</v>
      </c>
      <c r="AQ365" s="183">
        <f>SUMIFS(BKE!$F:$F,BKE!$C:$C,'nguyen vat lieu kho'!$A:$A,BKE!$B:$B,'nguyen vat lieu kho'!AQ$3)</f>
        <v>0</v>
      </c>
    </row>
    <row r="366" spans="1:43" s="118" customFormat="1" ht="25.5" customHeight="1">
      <c r="A366" s="6" t="s">
        <v>463</v>
      </c>
      <c r="B366" s="129" t="s">
        <v>185</v>
      </c>
      <c r="C366" s="136" t="s">
        <v>464</v>
      </c>
      <c r="D366" s="123">
        <v>55004.5</v>
      </c>
      <c r="E366" s="128">
        <v>0.3</v>
      </c>
      <c r="F366" s="124">
        <f t="shared" si="55"/>
        <v>16501.349999999999</v>
      </c>
      <c r="G366" s="125">
        <f t="shared" si="58"/>
        <v>0</v>
      </c>
      <c r="H366" s="126">
        <f t="shared" si="52"/>
        <v>0</v>
      </c>
      <c r="I366" s="249">
        <f t="shared" si="59"/>
        <v>0.3</v>
      </c>
      <c r="J366" s="127">
        <f t="shared" si="59"/>
        <v>16501.349999999999</v>
      </c>
      <c r="K366" s="128"/>
      <c r="L366" s="122">
        <f t="shared" si="60"/>
        <v>0</v>
      </c>
      <c r="M366" s="183">
        <f>SUMIFS(BKE!$F:$F,BKE!$C:$C,'nguyen vat lieu kho'!$A:$A,BKE!$B:$B,'nguyen vat lieu kho'!M$3)</f>
        <v>0</v>
      </c>
      <c r="N366" s="183">
        <f>SUMIFS(BKE!$F:$F,BKE!$C:$C,'nguyen vat lieu kho'!$A:$A,BKE!$B:$B,'nguyen vat lieu kho'!N$3)</f>
        <v>0</v>
      </c>
      <c r="O366" s="183">
        <f>SUMIFS(BKE!$F:$F,BKE!$C:$C,'nguyen vat lieu kho'!$A:$A,BKE!$B:$B,'nguyen vat lieu kho'!O$3)</f>
        <v>0</v>
      </c>
      <c r="P366" s="183">
        <f>SUMIFS(BKE!$F:$F,BKE!$C:$C,'nguyen vat lieu kho'!$A:$A,BKE!$B:$B,'nguyen vat lieu kho'!P$3)</f>
        <v>0</v>
      </c>
      <c r="Q366" s="183">
        <f>SUMIFS(BKE!$F:$F,BKE!$C:$C,'nguyen vat lieu kho'!$A:$A,BKE!$B:$B,'nguyen vat lieu kho'!Q$3)</f>
        <v>0</v>
      </c>
      <c r="R366" s="183">
        <f>SUMIFS(BKE!$F:$F,BKE!$C:$C,'nguyen vat lieu kho'!$A:$A,BKE!$B:$B,'nguyen vat lieu kho'!R$3)</f>
        <v>0</v>
      </c>
      <c r="S366" s="183">
        <f>SUMIFS(BKE!$F:$F,BKE!$C:$C,'nguyen vat lieu kho'!$A:$A,BKE!$B:$B,'nguyen vat lieu kho'!S$3)</f>
        <v>0</v>
      </c>
      <c r="T366" s="183">
        <f>SUMIFS(BKE!$F:$F,BKE!$C:$C,'nguyen vat lieu kho'!$A:$A,BKE!$B:$B,'nguyen vat lieu kho'!T$3)</f>
        <v>0</v>
      </c>
      <c r="U366" s="183">
        <f>SUMIFS(BKE!$F:$F,BKE!$C:$C,'nguyen vat lieu kho'!$A:$A,BKE!$B:$B,'nguyen vat lieu kho'!U$3)</f>
        <v>0</v>
      </c>
      <c r="V366" s="183">
        <f>SUMIFS(BKE!$F:$F,BKE!$C:$C,'nguyen vat lieu kho'!$A:$A,BKE!$B:$B,'nguyen vat lieu kho'!V$3)</f>
        <v>0</v>
      </c>
      <c r="W366" s="183">
        <f>SUMIFS(BKE!$F:$F,BKE!$C:$C,'nguyen vat lieu kho'!$A:$A,BKE!$B:$B,'nguyen vat lieu kho'!W$3)</f>
        <v>0</v>
      </c>
      <c r="X366" s="183">
        <f>SUMIFS(BKE!$F:$F,BKE!$C:$C,'nguyen vat lieu kho'!$A:$A,BKE!$B:$B,'nguyen vat lieu kho'!X$3)</f>
        <v>0</v>
      </c>
      <c r="Y366" s="183">
        <f>SUMIFS(BKE!$F:$F,BKE!$C:$C,'nguyen vat lieu kho'!$A:$A,BKE!$B:$B,'nguyen vat lieu kho'!Y$3)</f>
        <v>0</v>
      </c>
      <c r="Z366" s="183">
        <f>SUMIFS(BKE!$F:$F,BKE!$C:$C,'nguyen vat lieu kho'!$A:$A,BKE!$B:$B,'nguyen vat lieu kho'!Z$3)</f>
        <v>0</v>
      </c>
      <c r="AA366" s="183">
        <f>SUMIFS(BKE!$F:$F,BKE!$C:$C,'nguyen vat lieu kho'!$A:$A,BKE!$B:$B,'nguyen vat lieu kho'!AA$3)</f>
        <v>0</v>
      </c>
      <c r="AB366" s="183">
        <f>SUMIFS(BKE!$F:$F,BKE!$C:$C,'nguyen vat lieu kho'!$A:$A,BKE!$B:$B,'nguyen vat lieu kho'!AB$3)</f>
        <v>0</v>
      </c>
      <c r="AC366" s="183">
        <f>SUMIFS(BKE!$F:$F,BKE!$C:$C,'nguyen vat lieu kho'!$A:$A,BKE!$B:$B,'nguyen vat lieu kho'!AC$3)</f>
        <v>0</v>
      </c>
      <c r="AD366" s="183">
        <f>SUMIFS(BKE!$F:$F,BKE!$C:$C,'nguyen vat lieu kho'!$A:$A,BKE!$B:$B,'nguyen vat lieu kho'!AD$3)</f>
        <v>0</v>
      </c>
      <c r="AE366" s="183">
        <f>SUMIFS(BKE!$F:$F,BKE!$C:$C,'nguyen vat lieu kho'!$A:$A,BKE!$B:$B,'nguyen vat lieu kho'!AE$3)</f>
        <v>0</v>
      </c>
      <c r="AF366" s="183">
        <f>SUMIFS(BKE!$F:$F,BKE!$C:$C,'nguyen vat lieu kho'!$A:$A,BKE!$B:$B,'nguyen vat lieu kho'!AF$3)</f>
        <v>0</v>
      </c>
      <c r="AG366" s="183">
        <f>SUMIFS(BKE!$F:$F,BKE!$C:$C,'nguyen vat lieu kho'!$A:$A,BKE!$B:$B,'nguyen vat lieu kho'!AG$3)</f>
        <v>0</v>
      </c>
      <c r="AH366" s="183">
        <f>SUMIFS(BKE!$F:$F,BKE!$C:$C,'nguyen vat lieu kho'!$A:$A,BKE!$B:$B,'nguyen vat lieu kho'!AH$3)</f>
        <v>0</v>
      </c>
      <c r="AI366" s="183">
        <f>SUMIFS(BKE!$F:$F,BKE!$C:$C,'nguyen vat lieu kho'!$A:$A,BKE!$B:$B,'nguyen vat lieu kho'!AI$3)</f>
        <v>0</v>
      </c>
      <c r="AJ366" s="183">
        <f>SUMIFS(BKE!$F:$F,BKE!$C:$C,'nguyen vat lieu kho'!$A:$A,BKE!$B:$B,'nguyen vat lieu kho'!AJ$3)</f>
        <v>0</v>
      </c>
      <c r="AK366" s="183">
        <f>SUMIFS(BKE!$F:$F,BKE!$C:$C,'nguyen vat lieu kho'!$A:$A,BKE!$B:$B,'nguyen vat lieu kho'!AK$3)</f>
        <v>0</v>
      </c>
      <c r="AL366" s="183">
        <f>SUMIFS(BKE!$F:$F,BKE!$C:$C,'nguyen vat lieu kho'!$A:$A,BKE!$B:$B,'nguyen vat lieu kho'!AL$3)</f>
        <v>0</v>
      </c>
      <c r="AM366" s="183">
        <f>SUMIFS(BKE!$F:$F,BKE!$C:$C,'nguyen vat lieu kho'!$A:$A,BKE!$B:$B,'nguyen vat lieu kho'!AM$3)</f>
        <v>0</v>
      </c>
      <c r="AN366" s="183">
        <f>SUMIFS(BKE!$F:$F,BKE!$C:$C,'nguyen vat lieu kho'!$A:$A,BKE!$B:$B,'nguyen vat lieu kho'!AN$3)</f>
        <v>0</v>
      </c>
      <c r="AO366" s="183">
        <f>SUMIFS(BKE!$F:$F,BKE!$C:$C,'nguyen vat lieu kho'!$A:$A,BKE!$B:$B,'nguyen vat lieu kho'!AO$3)</f>
        <v>0</v>
      </c>
      <c r="AP366" s="183">
        <f>SUMIFS(BKE!$F:$F,BKE!$C:$C,'nguyen vat lieu kho'!$A:$A,BKE!$B:$B,'nguyen vat lieu kho'!AP$3)</f>
        <v>0</v>
      </c>
      <c r="AQ366" s="183">
        <f>SUMIFS(BKE!$F:$F,BKE!$C:$C,'nguyen vat lieu kho'!$A:$A,BKE!$B:$B,'nguyen vat lieu kho'!AQ$3)</f>
        <v>0</v>
      </c>
    </row>
    <row r="367" spans="1:43" s="118" customFormat="1" ht="25.5" customHeight="1">
      <c r="A367" s="6" t="s">
        <v>447</v>
      </c>
      <c r="B367" s="134" t="s">
        <v>448</v>
      </c>
      <c r="C367" s="140" t="s">
        <v>433</v>
      </c>
      <c r="D367" s="123">
        <v>7000.2199999999993</v>
      </c>
      <c r="E367" s="128">
        <v>2</v>
      </c>
      <c r="F367" s="124">
        <f t="shared" si="55"/>
        <v>14000.439999999999</v>
      </c>
      <c r="G367" s="125">
        <f t="shared" si="58"/>
        <v>0</v>
      </c>
      <c r="H367" s="126">
        <f t="shared" si="52"/>
        <v>0</v>
      </c>
      <c r="I367" s="249">
        <f t="shared" si="59"/>
        <v>2</v>
      </c>
      <c r="J367" s="127">
        <f t="shared" si="59"/>
        <v>14000.439999999999</v>
      </c>
      <c r="K367" s="128"/>
      <c r="L367" s="122">
        <f t="shared" si="60"/>
        <v>0</v>
      </c>
      <c r="M367" s="183">
        <f>SUMIFS(BKE!$F:$F,BKE!$C:$C,'nguyen vat lieu kho'!$A:$A,BKE!$B:$B,'nguyen vat lieu kho'!M$3)</f>
        <v>0</v>
      </c>
      <c r="N367" s="183">
        <f>SUMIFS(BKE!$F:$F,BKE!$C:$C,'nguyen vat lieu kho'!$A:$A,BKE!$B:$B,'nguyen vat lieu kho'!N$3)</f>
        <v>0</v>
      </c>
      <c r="O367" s="183">
        <f>SUMIFS(BKE!$F:$F,BKE!$C:$C,'nguyen vat lieu kho'!$A:$A,BKE!$B:$B,'nguyen vat lieu kho'!O$3)</f>
        <v>0</v>
      </c>
      <c r="P367" s="183">
        <f>SUMIFS(BKE!$F:$F,BKE!$C:$C,'nguyen vat lieu kho'!$A:$A,BKE!$B:$B,'nguyen vat lieu kho'!P$3)</f>
        <v>0</v>
      </c>
      <c r="Q367" s="183">
        <f>SUMIFS(BKE!$F:$F,BKE!$C:$C,'nguyen vat lieu kho'!$A:$A,BKE!$B:$B,'nguyen vat lieu kho'!Q$3)</f>
        <v>0</v>
      </c>
      <c r="R367" s="183">
        <f>SUMIFS(BKE!$F:$F,BKE!$C:$C,'nguyen vat lieu kho'!$A:$A,BKE!$B:$B,'nguyen vat lieu kho'!R$3)</f>
        <v>0</v>
      </c>
      <c r="S367" s="183">
        <f>SUMIFS(BKE!$F:$F,BKE!$C:$C,'nguyen vat lieu kho'!$A:$A,BKE!$B:$B,'nguyen vat lieu kho'!S$3)</f>
        <v>0</v>
      </c>
      <c r="T367" s="183">
        <f>SUMIFS(BKE!$F:$F,BKE!$C:$C,'nguyen vat lieu kho'!$A:$A,BKE!$B:$B,'nguyen vat lieu kho'!T$3)</f>
        <v>0</v>
      </c>
      <c r="U367" s="183">
        <f>SUMIFS(BKE!$F:$F,BKE!$C:$C,'nguyen vat lieu kho'!$A:$A,BKE!$B:$B,'nguyen vat lieu kho'!U$3)</f>
        <v>0</v>
      </c>
      <c r="V367" s="183">
        <f>SUMIFS(BKE!$F:$F,BKE!$C:$C,'nguyen vat lieu kho'!$A:$A,BKE!$B:$B,'nguyen vat lieu kho'!V$3)</f>
        <v>0</v>
      </c>
      <c r="W367" s="183">
        <f>SUMIFS(BKE!$F:$F,BKE!$C:$C,'nguyen vat lieu kho'!$A:$A,BKE!$B:$B,'nguyen vat lieu kho'!W$3)</f>
        <v>0</v>
      </c>
      <c r="X367" s="183">
        <f>SUMIFS(BKE!$F:$F,BKE!$C:$C,'nguyen vat lieu kho'!$A:$A,BKE!$B:$B,'nguyen vat lieu kho'!X$3)</f>
        <v>0</v>
      </c>
      <c r="Y367" s="183">
        <f>SUMIFS(BKE!$F:$F,BKE!$C:$C,'nguyen vat lieu kho'!$A:$A,BKE!$B:$B,'nguyen vat lieu kho'!Y$3)</f>
        <v>0</v>
      </c>
      <c r="Z367" s="183">
        <f>SUMIFS(BKE!$F:$F,BKE!$C:$C,'nguyen vat lieu kho'!$A:$A,BKE!$B:$B,'nguyen vat lieu kho'!Z$3)</f>
        <v>0</v>
      </c>
      <c r="AA367" s="183">
        <f>SUMIFS(BKE!$F:$F,BKE!$C:$C,'nguyen vat lieu kho'!$A:$A,BKE!$B:$B,'nguyen vat lieu kho'!AA$3)</f>
        <v>0</v>
      </c>
      <c r="AB367" s="183">
        <f>SUMIFS(BKE!$F:$F,BKE!$C:$C,'nguyen vat lieu kho'!$A:$A,BKE!$B:$B,'nguyen vat lieu kho'!AB$3)</f>
        <v>0</v>
      </c>
      <c r="AC367" s="183">
        <f>SUMIFS(BKE!$F:$F,BKE!$C:$C,'nguyen vat lieu kho'!$A:$A,BKE!$B:$B,'nguyen vat lieu kho'!AC$3)</f>
        <v>0</v>
      </c>
      <c r="AD367" s="183">
        <f>SUMIFS(BKE!$F:$F,BKE!$C:$C,'nguyen vat lieu kho'!$A:$A,BKE!$B:$B,'nguyen vat lieu kho'!AD$3)</f>
        <v>0</v>
      </c>
      <c r="AE367" s="183">
        <f>SUMIFS(BKE!$F:$F,BKE!$C:$C,'nguyen vat lieu kho'!$A:$A,BKE!$B:$B,'nguyen vat lieu kho'!AE$3)</f>
        <v>0</v>
      </c>
      <c r="AF367" s="183">
        <f>SUMIFS(BKE!$F:$F,BKE!$C:$C,'nguyen vat lieu kho'!$A:$A,BKE!$B:$B,'nguyen vat lieu kho'!AF$3)</f>
        <v>0</v>
      </c>
      <c r="AG367" s="183">
        <f>SUMIFS(BKE!$F:$F,BKE!$C:$C,'nguyen vat lieu kho'!$A:$A,BKE!$B:$B,'nguyen vat lieu kho'!AG$3)</f>
        <v>0</v>
      </c>
      <c r="AH367" s="183">
        <f>SUMIFS(BKE!$F:$F,BKE!$C:$C,'nguyen vat lieu kho'!$A:$A,BKE!$B:$B,'nguyen vat lieu kho'!AH$3)</f>
        <v>0</v>
      </c>
      <c r="AI367" s="183">
        <f>SUMIFS(BKE!$F:$F,BKE!$C:$C,'nguyen vat lieu kho'!$A:$A,BKE!$B:$B,'nguyen vat lieu kho'!AI$3)</f>
        <v>0</v>
      </c>
      <c r="AJ367" s="183">
        <f>SUMIFS(BKE!$F:$F,BKE!$C:$C,'nguyen vat lieu kho'!$A:$A,BKE!$B:$B,'nguyen vat lieu kho'!AJ$3)</f>
        <v>0</v>
      </c>
      <c r="AK367" s="183">
        <f>SUMIFS(BKE!$F:$F,BKE!$C:$C,'nguyen vat lieu kho'!$A:$A,BKE!$B:$B,'nguyen vat lieu kho'!AK$3)</f>
        <v>0</v>
      </c>
      <c r="AL367" s="183">
        <f>SUMIFS(BKE!$F:$F,BKE!$C:$C,'nguyen vat lieu kho'!$A:$A,BKE!$B:$B,'nguyen vat lieu kho'!AL$3)</f>
        <v>0</v>
      </c>
      <c r="AM367" s="183">
        <f>SUMIFS(BKE!$F:$F,BKE!$C:$C,'nguyen vat lieu kho'!$A:$A,BKE!$B:$B,'nguyen vat lieu kho'!AM$3)</f>
        <v>0</v>
      </c>
      <c r="AN367" s="183">
        <f>SUMIFS(BKE!$F:$F,BKE!$C:$C,'nguyen vat lieu kho'!$A:$A,BKE!$B:$B,'nguyen vat lieu kho'!AN$3)</f>
        <v>0</v>
      </c>
      <c r="AO367" s="183">
        <f>SUMIFS(BKE!$F:$F,BKE!$C:$C,'nguyen vat lieu kho'!$A:$A,BKE!$B:$B,'nguyen vat lieu kho'!AO$3)</f>
        <v>0</v>
      </c>
      <c r="AP367" s="183">
        <f>SUMIFS(BKE!$F:$F,BKE!$C:$C,'nguyen vat lieu kho'!$A:$A,BKE!$B:$B,'nguyen vat lieu kho'!AP$3)</f>
        <v>0</v>
      </c>
      <c r="AQ367" s="183">
        <f>SUMIFS(BKE!$F:$F,BKE!$C:$C,'nguyen vat lieu kho'!$A:$A,BKE!$B:$B,'nguyen vat lieu kho'!AQ$3)</f>
        <v>0</v>
      </c>
    </row>
    <row r="368" spans="1:43" s="118" customFormat="1" ht="25.5" customHeight="1">
      <c r="A368" s="6" t="s">
        <v>454</v>
      </c>
      <c r="B368" s="134" t="s">
        <v>455</v>
      </c>
      <c r="C368" s="135" t="s">
        <v>27</v>
      </c>
      <c r="D368" s="123">
        <v>0</v>
      </c>
      <c r="E368" s="128"/>
      <c r="F368" s="124">
        <f t="shared" si="55"/>
        <v>0</v>
      </c>
      <c r="G368" s="125">
        <f t="shared" si="58"/>
        <v>0</v>
      </c>
      <c r="H368" s="126">
        <f t="shared" si="52"/>
        <v>0</v>
      </c>
      <c r="I368" s="127">
        <f t="shared" si="59"/>
        <v>0</v>
      </c>
      <c r="J368" s="127">
        <f t="shared" si="59"/>
        <v>0</v>
      </c>
      <c r="K368" s="128"/>
      <c r="L368" s="122">
        <f t="shared" si="60"/>
        <v>0</v>
      </c>
      <c r="M368" s="183">
        <f>SUMIFS(BKE!$F:$F,BKE!$C:$C,'nguyen vat lieu kho'!$A:$A,BKE!$B:$B,'nguyen vat lieu kho'!M$3)</f>
        <v>0</v>
      </c>
      <c r="N368" s="183">
        <f>SUMIFS(BKE!$F:$F,BKE!$C:$C,'nguyen vat lieu kho'!$A:$A,BKE!$B:$B,'nguyen vat lieu kho'!N$3)</f>
        <v>0</v>
      </c>
      <c r="O368" s="183">
        <f>SUMIFS(BKE!$F:$F,BKE!$C:$C,'nguyen vat lieu kho'!$A:$A,BKE!$B:$B,'nguyen vat lieu kho'!O$3)</f>
        <v>0</v>
      </c>
      <c r="P368" s="183">
        <f>SUMIFS(BKE!$F:$F,BKE!$C:$C,'nguyen vat lieu kho'!$A:$A,BKE!$B:$B,'nguyen vat lieu kho'!P$3)</f>
        <v>0</v>
      </c>
      <c r="Q368" s="183">
        <f>SUMIFS(BKE!$F:$F,BKE!$C:$C,'nguyen vat lieu kho'!$A:$A,BKE!$B:$B,'nguyen vat lieu kho'!Q$3)</f>
        <v>0</v>
      </c>
      <c r="R368" s="183">
        <f>SUMIFS(BKE!$F:$F,BKE!$C:$C,'nguyen vat lieu kho'!$A:$A,BKE!$B:$B,'nguyen vat lieu kho'!R$3)</f>
        <v>0</v>
      </c>
      <c r="S368" s="183">
        <f>SUMIFS(BKE!$F:$F,BKE!$C:$C,'nguyen vat lieu kho'!$A:$A,BKE!$B:$B,'nguyen vat lieu kho'!S$3)</f>
        <v>0</v>
      </c>
      <c r="T368" s="183">
        <f>SUMIFS(BKE!$F:$F,BKE!$C:$C,'nguyen vat lieu kho'!$A:$A,BKE!$B:$B,'nguyen vat lieu kho'!T$3)</f>
        <v>0</v>
      </c>
      <c r="U368" s="183">
        <f>SUMIFS(BKE!$F:$F,BKE!$C:$C,'nguyen vat lieu kho'!$A:$A,BKE!$B:$B,'nguyen vat lieu kho'!U$3)</f>
        <v>0</v>
      </c>
      <c r="V368" s="183">
        <f>SUMIFS(BKE!$F:$F,BKE!$C:$C,'nguyen vat lieu kho'!$A:$A,BKE!$B:$B,'nguyen vat lieu kho'!V$3)</f>
        <v>0</v>
      </c>
      <c r="W368" s="183">
        <f>SUMIFS(BKE!$F:$F,BKE!$C:$C,'nguyen vat lieu kho'!$A:$A,BKE!$B:$B,'nguyen vat lieu kho'!W$3)</f>
        <v>0</v>
      </c>
      <c r="X368" s="183">
        <f>SUMIFS(BKE!$F:$F,BKE!$C:$C,'nguyen vat lieu kho'!$A:$A,BKE!$B:$B,'nguyen vat lieu kho'!X$3)</f>
        <v>0</v>
      </c>
      <c r="Y368" s="183">
        <f>SUMIFS(BKE!$F:$F,BKE!$C:$C,'nguyen vat lieu kho'!$A:$A,BKE!$B:$B,'nguyen vat lieu kho'!Y$3)</f>
        <v>0</v>
      </c>
      <c r="Z368" s="183">
        <f>SUMIFS(BKE!$F:$F,BKE!$C:$C,'nguyen vat lieu kho'!$A:$A,BKE!$B:$B,'nguyen vat lieu kho'!Z$3)</f>
        <v>0</v>
      </c>
      <c r="AA368" s="183">
        <f>SUMIFS(BKE!$F:$F,BKE!$C:$C,'nguyen vat lieu kho'!$A:$A,BKE!$B:$B,'nguyen vat lieu kho'!AA$3)</f>
        <v>0</v>
      </c>
      <c r="AB368" s="183">
        <f>SUMIFS(BKE!$F:$F,BKE!$C:$C,'nguyen vat lieu kho'!$A:$A,BKE!$B:$B,'nguyen vat lieu kho'!AB$3)</f>
        <v>0</v>
      </c>
      <c r="AC368" s="183">
        <f>SUMIFS(BKE!$F:$F,BKE!$C:$C,'nguyen vat lieu kho'!$A:$A,BKE!$B:$B,'nguyen vat lieu kho'!AC$3)</f>
        <v>0</v>
      </c>
      <c r="AD368" s="183">
        <f>SUMIFS(BKE!$F:$F,BKE!$C:$C,'nguyen vat lieu kho'!$A:$A,BKE!$B:$B,'nguyen vat lieu kho'!AD$3)</f>
        <v>0</v>
      </c>
      <c r="AE368" s="183">
        <f>SUMIFS(BKE!$F:$F,BKE!$C:$C,'nguyen vat lieu kho'!$A:$A,BKE!$B:$B,'nguyen vat lieu kho'!AE$3)</f>
        <v>0</v>
      </c>
      <c r="AF368" s="183">
        <f>SUMIFS(BKE!$F:$F,BKE!$C:$C,'nguyen vat lieu kho'!$A:$A,BKE!$B:$B,'nguyen vat lieu kho'!AF$3)</f>
        <v>0</v>
      </c>
      <c r="AG368" s="183">
        <f>SUMIFS(BKE!$F:$F,BKE!$C:$C,'nguyen vat lieu kho'!$A:$A,BKE!$B:$B,'nguyen vat lieu kho'!AG$3)</f>
        <v>0</v>
      </c>
      <c r="AH368" s="183">
        <f>SUMIFS(BKE!$F:$F,BKE!$C:$C,'nguyen vat lieu kho'!$A:$A,BKE!$B:$B,'nguyen vat lieu kho'!AH$3)</f>
        <v>0</v>
      </c>
      <c r="AI368" s="183">
        <f>SUMIFS(BKE!$F:$F,BKE!$C:$C,'nguyen vat lieu kho'!$A:$A,BKE!$B:$B,'nguyen vat lieu kho'!AI$3)</f>
        <v>0</v>
      </c>
      <c r="AJ368" s="183">
        <f>SUMIFS(BKE!$F:$F,BKE!$C:$C,'nguyen vat lieu kho'!$A:$A,BKE!$B:$B,'nguyen vat lieu kho'!AJ$3)</f>
        <v>0</v>
      </c>
      <c r="AK368" s="183">
        <f>SUMIFS(BKE!$F:$F,BKE!$C:$C,'nguyen vat lieu kho'!$A:$A,BKE!$B:$B,'nguyen vat lieu kho'!AK$3)</f>
        <v>0</v>
      </c>
      <c r="AL368" s="183">
        <f>SUMIFS(BKE!$F:$F,BKE!$C:$C,'nguyen vat lieu kho'!$A:$A,BKE!$B:$B,'nguyen vat lieu kho'!AL$3)</f>
        <v>0</v>
      </c>
      <c r="AM368" s="183">
        <f>SUMIFS(BKE!$F:$F,BKE!$C:$C,'nguyen vat lieu kho'!$A:$A,BKE!$B:$B,'nguyen vat lieu kho'!AM$3)</f>
        <v>0</v>
      </c>
      <c r="AN368" s="183">
        <f>SUMIFS(BKE!$F:$F,BKE!$C:$C,'nguyen vat lieu kho'!$A:$A,BKE!$B:$B,'nguyen vat lieu kho'!AN$3)</f>
        <v>0</v>
      </c>
      <c r="AO368" s="183">
        <f>SUMIFS(BKE!$F:$F,BKE!$C:$C,'nguyen vat lieu kho'!$A:$A,BKE!$B:$B,'nguyen vat lieu kho'!AO$3)</f>
        <v>0</v>
      </c>
      <c r="AP368" s="183">
        <f>SUMIFS(BKE!$F:$F,BKE!$C:$C,'nguyen vat lieu kho'!$A:$A,BKE!$B:$B,'nguyen vat lieu kho'!AP$3)</f>
        <v>0</v>
      </c>
      <c r="AQ368" s="183">
        <f>SUMIFS(BKE!$F:$F,BKE!$C:$C,'nguyen vat lieu kho'!$A:$A,BKE!$B:$B,'nguyen vat lieu kho'!AQ$3)</f>
        <v>0</v>
      </c>
    </row>
    <row r="369" spans="1:43" s="118" customFormat="1" ht="25.5" customHeight="1">
      <c r="A369" s="6" t="s">
        <v>431</v>
      </c>
      <c r="B369" s="134" t="s">
        <v>432</v>
      </c>
      <c r="C369" s="135" t="s">
        <v>433</v>
      </c>
      <c r="D369" s="123" t="str">
        <f>VLOOKUP(A369,BKE!C651:H1057,5,0)</f>
        <v>0</v>
      </c>
      <c r="E369" s="128">
        <v>3</v>
      </c>
      <c r="F369" s="124">
        <f t="shared" si="55"/>
        <v>0</v>
      </c>
      <c r="G369" s="125">
        <f t="shared" ref="G369:G382" si="61">SUM(M369:AQ369)</f>
        <v>0</v>
      </c>
      <c r="H369" s="126">
        <f t="shared" si="52"/>
        <v>0</v>
      </c>
      <c r="I369" s="127">
        <f t="shared" si="59"/>
        <v>3</v>
      </c>
      <c r="J369" s="127">
        <f t="shared" si="59"/>
        <v>0</v>
      </c>
      <c r="K369" s="128"/>
      <c r="L369" s="122">
        <f t="shared" si="60"/>
        <v>0</v>
      </c>
      <c r="M369" s="183">
        <f>SUMIFS(BKE!$F:$F,BKE!$C:$C,'nguyen vat lieu kho'!$A:$A,BKE!$B:$B,'nguyen vat lieu kho'!M$3)</f>
        <v>0</v>
      </c>
      <c r="N369" s="183">
        <f>SUMIFS(BKE!$F:$F,BKE!$C:$C,'nguyen vat lieu kho'!$A:$A,BKE!$B:$B,'nguyen vat lieu kho'!N$3)</f>
        <v>0</v>
      </c>
      <c r="O369" s="183">
        <f>SUMIFS(BKE!$F:$F,BKE!$C:$C,'nguyen vat lieu kho'!$A:$A,BKE!$B:$B,'nguyen vat lieu kho'!O$3)</f>
        <v>0</v>
      </c>
      <c r="P369" s="183">
        <f>SUMIFS(BKE!$F:$F,BKE!$C:$C,'nguyen vat lieu kho'!$A:$A,BKE!$B:$B,'nguyen vat lieu kho'!P$3)</f>
        <v>0</v>
      </c>
      <c r="Q369" s="183">
        <f>SUMIFS(BKE!$F:$F,BKE!$C:$C,'nguyen vat lieu kho'!$A:$A,BKE!$B:$B,'nguyen vat lieu kho'!Q$3)</f>
        <v>0</v>
      </c>
      <c r="R369" s="183">
        <f>SUMIFS(BKE!$F:$F,BKE!$C:$C,'nguyen vat lieu kho'!$A:$A,BKE!$B:$B,'nguyen vat lieu kho'!R$3)</f>
        <v>0</v>
      </c>
      <c r="S369" s="183">
        <f>SUMIFS(BKE!$F:$F,BKE!$C:$C,'nguyen vat lieu kho'!$A:$A,BKE!$B:$B,'nguyen vat lieu kho'!S$3)</f>
        <v>0</v>
      </c>
      <c r="T369" s="183">
        <f>SUMIFS(BKE!$F:$F,BKE!$C:$C,'nguyen vat lieu kho'!$A:$A,BKE!$B:$B,'nguyen vat lieu kho'!T$3)</f>
        <v>0</v>
      </c>
      <c r="U369" s="183">
        <f>SUMIFS(BKE!$F:$F,BKE!$C:$C,'nguyen vat lieu kho'!$A:$A,BKE!$B:$B,'nguyen vat lieu kho'!U$3)</f>
        <v>0</v>
      </c>
      <c r="V369" s="183">
        <f>SUMIFS(BKE!$F:$F,BKE!$C:$C,'nguyen vat lieu kho'!$A:$A,BKE!$B:$B,'nguyen vat lieu kho'!V$3)</f>
        <v>0</v>
      </c>
      <c r="W369" s="183">
        <f>SUMIFS(BKE!$F:$F,BKE!$C:$C,'nguyen vat lieu kho'!$A:$A,BKE!$B:$B,'nguyen vat lieu kho'!W$3)</f>
        <v>0</v>
      </c>
      <c r="X369" s="183">
        <f>SUMIFS(BKE!$F:$F,BKE!$C:$C,'nguyen vat lieu kho'!$A:$A,BKE!$B:$B,'nguyen vat lieu kho'!X$3)</f>
        <v>0</v>
      </c>
      <c r="Y369" s="183">
        <f>SUMIFS(BKE!$F:$F,BKE!$C:$C,'nguyen vat lieu kho'!$A:$A,BKE!$B:$B,'nguyen vat lieu kho'!Y$3)</f>
        <v>0</v>
      </c>
      <c r="Z369" s="183">
        <f>SUMIFS(BKE!$F:$F,BKE!$C:$C,'nguyen vat lieu kho'!$A:$A,BKE!$B:$B,'nguyen vat lieu kho'!Z$3)</f>
        <v>0</v>
      </c>
      <c r="AA369" s="183">
        <f>SUMIFS(BKE!$F:$F,BKE!$C:$C,'nguyen vat lieu kho'!$A:$A,BKE!$B:$B,'nguyen vat lieu kho'!AA$3)</f>
        <v>0</v>
      </c>
      <c r="AB369" s="183">
        <f>SUMIFS(BKE!$F:$F,BKE!$C:$C,'nguyen vat lieu kho'!$A:$A,BKE!$B:$B,'nguyen vat lieu kho'!AB$3)</f>
        <v>0</v>
      </c>
      <c r="AC369" s="183">
        <f>SUMIFS(BKE!$F:$F,BKE!$C:$C,'nguyen vat lieu kho'!$A:$A,BKE!$B:$B,'nguyen vat lieu kho'!AC$3)</f>
        <v>0</v>
      </c>
      <c r="AD369" s="183">
        <f>SUMIFS(BKE!$F:$F,BKE!$C:$C,'nguyen vat lieu kho'!$A:$A,BKE!$B:$B,'nguyen vat lieu kho'!AD$3)</f>
        <v>0</v>
      </c>
      <c r="AE369" s="183">
        <f>SUMIFS(BKE!$F:$F,BKE!$C:$C,'nguyen vat lieu kho'!$A:$A,BKE!$B:$B,'nguyen vat lieu kho'!AE$3)</f>
        <v>0</v>
      </c>
      <c r="AF369" s="183">
        <f>SUMIFS(BKE!$F:$F,BKE!$C:$C,'nguyen vat lieu kho'!$A:$A,BKE!$B:$B,'nguyen vat lieu kho'!AF$3)</f>
        <v>0</v>
      </c>
      <c r="AG369" s="183">
        <f>SUMIFS(BKE!$F:$F,BKE!$C:$C,'nguyen vat lieu kho'!$A:$A,BKE!$B:$B,'nguyen vat lieu kho'!AG$3)</f>
        <v>0</v>
      </c>
      <c r="AH369" s="183">
        <f>SUMIFS(BKE!$F:$F,BKE!$C:$C,'nguyen vat lieu kho'!$A:$A,BKE!$B:$B,'nguyen vat lieu kho'!AH$3)</f>
        <v>0</v>
      </c>
      <c r="AI369" s="183">
        <f>SUMIFS(BKE!$F:$F,BKE!$C:$C,'nguyen vat lieu kho'!$A:$A,BKE!$B:$B,'nguyen vat lieu kho'!AI$3)</f>
        <v>0</v>
      </c>
      <c r="AJ369" s="183">
        <f>SUMIFS(BKE!$F:$F,BKE!$C:$C,'nguyen vat lieu kho'!$A:$A,BKE!$B:$B,'nguyen vat lieu kho'!AJ$3)</f>
        <v>0</v>
      </c>
      <c r="AK369" s="183">
        <f>SUMIFS(BKE!$F:$F,BKE!$C:$C,'nguyen vat lieu kho'!$A:$A,BKE!$B:$B,'nguyen vat lieu kho'!AK$3)</f>
        <v>0</v>
      </c>
      <c r="AL369" s="183">
        <f>SUMIFS(BKE!$F:$F,BKE!$C:$C,'nguyen vat lieu kho'!$A:$A,BKE!$B:$B,'nguyen vat lieu kho'!AL$3)</f>
        <v>0</v>
      </c>
      <c r="AM369" s="183">
        <f>SUMIFS(BKE!$F:$F,BKE!$C:$C,'nguyen vat lieu kho'!$A:$A,BKE!$B:$B,'nguyen vat lieu kho'!AM$3)</f>
        <v>0</v>
      </c>
      <c r="AN369" s="183">
        <f>SUMIFS(BKE!$F:$F,BKE!$C:$C,'nguyen vat lieu kho'!$A:$A,BKE!$B:$B,'nguyen vat lieu kho'!AN$3)</f>
        <v>0</v>
      </c>
      <c r="AO369" s="183">
        <f>SUMIFS(BKE!$F:$F,BKE!$C:$C,'nguyen vat lieu kho'!$A:$A,BKE!$B:$B,'nguyen vat lieu kho'!AO$3)</f>
        <v>0</v>
      </c>
      <c r="AP369" s="183">
        <f>SUMIFS(BKE!$F:$F,BKE!$C:$C,'nguyen vat lieu kho'!$A:$A,BKE!$B:$B,'nguyen vat lieu kho'!AP$3)</f>
        <v>0</v>
      </c>
      <c r="AQ369" s="183">
        <f>SUMIFS(BKE!$F:$F,BKE!$C:$C,'nguyen vat lieu kho'!$A:$A,BKE!$B:$B,'nguyen vat lieu kho'!AQ$3)</f>
        <v>0</v>
      </c>
    </row>
    <row r="370" spans="1:43" s="118" customFormat="1" ht="25.5" customHeight="1">
      <c r="A370" s="6" t="s">
        <v>458</v>
      </c>
      <c r="B370" s="129" t="s">
        <v>459</v>
      </c>
      <c r="C370" s="136" t="s">
        <v>31</v>
      </c>
      <c r="D370" s="123">
        <f>VLOOKUP(A370,BKE!C652:H1058,5,0)</f>
        <v>3416.6666666666665</v>
      </c>
      <c r="E370" s="128">
        <v>18</v>
      </c>
      <c r="F370" s="124">
        <f t="shared" si="55"/>
        <v>61500</v>
      </c>
      <c r="G370" s="125">
        <f t="shared" si="61"/>
        <v>30</v>
      </c>
      <c r="H370" s="126">
        <f t="shared" si="52"/>
        <v>102500</v>
      </c>
      <c r="I370" s="127">
        <f t="shared" si="59"/>
        <v>48</v>
      </c>
      <c r="J370" s="127">
        <f t="shared" si="59"/>
        <v>164000</v>
      </c>
      <c r="K370" s="128"/>
      <c r="L370" s="122">
        <f t="shared" si="60"/>
        <v>0</v>
      </c>
      <c r="M370" s="183">
        <f>SUMIFS(BKE!$F:$F,BKE!$C:$C,'nguyen vat lieu kho'!$A:$A,BKE!$B:$B,'nguyen vat lieu kho'!M$3)</f>
        <v>0</v>
      </c>
      <c r="N370" s="183">
        <f>SUMIFS(BKE!$F:$F,BKE!$C:$C,'nguyen vat lieu kho'!$A:$A,BKE!$B:$B,'nguyen vat lieu kho'!N$3)</f>
        <v>0</v>
      </c>
      <c r="O370" s="183">
        <f>SUMIFS(BKE!$F:$F,BKE!$C:$C,'nguyen vat lieu kho'!$A:$A,BKE!$B:$B,'nguyen vat lieu kho'!O$3)</f>
        <v>0</v>
      </c>
      <c r="P370" s="183">
        <f>SUMIFS(BKE!$F:$F,BKE!$C:$C,'nguyen vat lieu kho'!$A:$A,BKE!$B:$B,'nguyen vat lieu kho'!P$3)</f>
        <v>0</v>
      </c>
      <c r="Q370" s="183">
        <f>SUMIFS(BKE!$F:$F,BKE!$C:$C,'nguyen vat lieu kho'!$A:$A,BKE!$B:$B,'nguyen vat lieu kho'!Q$3)</f>
        <v>0</v>
      </c>
      <c r="R370" s="183">
        <f>SUMIFS(BKE!$F:$F,BKE!$C:$C,'nguyen vat lieu kho'!$A:$A,BKE!$B:$B,'nguyen vat lieu kho'!R$3)</f>
        <v>0</v>
      </c>
      <c r="S370" s="183">
        <f>SUMIFS(BKE!$F:$F,BKE!$C:$C,'nguyen vat lieu kho'!$A:$A,BKE!$B:$B,'nguyen vat lieu kho'!S$3)</f>
        <v>0</v>
      </c>
      <c r="T370" s="183">
        <f>SUMIFS(BKE!$F:$F,BKE!$C:$C,'nguyen vat lieu kho'!$A:$A,BKE!$B:$B,'nguyen vat lieu kho'!T$3)</f>
        <v>10</v>
      </c>
      <c r="U370" s="183">
        <f>SUMIFS(BKE!$F:$F,BKE!$C:$C,'nguyen vat lieu kho'!$A:$A,BKE!$B:$B,'nguyen vat lieu kho'!U$3)</f>
        <v>0</v>
      </c>
      <c r="V370" s="183">
        <f>SUMIFS(BKE!$F:$F,BKE!$C:$C,'nguyen vat lieu kho'!$A:$A,BKE!$B:$B,'nguyen vat lieu kho'!V$3)</f>
        <v>0</v>
      </c>
      <c r="W370" s="183">
        <f>SUMIFS(BKE!$F:$F,BKE!$C:$C,'nguyen vat lieu kho'!$A:$A,BKE!$B:$B,'nguyen vat lieu kho'!W$3)</f>
        <v>0</v>
      </c>
      <c r="X370" s="183">
        <f>SUMIFS(BKE!$F:$F,BKE!$C:$C,'nguyen vat lieu kho'!$A:$A,BKE!$B:$B,'nguyen vat lieu kho'!X$3)</f>
        <v>0</v>
      </c>
      <c r="Y370" s="183">
        <f>SUMIFS(BKE!$F:$F,BKE!$C:$C,'nguyen vat lieu kho'!$A:$A,BKE!$B:$B,'nguyen vat lieu kho'!Y$3)</f>
        <v>0</v>
      </c>
      <c r="Z370" s="183">
        <f>SUMIFS(BKE!$F:$F,BKE!$C:$C,'nguyen vat lieu kho'!$A:$A,BKE!$B:$B,'nguyen vat lieu kho'!Z$3)</f>
        <v>0</v>
      </c>
      <c r="AA370" s="183">
        <f>SUMIFS(BKE!$F:$F,BKE!$C:$C,'nguyen vat lieu kho'!$A:$A,BKE!$B:$B,'nguyen vat lieu kho'!AA$3)</f>
        <v>10</v>
      </c>
      <c r="AB370" s="183">
        <f>SUMIFS(BKE!$F:$F,BKE!$C:$C,'nguyen vat lieu kho'!$A:$A,BKE!$B:$B,'nguyen vat lieu kho'!AB$3)</f>
        <v>0</v>
      </c>
      <c r="AC370" s="183">
        <f>SUMIFS(BKE!$F:$F,BKE!$C:$C,'nguyen vat lieu kho'!$A:$A,BKE!$B:$B,'nguyen vat lieu kho'!AC$3)</f>
        <v>0</v>
      </c>
      <c r="AD370" s="183">
        <f>SUMIFS(BKE!$F:$F,BKE!$C:$C,'nguyen vat lieu kho'!$A:$A,BKE!$B:$B,'nguyen vat lieu kho'!AD$3)</f>
        <v>0</v>
      </c>
      <c r="AE370" s="183">
        <f>SUMIFS(BKE!$F:$F,BKE!$C:$C,'nguyen vat lieu kho'!$A:$A,BKE!$B:$B,'nguyen vat lieu kho'!AE$3)</f>
        <v>0</v>
      </c>
      <c r="AF370" s="183">
        <f>SUMIFS(BKE!$F:$F,BKE!$C:$C,'nguyen vat lieu kho'!$A:$A,BKE!$B:$B,'nguyen vat lieu kho'!AF$3)</f>
        <v>0</v>
      </c>
      <c r="AG370" s="183">
        <f>SUMIFS(BKE!$F:$F,BKE!$C:$C,'nguyen vat lieu kho'!$A:$A,BKE!$B:$B,'nguyen vat lieu kho'!AG$3)</f>
        <v>0</v>
      </c>
      <c r="AH370" s="183">
        <f>SUMIFS(BKE!$F:$F,BKE!$C:$C,'nguyen vat lieu kho'!$A:$A,BKE!$B:$B,'nguyen vat lieu kho'!AH$3)</f>
        <v>0</v>
      </c>
      <c r="AI370" s="183">
        <f>SUMIFS(BKE!$F:$F,BKE!$C:$C,'nguyen vat lieu kho'!$A:$A,BKE!$B:$B,'nguyen vat lieu kho'!AI$3)</f>
        <v>0</v>
      </c>
      <c r="AJ370" s="183">
        <f>SUMIFS(BKE!$F:$F,BKE!$C:$C,'nguyen vat lieu kho'!$A:$A,BKE!$B:$B,'nguyen vat lieu kho'!AJ$3)</f>
        <v>0</v>
      </c>
      <c r="AK370" s="183">
        <f>SUMIFS(BKE!$F:$F,BKE!$C:$C,'nguyen vat lieu kho'!$A:$A,BKE!$B:$B,'nguyen vat lieu kho'!AK$3)</f>
        <v>0</v>
      </c>
      <c r="AL370" s="183">
        <f>SUMIFS(BKE!$F:$F,BKE!$C:$C,'nguyen vat lieu kho'!$A:$A,BKE!$B:$B,'nguyen vat lieu kho'!AL$3)</f>
        <v>0</v>
      </c>
      <c r="AM370" s="183">
        <f>SUMIFS(BKE!$F:$F,BKE!$C:$C,'nguyen vat lieu kho'!$A:$A,BKE!$B:$B,'nguyen vat lieu kho'!AM$3)</f>
        <v>0</v>
      </c>
      <c r="AN370" s="183">
        <f>SUMIFS(BKE!$F:$F,BKE!$C:$C,'nguyen vat lieu kho'!$A:$A,BKE!$B:$B,'nguyen vat lieu kho'!AN$3)</f>
        <v>0</v>
      </c>
      <c r="AO370" s="183">
        <f>SUMIFS(BKE!$F:$F,BKE!$C:$C,'nguyen vat lieu kho'!$A:$A,BKE!$B:$B,'nguyen vat lieu kho'!AO$3)</f>
        <v>0</v>
      </c>
      <c r="AP370" s="183">
        <f>SUMIFS(BKE!$F:$F,BKE!$C:$C,'nguyen vat lieu kho'!$A:$A,BKE!$B:$B,'nguyen vat lieu kho'!AP$3)</f>
        <v>10</v>
      </c>
      <c r="AQ370" s="183">
        <f>SUMIFS(BKE!$F:$F,BKE!$C:$C,'nguyen vat lieu kho'!$A:$A,BKE!$B:$B,'nguyen vat lieu kho'!AQ$3)</f>
        <v>0</v>
      </c>
    </row>
    <row r="371" spans="1:43" s="118" customFormat="1" ht="25.5" customHeight="1">
      <c r="A371" s="6" t="s">
        <v>441</v>
      </c>
      <c r="B371" s="134" t="s">
        <v>442</v>
      </c>
      <c r="C371" s="135" t="s">
        <v>27</v>
      </c>
      <c r="D371" s="123" t="str">
        <f>VLOOKUP(A371,BKE!C653:H1059,5,0)</f>
        <v>0</v>
      </c>
      <c r="E371" s="128"/>
      <c r="F371" s="124">
        <f t="shared" si="55"/>
        <v>0</v>
      </c>
      <c r="G371" s="125">
        <f t="shared" si="61"/>
        <v>0</v>
      </c>
      <c r="H371" s="126">
        <f t="shared" si="52"/>
        <v>0</v>
      </c>
      <c r="I371" s="127">
        <f t="shared" si="59"/>
        <v>0</v>
      </c>
      <c r="J371" s="127">
        <f t="shared" si="59"/>
        <v>0</v>
      </c>
      <c r="K371" s="128"/>
      <c r="L371" s="122">
        <f t="shared" si="60"/>
        <v>0</v>
      </c>
      <c r="M371" s="183">
        <f>SUMIFS(BKE!$F:$F,BKE!$C:$C,'nguyen vat lieu kho'!$A:$A,BKE!$B:$B,'nguyen vat lieu kho'!M$3)</f>
        <v>0</v>
      </c>
      <c r="N371" s="183">
        <f>SUMIFS(BKE!$F:$F,BKE!$C:$C,'nguyen vat lieu kho'!$A:$A,BKE!$B:$B,'nguyen vat lieu kho'!N$3)</f>
        <v>0</v>
      </c>
      <c r="O371" s="183">
        <f>SUMIFS(BKE!$F:$F,BKE!$C:$C,'nguyen vat lieu kho'!$A:$A,BKE!$B:$B,'nguyen vat lieu kho'!O$3)</f>
        <v>0</v>
      </c>
      <c r="P371" s="183">
        <f>SUMIFS(BKE!$F:$F,BKE!$C:$C,'nguyen vat lieu kho'!$A:$A,BKE!$B:$B,'nguyen vat lieu kho'!P$3)</f>
        <v>0</v>
      </c>
      <c r="Q371" s="183">
        <f>SUMIFS(BKE!$F:$F,BKE!$C:$C,'nguyen vat lieu kho'!$A:$A,BKE!$B:$B,'nguyen vat lieu kho'!Q$3)</f>
        <v>0</v>
      </c>
      <c r="R371" s="183">
        <f>SUMIFS(BKE!$F:$F,BKE!$C:$C,'nguyen vat lieu kho'!$A:$A,BKE!$B:$B,'nguyen vat lieu kho'!R$3)</f>
        <v>0</v>
      </c>
      <c r="S371" s="183">
        <f>SUMIFS(BKE!$F:$F,BKE!$C:$C,'nguyen vat lieu kho'!$A:$A,BKE!$B:$B,'nguyen vat lieu kho'!S$3)</f>
        <v>0</v>
      </c>
      <c r="T371" s="183">
        <f>SUMIFS(BKE!$F:$F,BKE!$C:$C,'nguyen vat lieu kho'!$A:$A,BKE!$B:$B,'nguyen vat lieu kho'!T$3)</f>
        <v>0</v>
      </c>
      <c r="U371" s="183">
        <f>SUMIFS(BKE!$F:$F,BKE!$C:$C,'nguyen vat lieu kho'!$A:$A,BKE!$B:$B,'nguyen vat lieu kho'!U$3)</f>
        <v>0</v>
      </c>
      <c r="V371" s="183">
        <f>SUMIFS(BKE!$F:$F,BKE!$C:$C,'nguyen vat lieu kho'!$A:$A,BKE!$B:$B,'nguyen vat lieu kho'!V$3)</f>
        <v>0</v>
      </c>
      <c r="W371" s="183">
        <f>SUMIFS(BKE!$F:$F,BKE!$C:$C,'nguyen vat lieu kho'!$A:$A,BKE!$B:$B,'nguyen vat lieu kho'!W$3)</f>
        <v>0</v>
      </c>
      <c r="X371" s="183">
        <f>SUMIFS(BKE!$F:$F,BKE!$C:$C,'nguyen vat lieu kho'!$A:$A,BKE!$B:$B,'nguyen vat lieu kho'!X$3)</f>
        <v>0</v>
      </c>
      <c r="Y371" s="183">
        <f>SUMIFS(BKE!$F:$F,BKE!$C:$C,'nguyen vat lieu kho'!$A:$A,BKE!$B:$B,'nguyen vat lieu kho'!Y$3)</f>
        <v>0</v>
      </c>
      <c r="Z371" s="183">
        <f>SUMIFS(BKE!$F:$F,BKE!$C:$C,'nguyen vat lieu kho'!$A:$A,BKE!$B:$B,'nguyen vat lieu kho'!Z$3)</f>
        <v>0</v>
      </c>
      <c r="AA371" s="183">
        <f>SUMIFS(BKE!$F:$F,BKE!$C:$C,'nguyen vat lieu kho'!$A:$A,BKE!$B:$B,'nguyen vat lieu kho'!AA$3)</f>
        <v>0</v>
      </c>
      <c r="AB371" s="183">
        <f>SUMIFS(BKE!$F:$F,BKE!$C:$C,'nguyen vat lieu kho'!$A:$A,BKE!$B:$B,'nguyen vat lieu kho'!AB$3)</f>
        <v>0</v>
      </c>
      <c r="AC371" s="183">
        <f>SUMIFS(BKE!$F:$F,BKE!$C:$C,'nguyen vat lieu kho'!$A:$A,BKE!$B:$B,'nguyen vat lieu kho'!AC$3)</f>
        <v>0</v>
      </c>
      <c r="AD371" s="183">
        <f>SUMIFS(BKE!$F:$F,BKE!$C:$C,'nguyen vat lieu kho'!$A:$A,BKE!$B:$B,'nguyen vat lieu kho'!AD$3)</f>
        <v>0</v>
      </c>
      <c r="AE371" s="183">
        <f>SUMIFS(BKE!$F:$F,BKE!$C:$C,'nguyen vat lieu kho'!$A:$A,BKE!$B:$B,'nguyen vat lieu kho'!AE$3)</f>
        <v>0</v>
      </c>
      <c r="AF371" s="183">
        <f>SUMIFS(BKE!$F:$F,BKE!$C:$C,'nguyen vat lieu kho'!$A:$A,BKE!$B:$B,'nguyen vat lieu kho'!AF$3)</f>
        <v>0</v>
      </c>
      <c r="AG371" s="183">
        <f>SUMIFS(BKE!$F:$F,BKE!$C:$C,'nguyen vat lieu kho'!$A:$A,BKE!$B:$B,'nguyen vat lieu kho'!AG$3)</f>
        <v>0</v>
      </c>
      <c r="AH371" s="183">
        <f>SUMIFS(BKE!$F:$F,BKE!$C:$C,'nguyen vat lieu kho'!$A:$A,BKE!$B:$B,'nguyen vat lieu kho'!AH$3)</f>
        <v>0</v>
      </c>
      <c r="AI371" s="183">
        <f>SUMIFS(BKE!$F:$F,BKE!$C:$C,'nguyen vat lieu kho'!$A:$A,BKE!$B:$B,'nguyen vat lieu kho'!AI$3)</f>
        <v>0</v>
      </c>
      <c r="AJ371" s="183">
        <f>SUMIFS(BKE!$F:$F,BKE!$C:$C,'nguyen vat lieu kho'!$A:$A,BKE!$B:$B,'nguyen vat lieu kho'!AJ$3)</f>
        <v>0</v>
      </c>
      <c r="AK371" s="183">
        <f>SUMIFS(BKE!$F:$F,BKE!$C:$C,'nguyen vat lieu kho'!$A:$A,BKE!$B:$B,'nguyen vat lieu kho'!AK$3)</f>
        <v>0</v>
      </c>
      <c r="AL371" s="183">
        <f>SUMIFS(BKE!$F:$F,BKE!$C:$C,'nguyen vat lieu kho'!$A:$A,BKE!$B:$B,'nguyen vat lieu kho'!AL$3)</f>
        <v>0</v>
      </c>
      <c r="AM371" s="183">
        <f>SUMIFS(BKE!$F:$F,BKE!$C:$C,'nguyen vat lieu kho'!$A:$A,BKE!$B:$B,'nguyen vat lieu kho'!AM$3)</f>
        <v>0</v>
      </c>
      <c r="AN371" s="183">
        <f>SUMIFS(BKE!$F:$F,BKE!$C:$C,'nguyen vat lieu kho'!$A:$A,BKE!$B:$B,'nguyen vat lieu kho'!AN$3)</f>
        <v>0</v>
      </c>
      <c r="AO371" s="183">
        <f>SUMIFS(BKE!$F:$F,BKE!$C:$C,'nguyen vat lieu kho'!$A:$A,BKE!$B:$B,'nguyen vat lieu kho'!AO$3)</f>
        <v>0</v>
      </c>
      <c r="AP371" s="183">
        <f>SUMIFS(BKE!$F:$F,BKE!$C:$C,'nguyen vat lieu kho'!$A:$A,BKE!$B:$B,'nguyen vat lieu kho'!AP$3)</f>
        <v>0</v>
      </c>
      <c r="AQ371" s="183">
        <f>SUMIFS(BKE!$F:$F,BKE!$C:$C,'nguyen vat lieu kho'!$A:$A,BKE!$B:$B,'nguyen vat lieu kho'!AQ$3)</f>
        <v>0</v>
      </c>
    </row>
    <row r="372" spans="1:43" s="118" customFormat="1" ht="25.5" customHeight="1">
      <c r="A372" s="6" t="s">
        <v>887</v>
      </c>
      <c r="B372" s="248" t="s">
        <v>896</v>
      </c>
      <c r="C372" s="136" t="s">
        <v>414</v>
      </c>
      <c r="D372" s="123" t="str">
        <f>VLOOKUP(A372,BKE!C654:H1060,5,0)</f>
        <v>0</v>
      </c>
      <c r="E372" s="128"/>
      <c r="F372" s="124">
        <f t="shared" si="55"/>
        <v>0</v>
      </c>
      <c r="G372" s="125">
        <f t="shared" si="61"/>
        <v>0</v>
      </c>
      <c r="H372" s="126">
        <f t="shared" si="52"/>
        <v>0</v>
      </c>
      <c r="I372" s="127">
        <f t="shared" si="59"/>
        <v>0</v>
      </c>
      <c r="J372" s="127">
        <f t="shared" si="59"/>
        <v>0</v>
      </c>
      <c r="K372" s="128"/>
      <c r="L372" s="122">
        <f t="shared" si="60"/>
        <v>0</v>
      </c>
      <c r="M372" s="183">
        <f>SUMIFS(BKE!$F:$F,BKE!$C:$C,'nguyen vat lieu kho'!$A:$A,BKE!$B:$B,'nguyen vat lieu kho'!M$3)</f>
        <v>0</v>
      </c>
      <c r="N372" s="183">
        <f>SUMIFS(BKE!$F:$F,BKE!$C:$C,'nguyen vat lieu kho'!$A:$A,BKE!$B:$B,'nguyen vat lieu kho'!N$3)</f>
        <v>0</v>
      </c>
      <c r="O372" s="183">
        <f>SUMIFS(BKE!$F:$F,BKE!$C:$C,'nguyen vat lieu kho'!$A:$A,BKE!$B:$B,'nguyen vat lieu kho'!O$3)</f>
        <v>0</v>
      </c>
      <c r="P372" s="183">
        <f>SUMIFS(BKE!$F:$F,BKE!$C:$C,'nguyen vat lieu kho'!$A:$A,BKE!$B:$B,'nguyen vat lieu kho'!P$3)</f>
        <v>0</v>
      </c>
      <c r="Q372" s="183">
        <f>SUMIFS(BKE!$F:$F,BKE!$C:$C,'nguyen vat lieu kho'!$A:$A,BKE!$B:$B,'nguyen vat lieu kho'!Q$3)</f>
        <v>0</v>
      </c>
      <c r="R372" s="183">
        <f>SUMIFS(BKE!$F:$F,BKE!$C:$C,'nguyen vat lieu kho'!$A:$A,BKE!$B:$B,'nguyen vat lieu kho'!R$3)</f>
        <v>0</v>
      </c>
      <c r="S372" s="183">
        <f>SUMIFS(BKE!$F:$F,BKE!$C:$C,'nguyen vat lieu kho'!$A:$A,BKE!$B:$B,'nguyen vat lieu kho'!S$3)</f>
        <v>0</v>
      </c>
      <c r="T372" s="183">
        <f>SUMIFS(BKE!$F:$F,BKE!$C:$C,'nguyen vat lieu kho'!$A:$A,BKE!$B:$B,'nguyen vat lieu kho'!T$3)</f>
        <v>0</v>
      </c>
      <c r="U372" s="183">
        <f>SUMIFS(BKE!$F:$F,BKE!$C:$C,'nguyen vat lieu kho'!$A:$A,BKE!$B:$B,'nguyen vat lieu kho'!U$3)</f>
        <v>0</v>
      </c>
      <c r="V372" s="183">
        <f>SUMIFS(BKE!$F:$F,BKE!$C:$C,'nguyen vat lieu kho'!$A:$A,BKE!$B:$B,'nguyen vat lieu kho'!V$3)</f>
        <v>0</v>
      </c>
      <c r="W372" s="183">
        <f>SUMIFS(BKE!$F:$F,BKE!$C:$C,'nguyen vat lieu kho'!$A:$A,BKE!$B:$B,'nguyen vat lieu kho'!W$3)</f>
        <v>0</v>
      </c>
      <c r="X372" s="183">
        <f>SUMIFS(BKE!$F:$F,BKE!$C:$C,'nguyen vat lieu kho'!$A:$A,BKE!$B:$B,'nguyen vat lieu kho'!X$3)</f>
        <v>0</v>
      </c>
      <c r="Y372" s="183">
        <f>SUMIFS(BKE!$F:$F,BKE!$C:$C,'nguyen vat lieu kho'!$A:$A,BKE!$B:$B,'nguyen vat lieu kho'!Y$3)</f>
        <v>0</v>
      </c>
      <c r="Z372" s="183">
        <f>SUMIFS(BKE!$F:$F,BKE!$C:$C,'nguyen vat lieu kho'!$A:$A,BKE!$B:$B,'nguyen vat lieu kho'!Z$3)</f>
        <v>0</v>
      </c>
      <c r="AA372" s="183">
        <f>SUMIFS(BKE!$F:$F,BKE!$C:$C,'nguyen vat lieu kho'!$A:$A,BKE!$B:$B,'nguyen vat lieu kho'!AA$3)</f>
        <v>0</v>
      </c>
      <c r="AB372" s="183">
        <f>SUMIFS(BKE!$F:$F,BKE!$C:$C,'nguyen vat lieu kho'!$A:$A,BKE!$B:$B,'nguyen vat lieu kho'!AB$3)</f>
        <v>0</v>
      </c>
      <c r="AC372" s="183">
        <f>SUMIFS(BKE!$F:$F,BKE!$C:$C,'nguyen vat lieu kho'!$A:$A,BKE!$B:$B,'nguyen vat lieu kho'!AC$3)</f>
        <v>0</v>
      </c>
      <c r="AD372" s="183">
        <f>SUMIFS(BKE!$F:$F,BKE!$C:$C,'nguyen vat lieu kho'!$A:$A,BKE!$B:$B,'nguyen vat lieu kho'!AD$3)</f>
        <v>0</v>
      </c>
      <c r="AE372" s="183">
        <f>SUMIFS(BKE!$F:$F,BKE!$C:$C,'nguyen vat lieu kho'!$A:$A,BKE!$B:$B,'nguyen vat lieu kho'!AE$3)</f>
        <v>0</v>
      </c>
      <c r="AF372" s="183">
        <f>SUMIFS(BKE!$F:$F,BKE!$C:$C,'nguyen vat lieu kho'!$A:$A,BKE!$B:$B,'nguyen vat lieu kho'!AF$3)</f>
        <v>0</v>
      </c>
      <c r="AG372" s="183">
        <f>SUMIFS(BKE!$F:$F,BKE!$C:$C,'nguyen vat lieu kho'!$A:$A,BKE!$B:$B,'nguyen vat lieu kho'!AG$3)</f>
        <v>0</v>
      </c>
      <c r="AH372" s="183">
        <f>SUMIFS(BKE!$F:$F,BKE!$C:$C,'nguyen vat lieu kho'!$A:$A,BKE!$B:$B,'nguyen vat lieu kho'!AH$3)</f>
        <v>0</v>
      </c>
      <c r="AI372" s="183">
        <f>SUMIFS(BKE!$F:$F,BKE!$C:$C,'nguyen vat lieu kho'!$A:$A,BKE!$B:$B,'nguyen vat lieu kho'!AI$3)</f>
        <v>0</v>
      </c>
      <c r="AJ372" s="183">
        <f>SUMIFS(BKE!$F:$F,BKE!$C:$C,'nguyen vat lieu kho'!$A:$A,BKE!$B:$B,'nguyen vat lieu kho'!AJ$3)</f>
        <v>0</v>
      </c>
      <c r="AK372" s="183">
        <f>SUMIFS(BKE!$F:$F,BKE!$C:$C,'nguyen vat lieu kho'!$A:$A,BKE!$B:$B,'nguyen vat lieu kho'!AK$3)</f>
        <v>0</v>
      </c>
      <c r="AL372" s="183">
        <f>SUMIFS(BKE!$F:$F,BKE!$C:$C,'nguyen vat lieu kho'!$A:$A,BKE!$B:$B,'nguyen vat lieu kho'!AL$3)</f>
        <v>0</v>
      </c>
      <c r="AM372" s="183">
        <f>SUMIFS(BKE!$F:$F,BKE!$C:$C,'nguyen vat lieu kho'!$A:$A,BKE!$B:$B,'nguyen vat lieu kho'!AM$3)</f>
        <v>0</v>
      </c>
      <c r="AN372" s="183">
        <f>SUMIFS(BKE!$F:$F,BKE!$C:$C,'nguyen vat lieu kho'!$A:$A,BKE!$B:$B,'nguyen vat lieu kho'!AN$3)</f>
        <v>0</v>
      </c>
      <c r="AO372" s="183">
        <f>SUMIFS(BKE!$F:$F,BKE!$C:$C,'nguyen vat lieu kho'!$A:$A,BKE!$B:$B,'nguyen vat lieu kho'!AO$3)</f>
        <v>0</v>
      </c>
      <c r="AP372" s="183">
        <f>SUMIFS(BKE!$F:$F,BKE!$C:$C,'nguyen vat lieu kho'!$A:$A,BKE!$B:$B,'nguyen vat lieu kho'!AP$3)</f>
        <v>0</v>
      </c>
      <c r="AQ372" s="183">
        <f>SUMIFS(BKE!$F:$F,BKE!$C:$C,'nguyen vat lieu kho'!$A:$A,BKE!$B:$B,'nguyen vat lieu kho'!AQ$3)</f>
        <v>0</v>
      </c>
    </row>
    <row r="373" spans="1:43" s="118" customFormat="1" ht="25.5" customHeight="1">
      <c r="A373" s="6" t="s">
        <v>449</v>
      </c>
      <c r="B373" s="134" t="s">
        <v>450</v>
      </c>
      <c r="C373" s="135" t="s">
        <v>433</v>
      </c>
      <c r="D373" s="123">
        <v>8000</v>
      </c>
      <c r="E373" s="290"/>
      <c r="F373" s="124">
        <f t="shared" si="55"/>
        <v>0</v>
      </c>
      <c r="G373" s="125">
        <f t="shared" si="61"/>
        <v>0</v>
      </c>
      <c r="H373" s="126">
        <f t="shared" si="52"/>
        <v>0</v>
      </c>
      <c r="I373" s="127">
        <f t="shared" si="59"/>
        <v>0</v>
      </c>
      <c r="J373" s="127">
        <f t="shared" si="59"/>
        <v>0</v>
      </c>
      <c r="K373" s="290"/>
      <c r="L373" s="122">
        <f t="shared" si="60"/>
        <v>0</v>
      </c>
      <c r="M373" s="183">
        <f>SUMIFS(BKE!$F:$F,BKE!$C:$C,'nguyen vat lieu kho'!$A:$A,BKE!$B:$B,'nguyen vat lieu kho'!M$3)</f>
        <v>0</v>
      </c>
      <c r="N373" s="183">
        <f>SUMIFS(BKE!$F:$F,BKE!$C:$C,'nguyen vat lieu kho'!$A:$A,BKE!$B:$B,'nguyen vat lieu kho'!N$3)</f>
        <v>0</v>
      </c>
      <c r="O373" s="183">
        <f>SUMIFS(BKE!$F:$F,BKE!$C:$C,'nguyen vat lieu kho'!$A:$A,BKE!$B:$B,'nguyen vat lieu kho'!O$3)</f>
        <v>0</v>
      </c>
      <c r="P373" s="183">
        <f>SUMIFS(BKE!$F:$F,BKE!$C:$C,'nguyen vat lieu kho'!$A:$A,BKE!$B:$B,'nguyen vat lieu kho'!P$3)</f>
        <v>0</v>
      </c>
      <c r="Q373" s="183">
        <f>SUMIFS(BKE!$F:$F,BKE!$C:$C,'nguyen vat lieu kho'!$A:$A,BKE!$B:$B,'nguyen vat lieu kho'!Q$3)</f>
        <v>0</v>
      </c>
      <c r="R373" s="183">
        <f>SUMIFS(BKE!$F:$F,BKE!$C:$C,'nguyen vat lieu kho'!$A:$A,BKE!$B:$B,'nguyen vat lieu kho'!R$3)</f>
        <v>0</v>
      </c>
      <c r="S373" s="183">
        <f>SUMIFS(BKE!$F:$F,BKE!$C:$C,'nguyen vat lieu kho'!$A:$A,BKE!$B:$B,'nguyen vat lieu kho'!S$3)</f>
        <v>0</v>
      </c>
      <c r="T373" s="183">
        <f>SUMIFS(BKE!$F:$F,BKE!$C:$C,'nguyen vat lieu kho'!$A:$A,BKE!$B:$B,'nguyen vat lieu kho'!T$3)</f>
        <v>0</v>
      </c>
      <c r="U373" s="183">
        <f>SUMIFS(BKE!$F:$F,BKE!$C:$C,'nguyen vat lieu kho'!$A:$A,BKE!$B:$B,'nguyen vat lieu kho'!U$3)</f>
        <v>0</v>
      </c>
      <c r="V373" s="183">
        <f>SUMIFS(BKE!$F:$F,BKE!$C:$C,'nguyen vat lieu kho'!$A:$A,BKE!$B:$B,'nguyen vat lieu kho'!V$3)</f>
        <v>0</v>
      </c>
      <c r="W373" s="183">
        <f>SUMIFS(BKE!$F:$F,BKE!$C:$C,'nguyen vat lieu kho'!$A:$A,BKE!$B:$B,'nguyen vat lieu kho'!W$3)</f>
        <v>0</v>
      </c>
      <c r="X373" s="183">
        <f>SUMIFS(BKE!$F:$F,BKE!$C:$C,'nguyen vat lieu kho'!$A:$A,BKE!$B:$B,'nguyen vat lieu kho'!X$3)</f>
        <v>0</v>
      </c>
      <c r="Y373" s="183">
        <f>SUMIFS(BKE!$F:$F,BKE!$C:$C,'nguyen vat lieu kho'!$A:$A,BKE!$B:$B,'nguyen vat lieu kho'!Y$3)</f>
        <v>0</v>
      </c>
      <c r="Z373" s="183">
        <f>SUMIFS(BKE!$F:$F,BKE!$C:$C,'nguyen vat lieu kho'!$A:$A,BKE!$B:$B,'nguyen vat lieu kho'!Z$3)</f>
        <v>0</v>
      </c>
      <c r="AA373" s="183">
        <f>SUMIFS(BKE!$F:$F,BKE!$C:$C,'nguyen vat lieu kho'!$A:$A,BKE!$B:$B,'nguyen vat lieu kho'!AA$3)</f>
        <v>0</v>
      </c>
      <c r="AB373" s="183">
        <f>SUMIFS(BKE!$F:$F,BKE!$C:$C,'nguyen vat lieu kho'!$A:$A,BKE!$B:$B,'nguyen vat lieu kho'!AB$3)</f>
        <v>0</v>
      </c>
      <c r="AC373" s="183">
        <f>SUMIFS(BKE!$F:$F,BKE!$C:$C,'nguyen vat lieu kho'!$A:$A,BKE!$B:$B,'nguyen vat lieu kho'!AC$3)</f>
        <v>0</v>
      </c>
      <c r="AD373" s="183">
        <f>SUMIFS(BKE!$F:$F,BKE!$C:$C,'nguyen vat lieu kho'!$A:$A,BKE!$B:$B,'nguyen vat lieu kho'!AD$3)</f>
        <v>0</v>
      </c>
      <c r="AE373" s="183">
        <f>SUMIFS(BKE!$F:$F,BKE!$C:$C,'nguyen vat lieu kho'!$A:$A,BKE!$B:$B,'nguyen vat lieu kho'!AE$3)</f>
        <v>0</v>
      </c>
      <c r="AF373" s="183">
        <f>SUMIFS(BKE!$F:$F,BKE!$C:$C,'nguyen vat lieu kho'!$A:$A,BKE!$B:$B,'nguyen vat lieu kho'!AF$3)</f>
        <v>0</v>
      </c>
      <c r="AG373" s="183">
        <f>SUMIFS(BKE!$F:$F,BKE!$C:$C,'nguyen vat lieu kho'!$A:$A,BKE!$B:$B,'nguyen vat lieu kho'!AG$3)</f>
        <v>0</v>
      </c>
      <c r="AH373" s="183">
        <f>SUMIFS(BKE!$F:$F,BKE!$C:$C,'nguyen vat lieu kho'!$A:$A,BKE!$B:$B,'nguyen vat lieu kho'!AH$3)</f>
        <v>0</v>
      </c>
      <c r="AI373" s="183">
        <f>SUMIFS(BKE!$F:$F,BKE!$C:$C,'nguyen vat lieu kho'!$A:$A,BKE!$B:$B,'nguyen vat lieu kho'!AI$3)</f>
        <v>0</v>
      </c>
      <c r="AJ373" s="183">
        <f>SUMIFS(BKE!$F:$F,BKE!$C:$C,'nguyen vat lieu kho'!$A:$A,BKE!$B:$B,'nguyen vat lieu kho'!AJ$3)</f>
        <v>0</v>
      </c>
      <c r="AK373" s="183">
        <f>SUMIFS(BKE!$F:$F,BKE!$C:$C,'nguyen vat lieu kho'!$A:$A,BKE!$B:$B,'nguyen vat lieu kho'!AK$3)</f>
        <v>0</v>
      </c>
      <c r="AL373" s="183">
        <f>SUMIFS(BKE!$F:$F,BKE!$C:$C,'nguyen vat lieu kho'!$A:$A,BKE!$B:$B,'nguyen vat lieu kho'!AL$3)</f>
        <v>0</v>
      </c>
      <c r="AM373" s="183">
        <f>SUMIFS(BKE!$F:$F,BKE!$C:$C,'nguyen vat lieu kho'!$A:$A,BKE!$B:$B,'nguyen vat lieu kho'!AM$3)</f>
        <v>0</v>
      </c>
      <c r="AN373" s="183">
        <f>SUMIFS(BKE!$F:$F,BKE!$C:$C,'nguyen vat lieu kho'!$A:$A,BKE!$B:$B,'nguyen vat lieu kho'!AN$3)</f>
        <v>0</v>
      </c>
      <c r="AO373" s="183">
        <f>SUMIFS(BKE!$F:$F,BKE!$C:$C,'nguyen vat lieu kho'!$A:$A,BKE!$B:$B,'nguyen vat lieu kho'!AO$3)</f>
        <v>0</v>
      </c>
      <c r="AP373" s="183">
        <f>SUMIFS(BKE!$F:$F,BKE!$C:$C,'nguyen vat lieu kho'!$A:$A,BKE!$B:$B,'nguyen vat lieu kho'!AP$3)</f>
        <v>0</v>
      </c>
      <c r="AQ373" s="183">
        <f>SUMIFS(BKE!$F:$F,BKE!$C:$C,'nguyen vat lieu kho'!$A:$A,BKE!$B:$B,'nguyen vat lieu kho'!AQ$3)</f>
        <v>0</v>
      </c>
    </row>
    <row r="374" spans="1:43" s="118" customFormat="1" ht="25.5" customHeight="1">
      <c r="A374" s="6" t="s">
        <v>724</v>
      </c>
      <c r="B374" s="134" t="s">
        <v>451</v>
      </c>
      <c r="C374" s="135" t="s">
        <v>433</v>
      </c>
      <c r="D374" s="123">
        <v>0</v>
      </c>
      <c r="E374" s="290"/>
      <c r="F374" s="124">
        <f t="shared" si="55"/>
        <v>0</v>
      </c>
      <c r="G374" s="125">
        <f>SUM(M374:AQ374)</f>
        <v>0</v>
      </c>
      <c r="H374" s="126">
        <f>D374*G374</f>
        <v>0</v>
      </c>
      <c r="I374" s="127">
        <f t="shared" si="59"/>
        <v>0</v>
      </c>
      <c r="J374" s="127">
        <f t="shared" si="59"/>
        <v>0</v>
      </c>
      <c r="K374" s="290"/>
      <c r="L374" s="122">
        <f t="shared" si="60"/>
        <v>0</v>
      </c>
      <c r="M374" s="183">
        <f>SUMIFS(BKE!$F:$F,BKE!$C:$C,'nguyen vat lieu kho'!$A:$A,BKE!$B:$B,'nguyen vat lieu kho'!M$3)</f>
        <v>0</v>
      </c>
      <c r="N374" s="183">
        <f>SUMIFS(BKE!$F:$F,BKE!$C:$C,'nguyen vat lieu kho'!$A:$A,BKE!$B:$B,'nguyen vat lieu kho'!N$3)</f>
        <v>0</v>
      </c>
      <c r="O374" s="183">
        <f>SUMIFS(BKE!$F:$F,BKE!$C:$C,'nguyen vat lieu kho'!$A:$A,BKE!$B:$B,'nguyen vat lieu kho'!O$3)</f>
        <v>0</v>
      </c>
      <c r="P374" s="183">
        <f>SUMIFS(BKE!$F:$F,BKE!$C:$C,'nguyen vat lieu kho'!$A:$A,BKE!$B:$B,'nguyen vat lieu kho'!P$3)</f>
        <v>0</v>
      </c>
      <c r="Q374" s="183">
        <f>SUMIFS(BKE!$F:$F,BKE!$C:$C,'nguyen vat lieu kho'!$A:$A,BKE!$B:$B,'nguyen vat lieu kho'!Q$3)</f>
        <v>0</v>
      </c>
      <c r="R374" s="183">
        <f>SUMIFS(BKE!$F:$F,BKE!$C:$C,'nguyen vat lieu kho'!$A:$A,BKE!$B:$B,'nguyen vat lieu kho'!R$3)</f>
        <v>0</v>
      </c>
      <c r="S374" s="183">
        <f>SUMIFS(BKE!$F:$F,BKE!$C:$C,'nguyen vat lieu kho'!$A:$A,BKE!$B:$B,'nguyen vat lieu kho'!S$3)</f>
        <v>0</v>
      </c>
      <c r="T374" s="183">
        <f>SUMIFS(BKE!$F:$F,BKE!$C:$C,'nguyen vat lieu kho'!$A:$A,BKE!$B:$B,'nguyen vat lieu kho'!T$3)</f>
        <v>0</v>
      </c>
      <c r="U374" s="183">
        <f>SUMIFS(BKE!$F:$F,BKE!$C:$C,'nguyen vat lieu kho'!$A:$A,BKE!$B:$B,'nguyen vat lieu kho'!U$3)</f>
        <v>0</v>
      </c>
      <c r="V374" s="183">
        <f>SUMIFS(BKE!$F:$F,BKE!$C:$C,'nguyen vat lieu kho'!$A:$A,BKE!$B:$B,'nguyen vat lieu kho'!V$3)</f>
        <v>0</v>
      </c>
      <c r="W374" s="183">
        <f>SUMIFS(BKE!$F:$F,BKE!$C:$C,'nguyen vat lieu kho'!$A:$A,BKE!$B:$B,'nguyen vat lieu kho'!W$3)</f>
        <v>0</v>
      </c>
      <c r="X374" s="183">
        <f>SUMIFS(BKE!$F:$F,BKE!$C:$C,'nguyen vat lieu kho'!$A:$A,BKE!$B:$B,'nguyen vat lieu kho'!X$3)</f>
        <v>0</v>
      </c>
      <c r="Y374" s="183">
        <f>SUMIFS(BKE!$F:$F,BKE!$C:$C,'nguyen vat lieu kho'!$A:$A,BKE!$B:$B,'nguyen vat lieu kho'!Y$3)</f>
        <v>0</v>
      </c>
      <c r="Z374" s="183">
        <f>SUMIFS(BKE!$F:$F,BKE!$C:$C,'nguyen vat lieu kho'!$A:$A,BKE!$B:$B,'nguyen vat lieu kho'!Z$3)</f>
        <v>0</v>
      </c>
      <c r="AA374" s="183">
        <f>SUMIFS(BKE!$F:$F,BKE!$C:$C,'nguyen vat lieu kho'!$A:$A,BKE!$B:$B,'nguyen vat lieu kho'!AA$3)</f>
        <v>0</v>
      </c>
      <c r="AB374" s="183">
        <f>SUMIFS(BKE!$F:$F,BKE!$C:$C,'nguyen vat lieu kho'!$A:$A,BKE!$B:$B,'nguyen vat lieu kho'!AB$3)</f>
        <v>0</v>
      </c>
      <c r="AC374" s="183">
        <f>SUMIFS(BKE!$F:$F,BKE!$C:$C,'nguyen vat lieu kho'!$A:$A,BKE!$B:$B,'nguyen vat lieu kho'!AC$3)</f>
        <v>0</v>
      </c>
      <c r="AD374" s="183">
        <f>SUMIFS(BKE!$F:$F,BKE!$C:$C,'nguyen vat lieu kho'!$A:$A,BKE!$B:$B,'nguyen vat lieu kho'!AD$3)</f>
        <v>0</v>
      </c>
      <c r="AE374" s="183">
        <f>SUMIFS(BKE!$F:$F,BKE!$C:$C,'nguyen vat lieu kho'!$A:$A,BKE!$B:$B,'nguyen vat lieu kho'!AE$3)</f>
        <v>0</v>
      </c>
      <c r="AF374" s="183">
        <f>SUMIFS(BKE!$F:$F,BKE!$C:$C,'nguyen vat lieu kho'!$A:$A,BKE!$B:$B,'nguyen vat lieu kho'!AF$3)</f>
        <v>0</v>
      </c>
      <c r="AG374" s="183">
        <f>SUMIFS(BKE!$F:$F,BKE!$C:$C,'nguyen vat lieu kho'!$A:$A,BKE!$B:$B,'nguyen vat lieu kho'!AG$3)</f>
        <v>0</v>
      </c>
      <c r="AH374" s="183">
        <f>SUMIFS(BKE!$F:$F,BKE!$C:$C,'nguyen vat lieu kho'!$A:$A,BKE!$B:$B,'nguyen vat lieu kho'!AH$3)</f>
        <v>0</v>
      </c>
      <c r="AI374" s="183">
        <f>SUMIFS(BKE!$F:$F,BKE!$C:$C,'nguyen vat lieu kho'!$A:$A,BKE!$B:$B,'nguyen vat lieu kho'!AI$3)</f>
        <v>0</v>
      </c>
      <c r="AJ374" s="183">
        <f>SUMIFS(BKE!$F:$F,BKE!$C:$C,'nguyen vat lieu kho'!$A:$A,BKE!$B:$B,'nguyen vat lieu kho'!AJ$3)</f>
        <v>0</v>
      </c>
      <c r="AK374" s="183">
        <f>SUMIFS(BKE!$F:$F,BKE!$C:$C,'nguyen vat lieu kho'!$A:$A,BKE!$B:$B,'nguyen vat lieu kho'!AK$3)</f>
        <v>0</v>
      </c>
      <c r="AL374" s="183">
        <f>SUMIFS(BKE!$F:$F,BKE!$C:$C,'nguyen vat lieu kho'!$A:$A,BKE!$B:$B,'nguyen vat lieu kho'!AL$3)</f>
        <v>0</v>
      </c>
      <c r="AM374" s="183">
        <f>SUMIFS(BKE!$F:$F,BKE!$C:$C,'nguyen vat lieu kho'!$A:$A,BKE!$B:$B,'nguyen vat lieu kho'!AM$3)</f>
        <v>0</v>
      </c>
      <c r="AN374" s="183">
        <f>SUMIFS(BKE!$F:$F,BKE!$C:$C,'nguyen vat lieu kho'!$A:$A,BKE!$B:$B,'nguyen vat lieu kho'!AN$3)</f>
        <v>0</v>
      </c>
      <c r="AO374" s="183">
        <f>SUMIFS(BKE!$F:$F,BKE!$C:$C,'nguyen vat lieu kho'!$A:$A,BKE!$B:$B,'nguyen vat lieu kho'!AO$3)</f>
        <v>0</v>
      </c>
      <c r="AP374" s="183">
        <f>SUMIFS(BKE!$F:$F,BKE!$C:$C,'nguyen vat lieu kho'!$A:$A,BKE!$B:$B,'nguyen vat lieu kho'!AP$3)</f>
        <v>0</v>
      </c>
      <c r="AQ374" s="183">
        <f>SUMIFS(BKE!$F:$F,BKE!$C:$C,'nguyen vat lieu kho'!$A:$A,BKE!$B:$B,'nguyen vat lieu kho'!AQ$3)</f>
        <v>0</v>
      </c>
    </row>
    <row r="375" spans="1:43" s="118" customFormat="1" ht="25.5" customHeight="1">
      <c r="A375" s="6" t="s">
        <v>438</v>
      </c>
      <c r="B375" s="134" t="s">
        <v>729</v>
      </c>
      <c r="C375" s="135" t="s">
        <v>27</v>
      </c>
      <c r="D375" s="123">
        <v>2999.56</v>
      </c>
      <c r="E375" s="290"/>
      <c r="F375" s="124">
        <f t="shared" si="55"/>
        <v>0</v>
      </c>
      <c r="G375" s="125">
        <f t="shared" si="61"/>
        <v>0</v>
      </c>
      <c r="H375" s="126">
        <f t="shared" si="52"/>
        <v>0</v>
      </c>
      <c r="I375" s="127">
        <f t="shared" si="59"/>
        <v>0</v>
      </c>
      <c r="J375" s="127">
        <f t="shared" si="59"/>
        <v>0</v>
      </c>
      <c r="K375" s="290"/>
      <c r="L375" s="122">
        <f t="shared" si="60"/>
        <v>0</v>
      </c>
      <c r="M375" s="183">
        <f>SUMIFS(BKE!$F:$F,BKE!$C:$C,'nguyen vat lieu kho'!$A:$A,BKE!$B:$B,'nguyen vat lieu kho'!M$3)</f>
        <v>0</v>
      </c>
      <c r="N375" s="183">
        <f>SUMIFS(BKE!$F:$F,BKE!$C:$C,'nguyen vat lieu kho'!$A:$A,BKE!$B:$B,'nguyen vat lieu kho'!N$3)</f>
        <v>0</v>
      </c>
      <c r="O375" s="183">
        <f>SUMIFS(BKE!$F:$F,BKE!$C:$C,'nguyen vat lieu kho'!$A:$A,BKE!$B:$B,'nguyen vat lieu kho'!O$3)</f>
        <v>0</v>
      </c>
      <c r="P375" s="183">
        <f>SUMIFS(BKE!$F:$F,BKE!$C:$C,'nguyen vat lieu kho'!$A:$A,BKE!$B:$B,'nguyen vat lieu kho'!P$3)</f>
        <v>0</v>
      </c>
      <c r="Q375" s="183">
        <f>SUMIFS(BKE!$F:$F,BKE!$C:$C,'nguyen vat lieu kho'!$A:$A,BKE!$B:$B,'nguyen vat lieu kho'!Q$3)</f>
        <v>0</v>
      </c>
      <c r="R375" s="183">
        <f>SUMIFS(BKE!$F:$F,BKE!$C:$C,'nguyen vat lieu kho'!$A:$A,BKE!$B:$B,'nguyen vat lieu kho'!R$3)</f>
        <v>0</v>
      </c>
      <c r="S375" s="183">
        <f>SUMIFS(BKE!$F:$F,BKE!$C:$C,'nguyen vat lieu kho'!$A:$A,BKE!$B:$B,'nguyen vat lieu kho'!S$3)</f>
        <v>0</v>
      </c>
      <c r="T375" s="183">
        <f>SUMIFS(BKE!$F:$F,BKE!$C:$C,'nguyen vat lieu kho'!$A:$A,BKE!$B:$B,'nguyen vat lieu kho'!T$3)</f>
        <v>0</v>
      </c>
      <c r="U375" s="183">
        <f>SUMIFS(BKE!$F:$F,BKE!$C:$C,'nguyen vat lieu kho'!$A:$A,BKE!$B:$B,'nguyen vat lieu kho'!U$3)</f>
        <v>0</v>
      </c>
      <c r="V375" s="183">
        <f>SUMIFS(BKE!$F:$F,BKE!$C:$C,'nguyen vat lieu kho'!$A:$A,BKE!$B:$B,'nguyen vat lieu kho'!V$3)</f>
        <v>0</v>
      </c>
      <c r="W375" s="183">
        <f>SUMIFS(BKE!$F:$F,BKE!$C:$C,'nguyen vat lieu kho'!$A:$A,BKE!$B:$B,'nguyen vat lieu kho'!W$3)</f>
        <v>0</v>
      </c>
      <c r="X375" s="183">
        <f>SUMIFS(BKE!$F:$F,BKE!$C:$C,'nguyen vat lieu kho'!$A:$A,BKE!$B:$B,'nguyen vat lieu kho'!X$3)</f>
        <v>0</v>
      </c>
      <c r="Y375" s="183">
        <f>SUMIFS(BKE!$F:$F,BKE!$C:$C,'nguyen vat lieu kho'!$A:$A,BKE!$B:$B,'nguyen vat lieu kho'!Y$3)</f>
        <v>0</v>
      </c>
      <c r="Z375" s="183">
        <f>SUMIFS(BKE!$F:$F,BKE!$C:$C,'nguyen vat lieu kho'!$A:$A,BKE!$B:$B,'nguyen vat lieu kho'!Z$3)</f>
        <v>0</v>
      </c>
      <c r="AA375" s="183">
        <f>SUMIFS(BKE!$F:$F,BKE!$C:$C,'nguyen vat lieu kho'!$A:$A,BKE!$B:$B,'nguyen vat lieu kho'!AA$3)</f>
        <v>0</v>
      </c>
      <c r="AB375" s="183">
        <f>SUMIFS(BKE!$F:$F,BKE!$C:$C,'nguyen vat lieu kho'!$A:$A,BKE!$B:$B,'nguyen vat lieu kho'!AB$3)</f>
        <v>0</v>
      </c>
      <c r="AC375" s="183">
        <f>SUMIFS(BKE!$F:$F,BKE!$C:$C,'nguyen vat lieu kho'!$A:$A,BKE!$B:$B,'nguyen vat lieu kho'!AC$3)</f>
        <v>0</v>
      </c>
      <c r="AD375" s="183">
        <f>SUMIFS(BKE!$F:$F,BKE!$C:$C,'nguyen vat lieu kho'!$A:$A,BKE!$B:$B,'nguyen vat lieu kho'!AD$3)</f>
        <v>0</v>
      </c>
      <c r="AE375" s="183">
        <f>SUMIFS(BKE!$F:$F,BKE!$C:$C,'nguyen vat lieu kho'!$A:$A,BKE!$B:$B,'nguyen vat lieu kho'!AE$3)</f>
        <v>0</v>
      </c>
      <c r="AF375" s="183">
        <f>SUMIFS(BKE!$F:$F,BKE!$C:$C,'nguyen vat lieu kho'!$A:$A,BKE!$B:$B,'nguyen vat lieu kho'!AF$3)</f>
        <v>0</v>
      </c>
      <c r="AG375" s="183">
        <f>SUMIFS(BKE!$F:$F,BKE!$C:$C,'nguyen vat lieu kho'!$A:$A,BKE!$B:$B,'nguyen vat lieu kho'!AG$3)</f>
        <v>0</v>
      </c>
      <c r="AH375" s="183">
        <f>SUMIFS(BKE!$F:$F,BKE!$C:$C,'nguyen vat lieu kho'!$A:$A,BKE!$B:$B,'nguyen vat lieu kho'!AH$3)</f>
        <v>0</v>
      </c>
      <c r="AI375" s="183">
        <f>SUMIFS(BKE!$F:$F,BKE!$C:$C,'nguyen vat lieu kho'!$A:$A,BKE!$B:$B,'nguyen vat lieu kho'!AI$3)</f>
        <v>0</v>
      </c>
      <c r="AJ375" s="183">
        <f>SUMIFS(BKE!$F:$F,BKE!$C:$C,'nguyen vat lieu kho'!$A:$A,BKE!$B:$B,'nguyen vat lieu kho'!AJ$3)</f>
        <v>0</v>
      </c>
      <c r="AK375" s="183">
        <f>SUMIFS(BKE!$F:$F,BKE!$C:$C,'nguyen vat lieu kho'!$A:$A,BKE!$B:$B,'nguyen vat lieu kho'!AK$3)</f>
        <v>0</v>
      </c>
      <c r="AL375" s="183">
        <f>SUMIFS(BKE!$F:$F,BKE!$C:$C,'nguyen vat lieu kho'!$A:$A,BKE!$B:$B,'nguyen vat lieu kho'!AL$3)</f>
        <v>0</v>
      </c>
      <c r="AM375" s="183">
        <f>SUMIFS(BKE!$F:$F,BKE!$C:$C,'nguyen vat lieu kho'!$A:$A,BKE!$B:$B,'nguyen vat lieu kho'!AM$3)</f>
        <v>0</v>
      </c>
      <c r="AN375" s="183">
        <f>SUMIFS(BKE!$F:$F,BKE!$C:$C,'nguyen vat lieu kho'!$A:$A,BKE!$B:$B,'nguyen vat lieu kho'!AN$3)</f>
        <v>0</v>
      </c>
      <c r="AO375" s="183">
        <f>SUMIFS(BKE!$F:$F,BKE!$C:$C,'nguyen vat lieu kho'!$A:$A,BKE!$B:$B,'nguyen vat lieu kho'!AO$3)</f>
        <v>0</v>
      </c>
      <c r="AP375" s="183">
        <f>SUMIFS(BKE!$F:$F,BKE!$C:$C,'nguyen vat lieu kho'!$A:$A,BKE!$B:$B,'nguyen vat lieu kho'!AP$3)</f>
        <v>0</v>
      </c>
      <c r="AQ375" s="183">
        <f>SUMIFS(BKE!$F:$F,BKE!$C:$C,'nguyen vat lieu kho'!$A:$A,BKE!$B:$B,'nguyen vat lieu kho'!AQ$3)</f>
        <v>0</v>
      </c>
    </row>
    <row r="376" spans="1:43" s="118" customFormat="1" ht="25.5" customHeight="1">
      <c r="A376" s="6" t="s">
        <v>434</v>
      </c>
      <c r="B376" s="134" t="s">
        <v>435</v>
      </c>
      <c r="C376" s="135" t="s">
        <v>417</v>
      </c>
      <c r="D376" s="123">
        <v>0</v>
      </c>
      <c r="E376" s="128"/>
      <c r="F376" s="124">
        <f t="shared" si="55"/>
        <v>0</v>
      </c>
      <c r="G376" s="125">
        <f t="shared" si="61"/>
        <v>0</v>
      </c>
      <c r="H376" s="126">
        <f t="shared" ref="H376:H414" si="62">D376*G376</f>
        <v>0</v>
      </c>
      <c r="I376" s="127">
        <f t="shared" si="59"/>
        <v>0</v>
      </c>
      <c r="J376" s="127">
        <f t="shared" si="59"/>
        <v>0</v>
      </c>
      <c r="K376" s="128"/>
      <c r="L376" s="122">
        <f t="shared" si="60"/>
        <v>0</v>
      </c>
      <c r="M376" s="183">
        <f>SUMIFS(BKE!$F:$F,BKE!$C:$C,'nguyen vat lieu kho'!$A:$A,BKE!$B:$B,'nguyen vat lieu kho'!M$3)</f>
        <v>0</v>
      </c>
      <c r="N376" s="183">
        <f>SUMIFS(BKE!$F:$F,BKE!$C:$C,'nguyen vat lieu kho'!$A:$A,BKE!$B:$B,'nguyen vat lieu kho'!N$3)</f>
        <v>0</v>
      </c>
      <c r="O376" s="183">
        <f>SUMIFS(BKE!$F:$F,BKE!$C:$C,'nguyen vat lieu kho'!$A:$A,BKE!$B:$B,'nguyen vat lieu kho'!O$3)</f>
        <v>0</v>
      </c>
      <c r="P376" s="183">
        <f>SUMIFS(BKE!$F:$F,BKE!$C:$C,'nguyen vat lieu kho'!$A:$A,BKE!$B:$B,'nguyen vat lieu kho'!P$3)</f>
        <v>0</v>
      </c>
      <c r="Q376" s="183">
        <f>SUMIFS(BKE!$F:$F,BKE!$C:$C,'nguyen vat lieu kho'!$A:$A,BKE!$B:$B,'nguyen vat lieu kho'!Q$3)</f>
        <v>0</v>
      </c>
      <c r="R376" s="183">
        <f>SUMIFS(BKE!$F:$F,BKE!$C:$C,'nguyen vat lieu kho'!$A:$A,BKE!$B:$B,'nguyen vat lieu kho'!R$3)</f>
        <v>0</v>
      </c>
      <c r="S376" s="183">
        <f>SUMIFS(BKE!$F:$F,BKE!$C:$C,'nguyen vat lieu kho'!$A:$A,BKE!$B:$B,'nguyen vat lieu kho'!S$3)</f>
        <v>0</v>
      </c>
      <c r="T376" s="183">
        <f>SUMIFS(BKE!$F:$F,BKE!$C:$C,'nguyen vat lieu kho'!$A:$A,BKE!$B:$B,'nguyen vat lieu kho'!T$3)</f>
        <v>0</v>
      </c>
      <c r="U376" s="183">
        <f>SUMIFS(BKE!$F:$F,BKE!$C:$C,'nguyen vat lieu kho'!$A:$A,BKE!$B:$B,'nguyen vat lieu kho'!U$3)</f>
        <v>0</v>
      </c>
      <c r="V376" s="183">
        <f>SUMIFS(BKE!$F:$F,BKE!$C:$C,'nguyen vat lieu kho'!$A:$A,BKE!$B:$B,'nguyen vat lieu kho'!V$3)</f>
        <v>0</v>
      </c>
      <c r="W376" s="183">
        <f>SUMIFS(BKE!$F:$F,BKE!$C:$C,'nguyen vat lieu kho'!$A:$A,BKE!$B:$B,'nguyen vat lieu kho'!W$3)</f>
        <v>0</v>
      </c>
      <c r="X376" s="183">
        <f>SUMIFS(BKE!$F:$F,BKE!$C:$C,'nguyen vat lieu kho'!$A:$A,BKE!$B:$B,'nguyen vat lieu kho'!X$3)</f>
        <v>0</v>
      </c>
      <c r="Y376" s="183">
        <f>SUMIFS(BKE!$F:$F,BKE!$C:$C,'nguyen vat lieu kho'!$A:$A,BKE!$B:$B,'nguyen vat lieu kho'!Y$3)</f>
        <v>0</v>
      </c>
      <c r="Z376" s="183">
        <f>SUMIFS(BKE!$F:$F,BKE!$C:$C,'nguyen vat lieu kho'!$A:$A,BKE!$B:$B,'nguyen vat lieu kho'!Z$3)</f>
        <v>0</v>
      </c>
      <c r="AA376" s="183">
        <f>SUMIFS(BKE!$F:$F,BKE!$C:$C,'nguyen vat lieu kho'!$A:$A,BKE!$B:$B,'nguyen vat lieu kho'!AA$3)</f>
        <v>0</v>
      </c>
      <c r="AB376" s="183">
        <f>SUMIFS(BKE!$F:$F,BKE!$C:$C,'nguyen vat lieu kho'!$A:$A,BKE!$B:$B,'nguyen vat lieu kho'!AB$3)</f>
        <v>0</v>
      </c>
      <c r="AC376" s="183">
        <f>SUMIFS(BKE!$F:$F,BKE!$C:$C,'nguyen vat lieu kho'!$A:$A,BKE!$B:$B,'nguyen vat lieu kho'!AC$3)</f>
        <v>0</v>
      </c>
      <c r="AD376" s="183">
        <f>SUMIFS(BKE!$F:$F,BKE!$C:$C,'nguyen vat lieu kho'!$A:$A,BKE!$B:$B,'nguyen vat lieu kho'!AD$3)</f>
        <v>0</v>
      </c>
      <c r="AE376" s="183">
        <f>SUMIFS(BKE!$F:$F,BKE!$C:$C,'nguyen vat lieu kho'!$A:$A,BKE!$B:$B,'nguyen vat lieu kho'!AE$3)</f>
        <v>0</v>
      </c>
      <c r="AF376" s="183">
        <f>SUMIFS(BKE!$F:$F,BKE!$C:$C,'nguyen vat lieu kho'!$A:$A,BKE!$B:$B,'nguyen vat lieu kho'!AF$3)</f>
        <v>0</v>
      </c>
      <c r="AG376" s="183">
        <f>SUMIFS(BKE!$F:$F,BKE!$C:$C,'nguyen vat lieu kho'!$A:$A,BKE!$B:$B,'nguyen vat lieu kho'!AG$3)</f>
        <v>0</v>
      </c>
      <c r="AH376" s="183">
        <f>SUMIFS(BKE!$F:$F,BKE!$C:$C,'nguyen vat lieu kho'!$A:$A,BKE!$B:$B,'nguyen vat lieu kho'!AH$3)</f>
        <v>0</v>
      </c>
      <c r="AI376" s="183">
        <f>SUMIFS(BKE!$F:$F,BKE!$C:$C,'nguyen vat lieu kho'!$A:$A,BKE!$B:$B,'nguyen vat lieu kho'!AI$3)</f>
        <v>0</v>
      </c>
      <c r="AJ376" s="183">
        <f>SUMIFS(BKE!$F:$F,BKE!$C:$C,'nguyen vat lieu kho'!$A:$A,BKE!$B:$B,'nguyen vat lieu kho'!AJ$3)</f>
        <v>0</v>
      </c>
      <c r="AK376" s="183">
        <f>SUMIFS(BKE!$F:$F,BKE!$C:$C,'nguyen vat lieu kho'!$A:$A,BKE!$B:$B,'nguyen vat lieu kho'!AK$3)</f>
        <v>0</v>
      </c>
      <c r="AL376" s="183">
        <f>SUMIFS(BKE!$F:$F,BKE!$C:$C,'nguyen vat lieu kho'!$A:$A,BKE!$B:$B,'nguyen vat lieu kho'!AL$3)</f>
        <v>0</v>
      </c>
      <c r="AM376" s="183">
        <f>SUMIFS(BKE!$F:$F,BKE!$C:$C,'nguyen vat lieu kho'!$A:$A,BKE!$B:$B,'nguyen vat lieu kho'!AM$3)</f>
        <v>0</v>
      </c>
      <c r="AN376" s="183">
        <f>SUMIFS(BKE!$F:$F,BKE!$C:$C,'nguyen vat lieu kho'!$A:$A,BKE!$B:$B,'nguyen vat lieu kho'!AN$3)</f>
        <v>0</v>
      </c>
      <c r="AO376" s="183">
        <f>SUMIFS(BKE!$F:$F,BKE!$C:$C,'nguyen vat lieu kho'!$A:$A,BKE!$B:$B,'nguyen vat lieu kho'!AO$3)</f>
        <v>0</v>
      </c>
      <c r="AP376" s="183">
        <f>SUMIFS(BKE!$F:$F,BKE!$C:$C,'nguyen vat lieu kho'!$A:$A,BKE!$B:$B,'nguyen vat lieu kho'!AP$3)</f>
        <v>0</v>
      </c>
      <c r="AQ376" s="183">
        <f>SUMIFS(BKE!$F:$F,BKE!$C:$C,'nguyen vat lieu kho'!$A:$A,BKE!$B:$B,'nguyen vat lieu kho'!AQ$3)</f>
        <v>0</v>
      </c>
    </row>
    <row r="377" spans="1:43" s="118" customFormat="1" ht="25.5" customHeight="1">
      <c r="A377" s="6" t="s">
        <v>443</v>
      </c>
      <c r="B377" s="134" t="s">
        <v>667</v>
      </c>
      <c r="C377" s="135" t="s">
        <v>27</v>
      </c>
      <c r="D377" s="123">
        <v>3000</v>
      </c>
      <c r="E377" s="128"/>
      <c r="F377" s="124">
        <f t="shared" si="55"/>
        <v>0</v>
      </c>
      <c r="G377" s="125">
        <f t="shared" si="61"/>
        <v>0</v>
      </c>
      <c r="H377" s="126">
        <f t="shared" si="62"/>
        <v>0</v>
      </c>
      <c r="I377" s="127">
        <f t="shared" si="59"/>
        <v>0</v>
      </c>
      <c r="J377" s="127">
        <f t="shared" si="59"/>
        <v>0</v>
      </c>
      <c r="K377" s="128"/>
      <c r="L377" s="122">
        <f t="shared" si="60"/>
        <v>0</v>
      </c>
      <c r="M377" s="183">
        <f>SUMIFS(BKE!$F:$F,BKE!$C:$C,'nguyen vat lieu kho'!$A:$A,BKE!$B:$B,'nguyen vat lieu kho'!M$3)</f>
        <v>0</v>
      </c>
      <c r="N377" s="183">
        <f>SUMIFS(BKE!$F:$F,BKE!$C:$C,'nguyen vat lieu kho'!$A:$A,BKE!$B:$B,'nguyen vat lieu kho'!N$3)</f>
        <v>0</v>
      </c>
      <c r="O377" s="183">
        <f>SUMIFS(BKE!$F:$F,BKE!$C:$C,'nguyen vat lieu kho'!$A:$A,BKE!$B:$B,'nguyen vat lieu kho'!O$3)</f>
        <v>0</v>
      </c>
      <c r="P377" s="183">
        <f>SUMIFS(BKE!$F:$F,BKE!$C:$C,'nguyen vat lieu kho'!$A:$A,BKE!$B:$B,'nguyen vat lieu kho'!P$3)</f>
        <v>0</v>
      </c>
      <c r="Q377" s="183">
        <f>SUMIFS(BKE!$F:$F,BKE!$C:$C,'nguyen vat lieu kho'!$A:$A,BKE!$B:$B,'nguyen vat lieu kho'!Q$3)</f>
        <v>0</v>
      </c>
      <c r="R377" s="183">
        <f>SUMIFS(BKE!$F:$F,BKE!$C:$C,'nguyen vat lieu kho'!$A:$A,BKE!$B:$B,'nguyen vat lieu kho'!R$3)</f>
        <v>0</v>
      </c>
      <c r="S377" s="183">
        <f>SUMIFS(BKE!$F:$F,BKE!$C:$C,'nguyen vat lieu kho'!$A:$A,BKE!$B:$B,'nguyen vat lieu kho'!S$3)</f>
        <v>0</v>
      </c>
      <c r="T377" s="183">
        <f>SUMIFS(BKE!$F:$F,BKE!$C:$C,'nguyen vat lieu kho'!$A:$A,BKE!$B:$B,'nguyen vat lieu kho'!T$3)</f>
        <v>0</v>
      </c>
      <c r="U377" s="183">
        <f>SUMIFS(BKE!$F:$F,BKE!$C:$C,'nguyen vat lieu kho'!$A:$A,BKE!$B:$B,'nguyen vat lieu kho'!U$3)</f>
        <v>0</v>
      </c>
      <c r="V377" s="183">
        <f>SUMIFS(BKE!$F:$F,BKE!$C:$C,'nguyen vat lieu kho'!$A:$A,BKE!$B:$B,'nguyen vat lieu kho'!V$3)</f>
        <v>0</v>
      </c>
      <c r="W377" s="183">
        <f>SUMIFS(BKE!$F:$F,BKE!$C:$C,'nguyen vat lieu kho'!$A:$A,BKE!$B:$B,'nguyen vat lieu kho'!W$3)</f>
        <v>0</v>
      </c>
      <c r="X377" s="183">
        <f>SUMIFS(BKE!$F:$F,BKE!$C:$C,'nguyen vat lieu kho'!$A:$A,BKE!$B:$B,'nguyen vat lieu kho'!X$3)</f>
        <v>0</v>
      </c>
      <c r="Y377" s="183">
        <f>SUMIFS(BKE!$F:$F,BKE!$C:$C,'nguyen vat lieu kho'!$A:$A,BKE!$B:$B,'nguyen vat lieu kho'!Y$3)</f>
        <v>0</v>
      </c>
      <c r="Z377" s="183">
        <f>SUMIFS(BKE!$F:$F,BKE!$C:$C,'nguyen vat lieu kho'!$A:$A,BKE!$B:$B,'nguyen vat lieu kho'!Z$3)</f>
        <v>0</v>
      </c>
      <c r="AA377" s="183">
        <f>SUMIFS(BKE!$F:$F,BKE!$C:$C,'nguyen vat lieu kho'!$A:$A,BKE!$B:$B,'nguyen vat lieu kho'!AA$3)</f>
        <v>0</v>
      </c>
      <c r="AB377" s="183">
        <f>SUMIFS(BKE!$F:$F,BKE!$C:$C,'nguyen vat lieu kho'!$A:$A,BKE!$B:$B,'nguyen vat lieu kho'!AB$3)</f>
        <v>0</v>
      </c>
      <c r="AC377" s="183">
        <f>SUMIFS(BKE!$F:$F,BKE!$C:$C,'nguyen vat lieu kho'!$A:$A,BKE!$B:$B,'nguyen vat lieu kho'!AC$3)</f>
        <v>0</v>
      </c>
      <c r="AD377" s="183">
        <f>SUMIFS(BKE!$F:$F,BKE!$C:$C,'nguyen vat lieu kho'!$A:$A,BKE!$B:$B,'nguyen vat lieu kho'!AD$3)</f>
        <v>0</v>
      </c>
      <c r="AE377" s="183">
        <f>SUMIFS(BKE!$F:$F,BKE!$C:$C,'nguyen vat lieu kho'!$A:$A,BKE!$B:$B,'nguyen vat lieu kho'!AE$3)</f>
        <v>0</v>
      </c>
      <c r="AF377" s="183">
        <f>SUMIFS(BKE!$F:$F,BKE!$C:$C,'nguyen vat lieu kho'!$A:$A,BKE!$B:$B,'nguyen vat lieu kho'!AF$3)</f>
        <v>0</v>
      </c>
      <c r="AG377" s="183">
        <f>SUMIFS(BKE!$F:$F,BKE!$C:$C,'nguyen vat lieu kho'!$A:$A,BKE!$B:$B,'nguyen vat lieu kho'!AG$3)</f>
        <v>0</v>
      </c>
      <c r="AH377" s="183">
        <f>SUMIFS(BKE!$F:$F,BKE!$C:$C,'nguyen vat lieu kho'!$A:$A,BKE!$B:$B,'nguyen vat lieu kho'!AH$3)</f>
        <v>0</v>
      </c>
      <c r="AI377" s="183">
        <f>SUMIFS(BKE!$F:$F,BKE!$C:$C,'nguyen vat lieu kho'!$A:$A,BKE!$B:$B,'nguyen vat lieu kho'!AI$3)</f>
        <v>0</v>
      </c>
      <c r="AJ377" s="183">
        <f>SUMIFS(BKE!$F:$F,BKE!$C:$C,'nguyen vat lieu kho'!$A:$A,BKE!$B:$B,'nguyen vat lieu kho'!AJ$3)</f>
        <v>0</v>
      </c>
      <c r="AK377" s="183">
        <f>SUMIFS(BKE!$F:$F,BKE!$C:$C,'nguyen vat lieu kho'!$A:$A,BKE!$B:$B,'nguyen vat lieu kho'!AK$3)</f>
        <v>0</v>
      </c>
      <c r="AL377" s="183">
        <f>SUMIFS(BKE!$F:$F,BKE!$C:$C,'nguyen vat lieu kho'!$A:$A,BKE!$B:$B,'nguyen vat lieu kho'!AL$3)</f>
        <v>0</v>
      </c>
      <c r="AM377" s="183">
        <f>SUMIFS(BKE!$F:$F,BKE!$C:$C,'nguyen vat lieu kho'!$A:$A,BKE!$B:$B,'nguyen vat lieu kho'!AM$3)</f>
        <v>0</v>
      </c>
      <c r="AN377" s="183">
        <f>SUMIFS(BKE!$F:$F,BKE!$C:$C,'nguyen vat lieu kho'!$A:$A,BKE!$B:$B,'nguyen vat lieu kho'!AN$3)</f>
        <v>0</v>
      </c>
      <c r="AO377" s="183">
        <f>SUMIFS(BKE!$F:$F,BKE!$C:$C,'nguyen vat lieu kho'!$A:$A,BKE!$B:$B,'nguyen vat lieu kho'!AO$3)</f>
        <v>0</v>
      </c>
      <c r="AP377" s="183">
        <f>SUMIFS(BKE!$F:$F,BKE!$C:$C,'nguyen vat lieu kho'!$A:$A,BKE!$B:$B,'nguyen vat lieu kho'!AP$3)</f>
        <v>0</v>
      </c>
      <c r="AQ377" s="183">
        <f>SUMIFS(BKE!$F:$F,BKE!$C:$C,'nguyen vat lieu kho'!$A:$A,BKE!$B:$B,'nguyen vat lieu kho'!AQ$3)</f>
        <v>0</v>
      </c>
    </row>
    <row r="378" spans="1:43" s="118" customFormat="1" ht="25.5" customHeight="1">
      <c r="A378" s="6" t="s">
        <v>806</v>
      </c>
      <c r="B378" s="134" t="s">
        <v>435</v>
      </c>
      <c r="C378" s="135" t="s">
        <v>417</v>
      </c>
      <c r="D378" s="123">
        <v>0</v>
      </c>
      <c r="E378" s="128"/>
      <c r="F378" s="124">
        <f t="shared" si="55"/>
        <v>0</v>
      </c>
      <c r="G378" s="125">
        <f>SUM(M378:AQ378)</f>
        <v>0</v>
      </c>
      <c r="H378" s="126">
        <f>D378*G378</f>
        <v>0</v>
      </c>
      <c r="I378" s="127">
        <f>E378+G378-K378</f>
        <v>0</v>
      </c>
      <c r="J378" s="127">
        <f t="shared" si="59"/>
        <v>0</v>
      </c>
      <c r="K378" s="128"/>
      <c r="L378" s="122">
        <f>K378*D378</f>
        <v>0</v>
      </c>
      <c r="M378" s="183">
        <f>SUMIFS(BKE!$F:$F,BKE!$C:$C,'nguyen vat lieu kho'!$A:$A,BKE!$B:$B,'nguyen vat lieu kho'!M$3)</f>
        <v>0</v>
      </c>
      <c r="N378" s="183">
        <f>SUMIFS(BKE!$F:$F,BKE!$C:$C,'nguyen vat lieu kho'!$A:$A,BKE!$B:$B,'nguyen vat lieu kho'!N$3)</f>
        <v>0</v>
      </c>
      <c r="O378" s="183">
        <f>SUMIFS(BKE!$F:$F,BKE!$C:$C,'nguyen vat lieu kho'!$A:$A,BKE!$B:$B,'nguyen vat lieu kho'!O$3)</f>
        <v>0</v>
      </c>
      <c r="P378" s="183">
        <f>SUMIFS(BKE!$F:$F,BKE!$C:$C,'nguyen vat lieu kho'!$A:$A,BKE!$B:$B,'nguyen vat lieu kho'!P$3)</f>
        <v>0</v>
      </c>
      <c r="Q378" s="183">
        <f>SUMIFS(BKE!$F:$F,BKE!$C:$C,'nguyen vat lieu kho'!$A:$A,BKE!$B:$B,'nguyen vat lieu kho'!Q$3)</f>
        <v>0</v>
      </c>
      <c r="R378" s="183">
        <f>SUMIFS(BKE!$F:$F,BKE!$C:$C,'nguyen vat lieu kho'!$A:$A,BKE!$B:$B,'nguyen vat lieu kho'!R$3)</f>
        <v>0</v>
      </c>
      <c r="S378" s="183">
        <f>SUMIFS(BKE!$F:$F,BKE!$C:$C,'nguyen vat lieu kho'!$A:$A,BKE!$B:$B,'nguyen vat lieu kho'!S$3)</f>
        <v>0</v>
      </c>
      <c r="T378" s="183">
        <f>SUMIFS(BKE!$F:$F,BKE!$C:$C,'nguyen vat lieu kho'!$A:$A,BKE!$B:$B,'nguyen vat lieu kho'!T$3)</f>
        <v>0</v>
      </c>
      <c r="U378" s="183">
        <f>SUMIFS(BKE!$F:$F,BKE!$C:$C,'nguyen vat lieu kho'!$A:$A,BKE!$B:$B,'nguyen vat lieu kho'!U$3)</f>
        <v>0</v>
      </c>
      <c r="V378" s="183">
        <f>SUMIFS(BKE!$F:$F,BKE!$C:$C,'nguyen vat lieu kho'!$A:$A,BKE!$B:$B,'nguyen vat lieu kho'!V$3)</f>
        <v>0</v>
      </c>
      <c r="W378" s="183">
        <f>SUMIFS(BKE!$F:$F,BKE!$C:$C,'nguyen vat lieu kho'!$A:$A,BKE!$B:$B,'nguyen vat lieu kho'!W$3)</f>
        <v>0</v>
      </c>
      <c r="X378" s="183">
        <f>SUMIFS(BKE!$F:$F,BKE!$C:$C,'nguyen vat lieu kho'!$A:$A,BKE!$B:$B,'nguyen vat lieu kho'!X$3)</f>
        <v>0</v>
      </c>
      <c r="Y378" s="183">
        <f>SUMIFS(BKE!$F:$F,BKE!$C:$C,'nguyen vat lieu kho'!$A:$A,BKE!$B:$B,'nguyen vat lieu kho'!Y$3)</f>
        <v>0</v>
      </c>
      <c r="Z378" s="183">
        <f>SUMIFS(BKE!$F:$F,BKE!$C:$C,'nguyen vat lieu kho'!$A:$A,BKE!$B:$B,'nguyen vat lieu kho'!Z$3)</f>
        <v>0</v>
      </c>
      <c r="AA378" s="183">
        <f>SUMIFS(BKE!$F:$F,BKE!$C:$C,'nguyen vat lieu kho'!$A:$A,BKE!$B:$B,'nguyen vat lieu kho'!AA$3)</f>
        <v>0</v>
      </c>
      <c r="AB378" s="183">
        <f>SUMIFS(BKE!$F:$F,BKE!$C:$C,'nguyen vat lieu kho'!$A:$A,BKE!$B:$B,'nguyen vat lieu kho'!AB$3)</f>
        <v>0</v>
      </c>
      <c r="AC378" s="183">
        <f>SUMIFS(BKE!$F:$F,BKE!$C:$C,'nguyen vat lieu kho'!$A:$A,BKE!$B:$B,'nguyen vat lieu kho'!AC$3)</f>
        <v>0</v>
      </c>
      <c r="AD378" s="183">
        <f>SUMIFS(BKE!$F:$F,BKE!$C:$C,'nguyen vat lieu kho'!$A:$A,BKE!$B:$B,'nguyen vat lieu kho'!AD$3)</f>
        <v>0</v>
      </c>
      <c r="AE378" s="183">
        <f>SUMIFS(BKE!$F:$F,BKE!$C:$C,'nguyen vat lieu kho'!$A:$A,BKE!$B:$B,'nguyen vat lieu kho'!AE$3)</f>
        <v>0</v>
      </c>
      <c r="AF378" s="183">
        <f>SUMIFS(BKE!$F:$F,BKE!$C:$C,'nguyen vat lieu kho'!$A:$A,BKE!$B:$B,'nguyen vat lieu kho'!AF$3)</f>
        <v>0</v>
      </c>
      <c r="AG378" s="183">
        <f>SUMIFS(BKE!$F:$F,BKE!$C:$C,'nguyen vat lieu kho'!$A:$A,BKE!$B:$B,'nguyen vat lieu kho'!AG$3)</f>
        <v>0</v>
      </c>
      <c r="AH378" s="183">
        <f>SUMIFS(BKE!$F:$F,BKE!$C:$C,'nguyen vat lieu kho'!$A:$A,BKE!$B:$B,'nguyen vat lieu kho'!AH$3)</f>
        <v>0</v>
      </c>
      <c r="AI378" s="183">
        <f>SUMIFS(BKE!$F:$F,BKE!$C:$C,'nguyen vat lieu kho'!$A:$A,BKE!$B:$B,'nguyen vat lieu kho'!AI$3)</f>
        <v>0</v>
      </c>
      <c r="AJ378" s="183">
        <f>SUMIFS(BKE!$F:$F,BKE!$C:$C,'nguyen vat lieu kho'!$A:$A,BKE!$B:$B,'nguyen vat lieu kho'!AJ$3)</f>
        <v>0</v>
      </c>
      <c r="AK378" s="183">
        <f>SUMIFS(BKE!$F:$F,BKE!$C:$C,'nguyen vat lieu kho'!$A:$A,BKE!$B:$B,'nguyen vat lieu kho'!AK$3)</f>
        <v>0</v>
      </c>
      <c r="AL378" s="183">
        <f>SUMIFS(BKE!$F:$F,BKE!$C:$C,'nguyen vat lieu kho'!$A:$A,BKE!$B:$B,'nguyen vat lieu kho'!AL$3)</f>
        <v>0</v>
      </c>
      <c r="AM378" s="183">
        <f>SUMIFS(BKE!$F:$F,BKE!$C:$C,'nguyen vat lieu kho'!$A:$A,BKE!$B:$B,'nguyen vat lieu kho'!AM$3)</f>
        <v>0</v>
      </c>
      <c r="AN378" s="183">
        <f>SUMIFS(BKE!$F:$F,BKE!$C:$C,'nguyen vat lieu kho'!$A:$A,BKE!$B:$B,'nguyen vat lieu kho'!AN$3)</f>
        <v>0</v>
      </c>
      <c r="AO378" s="183">
        <f>SUMIFS(BKE!$F:$F,BKE!$C:$C,'nguyen vat lieu kho'!$A:$A,BKE!$B:$B,'nguyen vat lieu kho'!AO$3)</f>
        <v>0</v>
      </c>
      <c r="AP378" s="183">
        <f>SUMIFS(BKE!$F:$F,BKE!$C:$C,'nguyen vat lieu kho'!$A:$A,BKE!$B:$B,'nguyen vat lieu kho'!AP$3)</f>
        <v>0</v>
      </c>
      <c r="AQ378" s="183">
        <f>SUMIFS(BKE!$F:$F,BKE!$C:$C,'nguyen vat lieu kho'!$A:$A,BKE!$B:$B,'nguyen vat lieu kho'!AQ$3)</f>
        <v>0</v>
      </c>
    </row>
    <row r="379" spans="1:43" s="118" customFormat="1" ht="25.5" customHeight="1">
      <c r="A379" s="6" t="s">
        <v>456</v>
      </c>
      <c r="B379" s="134" t="s">
        <v>457</v>
      </c>
      <c r="C379" s="135" t="s">
        <v>417</v>
      </c>
      <c r="D379" s="123">
        <v>0</v>
      </c>
      <c r="E379" s="128"/>
      <c r="F379" s="124">
        <f t="shared" si="55"/>
        <v>0</v>
      </c>
      <c r="G379" s="125">
        <f t="shared" si="61"/>
        <v>0</v>
      </c>
      <c r="H379" s="126">
        <f t="shared" si="62"/>
        <v>0</v>
      </c>
      <c r="I379" s="127">
        <f t="shared" si="59"/>
        <v>0</v>
      </c>
      <c r="J379" s="127">
        <f t="shared" si="59"/>
        <v>0</v>
      </c>
      <c r="K379" s="128"/>
      <c r="L379" s="122">
        <f t="shared" si="60"/>
        <v>0</v>
      </c>
      <c r="M379" s="183">
        <f>SUMIFS(BKE!$F:$F,BKE!$C:$C,'nguyen vat lieu kho'!$A:$A,BKE!$B:$B,'nguyen vat lieu kho'!M$3)</f>
        <v>0</v>
      </c>
      <c r="N379" s="183">
        <f>SUMIFS(BKE!$F:$F,BKE!$C:$C,'nguyen vat lieu kho'!$A:$A,BKE!$B:$B,'nguyen vat lieu kho'!N$3)</f>
        <v>0</v>
      </c>
      <c r="O379" s="183">
        <f>SUMIFS(BKE!$F:$F,BKE!$C:$C,'nguyen vat lieu kho'!$A:$A,BKE!$B:$B,'nguyen vat lieu kho'!O$3)</f>
        <v>0</v>
      </c>
      <c r="P379" s="183">
        <f>SUMIFS(BKE!$F:$F,BKE!$C:$C,'nguyen vat lieu kho'!$A:$A,BKE!$B:$B,'nguyen vat lieu kho'!P$3)</f>
        <v>0</v>
      </c>
      <c r="Q379" s="183">
        <f>SUMIFS(BKE!$F:$F,BKE!$C:$C,'nguyen vat lieu kho'!$A:$A,BKE!$B:$B,'nguyen vat lieu kho'!Q$3)</f>
        <v>0</v>
      </c>
      <c r="R379" s="183">
        <f>SUMIFS(BKE!$F:$F,BKE!$C:$C,'nguyen vat lieu kho'!$A:$A,BKE!$B:$B,'nguyen vat lieu kho'!R$3)</f>
        <v>0</v>
      </c>
      <c r="S379" s="183">
        <f>SUMIFS(BKE!$F:$F,BKE!$C:$C,'nguyen vat lieu kho'!$A:$A,BKE!$B:$B,'nguyen vat lieu kho'!S$3)</f>
        <v>0</v>
      </c>
      <c r="T379" s="183">
        <f>SUMIFS(BKE!$F:$F,BKE!$C:$C,'nguyen vat lieu kho'!$A:$A,BKE!$B:$B,'nguyen vat lieu kho'!T$3)</f>
        <v>0</v>
      </c>
      <c r="U379" s="183">
        <f>SUMIFS(BKE!$F:$F,BKE!$C:$C,'nguyen vat lieu kho'!$A:$A,BKE!$B:$B,'nguyen vat lieu kho'!U$3)</f>
        <v>0</v>
      </c>
      <c r="V379" s="183">
        <f>SUMIFS(BKE!$F:$F,BKE!$C:$C,'nguyen vat lieu kho'!$A:$A,BKE!$B:$B,'nguyen vat lieu kho'!V$3)</f>
        <v>0</v>
      </c>
      <c r="W379" s="183">
        <f>SUMIFS(BKE!$F:$F,BKE!$C:$C,'nguyen vat lieu kho'!$A:$A,BKE!$B:$B,'nguyen vat lieu kho'!W$3)</f>
        <v>0</v>
      </c>
      <c r="X379" s="183">
        <f>SUMIFS(BKE!$F:$F,BKE!$C:$C,'nguyen vat lieu kho'!$A:$A,BKE!$B:$B,'nguyen vat lieu kho'!X$3)</f>
        <v>0</v>
      </c>
      <c r="Y379" s="183">
        <f>SUMIFS(BKE!$F:$F,BKE!$C:$C,'nguyen vat lieu kho'!$A:$A,BKE!$B:$B,'nguyen vat lieu kho'!Y$3)</f>
        <v>0</v>
      </c>
      <c r="Z379" s="183">
        <f>SUMIFS(BKE!$F:$F,BKE!$C:$C,'nguyen vat lieu kho'!$A:$A,BKE!$B:$B,'nguyen vat lieu kho'!Z$3)</f>
        <v>0</v>
      </c>
      <c r="AA379" s="183">
        <f>SUMIFS(BKE!$F:$F,BKE!$C:$C,'nguyen vat lieu kho'!$A:$A,BKE!$B:$B,'nguyen vat lieu kho'!AA$3)</f>
        <v>0</v>
      </c>
      <c r="AB379" s="183">
        <f>SUMIFS(BKE!$F:$F,BKE!$C:$C,'nguyen vat lieu kho'!$A:$A,BKE!$B:$B,'nguyen vat lieu kho'!AB$3)</f>
        <v>0</v>
      </c>
      <c r="AC379" s="183">
        <f>SUMIFS(BKE!$F:$F,BKE!$C:$C,'nguyen vat lieu kho'!$A:$A,BKE!$B:$B,'nguyen vat lieu kho'!AC$3)</f>
        <v>0</v>
      </c>
      <c r="AD379" s="183">
        <f>SUMIFS(BKE!$F:$F,BKE!$C:$C,'nguyen vat lieu kho'!$A:$A,BKE!$B:$B,'nguyen vat lieu kho'!AD$3)</f>
        <v>0</v>
      </c>
      <c r="AE379" s="183">
        <f>SUMIFS(BKE!$F:$F,BKE!$C:$C,'nguyen vat lieu kho'!$A:$A,BKE!$B:$B,'nguyen vat lieu kho'!AE$3)</f>
        <v>0</v>
      </c>
      <c r="AF379" s="183">
        <f>SUMIFS(BKE!$F:$F,BKE!$C:$C,'nguyen vat lieu kho'!$A:$A,BKE!$B:$B,'nguyen vat lieu kho'!AF$3)</f>
        <v>0</v>
      </c>
      <c r="AG379" s="183">
        <f>SUMIFS(BKE!$F:$F,BKE!$C:$C,'nguyen vat lieu kho'!$A:$A,BKE!$B:$B,'nguyen vat lieu kho'!AG$3)</f>
        <v>0</v>
      </c>
      <c r="AH379" s="183">
        <f>SUMIFS(BKE!$F:$F,BKE!$C:$C,'nguyen vat lieu kho'!$A:$A,BKE!$B:$B,'nguyen vat lieu kho'!AH$3)</f>
        <v>0</v>
      </c>
      <c r="AI379" s="183">
        <f>SUMIFS(BKE!$F:$F,BKE!$C:$C,'nguyen vat lieu kho'!$A:$A,BKE!$B:$B,'nguyen vat lieu kho'!AI$3)</f>
        <v>0</v>
      </c>
      <c r="AJ379" s="183">
        <f>SUMIFS(BKE!$F:$F,BKE!$C:$C,'nguyen vat lieu kho'!$A:$A,BKE!$B:$B,'nguyen vat lieu kho'!AJ$3)</f>
        <v>0</v>
      </c>
      <c r="AK379" s="183">
        <f>SUMIFS(BKE!$F:$F,BKE!$C:$C,'nguyen vat lieu kho'!$A:$A,BKE!$B:$B,'nguyen vat lieu kho'!AK$3)</f>
        <v>0</v>
      </c>
      <c r="AL379" s="183">
        <f>SUMIFS(BKE!$F:$F,BKE!$C:$C,'nguyen vat lieu kho'!$A:$A,BKE!$B:$B,'nguyen vat lieu kho'!AL$3)</f>
        <v>0</v>
      </c>
      <c r="AM379" s="183">
        <f>SUMIFS(BKE!$F:$F,BKE!$C:$C,'nguyen vat lieu kho'!$A:$A,BKE!$B:$B,'nguyen vat lieu kho'!AM$3)</f>
        <v>0</v>
      </c>
      <c r="AN379" s="183">
        <f>SUMIFS(BKE!$F:$F,BKE!$C:$C,'nguyen vat lieu kho'!$A:$A,BKE!$B:$B,'nguyen vat lieu kho'!AN$3)</f>
        <v>0</v>
      </c>
      <c r="AO379" s="183">
        <f>SUMIFS(BKE!$F:$F,BKE!$C:$C,'nguyen vat lieu kho'!$A:$A,BKE!$B:$B,'nguyen vat lieu kho'!AO$3)</f>
        <v>0</v>
      </c>
      <c r="AP379" s="183">
        <f>SUMIFS(BKE!$F:$F,BKE!$C:$C,'nguyen vat lieu kho'!$A:$A,BKE!$B:$B,'nguyen vat lieu kho'!AP$3)</f>
        <v>0</v>
      </c>
      <c r="AQ379" s="183">
        <f>SUMIFS(BKE!$F:$F,BKE!$C:$C,'nguyen vat lieu kho'!$A:$A,BKE!$B:$B,'nguyen vat lieu kho'!AQ$3)</f>
        <v>0</v>
      </c>
    </row>
    <row r="380" spans="1:43" s="118" customFormat="1" ht="25.5" customHeight="1">
      <c r="A380" s="6" t="s">
        <v>436</v>
      </c>
      <c r="B380" s="134" t="s">
        <v>437</v>
      </c>
      <c r="C380" s="135" t="s">
        <v>417</v>
      </c>
      <c r="D380" s="123">
        <v>3998.69</v>
      </c>
      <c r="E380" s="128"/>
      <c r="F380" s="124">
        <f t="shared" si="55"/>
        <v>0</v>
      </c>
      <c r="G380" s="125">
        <f t="shared" si="61"/>
        <v>0</v>
      </c>
      <c r="H380" s="126">
        <f t="shared" si="62"/>
        <v>0</v>
      </c>
      <c r="I380" s="127">
        <f t="shared" si="59"/>
        <v>0</v>
      </c>
      <c r="J380" s="127">
        <f t="shared" si="59"/>
        <v>0</v>
      </c>
      <c r="K380" s="128"/>
      <c r="L380" s="122">
        <f t="shared" si="60"/>
        <v>0</v>
      </c>
      <c r="M380" s="183">
        <f>SUMIFS(BKE!$F:$F,BKE!$C:$C,'nguyen vat lieu kho'!$A:$A,BKE!$B:$B,'nguyen vat lieu kho'!M$3)</f>
        <v>0</v>
      </c>
      <c r="N380" s="183">
        <f>SUMIFS(BKE!$F:$F,BKE!$C:$C,'nguyen vat lieu kho'!$A:$A,BKE!$B:$B,'nguyen vat lieu kho'!N$3)</f>
        <v>0</v>
      </c>
      <c r="O380" s="183">
        <f>SUMIFS(BKE!$F:$F,BKE!$C:$C,'nguyen vat lieu kho'!$A:$A,BKE!$B:$B,'nguyen vat lieu kho'!O$3)</f>
        <v>0</v>
      </c>
      <c r="P380" s="183">
        <f>SUMIFS(BKE!$F:$F,BKE!$C:$C,'nguyen vat lieu kho'!$A:$A,BKE!$B:$B,'nguyen vat lieu kho'!P$3)</f>
        <v>0</v>
      </c>
      <c r="Q380" s="183">
        <f>SUMIFS(BKE!$F:$F,BKE!$C:$C,'nguyen vat lieu kho'!$A:$A,BKE!$B:$B,'nguyen vat lieu kho'!Q$3)</f>
        <v>0</v>
      </c>
      <c r="R380" s="183">
        <f>SUMIFS(BKE!$F:$F,BKE!$C:$C,'nguyen vat lieu kho'!$A:$A,BKE!$B:$B,'nguyen vat lieu kho'!R$3)</f>
        <v>0</v>
      </c>
      <c r="S380" s="183">
        <f>SUMIFS(BKE!$F:$F,BKE!$C:$C,'nguyen vat lieu kho'!$A:$A,BKE!$B:$B,'nguyen vat lieu kho'!S$3)</f>
        <v>0</v>
      </c>
      <c r="T380" s="183">
        <f>SUMIFS(BKE!$F:$F,BKE!$C:$C,'nguyen vat lieu kho'!$A:$A,BKE!$B:$B,'nguyen vat lieu kho'!T$3)</f>
        <v>0</v>
      </c>
      <c r="U380" s="183">
        <f>SUMIFS(BKE!$F:$F,BKE!$C:$C,'nguyen vat lieu kho'!$A:$A,BKE!$B:$B,'nguyen vat lieu kho'!U$3)</f>
        <v>0</v>
      </c>
      <c r="V380" s="183">
        <f>SUMIFS(BKE!$F:$F,BKE!$C:$C,'nguyen vat lieu kho'!$A:$A,BKE!$B:$B,'nguyen vat lieu kho'!V$3)</f>
        <v>0</v>
      </c>
      <c r="W380" s="183">
        <f>SUMIFS(BKE!$F:$F,BKE!$C:$C,'nguyen vat lieu kho'!$A:$A,BKE!$B:$B,'nguyen vat lieu kho'!W$3)</f>
        <v>0</v>
      </c>
      <c r="X380" s="183">
        <f>SUMIFS(BKE!$F:$F,BKE!$C:$C,'nguyen vat lieu kho'!$A:$A,BKE!$B:$B,'nguyen vat lieu kho'!X$3)</f>
        <v>0</v>
      </c>
      <c r="Y380" s="183">
        <f>SUMIFS(BKE!$F:$F,BKE!$C:$C,'nguyen vat lieu kho'!$A:$A,BKE!$B:$B,'nguyen vat lieu kho'!Y$3)</f>
        <v>0</v>
      </c>
      <c r="Z380" s="183">
        <f>SUMIFS(BKE!$F:$F,BKE!$C:$C,'nguyen vat lieu kho'!$A:$A,BKE!$B:$B,'nguyen vat lieu kho'!Z$3)</f>
        <v>0</v>
      </c>
      <c r="AA380" s="183">
        <f>SUMIFS(BKE!$F:$F,BKE!$C:$C,'nguyen vat lieu kho'!$A:$A,BKE!$B:$B,'nguyen vat lieu kho'!AA$3)</f>
        <v>0</v>
      </c>
      <c r="AB380" s="183">
        <f>SUMIFS(BKE!$F:$F,BKE!$C:$C,'nguyen vat lieu kho'!$A:$A,BKE!$B:$B,'nguyen vat lieu kho'!AB$3)</f>
        <v>0</v>
      </c>
      <c r="AC380" s="183">
        <f>SUMIFS(BKE!$F:$F,BKE!$C:$C,'nguyen vat lieu kho'!$A:$A,BKE!$B:$B,'nguyen vat lieu kho'!AC$3)</f>
        <v>0</v>
      </c>
      <c r="AD380" s="183">
        <f>SUMIFS(BKE!$F:$F,BKE!$C:$C,'nguyen vat lieu kho'!$A:$A,BKE!$B:$B,'nguyen vat lieu kho'!AD$3)</f>
        <v>0</v>
      </c>
      <c r="AE380" s="183">
        <f>SUMIFS(BKE!$F:$F,BKE!$C:$C,'nguyen vat lieu kho'!$A:$A,BKE!$B:$B,'nguyen vat lieu kho'!AE$3)</f>
        <v>0</v>
      </c>
      <c r="AF380" s="183">
        <f>SUMIFS(BKE!$F:$F,BKE!$C:$C,'nguyen vat lieu kho'!$A:$A,BKE!$B:$B,'nguyen vat lieu kho'!AF$3)</f>
        <v>0</v>
      </c>
      <c r="AG380" s="183">
        <f>SUMIFS(BKE!$F:$F,BKE!$C:$C,'nguyen vat lieu kho'!$A:$A,BKE!$B:$B,'nguyen vat lieu kho'!AG$3)</f>
        <v>0</v>
      </c>
      <c r="AH380" s="183">
        <f>SUMIFS(BKE!$F:$F,BKE!$C:$C,'nguyen vat lieu kho'!$A:$A,BKE!$B:$B,'nguyen vat lieu kho'!AH$3)</f>
        <v>0</v>
      </c>
      <c r="AI380" s="183">
        <f>SUMIFS(BKE!$F:$F,BKE!$C:$C,'nguyen vat lieu kho'!$A:$A,BKE!$B:$B,'nguyen vat lieu kho'!AI$3)</f>
        <v>0</v>
      </c>
      <c r="AJ380" s="183">
        <f>SUMIFS(BKE!$F:$F,BKE!$C:$C,'nguyen vat lieu kho'!$A:$A,BKE!$B:$B,'nguyen vat lieu kho'!AJ$3)</f>
        <v>0</v>
      </c>
      <c r="AK380" s="183">
        <f>SUMIFS(BKE!$F:$F,BKE!$C:$C,'nguyen vat lieu kho'!$A:$A,BKE!$B:$B,'nguyen vat lieu kho'!AK$3)</f>
        <v>0</v>
      </c>
      <c r="AL380" s="183">
        <f>SUMIFS(BKE!$F:$F,BKE!$C:$C,'nguyen vat lieu kho'!$A:$A,BKE!$B:$B,'nguyen vat lieu kho'!AL$3)</f>
        <v>0</v>
      </c>
      <c r="AM380" s="183">
        <f>SUMIFS(BKE!$F:$F,BKE!$C:$C,'nguyen vat lieu kho'!$A:$A,BKE!$B:$B,'nguyen vat lieu kho'!AM$3)</f>
        <v>0</v>
      </c>
      <c r="AN380" s="183">
        <f>SUMIFS(BKE!$F:$F,BKE!$C:$C,'nguyen vat lieu kho'!$A:$A,BKE!$B:$B,'nguyen vat lieu kho'!AN$3)</f>
        <v>0</v>
      </c>
      <c r="AO380" s="183">
        <f>SUMIFS(BKE!$F:$F,BKE!$C:$C,'nguyen vat lieu kho'!$A:$A,BKE!$B:$B,'nguyen vat lieu kho'!AO$3)</f>
        <v>0</v>
      </c>
      <c r="AP380" s="183">
        <f>SUMIFS(BKE!$F:$F,BKE!$C:$C,'nguyen vat lieu kho'!$A:$A,BKE!$B:$B,'nguyen vat lieu kho'!AP$3)</f>
        <v>0</v>
      </c>
      <c r="AQ380" s="183">
        <f>SUMIFS(BKE!$F:$F,BKE!$C:$C,'nguyen vat lieu kho'!$A:$A,BKE!$B:$B,'nguyen vat lieu kho'!AQ$3)</f>
        <v>0</v>
      </c>
    </row>
    <row r="381" spans="1:43" s="118" customFormat="1" ht="25.5" customHeight="1">
      <c r="A381" s="6" t="s">
        <v>465</v>
      </c>
      <c r="B381" s="129" t="s">
        <v>466</v>
      </c>
      <c r="C381" s="136" t="s">
        <v>146</v>
      </c>
      <c r="D381" s="123"/>
      <c r="E381" s="128"/>
      <c r="F381" s="124">
        <f t="shared" si="55"/>
        <v>0</v>
      </c>
      <c r="G381" s="125">
        <f t="shared" si="61"/>
        <v>0</v>
      </c>
      <c r="H381" s="126">
        <f t="shared" si="62"/>
        <v>0</v>
      </c>
      <c r="I381" s="127">
        <f t="shared" si="59"/>
        <v>0</v>
      </c>
      <c r="J381" s="127">
        <f t="shared" si="59"/>
        <v>0</v>
      </c>
      <c r="K381" s="128"/>
      <c r="L381" s="122">
        <f t="shared" si="60"/>
        <v>0</v>
      </c>
      <c r="M381" s="183">
        <f>SUMIFS(BKE!$F:$F,BKE!$C:$C,'nguyen vat lieu kho'!$A:$A,BKE!$B:$B,'nguyen vat lieu kho'!M$3)</f>
        <v>0</v>
      </c>
      <c r="N381" s="183">
        <f>SUMIFS(BKE!$F:$F,BKE!$C:$C,'nguyen vat lieu kho'!$A:$A,BKE!$B:$B,'nguyen vat lieu kho'!N$3)</f>
        <v>0</v>
      </c>
      <c r="O381" s="183">
        <f>SUMIFS(BKE!$F:$F,BKE!$C:$C,'nguyen vat lieu kho'!$A:$A,BKE!$B:$B,'nguyen vat lieu kho'!O$3)</f>
        <v>0</v>
      </c>
      <c r="P381" s="183">
        <f>SUMIFS(BKE!$F:$F,BKE!$C:$C,'nguyen vat lieu kho'!$A:$A,BKE!$B:$B,'nguyen vat lieu kho'!P$3)</f>
        <v>0</v>
      </c>
      <c r="Q381" s="183">
        <f>SUMIFS(BKE!$F:$F,BKE!$C:$C,'nguyen vat lieu kho'!$A:$A,BKE!$B:$B,'nguyen vat lieu kho'!Q$3)</f>
        <v>0</v>
      </c>
      <c r="R381" s="183">
        <f>SUMIFS(BKE!$F:$F,BKE!$C:$C,'nguyen vat lieu kho'!$A:$A,BKE!$B:$B,'nguyen vat lieu kho'!R$3)</f>
        <v>0</v>
      </c>
      <c r="S381" s="183">
        <f>SUMIFS(BKE!$F:$F,BKE!$C:$C,'nguyen vat lieu kho'!$A:$A,BKE!$B:$B,'nguyen vat lieu kho'!S$3)</f>
        <v>0</v>
      </c>
      <c r="T381" s="183">
        <f>SUMIFS(BKE!$F:$F,BKE!$C:$C,'nguyen vat lieu kho'!$A:$A,BKE!$B:$B,'nguyen vat lieu kho'!T$3)</f>
        <v>0</v>
      </c>
      <c r="U381" s="183">
        <f>SUMIFS(BKE!$F:$F,BKE!$C:$C,'nguyen vat lieu kho'!$A:$A,BKE!$B:$B,'nguyen vat lieu kho'!U$3)</f>
        <v>0</v>
      </c>
      <c r="V381" s="183">
        <f>SUMIFS(BKE!$F:$F,BKE!$C:$C,'nguyen vat lieu kho'!$A:$A,BKE!$B:$B,'nguyen vat lieu kho'!V$3)</f>
        <v>0</v>
      </c>
      <c r="W381" s="183">
        <f>SUMIFS(BKE!$F:$F,BKE!$C:$C,'nguyen vat lieu kho'!$A:$A,BKE!$B:$B,'nguyen vat lieu kho'!W$3)</f>
        <v>0</v>
      </c>
      <c r="X381" s="183">
        <f>SUMIFS(BKE!$F:$F,BKE!$C:$C,'nguyen vat lieu kho'!$A:$A,BKE!$B:$B,'nguyen vat lieu kho'!X$3)</f>
        <v>0</v>
      </c>
      <c r="Y381" s="183">
        <f>SUMIFS(BKE!$F:$F,BKE!$C:$C,'nguyen vat lieu kho'!$A:$A,BKE!$B:$B,'nguyen vat lieu kho'!Y$3)</f>
        <v>0</v>
      </c>
      <c r="Z381" s="183">
        <f>SUMIFS(BKE!$F:$F,BKE!$C:$C,'nguyen vat lieu kho'!$A:$A,BKE!$B:$B,'nguyen vat lieu kho'!Z$3)</f>
        <v>0</v>
      </c>
      <c r="AA381" s="183">
        <f>SUMIFS(BKE!$F:$F,BKE!$C:$C,'nguyen vat lieu kho'!$A:$A,BKE!$B:$B,'nguyen vat lieu kho'!AA$3)</f>
        <v>0</v>
      </c>
      <c r="AB381" s="183">
        <f>SUMIFS(BKE!$F:$F,BKE!$C:$C,'nguyen vat lieu kho'!$A:$A,BKE!$B:$B,'nguyen vat lieu kho'!AB$3)</f>
        <v>0</v>
      </c>
      <c r="AC381" s="183">
        <f>SUMIFS(BKE!$F:$F,BKE!$C:$C,'nguyen vat lieu kho'!$A:$A,BKE!$B:$B,'nguyen vat lieu kho'!AC$3)</f>
        <v>0</v>
      </c>
      <c r="AD381" s="183">
        <f>SUMIFS(BKE!$F:$F,BKE!$C:$C,'nguyen vat lieu kho'!$A:$A,BKE!$B:$B,'nguyen vat lieu kho'!AD$3)</f>
        <v>0</v>
      </c>
      <c r="AE381" s="183">
        <f>SUMIFS(BKE!$F:$F,BKE!$C:$C,'nguyen vat lieu kho'!$A:$A,BKE!$B:$B,'nguyen vat lieu kho'!AE$3)</f>
        <v>0</v>
      </c>
      <c r="AF381" s="183">
        <f>SUMIFS(BKE!$F:$F,BKE!$C:$C,'nguyen vat lieu kho'!$A:$A,BKE!$B:$B,'nguyen vat lieu kho'!AF$3)</f>
        <v>0</v>
      </c>
      <c r="AG381" s="183">
        <f>SUMIFS(BKE!$F:$F,BKE!$C:$C,'nguyen vat lieu kho'!$A:$A,BKE!$B:$B,'nguyen vat lieu kho'!AG$3)</f>
        <v>0</v>
      </c>
      <c r="AH381" s="183">
        <f>SUMIFS(BKE!$F:$F,BKE!$C:$C,'nguyen vat lieu kho'!$A:$A,BKE!$B:$B,'nguyen vat lieu kho'!AH$3)</f>
        <v>0</v>
      </c>
      <c r="AI381" s="183">
        <f>SUMIFS(BKE!$F:$F,BKE!$C:$C,'nguyen vat lieu kho'!$A:$A,BKE!$B:$B,'nguyen vat lieu kho'!AI$3)</f>
        <v>0</v>
      </c>
      <c r="AJ381" s="183">
        <f>SUMIFS(BKE!$F:$F,BKE!$C:$C,'nguyen vat lieu kho'!$A:$A,BKE!$B:$B,'nguyen vat lieu kho'!AJ$3)</f>
        <v>0</v>
      </c>
      <c r="AK381" s="183">
        <f>SUMIFS(BKE!$F:$F,BKE!$C:$C,'nguyen vat lieu kho'!$A:$A,BKE!$B:$B,'nguyen vat lieu kho'!AK$3)</f>
        <v>0</v>
      </c>
      <c r="AL381" s="183">
        <f>SUMIFS(BKE!$F:$F,BKE!$C:$C,'nguyen vat lieu kho'!$A:$A,BKE!$B:$B,'nguyen vat lieu kho'!AL$3)</f>
        <v>0</v>
      </c>
      <c r="AM381" s="183">
        <f>SUMIFS(BKE!$F:$F,BKE!$C:$C,'nguyen vat lieu kho'!$A:$A,BKE!$B:$B,'nguyen vat lieu kho'!AM$3)</f>
        <v>0</v>
      </c>
      <c r="AN381" s="183">
        <f>SUMIFS(BKE!$F:$F,BKE!$C:$C,'nguyen vat lieu kho'!$A:$A,BKE!$B:$B,'nguyen vat lieu kho'!AN$3)</f>
        <v>0</v>
      </c>
      <c r="AO381" s="183">
        <f>SUMIFS(BKE!$F:$F,BKE!$C:$C,'nguyen vat lieu kho'!$A:$A,BKE!$B:$B,'nguyen vat lieu kho'!AO$3)</f>
        <v>0</v>
      </c>
      <c r="AP381" s="183">
        <f>SUMIFS(BKE!$F:$F,BKE!$C:$C,'nguyen vat lieu kho'!$A:$A,BKE!$B:$B,'nguyen vat lieu kho'!AP$3)</f>
        <v>0</v>
      </c>
      <c r="AQ381" s="183">
        <f>SUMIFS(BKE!$F:$F,BKE!$C:$C,'nguyen vat lieu kho'!$A:$A,BKE!$B:$B,'nguyen vat lieu kho'!AQ$3)</f>
        <v>0</v>
      </c>
    </row>
    <row r="382" spans="1:43" s="118" customFormat="1" ht="25.5" customHeight="1">
      <c r="A382" s="6" t="s">
        <v>452</v>
      </c>
      <c r="B382" s="134" t="s">
        <v>453</v>
      </c>
      <c r="C382" s="135" t="s">
        <v>27</v>
      </c>
      <c r="D382" s="123"/>
      <c r="E382" s="128"/>
      <c r="F382" s="124">
        <f t="shared" si="55"/>
        <v>0</v>
      </c>
      <c r="G382" s="125">
        <f t="shared" si="61"/>
        <v>0</v>
      </c>
      <c r="H382" s="126">
        <f t="shared" si="62"/>
        <v>0</v>
      </c>
      <c r="I382" s="127">
        <f t="shared" si="59"/>
        <v>0</v>
      </c>
      <c r="J382" s="127">
        <f t="shared" si="59"/>
        <v>0</v>
      </c>
      <c r="K382" s="128"/>
      <c r="L382" s="122">
        <f t="shared" si="60"/>
        <v>0</v>
      </c>
      <c r="M382" s="183">
        <f>SUMIFS(BKE!$F:$F,BKE!$C:$C,'nguyen vat lieu kho'!$A:$A,BKE!$B:$B,'nguyen vat lieu kho'!M$3)</f>
        <v>0</v>
      </c>
      <c r="N382" s="183">
        <f>SUMIFS(BKE!$F:$F,BKE!$C:$C,'nguyen vat lieu kho'!$A:$A,BKE!$B:$B,'nguyen vat lieu kho'!N$3)</f>
        <v>0</v>
      </c>
      <c r="O382" s="183">
        <f>SUMIFS(BKE!$F:$F,BKE!$C:$C,'nguyen vat lieu kho'!$A:$A,BKE!$B:$B,'nguyen vat lieu kho'!O$3)</f>
        <v>0</v>
      </c>
      <c r="P382" s="183">
        <f>SUMIFS(BKE!$F:$F,BKE!$C:$C,'nguyen vat lieu kho'!$A:$A,BKE!$B:$B,'nguyen vat lieu kho'!P$3)</f>
        <v>0</v>
      </c>
      <c r="Q382" s="183">
        <f>SUMIFS(BKE!$F:$F,BKE!$C:$C,'nguyen vat lieu kho'!$A:$A,BKE!$B:$B,'nguyen vat lieu kho'!Q$3)</f>
        <v>0</v>
      </c>
      <c r="R382" s="183">
        <f>SUMIFS(BKE!$F:$F,BKE!$C:$C,'nguyen vat lieu kho'!$A:$A,BKE!$B:$B,'nguyen vat lieu kho'!R$3)</f>
        <v>0</v>
      </c>
      <c r="S382" s="183">
        <f>SUMIFS(BKE!$F:$F,BKE!$C:$C,'nguyen vat lieu kho'!$A:$A,BKE!$B:$B,'nguyen vat lieu kho'!S$3)</f>
        <v>0</v>
      </c>
      <c r="T382" s="183">
        <f>SUMIFS(BKE!$F:$F,BKE!$C:$C,'nguyen vat lieu kho'!$A:$A,BKE!$B:$B,'nguyen vat lieu kho'!T$3)</f>
        <v>0</v>
      </c>
      <c r="U382" s="183">
        <f>SUMIFS(BKE!$F:$F,BKE!$C:$C,'nguyen vat lieu kho'!$A:$A,BKE!$B:$B,'nguyen vat lieu kho'!U$3)</f>
        <v>0</v>
      </c>
      <c r="V382" s="183">
        <f>SUMIFS(BKE!$F:$F,BKE!$C:$C,'nguyen vat lieu kho'!$A:$A,BKE!$B:$B,'nguyen vat lieu kho'!V$3)</f>
        <v>0</v>
      </c>
      <c r="W382" s="183">
        <f>SUMIFS(BKE!$F:$F,BKE!$C:$C,'nguyen vat lieu kho'!$A:$A,BKE!$B:$B,'nguyen vat lieu kho'!W$3)</f>
        <v>0</v>
      </c>
      <c r="X382" s="183">
        <f>SUMIFS(BKE!$F:$F,BKE!$C:$C,'nguyen vat lieu kho'!$A:$A,BKE!$B:$B,'nguyen vat lieu kho'!X$3)</f>
        <v>0</v>
      </c>
      <c r="Y382" s="183">
        <f>SUMIFS(BKE!$F:$F,BKE!$C:$C,'nguyen vat lieu kho'!$A:$A,BKE!$B:$B,'nguyen vat lieu kho'!Y$3)</f>
        <v>0</v>
      </c>
      <c r="Z382" s="183">
        <f>SUMIFS(BKE!$F:$F,BKE!$C:$C,'nguyen vat lieu kho'!$A:$A,BKE!$B:$B,'nguyen vat lieu kho'!Z$3)</f>
        <v>0</v>
      </c>
      <c r="AA382" s="183">
        <f>SUMIFS(BKE!$F:$F,BKE!$C:$C,'nguyen vat lieu kho'!$A:$A,BKE!$B:$B,'nguyen vat lieu kho'!AA$3)</f>
        <v>0</v>
      </c>
      <c r="AB382" s="183">
        <f>SUMIFS(BKE!$F:$F,BKE!$C:$C,'nguyen vat lieu kho'!$A:$A,BKE!$B:$B,'nguyen vat lieu kho'!AB$3)</f>
        <v>0</v>
      </c>
      <c r="AC382" s="183">
        <f>SUMIFS(BKE!$F:$F,BKE!$C:$C,'nguyen vat lieu kho'!$A:$A,BKE!$B:$B,'nguyen vat lieu kho'!AC$3)</f>
        <v>0</v>
      </c>
      <c r="AD382" s="183">
        <f>SUMIFS(BKE!$F:$F,BKE!$C:$C,'nguyen vat lieu kho'!$A:$A,BKE!$B:$B,'nguyen vat lieu kho'!AD$3)</f>
        <v>0</v>
      </c>
      <c r="AE382" s="183">
        <f>SUMIFS(BKE!$F:$F,BKE!$C:$C,'nguyen vat lieu kho'!$A:$A,BKE!$B:$B,'nguyen vat lieu kho'!AE$3)</f>
        <v>0</v>
      </c>
      <c r="AF382" s="183">
        <f>SUMIFS(BKE!$F:$F,BKE!$C:$C,'nguyen vat lieu kho'!$A:$A,BKE!$B:$B,'nguyen vat lieu kho'!AF$3)</f>
        <v>0</v>
      </c>
      <c r="AG382" s="183">
        <f>SUMIFS(BKE!$F:$F,BKE!$C:$C,'nguyen vat lieu kho'!$A:$A,BKE!$B:$B,'nguyen vat lieu kho'!AG$3)</f>
        <v>0</v>
      </c>
      <c r="AH382" s="183">
        <f>SUMIFS(BKE!$F:$F,BKE!$C:$C,'nguyen vat lieu kho'!$A:$A,BKE!$B:$B,'nguyen vat lieu kho'!AH$3)</f>
        <v>0</v>
      </c>
      <c r="AI382" s="183">
        <f>SUMIFS(BKE!$F:$F,BKE!$C:$C,'nguyen vat lieu kho'!$A:$A,BKE!$B:$B,'nguyen vat lieu kho'!AI$3)</f>
        <v>0</v>
      </c>
      <c r="AJ382" s="183">
        <f>SUMIFS(BKE!$F:$F,BKE!$C:$C,'nguyen vat lieu kho'!$A:$A,BKE!$B:$B,'nguyen vat lieu kho'!AJ$3)</f>
        <v>0</v>
      </c>
      <c r="AK382" s="183">
        <f>SUMIFS(BKE!$F:$F,BKE!$C:$C,'nguyen vat lieu kho'!$A:$A,BKE!$B:$B,'nguyen vat lieu kho'!AK$3)</f>
        <v>0</v>
      </c>
      <c r="AL382" s="183">
        <f>SUMIFS(BKE!$F:$F,BKE!$C:$C,'nguyen vat lieu kho'!$A:$A,BKE!$B:$B,'nguyen vat lieu kho'!AL$3)</f>
        <v>0</v>
      </c>
      <c r="AM382" s="183">
        <f>SUMIFS(BKE!$F:$F,BKE!$C:$C,'nguyen vat lieu kho'!$A:$A,BKE!$B:$B,'nguyen vat lieu kho'!AM$3)</f>
        <v>0</v>
      </c>
      <c r="AN382" s="183">
        <f>SUMIFS(BKE!$F:$F,BKE!$C:$C,'nguyen vat lieu kho'!$A:$A,BKE!$B:$B,'nguyen vat lieu kho'!AN$3)</f>
        <v>0</v>
      </c>
      <c r="AO382" s="183">
        <f>SUMIFS(BKE!$F:$F,BKE!$C:$C,'nguyen vat lieu kho'!$A:$A,BKE!$B:$B,'nguyen vat lieu kho'!AO$3)</f>
        <v>0</v>
      </c>
      <c r="AP382" s="183">
        <f>SUMIFS(BKE!$F:$F,BKE!$C:$C,'nguyen vat lieu kho'!$A:$A,BKE!$B:$B,'nguyen vat lieu kho'!AP$3)</f>
        <v>0</v>
      </c>
      <c r="AQ382" s="183">
        <f>SUMIFS(BKE!$F:$F,BKE!$C:$C,'nguyen vat lieu kho'!$A:$A,BKE!$B:$B,'nguyen vat lieu kho'!AQ$3)</f>
        <v>0</v>
      </c>
    </row>
    <row r="383" spans="1:43" s="118" customFormat="1" ht="25.5" customHeight="1">
      <c r="A383" s="6" t="s">
        <v>642</v>
      </c>
      <c r="B383" s="129" t="s">
        <v>625</v>
      </c>
      <c r="C383" s="136" t="s">
        <v>27</v>
      </c>
      <c r="D383" s="123"/>
      <c r="E383" s="128"/>
      <c r="F383" s="124">
        <f t="shared" si="55"/>
        <v>0</v>
      </c>
      <c r="G383" s="125">
        <f>SUM(M383:AQ383)</f>
        <v>0</v>
      </c>
      <c r="H383" s="126">
        <f t="shared" si="62"/>
        <v>0</v>
      </c>
      <c r="I383" s="127">
        <f t="shared" si="59"/>
        <v>0</v>
      </c>
      <c r="J383" s="127">
        <f t="shared" si="59"/>
        <v>0</v>
      </c>
      <c r="K383" s="128"/>
      <c r="L383" s="122">
        <f t="shared" si="60"/>
        <v>0</v>
      </c>
      <c r="M383" s="183">
        <f>SUMIFS(BKE!$F:$F,BKE!$C:$C,'nguyen vat lieu kho'!$A:$A,BKE!$B:$B,'nguyen vat lieu kho'!M$3)</f>
        <v>0</v>
      </c>
      <c r="N383" s="183">
        <f>SUMIFS(BKE!$F:$F,BKE!$C:$C,'nguyen vat lieu kho'!$A:$A,BKE!$B:$B,'nguyen vat lieu kho'!N$3)</f>
        <v>0</v>
      </c>
      <c r="O383" s="183">
        <f>SUMIFS(BKE!$F:$F,BKE!$C:$C,'nguyen vat lieu kho'!$A:$A,BKE!$B:$B,'nguyen vat lieu kho'!O$3)</f>
        <v>0</v>
      </c>
      <c r="P383" s="183">
        <f>SUMIFS(BKE!$F:$F,BKE!$C:$C,'nguyen vat lieu kho'!$A:$A,BKE!$B:$B,'nguyen vat lieu kho'!P$3)</f>
        <v>0</v>
      </c>
      <c r="Q383" s="183">
        <f>SUMIFS(BKE!$F:$F,BKE!$C:$C,'nguyen vat lieu kho'!$A:$A,BKE!$B:$B,'nguyen vat lieu kho'!Q$3)</f>
        <v>0</v>
      </c>
      <c r="R383" s="183">
        <f>SUMIFS(BKE!$F:$F,BKE!$C:$C,'nguyen vat lieu kho'!$A:$A,BKE!$B:$B,'nguyen vat lieu kho'!R$3)</f>
        <v>0</v>
      </c>
      <c r="S383" s="183">
        <f>SUMIFS(BKE!$F:$F,BKE!$C:$C,'nguyen vat lieu kho'!$A:$A,BKE!$B:$B,'nguyen vat lieu kho'!S$3)</f>
        <v>0</v>
      </c>
      <c r="T383" s="183">
        <f>SUMIFS(BKE!$F:$F,BKE!$C:$C,'nguyen vat lieu kho'!$A:$A,BKE!$B:$B,'nguyen vat lieu kho'!T$3)</f>
        <v>0</v>
      </c>
      <c r="U383" s="183">
        <f>SUMIFS(BKE!$F:$F,BKE!$C:$C,'nguyen vat lieu kho'!$A:$A,BKE!$B:$B,'nguyen vat lieu kho'!U$3)</f>
        <v>0</v>
      </c>
      <c r="V383" s="183">
        <f>SUMIFS(BKE!$F:$F,BKE!$C:$C,'nguyen vat lieu kho'!$A:$A,BKE!$B:$B,'nguyen vat lieu kho'!V$3)</f>
        <v>0</v>
      </c>
      <c r="W383" s="183">
        <f>SUMIFS(BKE!$F:$F,BKE!$C:$C,'nguyen vat lieu kho'!$A:$A,BKE!$B:$B,'nguyen vat lieu kho'!W$3)</f>
        <v>0</v>
      </c>
      <c r="X383" s="183">
        <f>SUMIFS(BKE!$F:$F,BKE!$C:$C,'nguyen vat lieu kho'!$A:$A,BKE!$B:$B,'nguyen vat lieu kho'!X$3)</f>
        <v>0</v>
      </c>
      <c r="Y383" s="183">
        <f>SUMIFS(BKE!$F:$F,BKE!$C:$C,'nguyen vat lieu kho'!$A:$A,BKE!$B:$B,'nguyen vat lieu kho'!Y$3)</f>
        <v>0</v>
      </c>
      <c r="Z383" s="183">
        <f>SUMIFS(BKE!$F:$F,BKE!$C:$C,'nguyen vat lieu kho'!$A:$A,BKE!$B:$B,'nguyen vat lieu kho'!Z$3)</f>
        <v>0</v>
      </c>
      <c r="AA383" s="183">
        <f>SUMIFS(BKE!$F:$F,BKE!$C:$C,'nguyen vat lieu kho'!$A:$A,BKE!$B:$B,'nguyen vat lieu kho'!AA$3)</f>
        <v>0</v>
      </c>
      <c r="AB383" s="183">
        <f>SUMIFS(BKE!$F:$F,BKE!$C:$C,'nguyen vat lieu kho'!$A:$A,BKE!$B:$B,'nguyen vat lieu kho'!AB$3)</f>
        <v>0</v>
      </c>
      <c r="AC383" s="183">
        <f>SUMIFS(BKE!$F:$F,BKE!$C:$C,'nguyen vat lieu kho'!$A:$A,BKE!$B:$B,'nguyen vat lieu kho'!AC$3)</f>
        <v>0</v>
      </c>
      <c r="AD383" s="183">
        <f>SUMIFS(BKE!$F:$F,BKE!$C:$C,'nguyen vat lieu kho'!$A:$A,BKE!$B:$B,'nguyen vat lieu kho'!AD$3)</f>
        <v>0</v>
      </c>
      <c r="AE383" s="183">
        <f>SUMIFS(BKE!$F:$F,BKE!$C:$C,'nguyen vat lieu kho'!$A:$A,BKE!$B:$B,'nguyen vat lieu kho'!AE$3)</f>
        <v>0</v>
      </c>
      <c r="AF383" s="183">
        <f>SUMIFS(BKE!$F:$F,BKE!$C:$C,'nguyen vat lieu kho'!$A:$A,BKE!$B:$B,'nguyen vat lieu kho'!AF$3)</f>
        <v>0</v>
      </c>
      <c r="AG383" s="183">
        <f>SUMIFS(BKE!$F:$F,BKE!$C:$C,'nguyen vat lieu kho'!$A:$A,BKE!$B:$B,'nguyen vat lieu kho'!AG$3)</f>
        <v>0</v>
      </c>
      <c r="AH383" s="183">
        <f>SUMIFS(BKE!$F:$F,BKE!$C:$C,'nguyen vat lieu kho'!$A:$A,BKE!$B:$B,'nguyen vat lieu kho'!AH$3)</f>
        <v>0</v>
      </c>
      <c r="AI383" s="183">
        <f>SUMIFS(BKE!$F:$F,BKE!$C:$C,'nguyen vat lieu kho'!$A:$A,BKE!$B:$B,'nguyen vat lieu kho'!AI$3)</f>
        <v>0</v>
      </c>
      <c r="AJ383" s="183">
        <f>SUMIFS(BKE!$F:$F,BKE!$C:$C,'nguyen vat lieu kho'!$A:$A,BKE!$B:$B,'nguyen vat lieu kho'!AJ$3)</f>
        <v>0</v>
      </c>
      <c r="AK383" s="183">
        <f>SUMIFS(BKE!$F:$F,BKE!$C:$C,'nguyen vat lieu kho'!$A:$A,BKE!$B:$B,'nguyen vat lieu kho'!AK$3)</f>
        <v>0</v>
      </c>
      <c r="AL383" s="183">
        <f>SUMIFS(BKE!$F:$F,BKE!$C:$C,'nguyen vat lieu kho'!$A:$A,BKE!$B:$B,'nguyen vat lieu kho'!AL$3)</f>
        <v>0</v>
      </c>
      <c r="AM383" s="183">
        <f>SUMIFS(BKE!$F:$F,BKE!$C:$C,'nguyen vat lieu kho'!$A:$A,BKE!$B:$B,'nguyen vat lieu kho'!AM$3)</f>
        <v>0</v>
      </c>
      <c r="AN383" s="183">
        <f>SUMIFS(BKE!$F:$F,BKE!$C:$C,'nguyen vat lieu kho'!$A:$A,BKE!$B:$B,'nguyen vat lieu kho'!AN$3)</f>
        <v>0</v>
      </c>
      <c r="AO383" s="183">
        <f>SUMIFS(BKE!$F:$F,BKE!$C:$C,'nguyen vat lieu kho'!$A:$A,BKE!$B:$B,'nguyen vat lieu kho'!AO$3)</f>
        <v>0</v>
      </c>
      <c r="AP383" s="183">
        <f>SUMIFS(BKE!$F:$F,BKE!$C:$C,'nguyen vat lieu kho'!$A:$A,BKE!$B:$B,'nguyen vat lieu kho'!AP$3)</f>
        <v>0</v>
      </c>
      <c r="AQ383" s="183">
        <f>SUMIFS(BKE!$F:$F,BKE!$C:$C,'nguyen vat lieu kho'!$A:$A,BKE!$B:$B,'nguyen vat lieu kho'!AQ$3)</f>
        <v>0</v>
      </c>
    </row>
    <row r="384" spans="1:43" s="118" customFormat="1" ht="25.5" customHeight="1">
      <c r="A384" s="6" t="s">
        <v>439</v>
      </c>
      <c r="B384" s="134" t="s">
        <v>440</v>
      </c>
      <c r="C384" s="135" t="s">
        <v>414</v>
      </c>
      <c r="D384" s="123"/>
      <c r="E384" s="128"/>
      <c r="F384" s="124">
        <f t="shared" si="55"/>
        <v>0</v>
      </c>
      <c r="G384" s="125">
        <f>SUM(M384:AQ384)</f>
        <v>0</v>
      </c>
      <c r="H384" s="126">
        <f t="shared" si="62"/>
        <v>0</v>
      </c>
      <c r="I384" s="127">
        <f t="shared" si="59"/>
        <v>0</v>
      </c>
      <c r="J384" s="127">
        <f t="shared" si="59"/>
        <v>0</v>
      </c>
      <c r="K384" s="128"/>
      <c r="L384" s="122">
        <f t="shared" si="60"/>
        <v>0</v>
      </c>
      <c r="M384" s="183">
        <f>SUMIFS(BKE!$F:$F,BKE!$C:$C,'nguyen vat lieu kho'!$A:$A,BKE!$B:$B,'nguyen vat lieu kho'!M$3)</f>
        <v>0</v>
      </c>
      <c r="N384" s="183">
        <f>SUMIFS(BKE!$F:$F,BKE!$C:$C,'nguyen vat lieu kho'!$A:$A,BKE!$B:$B,'nguyen vat lieu kho'!N$3)</f>
        <v>0</v>
      </c>
      <c r="O384" s="183">
        <f>SUMIFS(BKE!$F:$F,BKE!$C:$C,'nguyen vat lieu kho'!$A:$A,BKE!$B:$B,'nguyen vat lieu kho'!O$3)</f>
        <v>0</v>
      </c>
      <c r="P384" s="183">
        <f>SUMIFS(BKE!$F:$F,BKE!$C:$C,'nguyen vat lieu kho'!$A:$A,BKE!$B:$B,'nguyen vat lieu kho'!P$3)</f>
        <v>0</v>
      </c>
      <c r="Q384" s="183">
        <f>SUMIFS(BKE!$F:$F,BKE!$C:$C,'nguyen vat lieu kho'!$A:$A,BKE!$B:$B,'nguyen vat lieu kho'!Q$3)</f>
        <v>0</v>
      </c>
      <c r="R384" s="183">
        <f>SUMIFS(BKE!$F:$F,BKE!$C:$C,'nguyen vat lieu kho'!$A:$A,BKE!$B:$B,'nguyen vat lieu kho'!R$3)</f>
        <v>0</v>
      </c>
      <c r="S384" s="183">
        <f>SUMIFS(BKE!$F:$F,BKE!$C:$C,'nguyen vat lieu kho'!$A:$A,BKE!$B:$B,'nguyen vat lieu kho'!S$3)</f>
        <v>0</v>
      </c>
      <c r="T384" s="183">
        <f>SUMIFS(BKE!$F:$F,BKE!$C:$C,'nguyen vat lieu kho'!$A:$A,BKE!$B:$B,'nguyen vat lieu kho'!T$3)</f>
        <v>0</v>
      </c>
      <c r="U384" s="183">
        <f>SUMIFS(BKE!$F:$F,BKE!$C:$C,'nguyen vat lieu kho'!$A:$A,BKE!$B:$B,'nguyen vat lieu kho'!U$3)</f>
        <v>0</v>
      </c>
      <c r="V384" s="183">
        <f>SUMIFS(BKE!$F:$F,BKE!$C:$C,'nguyen vat lieu kho'!$A:$A,BKE!$B:$B,'nguyen vat lieu kho'!V$3)</f>
        <v>0</v>
      </c>
      <c r="W384" s="183">
        <f>SUMIFS(BKE!$F:$F,BKE!$C:$C,'nguyen vat lieu kho'!$A:$A,BKE!$B:$B,'nguyen vat lieu kho'!W$3)</f>
        <v>0</v>
      </c>
      <c r="X384" s="183">
        <f>SUMIFS(BKE!$F:$F,BKE!$C:$C,'nguyen vat lieu kho'!$A:$A,BKE!$B:$B,'nguyen vat lieu kho'!X$3)</f>
        <v>0</v>
      </c>
      <c r="Y384" s="183">
        <f>SUMIFS(BKE!$F:$F,BKE!$C:$C,'nguyen vat lieu kho'!$A:$A,BKE!$B:$B,'nguyen vat lieu kho'!Y$3)</f>
        <v>0</v>
      </c>
      <c r="Z384" s="183">
        <f>SUMIFS(BKE!$F:$F,BKE!$C:$C,'nguyen vat lieu kho'!$A:$A,BKE!$B:$B,'nguyen vat lieu kho'!Z$3)</f>
        <v>0</v>
      </c>
      <c r="AA384" s="183">
        <f>SUMIFS(BKE!$F:$F,BKE!$C:$C,'nguyen vat lieu kho'!$A:$A,BKE!$B:$B,'nguyen vat lieu kho'!AA$3)</f>
        <v>0</v>
      </c>
      <c r="AB384" s="183">
        <f>SUMIFS(BKE!$F:$F,BKE!$C:$C,'nguyen vat lieu kho'!$A:$A,BKE!$B:$B,'nguyen vat lieu kho'!AB$3)</f>
        <v>0</v>
      </c>
      <c r="AC384" s="183">
        <f>SUMIFS(BKE!$F:$F,BKE!$C:$C,'nguyen vat lieu kho'!$A:$A,BKE!$B:$B,'nguyen vat lieu kho'!AC$3)</f>
        <v>0</v>
      </c>
      <c r="AD384" s="183">
        <f>SUMIFS(BKE!$F:$F,BKE!$C:$C,'nguyen vat lieu kho'!$A:$A,BKE!$B:$B,'nguyen vat lieu kho'!AD$3)</f>
        <v>0</v>
      </c>
      <c r="AE384" s="183">
        <f>SUMIFS(BKE!$F:$F,BKE!$C:$C,'nguyen vat lieu kho'!$A:$A,BKE!$B:$B,'nguyen vat lieu kho'!AE$3)</f>
        <v>0</v>
      </c>
      <c r="AF384" s="183">
        <f>SUMIFS(BKE!$F:$F,BKE!$C:$C,'nguyen vat lieu kho'!$A:$A,BKE!$B:$B,'nguyen vat lieu kho'!AF$3)</f>
        <v>0</v>
      </c>
      <c r="AG384" s="183">
        <f>SUMIFS(BKE!$F:$F,BKE!$C:$C,'nguyen vat lieu kho'!$A:$A,BKE!$B:$B,'nguyen vat lieu kho'!AG$3)</f>
        <v>0</v>
      </c>
      <c r="AH384" s="183">
        <f>SUMIFS(BKE!$F:$F,BKE!$C:$C,'nguyen vat lieu kho'!$A:$A,BKE!$B:$B,'nguyen vat lieu kho'!AH$3)</f>
        <v>0</v>
      </c>
      <c r="AI384" s="183">
        <f>SUMIFS(BKE!$F:$F,BKE!$C:$C,'nguyen vat lieu kho'!$A:$A,BKE!$B:$B,'nguyen vat lieu kho'!AI$3)</f>
        <v>0</v>
      </c>
      <c r="AJ384" s="183">
        <f>SUMIFS(BKE!$F:$F,BKE!$C:$C,'nguyen vat lieu kho'!$A:$A,BKE!$B:$B,'nguyen vat lieu kho'!AJ$3)</f>
        <v>0</v>
      </c>
      <c r="AK384" s="183">
        <f>SUMIFS(BKE!$F:$F,BKE!$C:$C,'nguyen vat lieu kho'!$A:$A,BKE!$B:$B,'nguyen vat lieu kho'!AK$3)</f>
        <v>0</v>
      </c>
      <c r="AL384" s="183">
        <f>SUMIFS(BKE!$F:$F,BKE!$C:$C,'nguyen vat lieu kho'!$A:$A,BKE!$B:$B,'nguyen vat lieu kho'!AL$3)</f>
        <v>0</v>
      </c>
      <c r="AM384" s="183">
        <f>SUMIFS(BKE!$F:$F,BKE!$C:$C,'nguyen vat lieu kho'!$A:$A,BKE!$B:$B,'nguyen vat lieu kho'!AM$3)</f>
        <v>0</v>
      </c>
      <c r="AN384" s="183">
        <f>SUMIFS(BKE!$F:$F,BKE!$C:$C,'nguyen vat lieu kho'!$A:$A,BKE!$B:$B,'nguyen vat lieu kho'!AN$3)</f>
        <v>0</v>
      </c>
      <c r="AO384" s="183">
        <f>SUMIFS(BKE!$F:$F,BKE!$C:$C,'nguyen vat lieu kho'!$A:$A,BKE!$B:$B,'nguyen vat lieu kho'!AO$3)</f>
        <v>0</v>
      </c>
      <c r="AP384" s="183">
        <f>SUMIFS(BKE!$F:$F,BKE!$C:$C,'nguyen vat lieu kho'!$A:$A,BKE!$B:$B,'nguyen vat lieu kho'!AP$3)</f>
        <v>0</v>
      </c>
      <c r="AQ384" s="183">
        <f>SUMIFS(BKE!$F:$F,BKE!$C:$C,'nguyen vat lieu kho'!$A:$A,BKE!$B:$B,'nguyen vat lieu kho'!AQ$3)</f>
        <v>0</v>
      </c>
    </row>
    <row r="385" spans="1:43" s="258" customFormat="1" ht="25.5" customHeight="1">
      <c r="A385" s="145"/>
      <c r="B385" s="145" t="s">
        <v>475</v>
      </c>
      <c r="C385" s="145"/>
      <c r="D385" s="123"/>
      <c r="E385" s="255"/>
      <c r="F385" s="256">
        <f>SUM(F363:F384)</f>
        <v>265440.12333333329</v>
      </c>
      <c r="G385" s="256"/>
      <c r="H385" s="256">
        <f>SUM(H363:H384)</f>
        <v>401575</v>
      </c>
      <c r="I385" s="257"/>
      <c r="J385" s="256">
        <f>SUM(J363:J384)</f>
        <v>557453.45666666655</v>
      </c>
      <c r="K385" s="255"/>
      <c r="L385" s="256">
        <f>SUM(L363:L384)</f>
        <v>109561.66666666666</v>
      </c>
      <c r="M385" s="183">
        <f>SUMIFS(BKE!$F:$F,BKE!$C:$C,'nguyen vat lieu kho'!$A:$A,BKE!$B:$B,'nguyen vat lieu kho'!M$3)</f>
        <v>0</v>
      </c>
      <c r="N385" s="183">
        <f>SUMIFS(BKE!$F:$F,BKE!$C:$C,'nguyen vat lieu kho'!$A:$A,BKE!$B:$B,'nguyen vat lieu kho'!N$3)</f>
        <v>0</v>
      </c>
      <c r="O385" s="183">
        <f>SUMIFS(BKE!$F:$F,BKE!$C:$C,'nguyen vat lieu kho'!$A:$A,BKE!$B:$B,'nguyen vat lieu kho'!O$3)</f>
        <v>0</v>
      </c>
      <c r="P385" s="183">
        <f>SUMIFS(BKE!$F:$F,BKE!$C:$C,'nguyen vat lieu kho'!$A:$A,BKE!$B:$B,'nguyen vat lieu kho'!P$3)</f>
        <v>0</v>
      </c>
      <c r="Q385" s="183">
        <f>SUMIFS(BKE!$F:$F,BKE!$C:$C,'nguyen vat lieu kho'!$A:$A,BKE!$B:$B,'nguyen vat lieu kho'!Q$3)</f>
        <v>0</v>
      </c>
      <c r="R385" s="183">
        <f>SUMIFS(BKE!$F:$F,BKE!$C:$C,'nguyen vat lieu kho'!$A:$A,BKE!$B:$B,'nguyen vat lieu kho'!R$3)</f>
        <v>0</v>
      </c>
      <c r="S385" s="183">
        <f>SUMIFS(BKE!$F:$F,BKE!$C:$C,'nguyen vat lieu kho'!$A:$A,BKE!$B:$B,'nguyen vat lieu kho'!S$3)</f>
        <v>0</v>
      </c>
      <c r="T385" s="183">
        <f>SUMIFS(BKE!$F:$F,BKE!$C:$C,'nguyen vat lieu kho'!$A:$A,BKE!$B:$B,'nguyen vat lieu kho'!T$3)</f>
        <v>0</v>
      </c>
      <c r="U385" s="183">
        <f>SUMIFS(BKE!$F:$F,BKE!$C:$C,'nguyen vat lieu kho'!$A:$A,BKE!$B:$B,'nguyen vat lieu kho'!U$3)</f>
        <v>0</v>
      </c>
      <c r="V385" s="183">
        <f>SUMIFS(BKE!$F:$F,BKE!$C:$C,'nguyen vat lieu kho'!$A:$A,BKE!$B:$B,'nguyen vat lieu kho'!V$3)</f>
        <v>0</v>
      </c>
      <c r="W385" s="183">
        <f>SUMIFS(BKE!$F:$F,BKE!$C:$C,'nguyen vat lieu kho'!$A:$A,BKE!$B:$B,'nguyen vat lieu kho'!W$3)</f>
        <v>0</v>
      </c>
      <c r="X385" s="183">
        <f>SUMIFS(BKE!$F:$F,BKE!$C:$C,'nguyen vat lieu kho'!$A:$A,BKE!$B:$B,'nguyen vat lieu kho'!X$3)</f>
        <v>0</v>
      </c>
      <c r="Y385" s="183">
        <f>SUMIFS(BKE!$F:$F,BKE!$C:$C,'nguyen vat lieu kho'!$A:$A,BKE!$B:$B,'nguyen vat lieu kho'!Y$3)</f>
        <v>0</v>
      </c>
      <c r="Z385" s="183">
        <f>SUMIFS(BKE!$F:$F,BKE!$C:$C,'nguyen vat lieu kho'!$A:$A,BKE!$B:$B,'nguyen vat lieu kho'!Z$3)</f>
        <v>0</v>
      </c>
      <c r="AA385" s="183">
        <f>SUMIFS(BKE!$F:$F,BKE!$C:$C,'nguyen vat lieu kho'!$A:$A,BKE!$B:$B,'nguyen vat lieu kho'!AA$3)</f>
        <v>0</v>
      </c>
      <c r="AB385" s="183">
        <f>SUMIFS(BKE!$F:$F,BKE!$C:$C,'nguyen vat lieu kho'!$A:$A,BKE!$B:$B,'nguyen vat lieu kho'!AB$3)</f>
        <v>0</v>
      </c>
      <c r="AC385" s="183">
        <f>SUMIFS(BKE!$F:$F,BKE!$C:$C,'nguyen vat lieu kho'!$A:$A,BKE!$B:$B,'nguyen vat lieu kho'!AC$3)</f>
        <v>0</v>
      </c>
      <c r="AD385" s="183">
        <f>SUMIFS(BKE!$F:$F,BKE!$C:$C,'nguyen vat lieu kho'!$A:$A,BKE!$B:$B,'nguyen vat lieu kho'!AD$3)</f>
        <v>0</v>
      </c>
      <c r="AE385" s="183">
        <f>SUMIFS(BKE!$F:$F,BKE!$C:$C,'nguyen vat lieu kho'!$A:$A,BKE!$B:$B,'nguyen vat lieu kho'!AE$3)</f>
        <v>0</v>
      </c>
      <c r="AF385" s="183">
        <f>SUMIFS(BKE!$F:$F,BKE!$C:$C,'nguyen vat lieu kho'!$A:$A,BKE!$B:$B,'nguyen vat lieu kho'!AF$3)</f>
        <v>0</v>
      </c>
      <c r="AG385" s="183">
        <f>SUMIFS(BKE!$F:$F,BKE!$C:$C,'nguyen vat lieu kho'!$A:$A,BKE!$B:$B,'nguyen vat lieu kho'!AG$3)</f>
        <v>0</v>
      </c>
      <c r="AH385" s="183">
        <f>SUMIFS(BKE!$F:$F,BKE!$C:$C,'nguyen vat lieu kho'!$A:$A,BKE!$B:$B,'nguyen vat lieu kho'!AH$3)</f>
        <v>0</v>
      </c>
      <c r="AI385" s="183">
        <f>SUMIFS(BKE!$F:$F,BKE!$C:$C,'nguyen vat lieu kho'!$A:$A,BKE!$B:$B,'nguyen vat lieu kho'!AI$3)</f>
        <v>0</v>
      </c>
      <c r="AJ385" s="183">
        <f>SUMIFS(BKE!$F:$F,BKE!$C:$C,'nguyen vat lieu kho'!$A:$A,BKE!$B:$B,'nguyen vat lieu kho'!AJ$3)</f>
        <v>0</v>
      </c>
      <c r="AK385" s="183">
        <f>SUMIFS(BKE!$F:$F,BKE!$C:$C,'nguyen vat lieu kho'!$A:$A,BKE!$B:$B,'nguyen vat lieu kho'!AK$3)</f>
        <v>0</v>
      </c>
      <c r="AL385" s="183">
        <f>SUMIFS(BKE!$F:$F,BKE!$C:$C,'nguyen vat lieu kho'!$A:$A,BKE!$B:$B,'nguyen vat lieu kho'!AL$3)</f>
        <v>0</v>
      </c>
      <c r="AM385" s="183">
        <f>SUMIFS(BKE!$F:$F,BKE!$C:$C,'nguyen vat lieu kho'!$A:$A,BKE!$B:$B,'nguyen vat lieu kho'!AM$3)</f>
        <v>0</v>
      </c>
      <c r="AN385" s="183">
        <f>SUMIFS(BKE!$F:$F,BKE!$C:$C,'nguyen vat lieu kho'!$A:$A,BKE!$B:$B,'nguyen vat lieu kho'!AN$3)</f>
        <v>0</v>
      </c>
      <c r="AO385" s="183">
        <f>SUMIFS(BKE!$F:$F,BKE!$C:$C,'nguyen vat lieu kho'!$A:$A,BKE!$B:$B,'nguyen vat lieu kho'!AO$3)</f>
        <v>0</v>
      </c>
      <c r="AP385" s="183">
        <f>SUMIFS(BKE!$F:$F,BKE!$C:$C,'nguyen vat lieu kho'!$A:$A,BKE!$B:$B,'nguyen vat lieu kho'!AP$3)</f>
        <v>0</v>
      </c>
      <c r="AQ385" s="183">
        <f>SUMIFS(BKE!$F:$F,BKE!$C:$C,'nguyen vat lieu kho'!$A:$A,BKE!$B:$B,'nguyen vat lieu kho'!AQ$3)</f>
        <v>0</v>
      </c>
    </row>
    <row r="386" spans="1:43" s="118" customFormat="1" ht="25.5" customHeight="1">
      <c r="A386" s="63" t="s">
        <v>2</v>
      </c>
      <c r="B386" s="141" t="s">
        <v>476</v>
      </c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</row>
    <row r="387" spans="1:43" s="118" customFormat="1" ht="25.5" customHeight="1">
      <c r="A387" s="64" t="s">
        <v>477</v>
      </c>
      <c r="B387" s="143" t="s">
        <v>478</v>
      </c>
      <c r="C387" s="144" t="s">
        <v>27</v>
      </c>
      <c r="D387" s="123">
        <f>VLOOKUP(A387,BKE!C645:H1051,5,0)</f>
        <v>0</v>
      </c>
      <c r="E387" s="128"/>
      <c r="F387" s="124">
        <f>E387*D387</f>
        <v>0</v>
      </c>
      <c r="G387" s="125">
        <f t="shared" ref="G387:G393" si="63">SUM(M387:AQ387)</f>
        <v>130</v>
      </c>
      <c r="H387" s="126">
        <f t="shared" si="62"/>
        <v>0</v>
      </c>
      <c r="I387" s="127">
        <f t="shared" ref="I387:J403" si="64">E387+G387-K387</f>
        <v>130</v>
      </c>
      <c r="J387" s="127">
        <f t="shared" si="64"/>
        <v>0</v>
      </c>
      <c r="K387" s="128"/>
      <c r="L387" s="122">
        <f t="shared" ref="L387:L403" si="65">K387*D387</f>
        <v>0</v>
      </c>
      <c r="M387" s="183">
        <f>SUMIFS(BKE!$F:$F,BKE!$C:$C,'nguyen vat lieu kho'!$A:$A,BKE!$B:$B,'nguyen vat lieu kho'!M$3)</f>
        <v>40</v>
      </c>
      <c r="N387" s="183">
        <f>SUMIFS(BKE!$F:$F,BKE!$C:$C,'nguyen vat lieu kho'!$A:$A,BKE!$B:$B,'nguyen vat lieu kho'!N$3)</f>
        <v>0</v>
      </c>
      <c r="O387" s="183">
        <f>SUMIFS(BKE!$F:$F,BKE!$C:$C,'nguyen vat lieu kho'!$A:$A,BKE!$B:$B,'nguyen vat lieu kho'!O$3)</f>
        <v>0</v>
      </c>
      <c r="P387" s="183">
        <f>SUMIFS(BKE!$F:$F,BKE!$C:$C,'nguyen vat lieu kho'!$A:$A,BKE!$B:$B,'nguyen vat lieu kho'!P$3)</f>
        <v>0</v>
      </c>
      <c r="Q387" s="183">
        <f>SUMIFS(BKE!$F:$F,BKE!$C:$C,'nguyen vat lieu kho'!$A:$A,BKE!$B:$B,'nguyen vat lieu kho'!Q$3)</f>
        <v>0</v>
      </c>
      <c r="R387" s="183">
        <f>SUMIFS(BKE!$F:$F,BKE!$C:$C,'nguyen vat lieu kho'!$A:$A,BKE!$B:$B,'nguyen vat lieu kho'!R$3)</f>
        <v>0</v>
      </c>
      <c r="S387" s="183">
        <f>SUMIFS(BKE!$F:$F,BKE!$C:$C,'nguyen vat lieu kho'!$A:$A,BKE!$B:$B,'nguyen vat lieu kho'!S$3)</f>
        <v>0</v>
      </c>
      <c r="T387" s="183">
        <f>SUMIFS(BKE!$F:$F,BKE!$C:$C,'nguyen vat lieu kho'!$A:$A,BKE!$B:$B,'nguyen vat lieu kho'!T$3)</f>
        <v>50</v>
      </c>
      <c r="U387" s="183">
        <f>SUMIFS(BKE!$F:$F,BKE!$C:$C,'nguyen vat lieu kho'!$A:$A,BKE!$B:$B,'nguyen vat lieu kho'!U$3)</f>
        <v>0</v>
      </c>
      <c r="V387" s="183">
        <f>SUMIFS(BKE!$F:$F,BKE!$C:$C,'nguyen vat lieu kho'!$A:$A,BKE!$B:$B,'nguyen vat lieu kho'!V$3)</f>
        <v>0</v>
      </c>
      <c r="W387" s="183">
        <f>SUMIFS(BKE!$F:$F,BKE!$C:$C,'nguyen vat lieu kho'!$A:$A,BKE!$B:$B,'nguyen vat lieu kho'!W$3)</f>
        <v>0</v>
      </c>
      <c r="X387" s="183">
        <f>SUMIFS(BKE!$F:$F,BKE!$C:$C,'nguyen vat lieu kho'!$A:$A,BKE!$B:$B,'nguyen vat lieu kho'!X$3)</f>
        <v>0</v>
      </c>
      <c r="Y387" s="183">
        <f>SUMIFS(BKE!$F:$F,BKE!$C:$C,'nguyen vat lieu kho'!$A:$A,BKE!$B:$B,'nguyen vat lieu kho'!Y$3)</f>
        <v>0</v>
      </c>
      <c r="Z387" s="183">
        <f>SUMIFS(BKE!$F:$F,BKE!$C:$C,'nguyen vat lieu kho'!$A:$A,BKE!$B:$B,'nguyen vat lieu kho'!Z$3)</f>
        <v>0</v>
      </c>
      <c r="AA387" s="183">
        <f>SUMIFS(BKE!$F:$F,BKE!$C:$C,'nguyen vat lieu kho'!$A:$A,BKE!$B:$B,'nguyen vat lieu kho'!AA$3)</f>
        <v>0</v>
      </c>
      <c r="AB387" s="183">
        <f>SUMIFS(BKE!$F:$F,BKE!$C:$C,'nguyen vat lieu kho'!$A:$A,BKE!$B:$B,'nguyen vat lieu kho'!AB$3)</f>
        <v>0</v>
      </c>
      <c r="AC387" s="183">
        <f>SUMIFS(BKE!$F:$F,BKE!$C:$C,'nguyen vat lieu kho'!$A:$A,BKE!$B:$B,'nguyen vat lieu kho'!AC$3)</f>
        <v>0</v>
      </c>
      <c r="AD387" s="183">
        <f>SUMIFS(BKE!$F:$F,BKE!$C:$C,'nguyen vat lieu kho'!$A:$A,BKE!$B:$B,'nguyen vat lieu kho'!AD$3)</f>
        <v>0</v>
      </c>
      <c r="AE387" s="183">
        <f>SUMIFS(BKE!$F:$F,BKE!$C:$C,'nguyen vat lieu kho'!$A:$A,BKE!$B:$B,'nguyen vat lieu kho'!AE$3)</f>
        <v>0</v>
      </c>
      <c r="AF387" s="183">
        <f>SUMIFS(BKE!$F:$F,BKE!$C:$C,'nguyen vat lieu kho'!$A:$A,BKE!$B:$B,'nguyen vat lieu kho'!AF$3)</f>
        <v>0</v>
      </c>
      <c r="AG387" s="183">
        <f>SUMIFS(BKE!$F:$F,BKE!$C:$C,'nguyen vat lieu kho'!$A:$A,BKE!$B:$B,'nguyen vat lieu kho'!AG$3)</f>
        <v>0</v>
      </c>
      <c r="AH387" s="183">
        <f>SUMIFS(BKE!$F:$F,BKE!$C:$C,'nguyen vat lieu kho'!$A:$A,BKE!$B:$B,'nguyen vat lieu kho'!AH$3)</f>
        <v>0</v>
      </c>
      <c r="AI387" s="183">
        <f>SUMIFS(BKE!$F:$F,BKE!$C:$C,'nguyen vat lieu kho'!$A:$A,BKE!$B:$B,'nguyen vat lieu kho'!AI$3)</f>
        <v>0</v>
      </c>
      <c r="AJ387" s="183">
        <f>SUMIFS(BKE!$F:$F,BKE!$C:$C,'nguyen vat lieu kho'!$A:$A,BKE!$B:$B,'nguyen vat lieu kho'!AJ$3)</f>
        <v>0</v>
      </c>
      <c r="AK387" s="183">
        <f>SUMIFS(BKE!$F:$F,BKE!$C:$C,'nguyen vat lieu kho'!$A:$A,BKE!$B:$B,'nguyen vat lieu kho'!AK$3)</f>
        <v>0</v>
      </c>
      <c r="AL387" s="183">
        <f>SUMIFS(BKE!$F:$F,BKE!$C:$C,'nguyen vat lieu kho'!$A:$A,BKE!$B:$B,'nguyen vat lieu kho'!AL$3)</f>
        <v>0</v>
      </c>
      <c r="AM387" s="183">
        <f>SUMIFS(BKE!$F:$F,BKE!$C:$C,'nguyen vat lieu kho'!$A:$A,BKE!$B:$B,'nguyen vat lieu kho'!AM$3)</f>
        <v>0</v>
      </c>
      <c r="AN387" s="183">
        <f>SUMIFS(BKE!$F:$F,BKE!$C:$C,'nguyen vat lieu kho'!$A:$A,BKE!$B:$B,'nguyen vat lieu kho'!AN$3)</f>
        <v>0</v>
      </c>
      <c r="AO387" s="183">
        <f>SUMIFS(BKE!$F:$F,BKE!$C:$C,'nguyen vat lieu kho'!$A:$A,BKE!$B:$B,'nguyen vat lieu kho'!AO$3)</f>
        <v>0</v>
      </c>
      <c r="AP387" s="183">
        <f>SUMIFS(BKE!$F:$F,BKE!$C:$C,'nguyen vat lieu kho'!$A:$A,BKE!$B:$B,'nguyen vat lieu kho'!AP$3)</f>
        <v>40</v>
      </c>
      <c r="AQ387" s="183">
        <f>SUMIFS(BKE!$F:$F,BKE!$C:$C,'nguyen vat lieu kho'!$A:$A,BKE!$B:$B,'nguyen vat lieu kho'!AQ$3)</f>
        <v>0</v>
      </c>
    </row>
    <row r="388" spans="1:43" s="118" customFormat="1" ht="25.5" customHeight="1">
      <c r="A388" s="6" t="s">
        <v>479</v>
      </c>
      <c r="B388" s="131" t="s">
        <v>480</v>
      </c>
      <c r="C388" s="135" t="s">
        <v>27</v>
      </c>
      <c r="D388" s="123">
        <f>VLOOKUP(A388,BKE!C646:H1052,5,0)</f>
        <v>0</v>
      </c>
      <c r="E388" s="128">
        <v>350</v>
      </c>
      <c r="F388" s="124">
        <f t="shared" ref="F388:F405" si="66">E388*D388</f>
        <v>0</v>
      </c>
      <c r="G388" s="125">
        <f t="shared" si="63"/>
        <v>3500</v>
      </c>
      <c r="H388" s="126">
        <f t="shared" si="62"/>
        <v>0</v>
      </c>
      <c r="I388" s="127">
        <f t="shared" si="64"/>
        <v>3800</v>
      </c>
      <c r="J388" s="127">
        <f t="shared" si="64"/>
        <v>0</v>
      </c>
      <c r="K388" s="128">
        <v>50</v>
      </c>
      <c r="L388" s="122">
        <f t="shared" si="65"/>
        <v>0</v>
      </c>
      <c r="M388" s="183">
        <f>SUMIFS(BKE!$F:$F,BKE!$C:$C,'nguyen vat lieu kho'!$A:$A,BKE!$B:$B,'nguyen vat lieu kho'!M$3)</f>
        <v>1000</v>
      </c>
      <c r="N388" s="183">
        <f>SUMIFS(BKE!$F:$F,BKE!$C:$C,'nguyen vat lieu kho'!$A:$A,BKE!$B:$B,'nguyen vat lieu kho'!N$3)</f>
        <v>0</v>
      </c>
      <c r="O388" s="183">
        <f>SUMIFS(BKE!$F:$F,BKE!$C:$C,'nguyen vat lieu kho'!$A:$A,BKE!$B:$B,'nguyen vat lieu kho'!O$3)</f>
        <v>0</v>
      </c>
      <c r="P388" s="183">
        <f>SUMIFS(BKE!$F:$F,BKE!$C:$C,'nguyen vat lieu kho'!$A:$A,BKE!$B:$B,'nguyen vat lieu kho'!P$3)</f>
        <v>0</v>
      </c>
      <c r="Q388" s="183">
        <f>SUMIFS(BKE!$F:$F,BKE!$C:$C,'nguyen vat lieu kho'!$A:$A,BKE!$B:$B,'nguyen vat lieu kho'!Q$3)</f>
        <v>0</v>
      </c>
      <c r="R388" s="183">
        <f>SUMIFS(BKE!$F:$F,BKE!$C:$C,'nguyen vat lieu kho'!$A:$A,BKE!$B:$B,'nguyen vat lieu kho'!R$3)</f>
        <v>0</v>
      </c>
      <c r="S388" s="183">
        <f>SUMIFS(BKE!$F:$F,BKE!$C:$C,'nguyen vat lieu kho'!$A:$A,BKE!$B:$B,'nguyen vat lieu kho'!S$3)</f>
        <v>0</v>
      </c>
      <c r="T388" s="183">
        <f>SUMIFS(BKE!$F:$F,BKE!$C:$C,'nguyen vat lieu kho'!$A:$A,BKE!$B:$B,'nguyen vat lieu kho'!T$3)</f>
        <v>0</v>
      </c>
      <c r="U388" s="183">
        <f>SUMIFS(BKE!$F:$F,BKE!$C:$C,'nguyen vat lieu kho'!$A:$A,BKE!$B:$B,'nguyen vat lieu kho'!U$3)</f>
        <v>0</v>
      </c>
      <c r="V388" s="183">
        <f>SUMIFS(BKE!$F:$F,BKE!$C:$C,'nguyen vat lieu kho'!$A:$A,BKE!$B:$B,'nguyen vat lieu kho'!V$3)</f>
        <v>0</v>
      </c>
      <c r="W388" s="183">
        <f>SUMIFS(BKE!$F:$F,BKE!$C:$C,'nguyen vat lieu kho'!$A:$A,BKE!$B:$B,'nguyen vat lieu kho'!W$3)</f>
        <v>0</v>
      </c>
      <c r="X388" s="183">
        <f>SUMIFS(BKE!$F:$F,BKE!$C:$C,'nguyen vat lieu kho'!$A:$A,BKE!$B:$B,'nguyen vat lieu kho'!X$3)</f>
        <v>0</v>
      </c>
      <c r="Y388" s="183">
        <f>SUMIFS(BKE!$F:$F,BKE!$C:$C,'nguyen vat lieu kho'!$A:$A,BKE!$B:$B,'nguyen vat lieu kho'!Y$3)</f>
        <v>0</v>
      </c>
      <c r="Z388" s="183">
        <f>SUMIFS(BKE!$F:$F,BKE!$C:$C,'nguyen vat lieu kho'!$A:$A,BKE!$B:$B,'nguyen vat lieu kho'!Z$3)</f>
        <v>0</v>
      </c>
      <c r="AA388" s="183">
        <f>SUMIFS(BKE!$F:$F,BKE!$C:$C,'nguyen vat lieu kho'!$A:$A,BKE!$B:$B,'nguyen vat lieu kho'!AA$3)</f>
        <v>0</v>
      </c>
      <c r="AB388" s="183">
        <f>SUMIFS(BKE!$F:$F,BKE!$C:$C,'nguyen vat lieu kho'!$A:$A,BKE!$B:$B,'nguyen vat lieu kho'!AB$3)</f>
        <v>0</v>
      </c>
      <c r="AC388" s="183">
        <f>SUMIFS(BKE!$F:$F,BKE!$C:$C,'nguyen vat lieu kho'!$A:$A,BKE!$B:$B,'nguyen vat lieu kho'!AC$3)</f>
        <v>0</v>
      </c>
      <c r="AD388" s="183">
        <f>SUMIFS(BKE!$F:$F,BKE!$C:$C,'nguyen vat lieu kho'!$A:$A,BKE!$B:$B,'nguyen vat lieu kho'!AD$3)</f>
        <v>0</v>
      </c>
      <c r="AE388" s="183">
        <f>SUMIFS(BKE!$F:$F,BKE!$C:$C,'nguyen vat lieu kho'!$A:$A,BKE!$B:$B,'nguyen vat lieu kho'!AE$3)</f>
        <v>0</v>
      </c>
      <c r="AF388" s="183">
        <f>SUMIFS(BKE!$F:$F,BKE!$C:$C,'nguyen vat lieu kho'!$A:$A,BKE!$B:$B,'nguyen vat lieu kho'!AF$3)</f>
        <v>0</v>
      </c>
      <c r="AG388" s="183">
        <f>SUMIFS(BKE!$F:$F,BKE!$C:$C,'nguyen vat lieu kho'!$A:$A,BKE!$B:$B,'nguyen vat lieu kho'!AG$3)</f>
        <v>0</v>
      </c>
      <c r="AH388" s="183">
        <f>SUMIFS(BKE!$F:$F,BKE!$C:$C,'nguyen vat lieu kho'!$A:$A,BKE!$B:$B,'nguyen vat lieu kho'!AH$3)</f>
        <v>1000</v>
      </c>
      <c r="AI388" s="183">
        <f>SUMIFS(BKE!$F:$F,BKE!$C:$C,'nguyen vat lieu kho'!$A:$A,BKE!$B:$B,'nguyen vat lieu kho'!AI$3)</f>
        <v>0</v>
      </c>
      <c r="AJ388" s="183">
        <f>SUMIFS(BKE!$F:$F,BKE!$C:$C,'nguyen vat lieu kho'!$A:$A,BKE!$B:$B,'nguyen vat lieu kho'!AJ$3)</f>
        <v>0</v>
      </c>
      <c r="AK388" s="183">
        <f>SUMIFS(BKE!$F:$F,BKE!$C:$C,'nguyen vat lieu kho'!$A:$A,BKE!$B:$B,'nguyen vat lieu kho'!AK$3)</f>
        <v>0</v>
      </c>
      <c r="AL388" s="183">
        <f>SUMIFS(BKE!$F:$F,BKE!$C:$C,'nguyen vat lieu kho'!$A:$A,BKE!$B:$B,'nguyen vat lieu kho'!AL$3)</f>
        <v>0</v>
      </c>
      <c r="AM388" s="183">
        <f>SUMIFS(BKE!$F:$F,BKE!$C:$C,'nguyen vat lieu kho'!$A:$A,BKE!$B:$B,'nguyen vat lieu kho'!AM$3)</f>
        <v>0</v>
      </c>
      <c r="AN388" s="183">
        <f>SUMIFS(BKE!$F:$F,BKE!$C:$C,'nguyen vat lieu kho'!$A:$A,BKE!$B:$B,'nguyen vat lieu kho'!AN$3)</f>
        <v>0</v>
      </c>
      <c r="AO388" s="183">
        <f>SUMIFS(BKE!$F:$F,BKE!$C:$C,'nguyen vat lieu kho'!$A:$A,BKE!$B:$B,'nguyen vat lieu kho'!AO$3)</f>
        <v>0</v>
      </c>
      <c r="AP388" s="183">
        <f>SUMIFS(BKE!$F:$F,BKE!$C:$C,'nguyen vat lieu kho'!$A:$A,BKE!$B:$B,'nguyen vat lieu kho'!AP$3)</f>
        <v>1500</v>
      </c>
      <c r="AQ388" s="183">
        <f>SUMIFS(BKE!$F:$F,BKE!$C:$C,'nguyen vat lieu kho'!$A:$A,BKE!$B:$B,'nguyen vat lieu kho'!AQ$3)</f>
        <v>0</v>
      </c>
    </row>
    <row r="389" spans="1:43" s="118" customFormat="1" ht="25.5" customHeight="1">
      <c r="A389" s="6" t="s">
        <v>481</v>
      </c>
      <c r="B389" s="131" t="s">
        <v>482</v>
      </c>
      <c r="C389" s="135" t="s">
        <v>27</v>
      </c>
      <c r="D389" s="123">
        <f>VLOOKUP(A389,BKE!C647:H1053,5,0)</f>
        <v>0</v>
      </c>
      <c r="E389" s="128">
        <v>10</v>
      </c>
      <c r="F389" s="124">
        <f t="shared" si="66"/>
        <v>0</v>
      </c>
      <c r="G389" s="125">
        <f t="shared" si="63"/>
        <v>110</v>
      </c>
      <c r="H389" s="126">
        <f t="shared" si="62"/>
        <v>0</v>
      </c>
      <c r="I389" s="127">
        <f t="shared" si="64"/>
        <v>120</v>
      </c>
      <c r="J389" s="127">
        <f t="shared" si="64"/>
        <v>0</v>
      </c>
      <c r="K389" s="128"/>
      <c r="L389" s="122">
        <f t="shared" si="65"/>
        <v>0</v>
      </c>
      <c r="M389" s="183">
        <f>SUMIFS(BKE!$F:$F,BKE!$C:$C,'nguyen vat lieu kho'!$A:$A,BKE!$B:$B,'nguyen vat lieu kho'!M$3)</f>
        <v>30</v>
      </c>
      <c r="N389" s="183">
        <f>SUMIFS(BKE!$F:$F,BKE!$C:$C,'nguyen vat lieu kho'!$A:$A,BKE!$B:$B,'nguyen vat lieu kho'!N$3)</f>
        <v>0</v>
      </c>
      <c r="O389" s="183">
        <f>SUMIFS(BKE!$F:$F,BKE!$C:$C,'nguyen vat lieu kho'!$A:$A,BKE!$B:$B,'nguyen vat lieu kho'!O$3)</f>
        <v>0</v>
      </c>
      <c r="P389" s="183">
        <f>SUMIFS(BKE!$F:$F,BKE!$C:$C,'nguyen vat lieu kho'!$A:$A,BKE!$B:$B,'nguyen vat lieu kho'!P$3)</f>
        <v>0</v>
      </c>
      <c r="Q389" s="183">
        <f>SUMIFS(BKE!$F:$F,BKE!$C:$C,'nguyen vat lieu kho'!$A:$A,BKE!$B:$B,'nguyen vat lieu kho'!Q$3)</f>
        <v>0</v>
      </c>
      <c r="R389" s="183">
        <f>SUMIFS(BKE!$F:$F,BKE!$C:$C,'nguyen vat lieu kho'!$A:$A,BKE!$B:$B,'nguyen vat lieu kho'!R$3)</f>
        <v>0</v>
      </c>
      <c r="S389" s="183">
        <f>SUMIFS(BKE!$F:$F,BKE!$C:$C,'nguyen vat lieu kho'!$A:$A,BKE!$B:$B,'nguyen vat lieu kho'!S$3)</f>
        <v>0</v>
      </c>
      <c r="T389" s="183">
        <f>SUMIFS(BKE!$F:$F,BKE!$C:$C,'nguyen vat lieu kho'!$A:$A,BKE!$B:$B,'nguyen vat lieu kho'!T$3)</f>
        <v>50</v>
      </c>
      <c r="U389" s="183">
        <f>SUMIFS(BKE!$F:$F,BKE!$C:$C,'nguyen vat lieu kho'!$A:$A,BKE!$B:$B,'nguyen vat lieu kho'!U$3)</f>
        <v>0</v>
      </c>
      <c r="V389" s="183">
        <f>SUMIFS(BKE!$F:$F,BKE!$C:$C,'nguyen vat lieu kho'!$A:$A,BKE!$B:$B,'nguyen vat lieu kho'!V$3)</f>
        <v>0</v>
      </c>
      <c r="W389" s="183">
        <f>SUMIFS(BKE!$F:$F,BKE!$C:$C,'nguyen vat lieu kho'!$A:$A,BKE!$B:$B,'nguyen vat lieu kho'!W$3)</f>
        <v>0</v>
      </c>
      <c r="X389" s="183">
        <f>SUMIFS(BKE!$F:$F,BKE!$C:$C,'nguyen vat lieu kho'!$A:$A,BKE!$B:$B,'nguyen vat lieu kho'!X$3)</f>
        <v>0</v>
      </c>
      <c r="Y389" s="183">
        <f>SUMIFS(BKE!$F:$F,BKE!$C:$C,'nguyen vat lieu kho'!$A:$A,BKE!$B:$B,'nguyen vat lieu kho'!Y$3)</f>
        <v>0</v>
      </c>
      <c r="Z389" s="183">
        <f>SUMIFS(BKE!$F:$F,BKE!$C:$C,'nguyen vat lieu kho'!$A:$A,BKE!$B:$B,'nguyen vat lieu kho'!Z$3)</f>
        <v>0</v>
      </c>
      <c r="AA389" s="183">
        <f>SUMIFS(BKE!$F:$F,BKE!$C:$C,'nguyen vat lieu kho'!$A:$A,BKE!$B:$B,'nguyen vat lieu kho'!AA$3)</f>
        <v>0</v>
      </c>
      <c r="AB389" s="183">
        <f>SUMIFS(BKE!$F:$F,BKE!$C:$C,'nguyen vat lieu kho'!$A:$A,BKE!$B:$B,'nguyen vat lieu kho'!AB$3)</f>
        <v>0</v>
      </c>
      <c r="AC389" s="183">
        <f>SUMIFS(BKE!$F:$F,BKE!$C:$C,'nguyen vat lieu kho'!$A:$A,BKE!$B:$B,'nguyen vat lieu kho'!AC$3)</f>
        <v>0</v>
      </c>
      <c r="AD389" s="183">
        <f>SUMIFS(BKE!$F:$F,BKE!$C:$C,'nguyen vat lieu kho'!$A:$A,BKE!$B:$B,'nguyen vat lieu kho'!AD$3)</f>
        <v>0</v>
      </c>
      <c r="AE389" s="183">
        <f>SUMIFS(BKE!$F:$F,BKE!$C:$C,'nguyen vat lieu kho'!$A:$A,BKE!$B:$B,'nguyen vat lieu kho'!AE$3)</f>
        <v>0</v>
      </c>
      <c r="AF389" s="183">
        <f>SUMIFS(BKE!$F:$F,BKE!$C:$C,'nguyen vat lieu kho'!$A:$A,BKE!$B:$B,'nguyen vat lieu kho'!AF$3)</f>
        <v>0</v>
      </c>
      <c r="AG389" s="183">
        <f>SUMIFS(BKE!$F:$F,BKE!$C:$C,'nguyen vat lieu kho'!$A:$A,BKE!$B:$B,'nguyen vat lieu kho'!AG$3)</f>
        <v>0</v>
      </c>
      <c r="AH389" s="183">
        <f>SUMIFS(BKE!$F:$F,BKE!$C:$C,'nguyen vat lieu kho'!$A:$A,BKE!$B:$B,'nguyen vat lieu kho'!AH$3)</f>
        <v>0</v>
      </c>
      <c r="AI389" s="183">
        <f>SUMIFS(BKE!$F:$F,BKE!$C:$C,'nguyen vat lieu kho'!$A:$A,BKE!$B:$B,'nguyen vat lieu kho'!AI$3)</f>
        <v>0</v>
      </c>
      <c r="AJ389" s="183">
        <f>SUMIFS(BKE!$F:$F,BKE!$C:$C,'nguyen vat lieu kho'!$A:$A,BKE!$B:$B,'nguyen vat lieu kho'!AJ$3)</f>
        <v>0</v>
      </c>
      <c r="AK389" s="183">
        <f>SUMIFS(BKE!$F:$F,BKE!$C:$C,'nguyen vat lieu kho'!$A:$A,BKE!$B:$B,'nguyen vat lieu kho'!AK$3)</f>
        <v>0</v>
      </c>
      <c r="AL389" s="183">
        <f>SUMIFS(BKE!$F:$F,BKE!$C:$C,'nguyen vat lieu kho'!$A:$A,BKE!$B:$B,'nguyen vat lieu kho'!AL$3)</f>
        <v>0</v>
      </c>
      <c r="AM389" s="183">
        <f>SUMIFS(BKE!$F:$F,BKE!$C:$C,'nguyen vat lieu kho'!$A:$A,BKE!$B:$B,'nguyen vat lieu kho'!AM$3)</f>
        <v>0</v>
      </c>
      <c r="AN389" s="183">
        <f>SUMIFS(BKE!$F:$F,BKE!$C:$C,'nguyen vat lieu kho'!$A:$A,BKE!$B:$B,'nguyen vat lieu kho'!AN$3)</f>
        <v>0</v>
      </c>
      <c r="AO389" s="183">
        <f>SUMIFS(BKE!$F:$F,BKE!$C:$C,'nguyen vat lieu kho'!$A:$A,BKE!$B:$B,'nguyen vat lieu kho'!AO$3)</f>
        <v>0</v>
      </c>
      <c r="AP389" s="183">
        <f>SUMIFS(BKE!$F:$F,BKE!$C:$C,'nguyen vat lieu kho'!$A:$A,BKE!$B:$B,'nguyen vat lieu kho'!AP$3)</f>
        <v>30</v>
      </c>
      <c r="AQ389" s="183">
        <f>SUMIFS(BKE!$F:$F,BKE!$C:$C,'nguyen vat lieu kho'!$A:$A,BKE!$B:$B,'nguyen vat lieu kho'!AQ$3)</f>
        <v>0</v>
      </c>
    </row>
    <row r="390" spans="1:43" s="118" customFormat="1" ht="25.5" customHeight="1">
      <c r="A390" s="6" t="s">
        <v>483</v>
      </c>
      <c r="B390" s="131" t="s">
        <v>484</v>
      </c>
      <c r="C390" s="135" t="s">
        <v>27</v>
      </c>
      <c r="D390" s="123"/>
      <c r="E390" s="128"/>
      <c r="F390" s="124">
        <f t="shared" si="66"/>
        <v>0</v>
      </c>
      <c r="G390" s="125">
        <f t="shared" si="63"/>
        <v>0</v>
      </c>
      <c r="H390" s="126">
        <f t="shared" si="62"/>
        <v>0</v>
      </c>
      <c r="I390" s="127">
        <f t="shared" si="64"/>
        <v>0</v>
      </c>
      <c r="J390" s="127">
        <f t="shared" si="64"/>
        <v>0</v>
      </c>
      <c r="K390" s="128"/>
      <c r="L390" s="122">
        <f t="shared" si="65"/>
        <v>0</v>
      </c>
      <c r="M390" s="183">
        <f>SUMIFS(BKE!$F:$F,BKE!$C:$C,'nguyen vat lieu kho'!$A:$A,BKE!$B:$B,'nguyen vat lieu kho'!M$3)</f>
        <v>0</v>
      </c>
      <c r="N390" s="183">
        <f>SUMIFS(BKE!$F:$F,BKE!$C:$C,'nguyen vat lieu kho'!$A:$A,BKE!$B:$B,'nguyen vat lieu kho'!N$3)</f>
        <v>0</v>
      </c>
      <c r="O390" s="183">
        <f>SUMIFS(BKE!$F:$F,BKE!$C:$C,'nguyen vat lieu kho'!$A:$A,BKE!$B:$B,'nguyen vat lieu kho'!O$3)</f>
        <v>0</v>
      </c>
      <c r="P390" s="183">
        <f>SUMIFS(BKE!$F:$F,BKE!$C:$C,'nguyen vat lieu kho'!$A:$A,BKE!$B:$B,'nguyen vat lieu kho'!P$3)</f>
        <v>0</v>
      </c>
      <c r="Q390" s="183">
        <f>SUMIFS(BKE!$F:$F,BKE!$C:$C,'nguyen vat lieu kho'!$A:$A,BKE!$B:$B,'nguyen vat lieu kho'!Q$3)</f>
        <v>0</v>
      </c>
      <c r="R390" s="183">
        <f>SUMIFS(BKE!$F:$F,BKE!$C:$C,'nguyen vat lieu kho'!$A:$A,BKE!$B:$B,'nguyen vat lieu kho'!R$3)</f>
        <v>0</v>
      </c>
      <c r="S390" s="183">
        <f>SUMIFS(BKE!$F:$F,BKE!$C:$C,'nguyen vat lieu kho'!$A:$A,BKE!$B:$B,'nguyen vat lieu kho'!S$3)</f>
        <v>0</v>
      </c>
      <c r="T390" s="183">
        <f>SUMIFS(BKE!$F:$F,BKE!$C:$C,'nguyen vat lieu kho'!$A:$A,BKE!$B:$B,'nguyen vat lieu kho'!T$3)</f>
        <v>0</v>
      </c>
      <c r="U390" s="183">
        <f>SUMIFS(BKE!$F:$F,BKE!$C:$C,'nguyen vat lieu kho'!$A:$A,BKE!$B:$B,'nguyen vat lieu kho'!U$3)</f>
        <v>0</v>
      </c>
      <c r="V390" s="183">
        <f>SUMIFS(BKE!$F:$F,BKE!$C:$C,'nguyen vat lieu kho'!$A:$A,BKE!$B:$B,'nguyen vat lieu kho'!V$3)</f>
        <v>0</v>
      </c>
      <c r="W390" s="183">
        <f>SUMIFS(BKE!$F:$F,BKE!$C:$C,'nguyen vat lieu kho'!$A:$A,BKE!$B:$B,'nguyen vat lieu kho'!W$3)</f>
        <v>0</v>
      </c>
      <c r="X390" s="183">
        <f>SUMIFS(BKE!$F:$F,BKE!$C:$C,'nguyen vat lieu kho'!$A:$A,BKE!$B:$B,'nguyen vat lieu kho'!X$3)</f>
        <v>0</v>
      </c>
      <c r="Y390" s="183">
        <f>SUMIFS(BKE!$F:$F,BKE!$C:$C,'nguyen vat lieu kho'!$A:$A,BKE!$B:$B,'nguyen vat lieu kho'!Y$3)</f>
        <v>0</v>
      </c>
      <c r="Z390" s="183">
        <f>SUMIFS(BKE!$F:$F,BKE!$C:$C,'nguyen vat lieu kho'!$A:$A,BKE!$B:$B,'nguyen vat lieu kho'!Z$3)</f>
        <v>0</v>
      </c>
      <c r="AA390" s="183">
        <f>SUMIFS(BKE!$F:$F,BKE!$C:$C,'nguyen vat lieu kho'!$A:$A,BKE!$B:$B,'nguyen vat lieu kho'!AA$3)</f>
        <v>0</v>
      </c>
      <c r="AB390" s="183">
        <f>SUMIFS(BKE!$F:$F,BKE!$C:$C,'nguyen vat lieu kho'!$A:$A,BKE!$B:$B,'nguyen vat lieu kho'!AB$3)</f>
        <v>0</v>
      </c>
      <c r="AC390" s="183">
        <f>SUMIFS(BKE!$F:$F,BKE!$C:$C,'nguyen vat lieu kho'!$A:$A,BKE!$B:$B,'nguyen vat lieu kho'!AC$3)</f>
        <v>0</v>
      </c>
      <c r="AD390" s="183">
        <f>SUMIFS(BKE!$F:$F,BKE!$C:$C,'nguyen vat lieu kho'!$A:$A,BKE!$B:$B,'nguyen vat lieu kho'!AD$3)</f>
        <v>0</v>
      </c>
      <c r="AE390" s="183">
        <f>SUMIFS(BKE!$F:$F,BKE!$C:$C,'nguyen vat lieu kho'!$A:$A,BKE!$B:$B,'nguyen vat lieu kho'!AE$3)</f>
        <v>0</v>
      </c>
      <c r="AF390" s="183">
        <f>SUMIFS(BKE!$F:$F,BKE!$C:$C,'nguyen vat lieu kho'!$A:$A,BKE!$B:$B,'nguyen vat lieu kho'!AF$3)</f>
        <v>0</v>
      </c>
      <c r="AG390" s="183">
        <f>SUMIFS(BKE!$F:$F,BKE!$C:$C,'nguyen vat lieu kho'!$A:$A,BKE!$B:$B,'nguyen vat lieu kho'!AG$3)</f>
        <v>0</v>
      </c>
      <c r="AH390" s="183">
        <f>SUMIFS(BKE!$F:$F,BKE!$C:$C,'nguyen vat lieu kho'!$A:$A,BKE!$B:$B,'nguyen vat lieu kho'!AH$3)</f>
        <v>0</v>
      </c>
      <c r="AI390" s="183">
        <f>SUMIFS(BKE!$F:$F,BKE!$C:$C,'nguyen vat lieu kho'!$A:$A,BKE!$B:$B,'nguyen vat lieu kho'!AI$3)</f>
        <v>0</v>
      </c>
      <c r="AJ390" s="183">
        <f>SUMIFS(BKE!$F:$F,BKE!$C:$C,'nguyen vat lieu kho'!$A:$A,BKE!$B:$B,'nguyen vat lieu kho'!AJ$3)</f>
        <v>0</v>
      </c>
      <c r="AK390" s="183">
        <f>SUMIFS(BKE!$F:$F,BKE!$C:$C,'nguyen vat lieu kho'!$A:$A,BKE!$B:$B,'nguyen vat lieu kho'!AK$3)</f>
        <v>0</v>
      </c>
      <c r="AL390" s="183">
        <f>SUMIFS(BKE!$F:$F,BKE!$C:$C,'nguyen vat lieu kho'!$A:$A,BKE!$B:$B,'nguyen vat lieu kho'!AL$3)</f>
        <v>0</v>
      </c>
      <c r="AM390" s="183">
        <f>SUMIFS(BKE!$F:$F,BKE!$C:$C,'nguyen vat lieu kho'!$A:$A,BKE!$B:$B,'nguyen vat lieu kho'!AM$3)</f>
        <v>0</v>
      </c>
      <c r="AN390" s="183">
        <f>SUMIFS(BKE!$F:$F,BKE!$C:$C,'nguyen vat lieu kho'!$A:$A,BKE!$B:$B,'nguyen vat lieu kho'!AN$3)</f>
        <v>0</v>
      </c>
      <c r="AO390" s="183">
        <f>SUMIFS(BKE!$F:$F,BKE!$C:$C,'nguyen vat lieu kho'!$A:$A,BKE!$B:$B,'nguyen vat lieu kho'!AO$3)</f>
        <v>0</v>
      </c>
      <c r="AP390" s="183">
        <f>SUMIFS(BKE!$F:$F,BKE!$C:$C,'nguyen vat lieu kho'!$A:$A,BKE!$B:$B,'nguyen vat lieu kho'!AP$3)</f>
        <v>0</v>
      </c>
      <c r="AQ390" s="183">
        <f>SUMIFS(BKE!$F:$F,BKE!$C:$C,'nguyen vat lieu kho'!$A:$A,BKE!$B:$B,'nguyen vat lieu kho'!AQ$3)</f>
        <v>0</v>
      </c>
    </row>
    <row r="391" spans="1:43" s="118" customFormat="1" ht="25.5" customHeight="1">
      <c r="A391" s="6" t="s">
        <v>485</v>
      </c>
      <c r="B391" s="131" t="s">
        <v>486</v>
      </c>
      <c r="C391" s="135" t="s">
        <v>27</v>
      </c>
      <c r="D391" s="123">
        <f>VLOOKUP(A391,BKE!C649:H1055,5,0)</f>
        <v>0</v>
      </c>
      <c r="E391" s="128"/>
      <c r="F391" s="124">
        <f t="shared" si="66"/>
        <v>0</v>
      </c>
      <c r="G391" s="125">
        <f t="shared" si="63"/>
        <v>140</v>
      </c>
      <c r="H391" s="126">
        <f t="shared" si="62"/>
        <v>0</v>
      </c>
      <c r="I391" s="127">
        <f t="shared" si="64"/>
        <v>120</v>
      </c>
      <c r="J391" s="127">
        <f t="shared" si="64"/>
        <v>0</v>
      </c>
      <c r="K391" s="128">
        <v>20</v>
      </c>
      <c r="L391" s="122">
        <f t="shared" si="65"/>
        <v>0</v>
      </c>
      <c r="M391" s="183">
        <f>SUMIFS(BKE!$F:$F,BKE!$C:$C,'nguyen vat lieu kho'!$A:$A,BKE!$B:$B,'nguyen vat lieu kho'!M$3)</f>
        <v>30</v>
      </c>
      <c r="N391" s="183">
        <f>SUMIFS(BKE!$F:$F,BKE!$C:$C,'nguyen vat lieu kho'!$A:$A,BKE!$B:$B,'nguyen vat lieu kho'!N$3)</f>
        <v>0</v>
      </c>
      <c r="O391" s="183">
        <f>SUMIFS(BKE!$F:$F,BKE!$C:$C,'nguyen vat lieu kho'!$A:$A,BKE!$B:$B,'nguyen vat lieu kho'!O$3)</f>
        <v>0</v>
      </c>
      <c r="P391" s="183">
        <f>SUMIFS(BKE!$F:$F,BKE!$C:$C,'nguyen vat lieu kho'!$A:$A,BKE!$B:$B,'nguyen vat lieu kho'!P$3)</f>
        <v>0</v>
      </c>
      <c r="Q391" s="183">
        <f>SUMIFS(BKE!$F:$F,BKE!$C:$C,'nguyen vat lieu kho'!$A:$A,BKE!$B:$B,'nguyen vat lieu kho'!Q$3)</f>
        <v>0</v>
      </c>
      <c r="R391" s="183">
        <f>SUMIFS(BKE!$F:$F,BKE!$C:$C,'nguyen vat lieu kho'!$A:$A,BKE!$B:$B,'nguyen vat lieu kho'!R$3)</f>
        <v>0</v>
      </c>
      <c r="S391" s="183">
        <f>SUMIFS(BKE!$F:$F,BKE!$C:$C,'nguyen vat lieu kho'!$A:$A,BKE!$B:$B,'nguyen vat lieu kho'!S$3)</f>
        <v>0</v>
      </c>
      <c r="T391" s="183">
        <f>SUMIFS(BKE!$F:$F,BKE!$C:$C,'nguyen vat lieu kho'!$A:$A,BKE!$B:$B,'nguyen vat lieu kho'!T$3)</f>
        <v>50</v>
      </c>
      <c r="U391" s="183">
        <f>SUMIFS(BKE!$F:$F,BKE!$C:$C,'nguyen vat lieu kho'!$A:$A,BKE!$B:$B,'nguyen vat lieu kho'!U$3)</f>
        <v>0</v>
      </c>
      <c r="V391" s="183">
        <f>SUMIFS(BKE!$F:$F,BKE!$C:$C,'nguyen vat lieu kho'!$A:$A,BKE!$B:$B,'nguyen vat lieu kho'!V$3)</f>
        <v>0</v>
      </c>
      <c r="W391" s="183">
        <f>SUMIFS(BKE!$F:$F,BKE!$C:$C,'nguyen vat lieu kho'!$A:$A,BKE!$B:$B,'nguyen vat lieu kho'!W$3)</f>
        <v>0</v>
      </c>
      <c r="X391" s="183">
        <f>SUMIFS(BKE!$F:$F,BKE!$C:$C,'nguyen vat lieu kho'!$A:$A,BKE!$B:$B,'nguyen vat lieu kho'!X$3)</f>
        <v>0</v>
      </c>
      <c r="Y391" s="183">
        <f>SUMIFS(BKE!$F:$F,BKE!$C:$C,'nguyen vat lieu kho'!$A:$A,BKE!$B:$B,'nguyen vat lieu kho'!Y$3)</f>
        <v>0</v>
      </c>
      <c r="Z391" s="183">
        <f>SUMIFS(BKE!$F:$F,BKE!$C:$C,'nguyen vat lieu kho'!$A:$A,BKE!$B:$B,'nguyen vat lieu kho'!Z$3)</f>
        <v>0</v>
      </c>
      <c r="AA391" s="183">
        <f>SUMIFS(BKE!$F:$F,BKE!$C:$C,'nguyen vat lieu kho'!$A:$A,BKE!$B:$B,'nguyen vat lieu kho'!AA$3)</f>
        <v>0</v>
      </c>
      <c r="AB391" s="183">
        <f>SUMIFS(BKE!$F:$F,BKE!$C:$C,'nguyen vat lieu kho'!$A:$A,BKE!$B:$B,'nguyen vat lieu kho'!AB$3)</f>
        <v>0</v>
      </c>
      <c r="AC391" s="183">
        <f>SUMIFS(BKE!$F:$F,BKE!$C:$C,'nguyen vat lieu kho'!$A:$A,BKE!$B:$B,'nguyen vat lieu kho'!AC$3)</f>
        <v>0</v>
      </c>
      <c r="AD391" s="183">
        <f>SUMIFS(BKE!$F:$F,BKE!$C:$C,'nguyen vat lieu kho'!$A:$A,BKE!$B:$B,'nguyen vat lieu kho'!AD$3)</f>
        <v>0</v>
      </c>
      <c r="AE391" s="183">
        <f>SUMIFS(BKE!$F:$F,BKE!$C:$C,'nguyen vat lieu kho'!$A:$A,BKE!$B:$B,'nguyen vat lieu kho'!AE$3)</f>
        <v>0</v>
      </c>
      <c r="AF391" s="183">
        <f>SUMIFS(BKE!$F:$F,BKE!$C:$C,'nguyen vat lieu kho'!$A:$A,BKE!$B:$B,'nguyen vat lieu kho'!AF$3)</f>
        <v>0</v>
      </c>
      <c r="AG391" s="183">
        <f>SUMIFS(BKE!$F:$F,BKE!$C:$C,'nguyen vat lieu kho'!$A:$A,BKE!$B:$B,'nguyen vat lieu kho'!AG$3)</f>
        <v>0</v>
      </c>
      <c r="AH391" s="183">
        <f>SUMIFS(BKE!$F:$F,BKE!$C:$C,'nguyen vat lieu kho'!$A:$A,BKE!$B:$B,'nguyen vat lieu kho'!AH$3)</f>
        <v>30</v>
      </c>
      <c r="AI391" s="183">
        <f>SUMIFS(BKE!$F:$F,BKE!$C:$C,'nguyen vat lieu kho'!$A:$A,BKE!$B:$B,'nguyen vat lieu kho'!AI$3)</f>
        <v>0</v>
      </c>
      <c r="AJ391" s="183">
        <f>SUMIFS(BKE!$F:$F,BKE!$C:$C,'nguyen vat lieu kho'!$A:$A,BKE!$B:$B,'nguyen vat lieu kho'!AJ$3)</f>
        <v>0</v>
      </c>
      <c r="AK391" s="183">
        <f>SUMIFS(BKE!$F:$F,BKE!$C:$C,'nguyen vat lieu kho'!$A:$A,BKE!$B:$B,'nguyen vat lieu kho'!AK$3)</f>
        <v>0</v>
      </c>
      <c r="AL391" s="183">
        <f>SUMIFS(BKE!$F:$F,BKE!$C:$C,'nguyen vat lieu kho'!$A:$A,BKE!$B:$B,'nguyen vat lieu kho'!AL$3)</f>
        <v>0</v>
      </c>
      <c r="AM391" s="183">
        <f>SUMIFS(BKE!$F:$F,BKE!$C:$C,'nguyen vat lieu kho'!$A:$A,BKE!$B:$B,'nguyen vat lieu kho'!AM$3)</f>
        <v>0</v>
      </c>
      <c r="AN391" s="183">
        <f>SUMIFS(BKE!$F:$F,BKE!$C:$C,'nguyen vat lieu kho'!$A:$A,BKE!$B:$B,'nguyen vat lieu kho'!AN$3)</f>
        <v>0</v>
      </c>
      <c r="AO391" s="183">
        <f>SUMIFS(BKE!$F:$F,BKE!$C:$C,'nguyen vat lieu kho'!$A:$A,BKE!$B:$B,'nguyen vat lieu kho'!AO$3)</f>
        <v>0</v>
      </c>
      <c r="AP391" s="183">
        <f>SUMIFS(BKE!$F:$F,BKE!$C:$C,'nguyen vat lieu kho'!$A:$A,BKE!$B:$B,'nguyen vat lieu kho'!AP$3)</f>
        <v>30</v>
      </c>
      <c r="AQ391" s="183">
        <f>SUMIFS(BKE!$F:$F,BKE!$C:$C,'nguyen vat lieu kho'!$A:$A,BKE!$B:$B,'nguyen vat lieu kho'!AQ$3)</f>
        <v>0</v>
      </c>
    </row>
    <row r="392" spans="1:43" s="118" customFormat="1" ht="25.5" customHeight="1">
      <c r="A392" s="6" t="s">
        <v>487</v>
      </c>
      <c r="B392" s="131" t="s">
        <v>488</v>
      </c>
      <c r="C392" s="135" t="s">
        <v>489</v>
      </c>
      <c r="D392" s="123"/>
      <c r="E392" s="128"/>
      <c r="F392" s="124">
        <f t="shared" si="66"/>
        <v>0</v>
      </c>
      <c r="G392" s="125">
        <f t="shared" si="63"/>
        <v>0</v>
      </c>
      <c r="H392" s="126">
        <f t="shared" si="62"/>
        <v>0</v>
      </c>
      <c r="I392" s="127">
        <f t="shared" si="64"/>
        <v>0</v>
      </c>
      <c r="J392" s="127">
        <f t="shared" si="64"/>
        <v>0</v>
      </c>
      <c r="K392" s="128"/>
      <c r="L392" s="122">
        <f t="shared" si="65"/>
        <v>0</v>
      </c>
      <c r="M392" s="183">
        <f>SUMIFS(BKE!$F:$F,BKE!$C:$C,'nguyen vat lieu kho'!$A:$A,BKE!$B:$B,'nguyen vat lieu kho'!M$3)</f>
        <v>0</v>
      </c>
      <c r="N392" s="183">
        <f>SUMIFS(BKE!$F:$F,BKE!$C:$C,'nguyen vat lieu kho'!$A:$A,BKE!$B:$B,'nguyen vat lieu kho'!N$3)</f>
        <v>0</v>
      </c>
      <c r="O392" s="183">
        <f>SUMIFS(BKE!$F:$F,BKE!$C:$C,'nguyen vat lieu kho'!$A:$A,BKE!$B:$B,'nguyen vat lieu kho'!O$3)</f>
        <v>0</v>
      </c>
      <c r="P392" s="183">
        <f>SUMIFS(BKE!$F:$F,BKE!$C:$C,'nguyen vat lieu kho'!$A:$A,BKE!$B:$B,'nguyen vat lieu kho'!P$3)</f>
        <v>0</v>
      </c>
      <c r="Q392" s="183">
        <f>SUMIFS(BKE!$F:$F,BKE!$C:$C,'nguyen vat lieu kho'!$A:$A,BKE!$B:$B,'nguyen vat lieu kho'!Q$3)</f>
        <v>0</v>
      </c>
      <c r="R392" s="183">
        <f>SUMIFS(BKE!$F:$F,BKE!$C:$C,'nguyen vat lieu kho'!$A:$A,BKE!$B:$B,'nguyen vat lieu kho'!R$3)</f>
        <v>0</v>
      </c>
      <c r="S392" s="183">
        <f>SUMIFS(BKE!$F:$F,BKE!$C:$C,'nguyen vat lieu kho'!$A:$A,BKE!$B:$B,'nguyen vat lieu kho'!S$3)</f>
        <v>0</v>
      </c>
      <c r="T392" s="183">
        <f>SUMIFS(BKE!$F:$F,BKE!$C:$C,'nguyen vat lieu kho'!$A:$A,BKE!$B:$B,'nguyen vat lieu kho'!T$3)</f>
        <v>0</v>
      </c>
      <c r="U392" s="183">
        <f>SUMIFS(BKE!$F:$F,BKE!$C:$C,'nguyen vat lieu kho'!$A:$A,BKE!$B:$B,'nguyen vat lieu kho'!U$3)</f>
        <v>0</v>
      </c>
      <c r="V392" s="183">
        <f>SUMIFS(BKE!$F:$F,BKE!$C:$C,'nguyen vat lieu kho'!$A:$A,BKE!$B:$B,'nguyen vat lieu kho'!V$3)</f>
        <v>0</v>
      </c>
      <c r="W392" s="183">
        <f>SUMIFS(BKE!$F:$F,BKE!$C:$C,'nguyen vat lieu kho'!$A:$A,BKE!$B:$B,'nguyen vat lieu kho'!W$3)</f>
        <v>0</v>
      </c>
      <c r="X392" s="183">
        <f>SUMIFS(BKE!$F:$F,BKE!$C:$C,'nguyen vat lieu kho'!$A:$A,BKE!$B:$B,'nguyen vat lieu kho'!X$3)</f>
        <v>0</v>
      </c>
      <c r="Y392" s="183">
        <f>SUMIFS(BKE!$F:$F,BKE!$C:$C,'nguyen vat lieu kho'!$A:$A,BKE!$B:$B,'nguyen vat lieu kho'!Y$3)</f>
        <v>0</v>
      </c>
      <c r="Z392" s="183">
        <f>SUMIFS(BKE!$F:$F,BKE!$C:$C,'nguyen vat lieu kho'!$A:$A,BKE!$B:$B,'nguyen vat lieu kho'!Z$3)</f>
        <v>0</v>
      </c>
      <c r="AA392" s="183">
        <f>SUMIFS(BKE!$F:$F,BKE!$C:$C,'nguyen vat lieu kho'!$A:$A,BKE!$B:$B,'nguyen vat lieu kho'!AA$3)</f>
        <v>0</v>
      </c>
      <c r="AB392" s="183">
        <f>SUMIFS(BKE!$F:$F,BKE!$C:$C,'nguyen vat lieu kho'!$A:$A,BKE!$B:$B,'nguyen vat lieu kho'!AB$3)</f>
        <v>0</v>
      </c>
      <c r="AC392" s="183">
        <f>SUMIFS(BKE!$F:$F,BKE!$C:$C,'nguyen vat lieu kho'!$A:$A,BKE!$B:$B,'nguyen vat lieu kho'!AC$3)</f>
        <v>0</v>
      </c>
      <c r="AD392" s="183">
        <f>SUMIFS(BKE!$F:$F,BKE!$C:$C,'nguyen vat lieu kho'!$A:$A,BKE!$B:$B,'nguyen vat lieu kho'!AD$3)</f>
        <v>0</v>
      </c>
      <c r="AE392" s="183">
        <f>SUMIFS(BKE!$F:$F,BKE!$C:$C,'nguyen vat lieu kho'!$A:$A,BKE!$B:$B,'nguyen vat lieu kho'!AE$3)</f>
        <v>0</v>
      </c>
      <c r="AF392" s="183">
        <f>SUMIFS(BKE!$F:$F,BKE!$C:$C,'nguyen vat lieu kho'!$A:$A,BKE!$B:$B,'nguyen vat lieu kho'!AF$3)</f>
        <v>0</v>
      </c>
      <c r="AG392" s="183">
        <f>SUMIFS(BKE!$F:$F,BKE!$C:$C,'nguyen vat lieu kho'!$A:$A,BKE!$B:$B,'nguyen vat lieu kho'!AG$3)</f>
        <v>0</v>
      </c>
      <c r="AH392" s="183">
        <f>SUMIFS(BKE!$F:$F,BKE!$C:$C,'nguyen vat lieu kho'!$A:$A,BKE!$B:$B,'nguyen vat lieu kho'!AH$3)</f>
        <v>0</v>
      </c>
      <c r="AI392" s="183">
        <f>SUMIFS(BKE!$F:$F,BKE!$C:$C,'nguyen vat lieu kho'!$A:$A,BKE!$B:$B,'nguyen vat lieu kho'!AI$3)</f>
        <v>0</v>
      </c>
      <c r="AJ392" s="183">
        <f>SUMIFS(BKE!$F:$F,BKE!$C:$C,'nguyen vat lieu kho'!$A:$A,BKE!$B:$B,'nguyen vat lieu kho'!AJ$3)</f>
        <v>0</v>
      </c>
      <c r="AK392" s="183">
        <f>SUMIFS(BKE!$F:$F,BKE!$C:$C,'nguyen vat lieu kho'!$A:$A,BKE!$B:$B,'nguyen vat lieu kho'!AK$3)</f>
        <v>0</v>
      </c>
      <c r="AL392" s="183">
        <f>SUMIFS(BKE!$F:$F,BKE!$C:$C,'nguyen vat lieu kho'!$A:$A,BKE!$B:$B,'nguyen vat lieu kho'!AL$3)</f>
        <v>0</v>
      </c>
      <c r="AM392" s="183">
        <f>SUMIFS(BKE!$F:$F,BKE!$C:$C,'nguyen vat lieu kho'!$A:$A,BKE!$B:$B,'nguyen vat lieu kho'!AM$3)</f>
        <v>0</v>
      </c>
      <c r="AN392" s="183">
        <f>SUMIFS(BKE!$F:$F,BKE!$C:$C,'nguyen vat lieu kho'!$A:$A,BKE!$B:$B,'nguyen vat lieu kho'!AN$3)</f>
        <v>0</v>
      </c>
      <c r="AO392" s="183">
        <f>SUMIFS(BKE!$F:$F,BKE!$C:$C,'nguyen vat lieu kho'!$A:$A,BKE!$B:$B,'nguyen vat lieu kho'!AO$3)</f>
        <v>0</v>
      </c>
      <c r="AP392" s="183">
        <f>SUMIFS(BKE!$F:$F,BKE!$C:$C,'nguyen vat lieu kho'!$A:$A,BKE!$B:$B,'nguyen vat lieu kho'!AP$3)</f>
        <v>0</v>
      </c>
      <c r="AQ392" s="183">
        <f>SUMIFS(BKE!$F:$F,BKE!$C:$C,'nguyen vat lieu kho'!$A:$A,BKE!$B:$B,'nguyen vat lieu kho'!AQ$3)</f>
        <v>0</v>
      </c>
    </row>
    <row r="393" spans="1:43" s="118" customFormat="1" ht="25.5" customHeight="1">
      <c r="A393" s="6" t="s">
        <v>490</v>
      </c>
      <c r="B393" s="131" t="s">
        <v>491</v>
      </c>
      <c r="C393" s="135" t="s">
        <v>27</v>
      </c>
      <c r="D393" s="123"/>
      <c r="E393" s="128"/>
      <c r="F393" s="124">
        <f t="shared" si="66"/>
        <v>0</v>
      </c>
      <c r="G393" s="125">
        <f t="shared" si="63"/>
        <v>0</v>
      </c>
      <c r="H393" s="126">
        <f t="shared" si="62"/>
        <v>0</v>
      </c>
      <c r="I393" s="127">
        <f t="shared" si="64"/>
        <v>0</v>
      </c>
      <c r="J393" s="127">
        <f t="shared" si="64"/>
        <v>0</v>
      </c>
      <c r="K393" s="128"/>
      <c r="L393" s="122">
        <f t="shared" si="65"/>
        <v>0</v>
      </c>
      <c r="M393" s="183">
        <f>SUMIFS(BKE!$F:$F,BKE!$C:$C,'nguyen vat lieu kho'!$A:$A,BKE!$B:$B,'nguyen vat lieu kho'!M$3)</f>
        <v>0</v>
      </c>
      <c r="N393" s="183">
        <f>SUMIFS(BKE!$F:$F,BKE!$C:$C,'nguyen vat lieu kho'!$A:$A,BKE!$B:$B,'nguyen vat lieu kho'!N$3)</f>
        <v>0</v>
      </c>
      <c r="O393" s="183">
        <f>SUMIFS(BKE!$F:$F,BKE!$C:$C,'nguyen vat lieu kho'!$A:$A,BKE!$B:$B,'nguyen vat lieu kho'!O$3)</f>
        <v>0</v>
      </c>
      <c r="P393" s="183">
        <f>SUMIFS(BKE!$F:$F,BKE!$C:$C,'nguyen vat lieu kho'!$A:$A,BKE!$B:$B,'nguyen vat lieu kho'!P$3)</f>
        <v>0</v>
      </c>
      <c r="Q393" s="183">
        <f>SUMIFS(BKE!$F:$F,BKE!$C:$C,'nguyen vat lieu kho'!$A:$A,BKE!$B:$B,'nguyen vat lieu kho'!Q$3)</f>
        <v>0</v>
      </c>
      <c r="R393" s="183">
        <f>SUMIFS(BKE!$F:$F,BKE!$C:$C,'nguyen vat lieu kho'!$A:$A,BKE!$B:$B,'nguyen vat lieu kho'!R$3)</f>
        <v>0</v>
      </c>
      <c r="S393" s="183">
        <f>SUMIFS(BKE!$F:$F,BKE!$C:$C,'nguyen vat lieu kho'!$A:$A,BKE!$B:$B,'nguyen vat lieu kho'!S$3)</f>
        <v>0</v>
      </c>
      <c r="T393" s="183">
        <f>SUMIFS(BKE!$F:$F,BKE!$C:$C,'nguyen vat lieu kho'!$A:$A,BKE!$B:$B,'nguyen vat lieu kho'!T$3)</f>
        <v>0</v>
      </c>
      <c r="U393" s="183">
        <f>SUMIFS(BKE!$F:$F,BKE!$C:$C,'nguyen vat lieu kho'!$A:$A,BKE!$B:$B,'nguyen vat lieu kho'!U$3)</f>
        <v>0</v>
      </c>
      <c r="V393" s="183">
        <f>SUMIFS(BKE!$F:$F,BKE!$C:$C,'nguyen vat lieu kho'!$A:$A,BKE!$B:$B,'nguyen vat lieu kho'!V$3)</f>
        <v>0</v>
      </c>
      <c r="W393" s="183">
        <f>SUMIFS(BKE!$F:$F,BKE!$C:$C,'nguyen vat lieu kho'!$A:$A,BKE!$B:$B,'nguyen vat lieu kho'!W$3)</f>
        <v>0</v>
      </c>
      <c r="X393" s="183">
        <f>SUMIFS(BKE!$F:$F,BKE!$C:$C,'nguyen vat lieu kho'!$A:$A,BKE!$B:$B,'nguyen vat lieu kho'!X$3)</f>
        <v>0</v>
      </c>
      <c r="Y393" s="183">
        <f>SUMIFS(BKE!$F:$F,BKE!$C:$C,'nguyen vat lieu kho'!$A:$A,BKE!$B:$B,'nguyen vat lieu kho'!Y$3)</f>
        <v>0</v>
      </c>
      <c r="Z393" s="183">
        <f>SUMIFS(BKE!$F:$F,BKE!$C:$C,'nguyen vat lieu kho'!$A:$A,BKE!$B:$B,'nguyen vat lieu kho'!Z$3)</f>
        <v>0</v>
      </c>
      <c r="AA393" s="183">
        <f>SUMIFS(BKE!$F:$F,BKE!$C:$C,'nguyen vat lieu kho'!$A:$A,BKE!$B:$B,'nguyen vat lieu kho'!AA$3)</f>
        <v>0</v>
      </c>
      <c r="AB393" s="183">
        <f>SUMIFS(BKE!$F:$F,BKE!$C:$C,'nguyen vat lieu kho'!$A:$A,BKE!$B:$B,'nguyen vat lieu kho'!AB$3)</f>
        <v>0</v>
      </c>
      <c r="AC393" s="183">
        <f>SUMIFS(BKE!$F:$F,BKE!$C:$C,'nguyen vat lieu kho'!$A:$A,BKE!$B:$B,'nguyen vat lieu kho'!AC$3)</f>
        <v>0</v>
      </c>
      <c r="AD393" s="183">
        <f>SUMIFS(BKE!$F:$F,BKE!$C:$C,'nguyen vat lieu kho'!$A:$A,BKE!$B:$B,'nguyen vat lieu kho'!AD$3)</f>
        <v>0</v>
      </c>
      <c r="AE393" s="183">
        <f>SUMIFS(BKE!$F:$F,BKE!$C:$C,'nguyen vat lieu kho'!$A:$A,BKE!$B:$B,'nguyen vat lieu kho'!AE$3)</f>
        <v>0</v>
      </c>
      <c r="AF393" s="183">
        <f>SUMIFS(BKE!$F:$F,BKE!$C:$C,'nguyen vat lieu kho'!$A:$A,BKE!$B:$B,'nguyen vat lieu kho'!AF$3)</f>
        <v>0</v>
      </c>
      <c r="AG393" s="183">
        <f>SUMIFS(BKE!$F:$F,BKE!$C:$C,'nguyen vat lieu kho'!$A:$A,BKE!$B:$B,'nguyen vat lieu kho'!AG$3)</f>
        <v>0</v>
      </c>
      <c r="AH393" s="183">
        <f>SUMIFS(BKE!$F:$F,BKE!$C:$C,'nguyen vat lieu kho'!$A:$A,BKE!$B:$B,'nguyen vat lieu kho'!AH$3)</f>
        <v>0</v>
      </c>
      <c r="AI393" s="183">
        <f>SUMIFS(BKE!$F:$F,BKE!$C:$C,'nguyen vat lieu kho'!$A:$A,BKE!$B:$B,'nguyen vat lieu kho'!AI$3)</f>
        <v>0</v>
      </c>
      <c r="AJ393" s="183">
        <f>SUMIFS(BKE!$F:$F,BKE!$C:$C,'nguyen vat lieu kho'!$A:$A,BKE!$B:$B,'nguyen vat lieu kho'!AJ$3)</f>
        <v>0</v>
      </c>
      <c r="AK393" s="183">
        <f>SUMIFS(BKE!$F:$F,BKE!$C:$C,'nguyen vat lieu kho'!$A:$A,BKE!$B:$B,'nguyen vat lieu kho'!AK$3)</f>
        <v>0</v>
      </c>
      <c r="AL393" s="183">
        <f>SUMIFS(BKE!$F:$F,BKE!$C:$C,'nguyen vat lieu kho'!$A:$A,BKE!$B:$B,'nguyen vat lieu kho'!AL$3)</f>
        <v>0</v>
      </c>
      <c r="AM393" s="183">
        <f>SUMIFS(BKE!$F:$F,BKE!$C:$C,'nguyen vat lieu kho'!$A:$A,BKE!$B:$B,'nguyen vat lieu kho'!AM$3)</f>
        <v>0</v>
      </c>
      <c r="AN393" s="183">
        <f>SUMIFS(BKE!$F:$F,BKE!$C:$C,'nguyen vat lieu kho'!$A:$A,BKE!$B:$B,'nguyen vat lieu kho'!AN$3)</f>
        <v>0</v>
      </c>
      <c r="AO393" s="183">
        <f>SUMIFS(BKE!$F:$F,BKE!$C:$C,'nguyen vat lieu kho'!$A:$A,BKE!$B:$B,'nguyen vat lieu kho'!AO$3)</f>
        <v>0</v>
      </c>
      <c r="AP393" s="183">
        <f>SUMIFS(BKE!$F:$F,BKE!$C:$C,'nguyen vat lieu kho'!$A:$A,BKE!$B:$B,'nguyen vat lieu kho'!AP$3)</f>
        <v>0</v>
      </c>
      <c r="AQ393" s="183">
        <f>SUMIFS(BKE!$F:$F,BKE!$C:$C,'nguyen vat lieu kho'!$A:$A,BKE!$B:$B,'nguyen vat lieu kho'!AQ$3)</f>
        <v>0</v>
      </c>
    </row>
    <row r="394" spans="1:43" s="118" customFormat="1" ht="25.5" customHeight="1">
      <c r="A394" s="6" t="s">
        <v>492</v>
      </c>
      <c r="B394" s="131" t="s">
        <v>493</v>
      </c>
      <c r="C394" s="135" t="s">
        <v>494</v>
      </c>
      <c r="D394" s="123">
        <f>VLOOKUP(A394,BKE!C652:H1058,5,0)</f>
        <v>0</v>
      </c>
      <c r="E394" s="128">
        <v>1</v>
      </c>
      <c r="F394" s="124">
        <f t="shared" si="66"/>
        <v>0</v>
      </c>
      <c r="G394" s="125">
        <f t="shared" ref="G394:G403" si="67">SUM(M394:AQ394)</f>
        <v>4</v>
      </c>
      <c r="H394" s="126">
        <f t="shared" si="62"/>
        <v>0</v>
      </c>
      <c r="I394" s="127">
        <f t="shared" si="64"/>
        <v>5</v>
      </c>
      <c r="J394" s="127">
        <f t="shared" si="64"/>
        <v>0</v>
      </c>
      <c r="K394" s="128"/>
      <c r="L394" s="122">
        <f t="shared" si="65"/>
        <v>0</v>
      </c>
      <c r="M394" s="183">
        <f>SUMIFS(BKE!$F:$F,BKE!$C:$C,'nguyen vat lieu kho'!$A:$A,BKE!$B:$B,'nguyen vat lieu kho'!M$3)</f>
        <v>1</v>
      </c>
      <c r="N394" s="183">
        <f>SUMIFS(BKE!$F:$F,BKE!$C:$C,'nguyen vat lieu kho'!$A:$A,BKE!$B:$B,'nguyen vat lieu kho'!N$3)</f>
        <v>0</v>
      </c>
      <c r="O394" s="183">
        <f>SUMIFS(BKE!$F:$F,BKE!$C:$C,'nguyen vat lieu kho'!$A:$A,BKE!$B:$B,'nguyen vat lieu kho'!O$3)</f>
        <v>0</v>
      </c>
      <c r="P394" s="183">
        <f>SUMIFS(BKE!$F:$F,BKE!$C:$C,'nguyen vat lieu kho'!$A:$A,BKE!$B:$B,'nguyen vat lieu kho'!P$3)</f>
        <v>0</v>
      </c>
      <c r="Q394" s="183">
        <f>SUMIFS(BKE!$F:$F,BKE!$C:$C,'nguyen vat lieu kho'!$A:$A,BKE!$B:$B,'nguyen vat lieu kho'!Q$3)</f>
        <v>0</v>
      </c>
      <c r="R394" s="183">
        <f>SUMIFS(BKE!$F:$F,BKE!$C:$C,'nguyen vat lieu kho'!$A:$A,BKE!$B:$B,'nguyen vat lieu kho'!R$3)</f>
        <v>0</v>
      </c>
      <c r="S394" s="183">
        <f>SUMIFS(BKE!$F:$F,BKE!$C:$C,'nguyen vat lieu kho'!$A:$A,BKE!$B:$B,'nguyen vat lieu kho'!S$3)</f>
        <v>0</v>
      </c>
      <c r="T394" s="183">
        <f>SUMIFS(BKE!$F:$F,BKE!$C:$C,'nguyen vat lieu kho'!$A:$A,BKE!$B:$B,'nguyen vat lieu kho'!T$3)</f>
        <v>1</v>
      </c>
      <c r="U394" s="183">
        <f>SUMIFS(BKE!$F:$F,BKE!$C:$C,'nguyen vat lieu kho'!$A:$A,BKE!$B:$B,'nguyen vat lieu kho'!U$3)</f>
        <v>0</v>
      </c>
      <c r="V394" s="183">
        <f>SUMIFS(BKE!$F:$F,BKE!$C:$C,'nguyen vat lieu kho'!$A:$A,BKE!$B:$B,'nguyen vat lieu kho'!V$3)</f>
        <v>0</v>
      </c>
      <c r="W394" s="183">
        <f>SUMIFS(BKE!$F:$F,BKE!$C:$C,'nguyen vat lieu kho'!$A:$A,BKE!$B:$B,'nguyen vat lieu kho'!W$3)</f>
        <v>0</v>
      </c>
      <c r="X394" s="183">
        <f>SUMIFS(BKE!$F:$F,BKE!$C:$C,'nguyen vat lieu kho'!$A:$A,BKE!$B:$B,'nguyen vat lieu kho'!X$3)</f>
        <v>0</v>
      </c>
      <c r="Y394" s="183">
        <f>SUMIFS(BKE!$F:$F,BKE!$C:$C,'nguyen vat lieu kho'!$A:$A,BKE!$B:$B,'nguyen vat lieu kho'!Y$3)</f>
        <v>0</v>
      </c>
      <c r="Z394" s="183">
        <f>SUMIFS(BKE!$F:$F,BKE!$C:$C,'nguyen vat lieu kho'!$A:$A,BKE!$B:$B,'nguyen vat lieu kho'!Z$3)</f>
        <v>0</v>
      </c>
      <c r="AA394" s="183">
        <f>SUMIFS(BKE!$F:$F,BKE!$C:$C,'nguyen vat lieu kho'!$A:$A,BKE!$B:$B,'nguyen vat lieu kho'!AA$3)</f>
        <v>0</v>
      </c>
      <c r="AB394" s="183">
        <f>SUMIFS(BKE!$F:$F,BKE!$C:$C,'nguyen vat lieu kho'!$A:$A,BKE!$B:$B,'nguyen vat lieu kho'!AB$3)</f>
        <v>0</v>
      </c>
      <c r="AC394" s="183">
        <f>SUMIFS(BKE!$F:$F,BKE!$C:$C,'nguyen vat lieu kho'!$A:$A,BKE!$B:$B,'nguyen vat lieu kho'!AC$3)</f>
        <v>0</v>
      </c>
      <c r="AD394" s="183">
        <f>SUMIFS(BKE!$F:$F,BKE!$C:$C,'nguyen vat lieu kho'!$A:$A,BKE!$B:$B,'nguyen vat lieu kho'!AD$3)</f>
        <v>0</v>
      </c>
      <c r="AE394" s="183">
        <f>SUMIFS(BKE!$F:$F,BKE!$C:$C,'nguyen vat lieu kho'!$A:$A,BKE!$B:$B,'nguyen vat lieu kho'!AE$3)</f>
        <v>0</v>
      </c>
      <c r="AF394" s="183">
        <f>SUMIFS(BKE!$F:$F,BKE!$C:$C,'nguyen vat lieu kho'!$A:$A,BKE!$B:$B,'nguyen vat lieu kho'!AF$3)</f>
        <v>0</v>
      </c>
      <c r="AG394" s="183">
        <f>SUMIFS(BKE!$F:$F,BKE!$C:$C,'nguyen vat lieu kho'!$A:$A,BKE!$B:$B,'nguyen vat lieu kho'!AG$3)</f>
        <v>0</v>
      </c>
      <c r="AH394" s="183">
        <f>SUMIFS(BKE!$F:$F,BKE!$C:$C,'nguyen vat lieu kho'!$A:$A,BKE!$B:$B,'nguyen vat lieu kho'!AH$3)</f>
        <v>1</v>
      </c>
      <c r="AI394" s="183">
        <f>SUMIFS(BKE!$F:$F,BKE!$C:$C,'nguyen vat lieu kho'!$A:$A,BKE!$B:$B,'nguyen vat lieu kho'!AI$3)</f>
        <v>0</v>
      </c>
      <c r="AJ394" s="183">
        <f>SUMIFS(BKE!$F:$F,BKE!$C:$C,'nguyen vat lieu kho'!$A:$A,BKE!$B:$B,'nguyen vat lieu kho'!AJ$3)</f>
        <v>0</v>
      </c>
      <c r="AK394" s="183">
        <f>SUMIFS(BKE!$F:$F,BKE!$C:$C,'nguyen vat lieu kho'!$A:$A,BKE!$B:$B,'nguyen vat lieu kho'!AK$3)</f>
        <v>0</v>
      </c>
      <c r="AL394" s="183">
        <f>SUMIFS(BKE!$F:$F,BKE!$C:$C,'nguyen vat lieu kho'!$A:$A,BKE!$B:$B,'nguyen vat lieu kho'!AL$3)</f>
        <v>0</v>
      </c>
      <c r="AM394" s="183">
        <f>SUMIFS(BKE!$F:$F,BKE!$C:$C,'nguyen vat lieu kho'!$A:$A,BKE!$B:$B,'nguyen vat lieu kho'!AM$3)</f>
        <v>0</v>
      </c>
      <c r="AN394" s="183">
        <f>SUMIFS(BKE!$F:$F,BKE!$C:$C,'nguyen vat lieu kho'!$A:$A,BKE!$B:$B,'nguyen vat lieu kho'!AN$3)</f>
        <v>0</v>
      </c>
      <c r="AO394" s="183">
        <f>SUMIFS(BKE!$F:$F,BKE!$C:$C,'nguyen vat lieu kho'!$A:$A,BKE!$B:$B,'nguyen vat lieu kho'!AO$3)</f>
        <v>0</v>
      </c>
      <c r="AP394" s="183">
        <f>SUMIFS(BKE!$F:$F,BKE!$C:$C,'nguyen vat lieu kho'!$A:$A,BKE!$B:$B,'nguyen vat lieu kho'!AP$3)</f>
        <v>1</v>
      </c>
      <c r="AQ394" s="183">
        <f>SUMIFS(BKE!$F:$F,BKE!$C:$C,'nguyen vat lieu kho'!$A:$A,BKE!$B:$B,'nguyen vat lieu kho'!AQ$3)</f>
        <v>0</v>
      </c>
    </row>
    <row r="395" spans="1:43" s="118" customFormat="1" ht="25.5" customHeight="1">
      <c r="A395" s="6" t="s">
        <v>495</v>
      </c>
      <c r="B395" s="131" t="s">
        <v>496</v>
      </c>
      <c r="C395" s="135" t="s">
        <v>27</v>
      </c>
      <c r="D395" s="123"/>
      <c r="E395" s="128"/>
      <c r="F395" s="124">
        <f t="shared" si="66"/>
        <v>0</v>
      </c>
      <c r="G395" s="125">
        <f t="shared" si="67"/>
        <v>0</v>
      </c>
      <c r="H395" s="126">
        <f t="shared" si="62"/>
        <v>0</v>
      </c>
      <c r="I395" s="127">
        <f t="shared" si="64"/>
        <v>0</v>
      </c>
      <c r="J395" s="127">
        <f t="shared" si="64"/>
        <v>0</v>
      </c>
      <c r="K395" s="128"/>
      <c r="L395" s="122">
        <f t="shared" si="65"/>
        <v>0</v>
      </c>
      <c r="M395" s="183">
        <f>SUMIFS(BKE!$F:$F,BKE!$C:$C,'nguyen vat lieu kho'!$A:$A,BKE!$B:$B,'nguyen vat lieu kho'!M$3)</f>
        <v>0</v>
      </c>
      <c r="N395" s="183">
        <f>SUMIFS(BKE!$F:$F,BKE!$C:$C,'nguyen vat lieu kho'!$A:$A,BKE!$B:$B,'nguyen vat lieu kho'!N$3)</f>
        <v>0</v>
      </c>
      <c r="O395" s="183">
        <f>SUMIFS(BKE!$F:$F,BKE!$C:$C,'nguyen vat lieu kho'!$A:$A,BKE!$B:$B,'nguyen vat lieu kho'!O$3)</f>
        <v>0</v>
      </c>
      <c r="P395" s="183">
        <f>SUMIFS(BKE!$F:$F,BKE!$C:$C,'nguyen vat lieu kho'!$A:$A,BKE!$B:$B,'nguyen vat lieu kho'!P$3)</f>
        <v>0</v>
      </c>
      <c r="Q395" s="183">
        <f>SUMIFS(BKE!$F:$F,BKE!$C:$C,'nguyen vat lieu kho'!$A:$A,BKE!$B:$B,'nguyen vat lieu kho'!Q$3)</f>
        <v>0</v>
      </c>
      <c r="R395" s="183">
        <f>SUMIFS(BKE!$F:$F,BKE!$C:$C,'nguyen vat lieu kho'!$A:$A,BKE!$B:$B,'nguyen vat lieu kho'!R$3)</f>
        <v>0</v>
      </c>
      <c r="S395" s="183">
        <f>SUMIFS(BKE!$F:$F,BKE!$C:$C,'nguyen vat lieu kho'!$A:$A,BKE!$B:$B,'nguyen vat lieu kho'!S$3)</f>
        <v>0</v>
      </c>
      <c r="T395" s="183">
        <f>SUMIFS(BKE!$F:$F,BKE!$C:$C,'nguyen vat lieu kho'!$A:$A,BKE!$B:$B,'nguyen vat lieu kho'!T$3)</f>
        <v>0</v>
      </c>
      <c r="U395" s="183">
        <f>SUMIFS(BKE!$F:$F,BKE!$C:$C,'nguyen vat lieu kho'!$A:$A,BKE!$B:$B,'nguyen vat lieu kho'!U$3)</f>
        <v>0</v>
      </c>
      <c r="V395" s="183">
        <f>SUMIFS(BKE!$F:$F,BKE!$C:$C,'nguyen vat lieu kho'!$A:$A,BKE!$B:$B,'nguyen vat lieu kho'!V$3)</f>
        <v>0</v>
      </c>
      <c r="W395" s="183">
        <f>SUMIFS(BKE!$F:$F,BKE!$C:$C,'nguyen vat lieu kho'!$A:$A,BKE!$B:$B,'nguyen vat lieu kho'!W$3)</f>
        <v>0</v>
      </c>
      <c r="X395" s="183">
        <f>SUMIFS(BKE!$F:$F,BKE!$C:$C,'nguyen vat lieu kho'!$A:$A,BKE!$B:$B,'nguyen vat lieu kho'!X$3)</f>
        <v>0</v>
      </c>
      <c r="Y395" s="183">
        <f>SUMIFS(BKE!$F:$F,BKE!$C:$C,'nguyen vat lieu kho'!$A:$A,BKE!$B:$B,'nguyen vat lieu kho'!Y$3)</f>
        <v>0</v>
      </c>
      <c r="Z395" s="183">
        <f>SUMIFS(BKE!$F:$F,BKE!$C:$C,'nguyen vat lieu kho'!$A:$A,BKE!$B:$B,'nguyen vat lieu kho'!Z$3)</f>
        <v>0</v>
      </c>
      <c r="AA395" s="183">
        <f>SUMIFS(BKE!$F:$F,BKE!$C:$C,'nguyen vat lieu kho'!$A:$A,BKE!$B:$B,'nguyen vat lieu kho'!AA$3)</f>
        <v>0</v>
      </c>
      <c r="AB395" s="183">
        <f>SUMIFS(BKE!$F:$F,BKE!$C:$C,'nguyen vat lieu kho'!$A:$A,BKE!$B:$B,'nguyen vat lieu kho'!AB$3)</f>
        <v>0</v>
      </c>
      <c r="AC395" s="183">
        <f>SUMIFS(BKE!$F:$F,BKE!$C:$C,'nguyen vat lieu kho'!$A:$A,BKE!$B:$B,'nguyen vat lieu kho'!AC$3)</f>
        <v>0</v>
      </c>
      <c r="AD395" s="183">
        <f>SUMIFS(BKE!$F:$F,BKE!$C:$C,'nguyen vat lieu kho'!$A:$A,BKE!$B:$B,'nguyen vat lieu kho'!AD$3)</f>
        <v>0</v>
      </c>
      <c r="AE395" s="183">
        <f>SUMIFS(BKE!$F:$F,BKE!$C:$C,'nguyen vat lieu kho'!$A:$A,BKE!$B:$B,'nguyen vat lieu kho'!AE$3)</f>
        <v>0</v>
      </c>
      <c r="AF395" s="183">
        <f>SUMIFS(BKE!$F:$F,BKE!$C:$C,'nguyen vat lieu kho'!$A:$A,BKE!$B:$B,'nguyen vat lieu kho'!AF$3)</f>
        <v>0</v>
      </c>
      <c r="AG395" s="183">
        <f>SUMIFS(BKE!$F:$F,BKE!$C:$C,'nguyen vat lieu kho'!$A:$A,BKE!$B:$B,'nguyen vat lieu kho'!AG$3)</f>
        <v>0</v>
      </c>
      <c r="AH395" s="183">
        <f>SUMIFS(BKE!$F:$F,BKE!$C:$C,'nguyen vat lieu kho'!$A:$A,BKE!$B:$B,'nguyen vat lieu kho'!AH$3)</f>
        <v>0</v>
      </c>
      <c r="AI395" s="183">
        <f>SUMIFS(BKE!$F:$F,BKE!$C:$C,'nguyen vat lieu kho'!$A:$A,BKE!$B:$B,'nguyen vat lieu kho'!AI$3)</f>
        <v>0</v>
      </c>
      <c r="AJ395" s="183">
        <f>SUMIFS(BKE!$F:$F,BKE!$C:$C,'nguyen vat lieu kho'!$A:$A,BKE!$B:$B,'nguyen vat lieu kho'!AJ$3)</f>
        <v>0</v>
      </c>
      <c r="AK395" s="183">
        <f>SUMIFS(BKE!$F:$F,BKE!$C:$C,'nguyen vat lieu kho'!$A:$A,BKE!$B:$B,'nguyen vat lieu kho'!AK$3)</f>
        <v>0</v>
      </c>
      <c r="AL395" s="183">
        <f>SUMIFS(BKE!$F:$F,BKE!$C:$C,'nguyen vat lieu kho'!$A:$A,BKE!$B:$B,'nguyen vat lieu kho'!AL$3)</f>
        <v>0</v>
      </c>
      <c r="AM395" s="183">
        <f>SUMIFS(BKE!$F:$F,BKE!$C:$C,'nguyen vat lieu kho'!$A:$A,BKE!$B:$B,'nguyen vat lieu kho'!AM$3)</f>
        <v>0</v>
      </c>
      <c r="AN395" s="183">
        <f>SUMIFS(BKE!$F:$F,BKE!$C:$C,'nguyen vat lieu kho'!$A:$A,BKE!$B:$B,'nguyen vat lieu kho'!AN$3)</f>
        <v>0</v>
      </c>
      <c r="AO395" s="183">
        <f>SUMIFS(BKE!$F:$F,BKE!$C:$C,'nguyen vat lieu kho'!$A:$A,BKE!$B:$B,'nguyen vat lieu kho'!AO$3)</f>
        <v>0</v>
      </c>
      <c r="AP395" s="183">
        <f>SUMIFS(BKE!$F:$F,BKE!$C:$C,'nguyen vat lieu kho'!$A:$A,BKE!$B:$B,'nguyen vat lieu kho'!AP$3)</f>
        <v>0</v>
      </c>
      <c r="AQ395" s="183">
        <f>SUMIFS(BKE!$F:$F,BKE!$C:$C,'nguyen vat lieu kho'!$A:$A,BKE!$B:$B,'nguyen vat lieu kho'!AQ$3)</f>
        <v>0</v>
      </c>
    </row>
    <row r="396" spans="1:43" s="118" customFormat="1" ht="25.5" customHeight="1">
      <c r="A396" s="6" t="s">
        <v>497</v>
      </c>
      <c r="B396" s="131" t="s">
        <v>498</v>
      </c>
      <c r="C396" s="135" t="s">
        <v>27</v>
      </c>
      <c r="D396" s="123">
        <f>VLOOKUP(A396,BKE!C654:H1060,5,0)</f>
        <v>0</v>
      </c>
      <c r="E396" s="128"/>
      <c r="F396" s="124">
        <f t="shared" si="66"/>
        <v>0</v>
      </c>
      <c r="G396" s="125">
        <f t="shared" si="67"/>
        <v>110</v>
      </c>
      <c r="H396" s="126">
        <f t="shared" si="62"/>
        <v>0</v>
      </c>
      <c r="I396" s="127">
        <f t="shared" si="64"/>
        <v>110</v>
      </c>
      <c r="J396" s="127">
        <f t="shared" si="64"/>
        <v>0</v>
      </c>
      <c r="K396" s="128"/>
      <c r="L396" s="122">
        <f t="shared" si="65"/>
        <v>0</v>
      </c>
      <c r="M396" s="183">
        <f>SUMIFS(BKE!$F:$F,BKE!$C:$C,'nguyen vat lieu kho'!$A:$A,BKE!$B:$B,'nguyen vat lieu kho'!M$3)</f>
        <v>40</v>
      </c>
      <c r="N396" s="183">
        <f>SUMIFS(BKE!$F:$F,BKE!$C:$C,'nguyen vat lieu kho'!$A:$A,BKE!$B:$B,'nguyen vat lieu kho'!N$3)</f>
        <v>0</v>
      </c>
      <c r="O396" s="183">
        <f>SUMIFS(BKE!$F:$F,BKE!$C:$C,'nguyen vat lieu kho'!$A:$A,BKE!$B:$B,'nguyen vat lieu kho'!O$3)</f>
        <v>0</v>
      </c>
      <c r="P396" s="183">
        <f>SUMIFS(BKE!$F:$F,BKE!$C:$C,'nguyen vat lieu kho'!$A:$A,BKE!$B:$B,'nguyen vat lieu kho'!P$3)</f>
        <v>0</v>
      </c>
      <c r="Q396" s="183">
        <f>SUMIFS(BKE!$F:$F,BKE!$C:$C,'nguyen vat lieu kho'!$A:$A,BKE!$B:$B,'nguyen vat lieu kho'!Q$3)</f>
        <v>0</v>
      </c>
      <c r="R396" s="183">
        <f>SUMIFS(BKE!$F:$F,BKE!$C:$C,'nguyen vat lieu kho'!$A:$A,BKE!$B:$B,'nguyen vat lieu kho'!R$3)</f>
        <v>0</v>
      </c>
      <c r="S396" s="183">
        <f>SUMIFS(BKE!$F:$F,BKE!$C:$C,'nguyen vat lieu kho'!$A:$A,BKE!$B:$B,'nguyen vat lieu kho'!S$3)</f>
        <v>0</v>
      </c>
      <c r="T396" s="183">
        <f>SUMIFS(BKE!$F:$F,BKE!$C:$C,'nguyen vat lieu kho'!$A:$A,BKE!$B:$B,'nguyen vat lieu kho'!T$3)</f>
        <v>40</v>
      </c>
      <c r="U396" s="183">
        <f>SUMIFS(BKE!$F:$F,BKE!$C:$C,'nguyen vat lieu kho'!$A:$A,BKE!$B:$B,'nguyen vat lieu kho'!U$3)</f>
        <v>0</v>
      </c>
      <c r="V396" s="183">
        <f>SUMIFS(BKE!$F:$F,BKE!$C:$C,'nguyen vat lieu kho'!$A:$A,BKE!$B:$B,'nguyen vat lieu kho'!V$3)</f>
        <v>0</v>
      </c>
      <c r="W396" s="183">
        <f>SUMIFS(BKE!$F:$F,BKE!$C:$C,'nguyen vat lieu kho'!$A:$A,BKE!$B:$B,'nguyen vat lieu kho'!W$3)</f>
        <v>0</v>
      </c>
      <c r="X396" s="183">
        <f>SUMIFS(BKE!$F:$F,BKE!$C:$C,'nguyen vat lieu kho'!$A:$A,BKE!$B:$B,'nguyen vat lieu kho'!X$3)</f>
        <v>0</v>
      </c>
      <c r="Y396" s="183">
        <f>SUMIFS(BKE!$F:$F,BKE!$C:$C,'nguyen vat lieu kho'!$A:$A,BKE!$B:$B,'nguyen vat lieu kho'!Y$3)</f>
        <v>0</v>
      </c>
      <c r="Z396" s="183">
        <f>SUMIFS(BKE!$F:$F,BKE!$C:$C,'nguyen vat lieu kho'!$A:$A,BKE!$B:$B,'nguyen vat lieu kho'!Z$3)</f>
        <v>0</v>
      </c>
      <c r="AA396" s="183">
        <f>SUMIFS(BKE!$F:$F,BKE!$C:$C,'nguyen vat lieu kho'!$A:$A,BKE!$B:$B,'nguyen vat lieu kho'!AA$3)</f>
        <v>0</v>
      </c>
      <c r="AB396" s="183">
        <f>SUMIFS(BKE!$F:$F,BKE!$C:$C,'nguyen vat lieu kho'!$A:$A,BKE!$B:$B,'nguyen vat lieu kho'!AB$3)</f>
        <v>0</v>
      </c>
      <c r="AC396" s="183">
        <f>SUMIFS(BKE!$F:$F,BKE!$C:$C,'nguyen vat lieu kho'!$A:$A,BKE!$B:$B,'nguyen vat lieu kho'!AC$3)</f>
        <v>0</v>
      </c>
      <c r="AD396" s="183">
        <f>SUMIFS(BKE!$F:$F,BKE!$C:$C,'nguyen vat lieu kho'!$A:$A,BKE!$B:$B,'nguyen vat lieu kho'!AD$3)</f>
        <v>0</v>
      </c>
      <c r="AE396" s="183">
        <f>SUMIFS(BKE!$F:$F,BKE!$C:$C,'nguyen vat lieu kho'!$A:$A,BKE!$B:$B,'nguyen vat lieu kho'!AE$3)</f>
        <v>0</v>
      </c>
      <c r="AF396" s="183">
        <f>SUMIFS(BKE!$F:$F,BKE!$C:$C,'nguyen vat lieu kho'!$A:$A,BKE!$B:$B,'nguyen vat lieu kho'!AF$3)</f>
        <v>0</v>
      </c>
      <c r="AG396" s="183">
        <f>SUMIFS(BKE!$F:$F,BKE!$C:$C,'nguyen vat lieu kho'!$A:$A,BKE!$B:$B,'nguyen vat lieu kho'!AG$3)</f>
        <v>0</v>
      </c>
      <c r="AH396" s="183">
        <f>SUMIFS(BKE!$F:$F,BKE!$C:$C,'nguyen vat lieu kho'!$A:$A,BKE!$B:$B,'nguyen vat lieu kho'!AH$3)</f>
        <v>0</v>
      </c>
      <c r="AI396" s="183">
        <f>SUMIFS(BKE!$F:$F,BKE!$C:$C,'nguyen vat lieu kho'!$A:$A,BKE!$B:$B,'nguyen vat lieu kho'!AI$3)</f>
        <v>0</v>
      </c>
      <c r="AJ396" s="183">
        <f>SUMIFS(BKE!$F:$F,BKE!$C:$C,'nguyen vat lieu kho'!$A:$A,BKE!$B:$B,'nguyen vat lieu kho'!AJ$3)</f>
        <v>0</v>
      </c>
      <c r="AK396" s="183">
        <f>SUMIFS(BKE!$F:$F,BKE!$C:$C,'nguyen vat lieu kho'!$A:$A,BKE!$B:$B,'nguyen vat lieu kho'!AK$3)</f>
        <v>0</v>
      </c>
      <c r="AL396" s="183">
        <f>SUMIFS(BKE!$F:$F,BKE!$C:$C,'nguyen vat lieu kho'!$A:$A,BKE!$B:$B,'nguyen vat lieu kho'!AL$3)</f>
        <v>0</v>
      </c>
      <c r="AM396" s="183">
        <f>SUMIFS(BKE!$F:$F,BKE!$C:$C,'nguyen vat lieu kho'!$A:$A,BKE!$B:$B,'nguyen vat lieu kho'!AM$3)</f>
        <v>0</v>
      </c>
      <c r="AN396" s="183">
        <f>SUMIFS(BKE!$F:$F,BKE!$C:$C,'nguyen vat lieu kho'!$A:$A,BKE!$B:$B,'nguyen vat lieu kho'!AN$3)</f>
        <v>0</v>
      </c>
      <c r="AO396" s="183">
        <f>SUMIFS(BKE!$F:$F,BKE!$C:$C,'nguyen vat lieu kho'!$A:$A,BKE!$B:$B,'nguyen vat lieu kho'!AO$3)</f>
        <v>0</v>
      </c>
      <c r="AP396" s="183">
        <f>SUMIFS(BKE!$F:$F,BKE!$C:$C,'nguyen vat lieu kho'!$A:$A,BKE!$B:$B,'nguyen vat lieu kho'!AP$3)</f>
        <v>30</v>
      </c>
      <c r="AQ396" s="183">
        <f>SUMIFS(BKE!$F:$F,BKE!$C:$C,'nguyen vat lieu kho'!$A:$A,BKE!$B:$B,'nguyen vat lieu kho'!AQ$3)</f>
        <v>0</v>
      </c>
    </row>
    <row r="397" spans="1:43" s="118" customFormat="1" ht="25.5" customHeight="1">
      <c r="A397" s="6" t="s">
        <v>499</v>
      </c>
      <c r="B397" s="131" t="s">
        <v>500</v>
      </c>
      <c r="C397" s="135" t="s">
        <v>27</v>
      </c>
      <c r="D397" s="123"/>
      <c r="E397" s="128"/>
      <c r="F397" s="124">
        <f t="shared" si="66"/>
        <v>0</v>
      </c>
      <c r="G397" s="125">
        <f t="shared" si="67"/>
        <v>0</v>
      </c>
      <c r="H397" s="126">
        <f t="shared" si="62"/>
        <v>0</v>
      </c>
      <c r="I397" s="127">
        <f t="shared" si="64"/>
        <v>-20</v>
      </c>
      <c r="J397" s="127">
        <f t="shared" si="64"/>
        <v>0</v>
      </c>
      <c r="K397" s="128">
        <v>20</v>
      </c>
      <c r="L397" s="122">
        <f t="shared" si="65"/>
        <v>0</v>
      </c>
      <c r="M397" s="183">
        <f>SUMIFS(BKE!$F:$F,BKE!$C:$C,'nguyen vat lieu kho'!$A:$A,BKE!$B:$B,'nguyen vat lieu kho'!M$3)</f>
        <v>0</v>
      </c>
      <c r="N397" s="183">
        <f>SUMIFS(BKE!$F:$F,BKE!$C:$C,'nguyen vat lieu kho'!$A:$A,BKE!$B:$B,'nguyen vat lieu kho'!N$3)</f>
        <v>0</v>
      </c>
      <c r="O397" s="183">
        <f>SUMIFS(BKE!$F:$F,BKE!$C:$C,'nguyen vat lieu kho'!$A:$A,BKE!$B:$B,'nguyen vat lieu kho'!O$3)</f>
        <v>0</v>
      </c>
      <c r="P397" s="183">
        <f>SUMIFS(BKE!$F:$F,BKE!$C:$C,'nguyen vat lieu kho'!$A:$A,BKE!$B:$B,'nguyen vat lieu kho'!P$3)</f>
        <v>0</v>
      </c>
      <c r="Q397" s="183">
        <f>SUMIFS(BKE!$F:$F,BKE!$C:$C,'nguyen vat lieu kho'!$A:$A,BKE!$B:$B,'nguyen vat lieu kho'!Q$3)</f>
        <v>0</v>
      </c>
      <c r="R397" s="183">
        <f>SUMIFS(BKE!$F:$F,BKE!$C:$C,'nguyen vat lieu kho'!$A:$A,BKE!$B:$B,'nguyen vat lieu kho'!R$3)</f>
        <v>0</v>
      </c>
      <c r="S397" s="183">
        <f>SUMIFS(BKE!$F:$F,BKE!$C:$C,'nguyen vat lieu kho'!$A:$A,BKE!$B:$B,'nguyen vat lieu kho'!S$3)</f>
        <v>0</v>
      </c>
      <c r="T397" s="183">
        <f>SUMIFS(BKE!$F:$F,BKE!$C:$C,'nguyen vat lieu kho'!$A:$A,BKE!$B:$B,'nguyen vat lieu kho'!T$3)</f>
        <v>0</v>
      </c>
      <c r="U397" s="183">
        <f>SUMIFS(BKE!$F:$F,BKE!$C:$C,'nguyen vat lieu kho'!$A:$A,BKE!$B:$B,'nguyen vat lieu kho'!U$3)</f>
        <v>0</v>
      </c>
      <c r="V397" s="183">
        <f>SUMIFS(BKE!$F:$F,BKE!$C:$C,'nguyen vat lieu kho'!$A:$A,BKE!$B:$B,'nguyen vat lieu kho'!V$3)</f>
        <v>0</v>
      </c>
      <c r="W397" s="183">
        <f>SUMIFS(BKE!$F:$F,BKE!$C:$C,'nguyen vat lieu kho'!$A:$A,BKE!$B:$B,'nguyen vat lieu kho'!W$3)</f>
        <v>0</v>
      </c>
      <c r="X397" s="183">
        <f>SUMIFS(BKE!$F:$F,BKE!$C:$C,'nguyen vat lieu kho'!$A:$A,BKE!$B:$B,'nguyen vat lieu kho'!X$3)</f>
        <v>0</v>
      </c>
      <c r="Y397" s="183">
        <f>SUMIFS(BKE!$F:$F,BKE!$C:$C,'nguyen vat lieu kho'!$A:$A,BKE!$B:$B,'nguyen vat lieu kho'!Y$3)</f>
        <v>0</v>
      </c>
      <c r="Z397" s="183">
        <f>SUMIFS(BKE!$F:$F,BKE!$C:$C,'nguyen vat lieu kho'!$A:$A,BKE!$B:$B,'nguyen vat lieu kho'!Z$3)</f>
        <v>0</v>
      </c>
      <c r="AA397" s="183">
        <f>SUMIFS(BKE!$F:$F,BKE!$C:$C,'nguyen vat lieu kho'!$A:$A,BKE!$B:$B,'nguyen vat lieu kho'!AA$3)</f>
        <v>0</v>
      </c>
      <c r="AB397" s="183">
        <f>SUMIFS(BKE!$F:$F,BKE!$C:$C,'nguyen vat lieu kho'!$A:$A,BKE!$B:$B,'nguyen vat lieu kho'!AB$3)</f>
        <v>0</v>
      </c>
      <c r="AC397" s="183">
        <f>SUMIFS(BKE!$F:$F,BKE!$C:$C,'nguyen vat lieu kho'!$A:$A,BKE!$B:$B,'nguyen vat lieu kho'!AC$3)</f>
        <v>0</v>
      </c>
      <c r="AD397" s="183">
        <f>SUMIFS(BKE!$F:$F,BKE!$C:$C,'nguyen vat lieu kho'!$A:$A,BKE!$B:$B,'nguyen vat lieu kho'!AD$3)</f>
        <v>0</v>
      </c>
      <c r="AE397" s="183">
        <f>SUMIFS(BKE!$F:$F,BKE!$C:$C,'nguyen vat lieu kho'!$A:$A,BKE!$B:$B,'nguyen vat lieu kho'!AE$3)</f>
        <v>0</v>
      </c>
      <c r="AF397" s="183">
        <f>SUMIFS(BKE!$F:$F,BKE!$C:$C,'nguyen vat lieu kho'!$A:$A,BKE!$B:$B,'nguyen vat lieu kho'!AF$3)</f>
        <v>0</v>
      </c>
      <c r="AG397" s="183">
        <f>SUMIFS(BKE!$F:$F,BKE!$C:$C,'nguyen vat lieu kho'!$A:$A,BKE!$B:$B,'nguyen vat lieu kho'!AG$3)</f>
        <v>0</v>
      </c>
      <c r="AH397" s="183">
        <f>SUMIFS(BKE!$F:$F,BKE!$C:$C,'nguyen vat lieu kho'!$A:$A,BKE!$B:$B,'nguyen vat lieu kho'!AH$3)</f>
        <v>0</v>
      </c>
      <c r="AI397" s="183">
        <f>SUMIFS(BKE!$F:$F,BKE!$C:$C,'nguyen vat lieu kho'!$A:$A,BKE!$B:$B,'nguyen vat lieu kho'!AI$3)</f>
        <v>0</v>
      </c>
      <c r="AJ397" s="183">
        <f>SUMIFS(BKE!$F:$F,BKE!$C:$C,'nguyen vat lieu kho'!$A:$A,BKE!$B:$B,'nguyen vat lieu kho'!AJ$3)</f>
        <v>0</v>
      </c>
      <c r="AK397" s="183">
        <f>SUMIFS(BKE!$F:$F,BKE!$C:$C,'nguyen vat lieu kho'!$A:$A,BKE!$B:$B,'nguyen vat lieu kho'!AK$3)</f>
        <v>0</v>
      </c>
      <c r="AL397" s="183">
        <f>SUMIFS(BKE!$F:$F,BKE!$C:$C,'nguyen vat lieu kho'!$A:$A,BKE!$B:$B,'nguyen vat lieu kho'!AL$3)</f>
        <v>0</v>
      </c>
      <c r="AM397" s="183">
        <f>SUMIFS(BKE!$F:$F,BKE!$C:$C,'nguyen vat lieu kho'!$A:$A,BKE!$B:$B,'nguyen vat lieu kho'!AM$3)</f>
        <v>0</v>
      </c>
      <c r="AN397" s="183">
        <f>SUMIFS(BKE!$F:$F,BKE!$C:$C,'nguyen vat lieu kho'!$A:$A,BKE!$B:$B,'nguyen vat lieu kho'!AN$3)</f>
        <v>0</v>
      </c>
      <c r="AO397" s="183">
        <f>SUMIFS(BKE!$F:$F,BKE!$C:$C,'nguyen vat lieu kho'!$A:$A,BKE!$B:$B,'nguyen vat lieu kho'!AO$3)</f>
        <v>0</v>
      </c>
      <c r="AP397" s="183">
        <f>SUMIFS(BKE!$F:$F,BKE!$C:$C,'nguyen vat lieu kho'!$A:$A,BKE!$B:$B,'nguyen vat lieu kho'!AP$3)</f>
        <v>0</v>
      </c>
      <c r="AQ397" s="183">
        <f>SUMIFS(BKE!$F:$F,BKE!$C:$C,'nguyen vat lieu kho'!$A:$A,BKE!$B:$B,'nguyen vat lieu kho'!AQ$3)</f>
        <v>0</v>
      </c>
    </row>
    <row r="398" spans="1:43" s="118" customFormat="1" ht="25.5" customHeight="1">
      <c r="A398" s="6" t="s">
        <v>501</v>
      </c>
      <c r="B398" s="131" t="s">
        <v>502</v>
      </c>
      <c r="C398" s="135" t="s">
        <v>494</v>
      </c>
      <c r="D398" s="123"/>
      <c r="E398" s="128">
        <v>1</v>
      </c>
      <c r="F398" s="124">
        <f t="shared" si="66"/>
        <v>0</v>
      </c>
      <c r="G398" s="125">
        <f t="shared" si="67"/>
        <v>2</v>
      </c>
      <c r="H398" s="126">
        <f t="shared" si="62"/>
        <v>0</v>
      </c>
      <c r="I398" s="127">
        <f>E398+G398-K398</f>
        <v>3</v>
      </c>
      <c r="J398" s="127">
        <f t="shared" si="64"/>
        <v>0</v>
      </c>
      <c r="K398" s="128"/>
      <c r="L398" s="122">
        <f t="shared" si="65"/>
        <v>0</v>
      </c>
      <c r="M398" s="183">
        <f>SUMIFS(BKE!$F:$F,BKE!$C:$C,'nguyen vat lieu kho'!$A:$A,BKE!$B:$B,'nguyen vat lieu kho'!M$3)</f>
        <v>0</v>
      </c>
      <c r="N398" s="183">
        <f>SUMIFS(BKE!$F:$F,BKE!$C:$C,'nguyen vat lieu kho'!$A:$A,BKE!$B:$B,'nguyen vat lieu kho'!N$3)</f>
        <v>0</v>
      </c>
      <c r="O398" s="183">
        <f>SUMIFS(BKE!$F:$F,BKE!$C:$C,'nguyen vat lieu kho'!$A:$A,BKE!$B:$B,'nguyen vat lieu kho'!O$3)</f>
        <v>0</v>
      </c>
      <c r="P398" s="183">
        <f>SUMIFS(BKE!$F:$F,BKE!$C:$C,'nguyen vat lieu kho'!$A:$A,BKE!$B:$B,'nguyen vat lieu kho'!P$3)</f>
        <v>0</v>
      </c>
      <c r="Q398" s="183">
        <f>SUMIFS(BKE!$F:$F,BKE!$C:$C,'nguyen vat lieu kho'!$A:$A,BKE!$B:$B,'nguyen vat lieu kho'!Q$3)</f>
        <v>0</v>
      </c>
      <c r="R398" s="183">
        <f>SUMIFS(BKE!$F:$F,BKE!$C:$C,'nguyen vat lieu kho'!$A:$A,BKE!$B:$B,'nguyen vat lieu kho'!R$3)</f>
        <v>0</v>
      </c>
      <c r="S398" s="183">
        <f>SUMIFS(BKE!$F:$F,BKE!$C:$C,'nguyen vat lieu kho'!$A:$A,BKE!$B:$B,'nguyen vat lieu kho'!S$3)</f>
        <v>0</v>
      </c>
      <c r="T398" s="183">
        <f>SUMIFS(BKE!$F:$F,BKE!$C:$C,'nguyen vat lieu kho'!$A:$A,BKE!$B:$B,'nguyen vat lieu kho'!T$3)</f>
        <v>1</v>
      </c>
      <c r="U398" s="183">
        <f>SUMIFS(BKE!$F:$F,BKE!$C:$C,'nguyen vat lieu kho'!$A:$A,BKE!$B:$B,'nguyen vat lieu kho'!U$3)</f>
        <v>0</v>
      </c>
      <c r="V398" s="183">
        <f>SUMIFS(BKE!$F:$F,BKE!$C:$C,'nguyen vat lieu kho'!$A:$A,BKE!$B:$B,'nguyen vat lieu kho'!V$3)</f>
        <v>0</v>
      </c>
      <c r="W398" s="183">
        <f>SUMIFS(BKE!$F:$F,BKE!$C:$C,'nguyen vat lieu kho'!$A:$A,BKE!$B:$B,'nguyen vat lieu kho'!W$3)</f>
        <v>0</v>
      </c>
      <c r="X398" s="183">
        <f>SUMIFS(BKE!$F:$F,BKE!$C:$C,'nguyen vat lieu kho'!$A:$A,BKE!$B:$B,'nguyen vat lieu kho'!X$3)</f>
        <v>0</v>
      </c>
      <c r="Y398" s="183">
        <f>SUMIFS(BKE!$F:$F,BKE!$C:$C,'nguyen vat lieu kho'!$A:$A,BKE!$B:$B,'nguyen vat lieu kho'!Y$3)</f>
        <v>0</v>
      </c>
      <c r="Z398" s="183">
        <f>SUMIFS(BKE!$F:$F,BKE!$C:$C,'nguyen vat lieu kho'!$A:$A,BKE!$B:$B,'nguyen vat lieu kho'!Z$3)</f>
        <v>0</v>
      </c>
      <c r="AA398" s="183">
        <f>SUMIFS(BKE!$F:$F,BKE!$C:$C,'nguyen vat lieu kho'!$A:$A,BKE!$B:$B,'nguyen vat lieu kho'!AA$3)</f>
        <v>0</v>
      </c>
      <c r="AB398" s="183">
        <f>SUMIFS(BKE!$F:$F,BKE!$C:$C,'nguyen vat lieu kho'!$A:$A,BKE!$B:$B,'nguyen vat lieu kho'!AB$3)</f>
        <v>0</v>
      </c>
      <c r="AC398" s="183">
        <f>SUMIFS(BKE!$F:$F,BKE!$C:$C,'nguyen vat lieu kho'!$A:$A,BKE!$B:$B,'nguyen vat lieu kho'!AC$3)</f>
        <v>0</v>
      </c>
      <c r="AD398" s="183">
        <f>SUMIFS(BKE!$F:$F,BKE!$C:$C,'nguyen vat lieu kho'!$A:$A,BKE!$B:$B,'nguyen vat lieu kho'!AD$3)</f>
        <v>0</v>
      </c>
      <c r="AE398" s="183">
        <f>SUMIFS(BKE!$F:$F,BKE!$C:$C,'nguyen vat lieu kho'!$A:$A,BKE!$B:$B,'nguyen vat lieu kho'!AE$3)</f>
        <v>0</v>
      </c>
      <c r="AF398" s="183">
        <f>SUMIFS(BKE!$F:$F,BKE!$C:$C,'nguyen vat lieu kho'!$A:$A,BKE!$B:$B,'nguyen vat lieu kho'!AF$3)</f>
        <v>0</v>
      </c>
      <c r="AG398" s="183">
        <f>SUMIFS(BKE!$F:$F,BKE!$C:$C,'nguyen vat lieu kho'!$A:$A,BKE!$B:$B,'nguyen vat lieu kho'!AG$3)</f>
        <v>0</v>
      </c>
      <c r="AH398" s="183">
        <f>SUMIFS(BKE!$F:$F,BKE!$C:$C,'nguyen vat lieu kho'!$A:$A,BKE!$B:$B,'nguyen vat lieu kho'!AH$3)</f>
        <v>0</v>
      </c>
      <c r="AI398" s="183">
        <f>SUMIFS(BKE!$F:$F,BKE!$C:$C,'nguyen vat lieu kho'!$A:$A,BKE!$B:$B,'nguyen vat lieu kho'!AI$3)</f>
        <v>0</v>
      </c>
      <c r="AJ398" s="183">
        <f>SUMIFS(BKE!$F:$F,BKE!$C:$C,'nguyen vat lieu kho'!$A:$A,BKE!$B:$B,'nguyen vat lieu kho'!AJ$3)</f>
        <v>0</v>
      </c>
      <c r="AK398" s="183">
        <f>SUMIFS(BKE!$F:$F,BKE!$C:$C,'nguyen vat lieu kho'!$A:$A,BKE!$B:$B,'nguyen vat lieu kho'!AK$3)</f>
        <v>0</v>
      </c>
      <c r="AL398" s="183">
        <f>SUMIFS(BKE!$F:$F,BKE!$C:$C,'nguyen vat lieu kho'!$A:$A,BKE!$B:$B,'nguyen vat lieu kho'!AL$3)</f>
        <v>0</v>
      </c>
      <c r="AM398" s="183">
        <f>SUMIFS(BKE!$F:$F,BKE!$C:$C,'nguyen vat lieu kho'!$A:$A,BKE!$B:$B,'nguyen vat lieu kho'!AM$3)</f>
        <v>0</v>
      </c>
      <c r="AN398" s="183">
        <f>SUMIFS(BKE!$F:$F,BKE!$C:$C,'nguyen vat lieu kho'!$A:$A,BKE!$B:$B,'nguyen vat lieu kho'!AN$3)</f>
        <v>0</v>
      </c>
      <c r="AO398" s="183">
        <f>SUMIFS(BKE!$F:$F,BKE!$C:$C,'nguyen vat lieu kho'!$A:$A,BKE!$B:$B,'nguyen vat lieu kho'!AO$3)</f>
        <v>0</v>
      </c>
      <c r="AP398" s="183">
        <f>SUMIFS(BKE!$F:$F,BKE!$C:$C,'nguyen vat lieu kho'!$A:$A,BKE!$B:$B,'nguyen vat lieu kho'!AP$3)</f>
        <v>1</v>
      </c>
      <c r="AQ398" s="183">
        <f>SUMIFS(BKE!$F:$F,BKE!$C:$C,'nguyen vat lieu kho'!$A:$A,BKE!$B:$B,'nguyen vat lieu kho'!AQ$3)</f>
        <v>0</v>
      </c>
    </row>
    <row r="399" spans="1:43" s="118" customFormat="1" ht="25.5" customHeight="1">
      <c r="A399" s="6" t="s">
        <v>503</v>
      </c>
      <c r="B399" s="131" t="s">
        <v>504</v>
      </c>
      <c r="C399" s="135" t="s">
        <v>494</v>
      </c>
      <c r="D399" s="123">
        <f>VLOOKUP(A399,BKE!C657:H1063,5,0)</f>
        <v>0</v>
      </c>
      <c r="E399" s="128">
        <v>1</v>
      </c>
      <c r="F399" s="124">
        <f t="shared" si="66"/>
        <v>0</v>
      </c>
      <c r="G399" s="125">
        <f t="shared" si="67"/>
        <v>2</v>
      </c>
      <c r="H399" s="126">
        <f t="shared" si="62"/>
        <v>0</v>
      </c>
      <c r="I399" s="127">
        <f t="shared" si="64"/>
        <v>1.5</v>
      </c>
      <c r="J399" s="127">
        <f>F399+H399-L399</f>
        <v>0</v>
      </c>
      <c r="K399" s="128">
        <v>1.5</v>
      </c>
      <c r="L399" s="122">
        <f t="shared" si="65"/>
        <v>0</v>
      </c>
      <c r="M399" s="183">
        <f>SUMIFS(BKE!$F:$F,BKE!$C:$C,'nguyen vat lieu kho'!$A:$A,BKE!$B:$B,'nguyen vat lieu kho'!M$3)</f>
        <v>0</v>
      </c>
      <c r="N399" s="183">
        <f>SUMIFS(BKE!$F:$F,BKE!$C:$C,'nguyen vat lieu kho'!$A:$A,BKE!$B:$B,'nguyen vat lieu kho'!N$3)</f>
        <v>0</v>
      </c>
      <c r="O399" s="183">
        <f>SUMIFS(BKE!$F:$F,BKE!$C:$C,'nguyen vat lieu kho'!$A:$A,BKE!$B:$B,'nguyen vat lieu kho'!O$3)</f>
        <v>0</v>
      </c>
      <c r="P399" s="183">
        <f>SUMIFS(BKE!$F:$F,BKE!$C:$C,'nguyen vat lieu kho'!$A:$A,BKE!$B:$B,'nguyen vat lieu kho'!P$3)</f>
        <v>0</v>
      </c>
      <c r="Q399" s="183">
        <f>SUMIFS(BKE!$F:$F,BKE!$C:$C,'nguyen vat lieu kho'!$A:$A,BKE!$B:$B,'nguyen vat lieu kho'!Q$3)</f>
        <v>0</v>
      </c>
      <c r="R399" s="183">
        <f>SUMIFS(BKE!$F:$F,BKE!$C:$C,'nguyen vat lieu kho'!$A:$A,BKE!$B:$B,'nguyen vat lieu kho'!R$3)</f>
        <v>0</v>
      </c>
      <c r="S399" s="183">
        <f>SUMIFS(BKE!$F:$F,BKE!$C:$C,'nguyen vat lieu kho'!$A:$A,BKE!$B:$B,'nguyen vat lieu kho'!S$3)</f>
        <v>0</v>
      </c>
      <c r="T399" s="183">
        <f>SUMIFS(BKE!$F:$F,BKE!$C:$C,'nguyen vat lieu kho'!$A:$A,BKE!$B:$B,'nguyen vat lieu kho'!T$3)</f>
        <v>1</v>
      </c>
      <c r="U399" s="183">
        <f>SUMIFS(BKE!$F:$F,BKE!$C:$C,'nguyen vat lieu kho'!$A:$A,BKE!$B:$B,'nguyen vat lieu kho'!U$3)</f>
        <v>0</v>
      </c>
      <c r="V399" s="183">
        <f>SUMIFS(BKE!$F:$F,BKE!$C:$C,'nguyen vat lieu kho'!$A:$A,BKE!$B:$B,'nguyen vat lieu kho'!V$3)</f>
        <v>0</v>
      </c>
      <c r="W399" s="183">
        <f>SUMIFS(BKE!$F:$F,BKE!$C:$C,'nguyen vat lieu kho'!$A:$A,BKE!$B:$B,'nguyen vat lieu kho'!W$3)</f>
        <v>0</v>
      </c>
      <c r="X399" s="183">
        <f>SUMIFS(BKE!$F:$F,BKE!$C:$C,'nguyen vat lieu kho'!$A:$A,BKE!$B:$B,'nguyen vat lieu kho'!X$3)</f>
        <v>0</v>
      </c>
      <c r="Y399" s="183">
        <f>SUMIFS(BKE!$F:$F,BKE!$C:$C,'nguyen vat lieu kho'!$A:$A,BKE!$B:$B,'nguyen vat lieu kho'!Y$3)</f>
        <v>0</v>
      </c>
      <c r="Z399" s="183">
        <f>SUMIFS(BKE!$F:$F,BKE!$C:$C,'nguyen vat lieu kho'!$A:$A,BKE!$B:$B,'nguyen vat lieu kho'!Z$3)</f>
        <v>0</v>
      </c>
      <c r="AA399" s="183">
        <f>SUMIFS(BKE!$F:$F,BKE!$C:$C,'nguyen vat lieu kho'!$A:$A,BKE!$B:$B,'nguyen vat lieu kho'!AA$3)</f>
        <v>0</v>
      </c>
      <c r="AB399" s="183">
        <f>SUMIFS(BKE!$F:$F,BKE!$C:$C,'nguyen vat lieu kho'!$A:$A,BKE!$B:$B,'nguyen vat lieu kho'!AB$3)</f>
        <v>0</v>
      </c>
      <c r="AC399" s="183">
        <f>SUMIFS(BKE!$F:$F,BKE!$C:$C,'nguyen vat lieu kho'!$A:$A,BKE!$B:$B,'nguyen vat lieu kho'!AC$3)</f>
        <v>0</v>
      </c>
      <c r="AD399" s="183">
        <f>SUMIFS(BKE!$F:$F,BKE!$C:$C,'nguyen vat lieu kho'!$A:$A,BKE!$B:$B,'nguyen vat lieu kho'!AD$3)</f>
        <v>0</v>
      </c>
      <c r="AE399" s="183">
        <f>SUMIFS(BKE!$F:$F,BKE!$C:$C,'nguyen vat lieu kho'!$A:$A,BKE!$B:$B,'nguyen vat lieu kho'!AE$3)</f>
        <v>0</v>
      </c>
      <c r="AF399" s="183">
        <f>SUMIFS(BKE!$F:$F,BKE!$C:$C,'nguyen vat lieu kho'!$A:$A,BKE!$B:$B,'nguyen vat lieu kho'!AF$3)</f>
        <v>0</v>
      </c>
      <c r="AG399" s="183">
        <f>SUMIFS(BKE!$F:$F,BKE!$C:$C,'nguyen vat lieu kho'!$A:$A,BKE!$B:$B,'nguyen vat lieu kho'!AG$3)</f>
        <v>0</v>
      </c>
      <c r="AH399" s="183">
        <f>SUMIFS(BKE!$F:$F,BKE!$C:$C,'nguyen vat lieu kho'!$A:$A,BKE!$B:$B,'nguyen vat lieu kho'!AH$3)</f>
        <v>1</v>
      </c>
      <c r="AI399" s="183">
        <f>SUMIFS(BKE!$F:$F,BKE!$C:$C,'nguyen vat lieu kho'!$A:$A,BKE!$B:$B,'nguyen vat lieu kho'!AI$3)</f>
        <v>0</v>
      </c>
      <c r="AJ399" s="183">
        <f>SUMIFS(BKE!$F:$F,BKE!$C:$C,'nguyen vat lieu kho'!$A:$A,BKE!$B:$B,'nguyen vat lieu kho'!AJ$3)</f>
        <v>0</v>
      </c>
      <c r="AK399" s="183">
        <f>SUMIFS(BKE!$F:$F,BKE!$C:$C,'nguyen vat lieu kho'!$A:$A,BKE!$B:$B,'nguyen vat lieu kho'!AK$3)</f>
        <v>0</v>
      </c>
      <c r="AL399" s="183">
        <f>SUMIFS(BKE!$F:$F,BKE!$C:$C,'nguyen vat lieu kho'!$A:$A,BKE!$B:$B,'nguyen vat lieu kho'!AL$3)</f>
        <v>0</v>
      </c>
      <c r="AM399" s="183">
        <f>SUMIFS(BKE!$F:$F,BKE!$C:$C,'nguyen vat lieu kho'!$A:$A,BKE!$B:$B,'nguyen vat lieu kho'!AM$3)</f>
        <v>0</v>
      </c>
      <c r="AN399" s="183">
        <f>SUMIFS(BKE!$F:$F,BKE!$C:$C,'nguyen vat lieu kho'!$A:$A,BKE!$B:$B,'nguyen vat lieu kho'!AN$3)</f>
        <v>0</v>
      </c>
      <c r="AO399" s="183">
        <f>SUMIFS(BKE!$F:$F,BKE!$C:$C,'nguyen vat lieu kho'!$A:$A,BKE!$B:$B,'nguyen vat lieu kho'!AO$3)</f>
        <v>0</v>
      </c>
      <c r="AP399" s="183">
        <f>SUMIFS(BKE!$F:$F,BKE!$C:$C,'nguyen vat lieu kho'!$A:$A,BKE!$B:$B,'nguyen vat lieu kho'!AP$3)</f>
        <v>0</v>
      </c>
      <c r="AQ399" s="183">
        <f>SUMIFS(BKE!$F:$F,BKE!$C:$C,'nguyen vat lieu kho'!$A:$A,BKE!$B:$B,'nguyen vat lieu kho'!AQ$3)</f>
        <v>0</v>
      </c>
    </row>
    <row r="400" spans="1:43" s="118" customFormat="1" ht="25.5" customHeight="1">
      <c r="A400" s="6" t="s">
        <v>505</v>
      </c>
      <c r="B400" s="131" t="s">
        <v>902</v>
      </c>
      <c r="C400" s="135" t="s">
        <v>99</v>
      </c>
      <c r="D400" s="123"/>
      <c r="E400" s="128"/>
      <c r="F400" s="124">
        <f t="shared" si="66"/>
        <v>0</v>
      </c>
      <c r="G400" s="125">
        <f t="shared" si="67"/>
        <v>3</v>
      </c>
      <c r="H400" s="126">
        <f t="shared" si="62"/>
        <v>0</v>
      </c>
      <c r="I400" s="127">
        <f t="shared" si="64"/>
        <v>3</v>
      </c>
      <c r="J400" s="127">
        <f t="shared" si="64"/>
        <v>0</v>
      </c>
      <c r="K400" s="128"/>
      <c r="L400" s="122">
        <f t="shared" si="65"/>
        <v>0</v>
      </c>
      <c r="M400" s="183">
        <f>SUMIFS(BKE!$F:$F,BKE!$C:$C,'nguyen vat lieu kho'!$A:$A,BKE!$B:$B,'nguyen vat lieu kho'!M$3)</f>
        <v>0</v>
      </c>
      <c r="N400" s="183">
        <f>SUMIFS(BKE!$F:$F,BKE!$C:$C,'nguyen vat lieu kho'!$A:$A,BKE!$B:$B,'nguyen vat lieu kho'!N$3)</f>
        <v>0</v>
      </c>
      <c r="O400" s="183">
        <f>SUMIFS(BKE!$F:$F,BKE!$C:$C,'nguyen vat lieu kho'!$A:$A,BKE!$B:$B,'nguyen vat lieu kho'!O$3)</f>
        <v>0</v>
      </c>
      <c r="P400" s="183">
        <f>SUMIFS(BKE!$F:$F,BKE!$C:$C,'nguyen vat lieu kho'!$A:$A,BKE!$B:$B,'nguyen vat lieu kho'!P$3)</f>
        <v>0</v>
      </c>
      <c r="Q400" s="183">
        <f>SUMIFS(BKE!$F:$F,BKE!$C:$C,'nguyen vat lieu kho'!$A:$A,BKE!$B:$B,'nguyen vat lieu kho'!Q$3)</f>
        <v>0</v>
      </c>
      <c r="R400" s="183">
        <f>SUMIFS(BKE!$F:$F,BKE!$C:$C,'nguyen vat lieu kho'!$A:$A,BKE!$B:$B,'nguyen vat lieu kho'!R$3)</f>
        <v>0</v>
      </c>
      <c r="S400" s="183">
        <f>SUMIFS(BKE!$F:$F,BKE!$C:$C,'nguyen vat lieu kho'!$A:$A,BKE!$B:$B,'nguyen vat lieu kho'!S$3)</f>
        <v>0</v>
      </c>
      <c r="T400" s="183">
        <f>SUMIFS(BKE!$F:$F,BKE!$C:$C,'nguyen vat lieu kho'!$A:$A,BKE!$B:$B,'nguyen vat lieu kho'!T$3)</f>
        <v>0</v>
      </c>
      <c r="U400" s="183">
        <f>SUMIFS(BKE!$F:$F,BKE!$C:$C,'nguyen vat lieu kho'!$A:$A,BKE!$B:$B,'nguyen vat lieu kho'!U$3)</f>
        <v>0</v>
      </c>
      <c r="V400" s="183">
        <f>SUMIFS(BKE!$F:$F,BKE!$C:$C,'nguyen vat lieu kho'!$A:$A,BKE!$B:$B,'nguyen vat lieu kho'!V$3)</f>
        <v>0</v>
      </c>
      <c r="W400" s="183">
        <f>SUMIFS(BKE!$F:$F,BKE!$C:$C,'nguyen vat lieu kho'!$A:$A,BKE!$B:$B,'nguyen vat lieu kho'!W$3)</f>
        <v>0</v>
      </c>
      <c r="X400" s="183">
        <f>SUMIFS(BKE!$F:$F,BKE!$C:$C,'nguyen vat lieu kho'!$A:$A,BKE!$B:$B,'nguyen vat lieu kho'!X$3)</f>
        <v>0</v>
      </c>
      <c r="Y400" s="183">
        <f>SUMIFS(BKE!$F:$F,BKE!$C:$C,'nguyen vat lieu kho'!$A:$A,BKE!$B:$B,'nguyen vat lieu kho'!Y$3)</f>
        <v>0</v>
      </c>
      <c r="Z400" s="183">
        <f>SUMIFS(BKE!$F:$F,BKE!$C:$C,'nguyen vat lieu kho'!$A:$A,BKE!$B:$B,'nguyen vat lieu kho'!Z$3)</f>
        <v>0</v>
      </c>
      <c r="AA400" s="183">
        <f>SUMIFS(BKE!$F:$F,BKE!$C:$C,'nguyen vat lieu kho'!$A:$A,BKE!$B:$B,'nguyen vat lieu kho'!AA$3)</f>
        <v>0</v>
      </c>
      <c r="AB400" s="183">
        <f>SUMIFS(BKE!$F:$F,BKE!$C:$C,'nguyen vat lieu kho'!$A:$A,BKE!$B:$B,'nguyen vat lieu kho'!AB$3)</f>
        <v>0</v>
      </c>
      <c r="AC400" s="183">
        <f>SUMIFS(BKE!$F:$F,BKE!$C:$C,'nguyen vat lieu kho'!$A:$A,BKE!$B:$B,'nguyen vat lieu kho'!AC$3)</f>
        <v>0</v>
      </c>
      <c r="AD400" s="183">
        <f>SUMIFS(BKE!$F:$F,BKE!$C:$C,'nguyen vat lieu kho'!$A:$A,BKE!$B:$B,'nguyen vat lieu kho'!AD$3)</f>
        <v>0</v>
      </c>
      <c r="AE400" s="183">
        <f>SUMIFS(BKE!$F:$F,BKE!$C:$C,'nguyen vat lieu kho'!$A:$A,BKE!$B:$B,'nguyen vat lieu kho'!AE$3)</f>
        <v>0</v>
      </c>
      <c r="AF400" s="183">
        <f>SUMIFS(BKE!$F:$F,BKE!$C:$C,'nguyen vat lieu kho'!$A:$A,BKE!$B:$B,'nguyen vat lieu kho'!AF$3)</f>
        <v>0</v>
      </c>
      <c r="AG400" s="183">
        <f>SUMIFS(BKE!$F:$F,BKE!$C:$C,'nguyen vat lieu kho'!$A:$A,BKE!$B:$B,'nguyen vat lieu kho'!AG$3)</f>
        <v>0</v>
      </c>
      <c r="AH400" s="183">
        <f>SUMIFS(BKE!$F:$F,BKE!$C:$C,'nguyen vat lieu kho'!$A:$A,BKE!$B:$B,'nguyen vat lieu kho'!AH$3)</f>
        <v>3</v>
      </c>
      <c r="AI400" s="183">
        <f>SUMIFS(BKE!$F:$F,BKE!$C:$C,'nguyen vat lieu kho'!$A:$A,BKE!$B:$B,'nguyen vat lieu kho'!AI$3)</f>
        <v>0</v>
      </c>
      <c r="AJ400" s="183">
        <f>SUMIFS(BKE!$F:$F,BKE!$C:$C,'nguyen vat lieu kho'!$A:$A,BKE!$B:$B,'nguyen vat lieu kho'!AJ$3)</f>
        <v>0</v>
      </c>
      <c r="AK400" s="183">
        <f>SUMIFS(BKE!$F:$F,BKE!$C:$C,'nguyen vat lieu kho'!$A:$A,BKE!$B:$B,'nguyen vat lieu kho'!AK$3)</f>
        <v>0</v>
      </c>
      <c r="AL400" s="183">
        <f>SUMIFS(BKE!$F:$F,BKE!$C:$C,'nguyen vat lieu kho'!$A:$A,BKE!$B:$B,'nguyen vat lieu kho'!AL$3)</f>
        <v>0</v>
      </c>
      <c r="AM400" s="183">
        <f>SUMIFS(BKE!$F:$F,BKE!$C:$C,'nguyen vat lieu kho'!$A:$A,BKE!$B:$B,'nguyen vat lieu kho'!AM$3)</f>
        <v>0</v>
      </c>
      <c r="AN400" s="183">
        <f>SUMIFS(BKE!$F:$F,BKE!$C:$C,'nguyen vat lieu kho'!$A:$A,BKE!$B:$B,'nguyen vat lieu kho'!AN$3)</f>
        <v>0</v>
      </c>
      <c r="AO400" s="183">
        <f>SUMIFS(BKE!$F:$F,BKE!$C:$C,'nguyen vat lieu kho'!$A:$A,BKE!$B:$B,'nguyen vat lieu kho'!AO$3)</f>
        <v>0</v>
      </c>
      <c r="AP400" s="183">
        <f>SUMIFS(BKE!$F:$F,BKE!$C:$C,'nguyen vat lieu kho'!$A:$A,BKE!$B:$B,'nguyen vat lieu kho'!AP$3)</f>
        <v>0</v>
      </c>
      <c r="AQ400" s="183">
        <f>SUMIFS(BKE!$F:$F,BKE!$C:$C,'nguyen vat lieu kho'!$A:$A,BKE!$B:$B,'nguyen vat lieu kho'!AQ$3)</f>
        <v>0</v>
      </c>
    </row>
    <row r="401" spans="1:43" s="118" customFormat="1" ht="25.5" customHeight="1">
      <c r="A401" s="6" t="s">
        <v>143</v>
      </c>
      <c r="B401" s="131" t="s">
        <v>144</v>
      </c>
      <c r="C401" s="135" t="s">
        <v>115</v>
      </c>
      <c r="D401" s="123">
        <f>VLOOKUP(A401,BKE!C659:H1065,5,0)</f>
        <v>0</v>
      </c>
      <c r="E401" s="128"/>
      <c r="F401" s="124">
        <f t="shared" si="66"/>
        <v>0</v>
      </c>
      <c r="G401" s="125">
        <f t="shared" si="67"/>
        <v>20</v>
      </c>
      <c r="H401" s="126">
        <f t="shared" si="62"/>
        <v>0</v>
      </c>
      <c r="I401" s="127">
        <f>E401+G401-K401</f>
        <v>20</v>
      </c>
      <c r="J401" s="127">
        <f>F401+H401-L401</f>
        <v>0</v>
      </c>
      <c r="K401" s="128"/>
      <c r="L401" s="122">
        <f t="shared" si="65"/>
        <v>0</v>
      </c>
      <c r="M401" s="183">
        <f>SUMIFS(BKE!$F:$F,BKE!$C:$C,'nguyen vat lieu kho'!$A:$A,BKE!$B:$B,'nguyen vat lieu kho'!M$3)</f>
        <v>0</v>
      </c>
      <c r="N401" s="183">
        <f>SUMIFS(BKE!$F:$F,BKE!$C:$C,'nguyen vat lieu kho'!$A:$A,BKE!$B:$B,'nguyen vat lieu kho'!N$3)</f>
        <v>0</v>
      </c>
      <c r="O401" s="183">
        <f>SUMIFS(BKE!$F:$F,BKE!$C:$C,'nguyen vat lieu kho'!$A:$A,BKE!$B:$B,'nguyen vat lieu kho'!O$3)</f>
        <v>0</v>
      </c>
      <c r="P401" s="183">
        <f>SUMIFS(BKE!$F:$F,BKE!$C:$C,'nguyen vat lieu kho'!$A:$A,BKE!$B:$B,'nguyen vat lieu kho'!P$3)</f>
        <v>0</v>
      </c>
      <c r="Q401" s="183">
        <f>SUMIFS(BKE!$F:$F,BKE!$C:$C,'nguyen vat lieu kho'!$A:$A,BKE!$B:$B,'nguyen vat lieu kho'!Q$3)</f>
        <v>0</v>
      </c>
      <c r="R401" s="183">
        <f>SUMIFS(BKE!$F:$F,BKE!$C:$C,'nguyen vat lieu kho'!$A:$A,BKE!$B:$B,'nguyen vat lieu kho'!R$3)</f>
        <v>0</v>
      </c>
      <c r="S401" s="183">
        <f>SUMIFS(BKE!$F:$F,BKE!$C:$C,'nguyen vat lieu kho'!$A:$A,BKE!$B:$B,'nguyen vat lieu kho'!S$3)</f>
        <v>0</v>
      </c>
      <c r="T401" s="183">
        <f>SUMIFS(BKE!$F:$F,BKE!$C:$C,'nguyen vat lieu kho'!$A:$A,BKE!$B:$B,'nguyen vat lieu kho'!T$3)</f>
        <v>0</v>
      </c>
      <c r="U401" s="183">
        <f>SUMIFS(BKE!$F:$F,BKE!$C:$C,'nguyen vat lieu kho'!$A:$A,BKE!$B:$B,'nguyen vat lieu kho'!U$3)</f>
        <v>0</v>
      </c>
      <c r="V401" s="183">
        <f>SUMIFS(BKE!$F:$F,BKE!$C:$C,'nguyen vat lieu kho'!$A:$A,BKE!$B:$B,'nguyen vat lieu kho'!V$3)</f>
        <v>0</v>
      </c>
      <c r="W401" s="183">
        <f>SUMIFS(BKE!$F:$F,BKE!$C:$C,'nguyen vat lieu kho'!$A:$A,BKE!$B:$B,'nguyen vat lieu kho'!W$3)</f>
        <v>0</v>
      </c>
      <c r="X401" s="183">
        <f>SUMIFS(BKE!$F:$F,BKE!$C:$C,'nguyen vat lieu kho'!$A:$A,BKE!$B:$B,'nguyen vat lieu kho'!X$3)</f>
        <v>0</v>
      </c>
      <c r="Y401" s="183">
        <f>SUMIFS(BKE!$F:$F,BKE!$C:$C,'nguyen vat lieu kho'!$A:$A,BKE!$B:$B,'nguyen vat lieu kho'!Y$3)</f>
        <v>0</v>
      </c>
      <c r="Z401" s="183">
        <f>SUMIFS(BKE!$F:$F,BKE!$C:$C,'nguyen vat lieu kho'!$A:$A,BKE!$B:$B,'nguyen vat lieu kho'!Z$3)</f>
        <v>0</v>
      </c>
      <c r="AA401" s="183">
        <f>SUMIFS(BKE!$F:$F,BKE!$C:$C,'nguyen vat lieu kho'!$A:$A,BKE!$B:$B,'nguyen vat lieu kho'!AA$3)</f>
        <v>0</v>
      </c>
      <c r="AB401" s="183">
        <f>SUMIFS(BKE!$F:$F,BKE!$C:$C,'nguyen vat lieu kho'!$A:$A,BKE!$B:$B,'nguyen vat lieu kho'!AB$3)</f>
        <v>0</v>
      </c>
      <c r="AC401" s="183">
        <f>SUMIFS(BKE!$F:$F,BKE!$C:$C,'nguyen vat lieu kho'!$A:$A,BKE!$B:$B,'nguyen vat lieu kho'!AC$3)</f>
        <v>0</v>
      </c>
      <c r="AD401" s="183">
        <f>SUMIFS(BKE!$F:$F,BKE!$C:$C,'nguyen vat lieu kho'!$A:$A,BKE!$B:$B,'nguyen vat lieu kho'!AD$3)</f>
        <v>0</v>
      </c>
      <c r="AE401" s="183">
        <f>SUMIFS(BKE!$F:$F,BKE!$C:$C,'nguyen vat lieu kho'!$A:$A,BKE!$B:$B,'nguyen vat lieu kho'!AE$3)</f>
        <v>0</v>
      </c>
      <c r="AF401" s="183">
        <f>SUMIFS(BKE!$F:$F,BKE!$C:$C,'nguyen vat lieu kho'!$A:$A,BKE!$B:$B,'nguyen vat lieu kho'!AF$3)</f>
        <v>0</v>
      </c>
      <c r="AG401" s="183">
        <f>SUMIFS(BKE!$F:$F,BKE!$C:$C,'nguyen vat lieu kho'!$A:$A,BKE!$B:$B,'nguyen vat lieu kho'!AG$3)</f>
        <v>0</v>
      </c>
      <c r="AH401" s="183">
        <f>SUMIFS(BKE!$F:$F,BKE!$C:$C,'nguyen vat lieu kho'!$A:$A,BKE!$B:$B,'nguyen vat lieu kho'!AH$3)</f>
        <v>10</v>
      </c>
      <c r="AI401" s="183">
        <f>SUMIFS(BKE!$F:$F,BKE!$C:$C,'nguyen vat lieu kho'!$A:$A,BKE!$B:$B,'nguyen vat lieu kho'!AI$3)</f>
        <v>0</v>
      </c>
      <c r="AJ401" s="183">
        <f>SUMIFS(BKE!$F:$F,BKE!$C:$C,'nguyen vat lieu kho'!$A:$A,BKE!$B:$B,'nguyen vat lieu kho'!AJ$3)</f>
        <v>0</v>
      </c>
      <c r="AK401" s="183">
        <f>SUMIFS(BKE!$F:$F,BKE!$C:$C,'nguyen vat lieu kho'!$A:$A,BKE!$B:$B,'nguyen vat lieu kho'!AK$3)</f>
        <v>0</v>
      </c>
      <c r="AL401" s="183">
        <f>SUMIFS(BKE!$F:$F,BKE!$C:$C,'nguyen vat lieu kho'!$A:$A,BKE!$B:$B,'nguyen vat lieu kho'!AL$3)</f>
        <v>0</v>
      </c>
      <c r="AM401" s="183">
        <f>SUMIFS(BKE!$F:$F,BKE!$C:$C,'nguyen vat lieu kho'!$A:$A,BKE!$B:$B,'nguyen vat lieu kho'!AM$3)</f>
        <v>0</v>
      </c>
      <c r="AN401" s="183">
        <f>SUMIFS(BKE!$F:$F,BKE!$C:$C,'nguyen vat lieu kho'!$A:$A,BKE!$B:$B,'nguyen vat lieu kho'!AN$3)</f>
        <v>0</v>
      </c>
      <c r="AO401" s="183">
        <f>SUMIFS(BKE!$F:$F,BKE!$C:$C,'nguyen vat lieu kho'!$A:$A,BKE!$B:$B,'nguyen vat lieu kho'!AO$3)</f>
        <v>0</v>
      </c>
      <c r="AP401" s="183">
        <f>SUMIFS(BKE!$F:$F,BKE!$C:$C,'nguyen vat lieu kho'!$A:$A,BKE!$B:$B,'nguyen vat lieu kho'!AP$3)</f>
        <v>10</v>
      </c>
      <c r="AQ401" s="183">
        <f>SUMIFS(BKE!$F:$F,BKE!$C:$C,'nguyen vat lieu kho'!$A:$A,BKE!$B:$B,'nguyen vat lieu kho'!AQ$3)</f>
        <v>0</v>
      </c>
    </row>
    <row r="402" spans="1:43" s="118" customFormat="1" ht="25.5" customHeight="1">
      <c r="A402" s="6" t="s">
        <v>506</v>
      </c>
      <c r="B402" s="131" t="s">
        <v>903</v>
      </c>
      <c r="C402" s="135" t="s">
        <v>99</v>
      </c>
      <c r="D402" s="123"/>
      <c r="E402" s="128"/>
      <c r="F402" s="124">
        <f t="shared" si="66"/>
        <v>0</v>
      </c>
      <c r="G402" s="125">
        <f t="shared" si="67"/>
        <v>3</v>
      </c>
      <c r="H402" s="126">
        <f t="shared" si="62"/>
        <v>0</v>
      </c>
      <c r="I402" s="127">
        <f t="shared" si="64"/>
        <v>3</v>
      </c>
      <c r="J402" s="127">
        <f t="shared" si="64"/>
        <v>0</v>
      </c>
      <c r="K402" s="128"/>
      <c r="L402" s="122">
        <f t="shared" si="65"/>
        <v>0</v>
      </c>
      <c r="M402" s="183">
        <f>SUMIFS(BKE!$F:$F,BKE!$C:$C,'nguyen vat lieu kho'!$A:$A,BKE!$B:$B,'nguyen vat lieu kho'!M$3)</f>
        <v>0</v>
      </c>
      <c r="N402" s="183">
        <f>SUMIFS(BKE!$F:$F,BKE!$C:$C,'nguyen vat lieu kho'!$A:$A,BKE!$B:$B,'nguyen vat lieu kho'!N$3)</f>
        <v>0</v>
      </c>
      <c r="O402" s="183">
        <f>SUMIFS(BKE!$F:$F,BKE!$C:$C,'nguyen vat lieu kho'!$A:$A,BKE!$B:$B,'nguyen vat lieu kho'!O$3)</f>
        <v>0</v>
      </c>
      <c r="P402" s="183">
        <f>SUMIFS(BKE!$F:$F,BKE!$C:$C,'nguyen vat lieu kho'!$A:$A,BKE!$B:$B,'nguyen vat lieu kho'!P$3)</f>
        <v>0</v>
      </c>
      <c r="Q402" s="183">
        <f>SUMIFS(BKE!$F:$F,BKE!$C:$C,'nguyen vat lieu kho'!$A:$A,BKE!$B:$B,'nguyen vat lieu kho'!Q$3)</f>
        <v>0</v>
      </c>
      <c r="R402" s="183">
        <f>SUMIFS(BKE!$F:$F,BKE!$C:$C,'nguyen vat lieu kho'!$A:$A,BKE!$B:$B,'nguyen vat lieu kho'!R$3)</f>
        <v>0</v>
      </c>
      <c r="S402" s="183">
        <f>SUMIFS(BKE!$F:$F,BKE!$C:$C,'nguyen vat lieu kho'!$A:$A,BKE!$B:$B,'nguyen vat lieu kho'!S$3)</f>
        <v>0</v>
      </c>
      <c r="T402" s="183">
        <f>SUMIFS(BKE!$F:$F,BKE!$C:$C,'nguyen vat lieu kho'!$A:$A,BKE!$B:$B,'nguyen vat lieu kho'!T$3)</f>
        <v>0</v>
      </c>
      <c r="U402" s="183">
        <f>SUMIFS(BKE!$F:$F,BKE!$C:$C,'nguyen vat lieu kho'!$A:$A,BKE!$B:$B,'nguyen vat lieu kho'!U$3)</f>
        <v>0</v>
      </c>
      <c r="V402" s="183">
        <f>SUMIFS(BKE!$F:$F,BKE!$C:$C,'nguyen vat lieu kho'!$A:$A,BKE!$B:$B,'nguyen vat lieu kho'!V$3)</f>
        <v>0</v>
      </c>
      <c r="W402" s="183">
        <f>SUMIFS(BKE!$F:$F,BKE!$C:$C,'nguyen vat lieu kho'!$A:$A,BKE!$B:$B,'nguyen vat lieu kho'!W$3)</f>
        <v>0</v>
      </c>
      <c r="X402" s="183">
        <f>SUMIFS(BKE!$F:$F,BKE!$C:$C,'nguyen vat lieu kho'!$A:$A,BKE!$B:$B,'nguyen vat lieu kho'!X$3)</f>
        <v>0</v>
      </c>
      <c r="Y402" s="183">
        <f>SUMIFS(BKE!$F:$F,BKE!$C:$C,'nguyen vat lieu kho'!$A:$A,BKE!$B:$B,'nguyen vat lieu kho'!Y$3)</f>
        <v>0</v>
      </c>
      <c r="Z402" s="183">
        <f>SUMIFS(BKE!$F:$F,BKE!$C:$C,'nguyen vat lieu kho'!$A:$A,BKE!$B:$B,'nguyen vat lieu kho'!Z$3)</f>
        <v>0</v>
      </c>
      <c r="AA402" s="183">
        <f>SUMIFS(BKE!$F:$F,BKE!$C:$C,'nguyen vat lieu kho'!$A:$A,BKE!$B:$B,'nguyen vat lieu kho'!AA$3)</f>
        <v>0</v>
      </c>
      <c r="AB402" s="183">
        <f>SUMIFS(BKE!$F:$F,BKE!$C:$C,'nguyen vat lieu kho'!$A:$A,BKE!$B:$B,'nguyen vat lieu kho'!AB$3)</f>
        <v>0</v>
      </c>
      <c r="AC402" s="183">
        <f>SUMIFS(BKE!$F:$F,BKE!$C:$C,'nguyen vat lieu kho'!$A:$A,BKE!$B:$B,'nguyen vat lieu kho'!AC$3)</f>
        <v>0</v>
      </c>
      <c r="AD402" s="183">
        <f>SUMIFS(BKE!$F:$F,BKE!$C:$C,'nguyen vat lieu kho'!$A:$A,BKE!$B:$B,'nguyen vat lieu kho'!AD$3)</f>
        <v>0</v>
      </c>
      <c r="AE402" s="183">
        <f>SUMIFS(BKE!$F:$F,BKE!$C:$C,'nguyen vat lieu kho'!$A:$A,BKE!$B:$B,'nguyen vat lieu kho'!AE$3)</f>
        <v>0</v>
      </c>
      <c r="AF402" s="183">
        <f>SUMIFS(BKE!$F:$F,BKE!$C:$C,'nguyen vat lieu kho'!$A:$A,BKE!$B:$B,'nguyen vat lieu kho'!AF$3)</f>
        <v>0</v>
      </c>
      <c r="AG402" s="183">
        <f>SUMIFS(BKE!$F:$F,BKE!$C:$C,'nguyen vat lieu kho'!$A:$A,BKE!$B:$B,'nguyen vat lieu kho'!AG$3)</f>
        <v>0</v>
      </c>
      <c r="AH402" s="183">
        <f>SUMIFS(BKE!$F:$F,BKE!$C:$C,'nguyen vat lieu kho'!$A:$A,BKE!$B:$B,'nguyen vat lieu kho'!AH$3)</f>
        <v>3</v>
      </c>
      <c r="AI402" s="183">
        <f>SUMIFS(BKE!$F:$F,BKE!$C:$C,'nguyen vat lieu kho'!$A:$A,BKE!$B:$B,'nguyen vat lieu kho'!AI$3)</f>
        <v>0</v>
      </c>
      <c r="AJ402" s="183">
        <f>SUMIFS(BKE!$F:$F,BKE!$C:$C,'nguyen vat lieu kho'!$A:$A,BKE!$B:$B,'nguyen vat lieu kho'!AJ$3)</f>
        <v>0</v>
      </c>
      <c r="AK402" s="183">
        <f>SUMIFS(BKE!$F:$F,BKE!$C:$C,'nguyen vat lieu kho'!$A:$A,BKE!$B:$B,'nguyen vat lieu kho'!AK$3)</f>
        <v>0</v>
      </c>
      <c r="AL402" s="183">
        <f>SUMIFS(BKE!$F:$F,BKE!$C:$C,'nguyen vat lieu kho'!$A:$A,BKE!$B:$B,'nguyen vat lieu kho'!AL$3)</f>
        <v>0</v>
      </c>
      <c r="AM402" s="183">
        <f>SUMIFS(BKE!$F:$F,BKE!$C:$C,'nguyen vat lieu kho'!$A:$A,BKE!$B:$B,'nguyen vat lieu kho'!AM$3)</f>
        <v>0</v>
      </c>
      <c r="AN402" s="183">
        <f>SUMIFS(BKE!$F:$F,BKE!$C:$C,'nguyen vat lieu kho'!$A:$A,BKE!$B:$B,'nguyen vat lieu kho'!AN$3)</f>
        <v>0</v>
      </c>
      <c r="AO402" s="183">
        <f>SUMIFS(BKE!$F:$F,BKE!$C:$C,'nguyen vat lieu kho'!$A:$A,BKE!$B:$B,'nguyen vat lieu kho'!AO$3)</f>
        <v>0</v>
      </c>
      <c r="AP402" s="183">
        <f>SUMIFS(BKE!$F:$F,BKE!$C:$C,'nguyen vat lieu kho'!$A:$A,BKE!$B:$B,'nguyen vat lieu kho'!AP$3)</f>
        <v>0</v>
      </c>
      <c r="AQ402" s="183">
        <f>SUMIFS(BKE!$F:$F,BKE!$C:$C,'nguyen vat lieu kho'!$A:$A,BKE!$B:$B,'nguyen vat lieu kho'!AQ$3)</f>
        <v>0</v>
      </c>
    </row>
    <row r="403" spans="1:43" s="118" customFormat="1" ht="25.5" customHeight="1">
      <c r="A403" s="6" t="s">
        <v>507</v>
      </c>
      <c r="B403" s="131" t="s">
        <v>508</v>
      </c>
      <c r="C403" s="135" t="s">
        <v>27</v>
      </c>
      <c r="D403" s="123"/>
      <c r="E403" s="128"/>
      <c r="F403" s="124">
        <f t="shared" si="66"/>
        <v>0</v>
      </c>
      <c r="G403" s="125">
        <f t="shared" si="67"/>
        <v>0</v>
      </c>
      <c r="H403" s="126">
        <f t="shared" si="62"/>
        <v>0</v>
      </c>
      <c r="I403" s="127">
        <f t="shared" si="64"/>
        <v>0</v>
      </c>
      <c r="J403" s="127">
        <f t="shared" si="64"/>
        <v>0</v>
      </c>
      <c r="K403" s="128"/>
      <c r="L403" s="122">
        <f t="shared" si="65"/>
        <v>0</v>
      </c>
      <c r="M403" s="183">
        <f>SUMIFS(BKE!$F:$F,BKE!$C:$C,'nguyen vat lieu kho'!$A:$A,BKE!$B:$B,'nguyen vat lieu kho'!M$3)</f>
        <v>0</v>
      </c>
      <c r="N403" s="183">
        <f>SUMIFS(BKE!$F:$F,BKE!$C:$C,'nguyen vat lieu kho'!$A:$A,BKE!$B:$B,'nguyen vat lieu kho'!N$3)</f>
        <v>0</v>
      </c>
      <c r="O403" s="183">
        <f>SUMIFS(BKE!$F:$F,BKE!$C:$C,'nguyen vat lieu kho'!$A:$A,BKE!$B:$B,'nguyen vat lieu kho'!O$3)</f>
        <v>0</v>
      </c>
      <c r="P403" s="183">
        <f>SUMIFS(BKE!$F:$F,BKE!$C:$C,'nguyen vat lieu kho'!$A:$A,BKE!$B:$B,'nguyen vat lieu kho'!P$3)</f>
        <v>0</v>
      </c>
      <c r="Q403" s="183">
        <f>SUMIFS(BKE!$F:$F,BKE!$C:$C,'nguyen vat lieu kho'!$A:$A,BKE!$B:$B,'nguyen vat lieu kho'!Q$3)</f>
        <v>0</v>
      </c>
      <c r="R403" s="183">
        <f>SUMIFS(BKE!$F:$F,BKE!$C:$C,'nguyen vat lieu kho'!$A:$A,BKE!$B:$B,'nguyen vat lieu kho'!R$3)</f>
        <v>0</v>
      </c>
      <c r="S403" s="183">
        <f>SUMIFS(BKE!$F:$F,BKE!$C:$C,'nguyen vat lieu kho'!$A:$A,BKE!$B:$B,'nguyen vat lieu kho'!S$3)</f>
        <v>0</v>
      </c>
      <c r="T403" s="183">
        <f>SUMIFS(BKE!$F:$F,BKE!$C:$C,'nguyen vat lieu kho'!$A:$A,BKE!$B:$B,'nguyen vat lieu kho'!T$3)</f>
        <v>0</v>
      </c>
      <c r="U403" s="183">
        <f>SUMIFS(BKE!$F:$F,BKE!$C:$C,'nguyen vat lieu kho'!$A:$A,BKE!$B:$B,'nguyen vat lieu kho'!U$3)</f>
        <v>0</v>
      </c>
      <c r="V403" s="183">
        <f>SUMIFS(BKE!$F:$F,BKE!$C:$C,'nguyen vat lieu kho'!$A:$A,BKE!$B:$B,'nguyen vat lieu kho'!V$3)</f>
        <v>0</v>
      </c>
      <c r="W403" s="183">
        <f>SUMIFS(BKE!$F:$F,BKE!$C:$C,'nguyen vat lieu kho'!$A:$A,BKE!$B:$B,'nguyen vat lieu kho'!W$3)</f>
        <v>0</v>
      </c>
      <c r="X403" s="183">
        <f>SUMIFS(BKE!$F:$F,BKE!$C:$C,'nguyen vat lieu kho'!$A:$A,BKE!$B:$B,'nguyen vat lieu kho'!X$3)</f>
        <v>0</v>
      </c>
      <c r="Y403" s="183">
        <f>SUMIFS(BKE!$F:$F,BKE!$C:$C,'nguyen vat lieu kho'!$A:$A,BKE!$B:$B,'nguyen vat lieu kho'!Y$3)</f>
        <v>0</v>
      </c>
      <c r="Z403" s="183">
        <f>SUMIFS(BKE!$F:$F,BKE!$C:$C,'nguyen vat lieu kho'!$A:$A,BKE!$B:$B,'nguyen vat lieu kho'!Z$3)</f>
        <v>0</v>
      </c>
      <c r="AA403" s="183">
        <f>SUMIFS(BKE!$F:$F,BKE!$C:$C,'nguyen vat lieu kho'!$A:$A,BKE!$B:$B,'nguyen vat lieu kho'!AA$3)</f>
        <v>0</v>
      </c>
      <c r="AB403" s="183">
        <f>SUMIFS(BKE!$F:$F,BKE!$C:$C,'nguyen vat lieu kho'!$A:$A,BKE!$B:$B,'nguyen vat lieu kho'!AB$3)</f>
        <v>0</v>
      </c>
      <c r="AC403" s="183">
        <f>SUMIFS(BKE!$F:$F,BKE!$C:$C,'nguyen vat lieu kho'!$A:$A,BKE!$B:$B,'nguyen vat lieu kho'!AC$3)</f>
        <v>0</v>
      </c>
      <c r="AD403" s="183">
        <f>SUMIFS(BKE!$F:$F,BKE!$C:$C,'nguyen vat lieu kho'!$A:$A,BKE!$B:$B,'nguyen vat lieu kho'!AD$3)</f>
        <v>0</v>
      </c>
      <c r="AE403" s="183">
        <f>SUMIFS(BKE!$F:$F,BKE!$C:$C,'nguyen vat lieu kho'!$A:$A,BKE!$B:$B,'nguyen vat lieu kho'!AE$3)</f>
        <v>0</v>
      </c>
      <c r="AF403" s="183">
        <f>SUMIFS(BKE!$F:$F,BKE!$C:$C,'nguyen vat lieu kho'!$A:$A,BKE!$B:$B,'nguyen vat lieu kho'!AF$3)</f>
        <v>0</v>
      </c>
      <c r="AG403" s="183">
        <f>SUMIFS(BKE!$F:$F,BKE!$C:$C,'nguyen vat lieu kho'!$A:$A,BKE!$B:$B,'nguyen vat lieu kho'!AG$3)</f>
        <v>0</v>
      </c>
      <c r="AH403" s="183">
        <f>SUMIFS(BKE!$F:$F,BKE!$C:$C,'nguyen vat lieu kho'!$A:$A,BKE!$B:$B,'nguyen vat lieu kho'!AH$3)</f>
        <v>0</v>
      </c>
      <c r="AI403" s="183">
        <f>SUMIFS(BKE!$F:$F,BKE!$C:$C,'nguyen vat lieu kho'!$A:$A,BKE!$B:$B,'nguyen vat lieu kho'!AI$3)</f>
        <v>0</v>
      </c>
      <c r="AJ403" s="183">
        <f>SUMIFS(BKE!$F:$F,BKE!$C:$C,'nguyen vat lieu kho'!$A:$A,BKE!$B:$B,'nguyen vat lieu kho'!AJ$3)</f>
        <v>0</v>
      </c>
      <c r="AK403" s="183">
        <f>SUMIFS(BKE!$F:$F,BKE!$C:$C,'nguyen vat lieu kho'!$A:$A,BKE!$B:$B,'nguyen vat lieu kho'!AK$3)</f>
        <v>0</v>
      </c>
      <c r="AL403" s="183">
        <f>SUMIFS(BKE!$F:$F,BKE!$C:$C,'nguyen vat lieu kho'!$A:$A,BKE!$B:$B,'nguyen vat lieu kho'!AL$3)</f>
        <v>0</v>
      </c>
      <c r="AM403" s="183">
        <f>SUMIFS(BKE!$F:$F,BKE!$C:$C,'nguyen vat lieu kho'!$A:$A,BKE!$B:$B,'nguyen vat lieu kho'!AM$3)</f>
        <v>0</v>
      </c>
      <c r="AN403" s="183">
        <f>SUMIFS(BKE!$F:$F,BKE!$C:$C,'nguyen vat lieu kho'!$A:$A,BKE!$B:$B,'nguyen vat lieu kho'!AN$3)</f>
        <v>0</v>
      </c>
      <c r="AO403" s="183">
        <f>SUMIFS(BKE!$F:$F,BKE!$C:$C,'nguyen vat lieu kho'!$A:$A,BKE!$B:$B,'nguyen vat lieu kho'!AO$3)</f>
        <v>0</v>
      </c>
      <c r="AP403" s="183">
        <f>SUMIFS(BKE!$F:$F,BKE!$C:$C,'nguyen vat lieu kho'!$A:$A,BKE!$B:$B,'nguyen vat lieu kho'!AP$3)</f>
        <v>0</v>
      </c>
      <c r="AQ403" s="183">
        <f>SUMIFS(BKE!$F:$F,BKE!$C:$C,'nguyen vat lieu kho'!$A:$A,BKE!$B:$B,'nguyen vat lieu kho'!AQ$3)</f>
        <v>0</v>
      </c>
    </row>
    <row r="404" spans="1:43" s="118" customFormat="1" ht="25.5" customHeight="1">
      <c r="A404" s="6" t="s">
        <v>818</v>
      </c>
      <c r="B404" s="131" t="s">
        <v>819</v>
      </c>
      <c r="C404" s="135" t="s">
        <v>99</v>
      </c>
      <c r="D404" s="123"/>
      <c r="E404" s="128"/>
      <c r="F404" s="124">
        <f t="shared" si="66"/>
        <v>0</v>
      </c>
      <c r="G404" s="125">
        <f>SUM(M404:AQ404)</f>
        <v>4</v>
      </c>
      <c r="H404" s="126">
        <f>D404*G404</f>
        <v>0</v>
      </c>
      <c r="I404" s="127">
        <f>E404+G404-K404</f>
        <v>4</v>
      </c>
      <c r="J404" s="127">
        <f>F404+H404-L404</f>
        <v>0</v>
      </c>
      <c r="K404" s="128"/>
      <c r="L404" s="122">
        <f>K404*D404</f>
        <v>0</v>
      </c>
      <c r="M404" s="183">
        <f>SUMIFS(BKE!$F:$F,BKE!$C:$C,'nguyen vat lieu kho'!$A:$A,BKE!$B:$B,'nguyen vat lieu kho'!M$3)</f>
        <v>0</v>
      </c>
      <c r="N404" s="183">
        <f>SUMIFS(BKE!$F:$F,BKE!$C:$C,'nguyen vat lieu kho'!$A:$A,BKE!$B:$B,'nguyen vat lieu kho'!N$3)</f>
        <v>0</v>
      </c>
      <c r="O404" s="183">
        <f>SUMIFS(BKE!$F:$F,BKE!$C:$C,'nguyen vat lieu kho'!$A:$A,BKE!$B:$B,'nguyen vat lieu kho'!O$3)</f>
        <v>0</v>
      </c>
      <c r="P404" s="183">
        <f>SUMIFS(BKE!$F:$F,BKE!$C:$C,'nguyen vat lieu kho'!$A:$A,BKE!$B:$B,'nguyen vat lieu kho'!P$3)</f>
        <v>0</v>
      </c>
      <c r="Q404" s="183">
        <f>SUMIFS(BKE!$F:$F,BKE!$C:$C,'nguyen vat lieu kho'!$A:$A,BKE!$B:$B,'nguyen vat lieu kho'!Q$3)</f>
        <v>0</v>
      </c>
      <c r="R404" s="183">
        <f>SUMIFS(BKE!$F:$F,BKE!$C:$C,'nguyen vat lieu kho'!$A:$A,BKE!$B:$B,'nguyen vat lieu kho'!R$3)</f>
        <v>0</v>
      </c>
      <c r="S404" s="183">
        <f>SUMIFS(BKE!$F:$F,BKE!$C:$C,'nguyen vat lieu kho'!$A:$A,BKE!$B:$B,'nguyen vat lieu kho'!S$3)</f>
        <v>0</v>
      </c>
      <c r="T404" s="183">
        <f>SUMIFS(BKE!$F:$F,BKE!$C:$C,'nguyen vat lieu kho'!$A:$A,BKE!$B:$B,'nguyen vat lieu kho'!T$3)</f>
        <v>0</v>
      </c>
      <c r="U404" s="183">
        <f>SUMIFS(BKE!$F:$F,BKE!$C:$C,'nguyen vat lieu kho'!$A:$A,BKE!$B:$B,'nguyen vat lieu kho'!U$3)</f>
        <v>0</v>
      </c>
      <c r="V404" s="183">
        <f>SUMIFS(BKE!$F:$F,BKE!$C:$C,'nguyen vat lieu kho'!$A:$A,BKE!$B:$B,'nguyen vat lieu kho'!V$3)</f>
        <v>0</v>
      </c>
      <c r="W404" s="183">
        <f>SUMIFS(BKE!$F:$F,BKE!$C:$C,'nguyen vat lieu kho'!$A:$A,BKE!$B:$B,'nguyen vat lieu kho'!W$3)</f>
        <v>0</v>
      </c>
      <c r="X404" s="183">
        <f>SUMIFS(BKE!$F:$F,BKE!$C:$C,'nguyen vat lieu kho'!$A:$A,BKE!$B:$B,'nguyen vat lieu kho'!X$3)</f>
        <v>0</v>
      </c>
      <c r="Y404" s="183">
        <f>SUMIFS(BKE!$F:$F,BKE!$C:$C,'nguyen vat lieu kho'!$A:$A,BKE!$B:$B,'nguyen vat lieu kho'!Y$3)</f>
        <v>0</v>
      </c>
      <c r="Z404" s="183">
        <f>SUMIFS(BKE!$F:$F,BKE!$C:$C,'nguyen vat lieu kho'!$A:$A,BKE!$B:$B,'nguyen vat lieu kho'!Z$3)</f>
        <v>0</v>
      </c>
      <c r="AA404" s="183">
        <f>SUMIFS(BKE!$F:$F,BKE!$C:$C,'nguyen vat lieu kho'!$A:$A,BKE!$B:$B,'nguyen vat lieu kho'!AA$3)</f>
        <v>0</v>
      </c>
      <c r="AB404" s="183">
        <f>SUMIFS(BKE!$F:$F,BKE!$C:$C,'nguyen vat lieu kho'!$A:$A,BKE!$B:$B,'nguyen vat lieu kho'!AB$3)</f>
        <v>0</v>
      </c>
      <c r="AC404" s="183">
        <f>SUMIFS(BKE!$F:$F,BKE!$C:$C,'nguyen vat lieu kho'!$A:$A,BKE!$B:$B,'nguyen vat lieu kho'!AC$3)</f>
        <v>0</v>
      </c>
      <c r="AD404" s="183">
        <f>SUMIFS(BKE!$F:$F,BKE!$C:$C,'nguyen vat lieu kho'!$A:$A,BKE!$B:$B,'nguyen vat lieu kho'!AD$3)</f>
        <v>0</v>
      </c>
      <c r="AE404" s="183">
        <f>SUMIFS(BKE!$F:$F,BKE!$C:$C,'nguyen vat lieu kho'!$A:$A,BKE!$B:$B,'nguyen vat lieu kho'!AE$3)</f>
        <v>0</v>
      </c>
      <c r="AF404" s="183">
        <f>SUMIFS(BKE!$F:$F,BKE!$C:$C,'nguyen vat lieu kho'!$A:$A,BKE!$B:$B,'nguyen vat lieu kho'!AF$3)</f>
        <v>0</v>
      </c>
      <c r="AG404" s="183">
        <f>SUMIFS(BKE!$F:$F,BKE!$C:$C,'nguyen vat lieu kho'!$A:$A,BKE!$B:$B,'nguyen vat lieu kho'!AG$3)</f>
        <v>0</v>
      </c>
      <c r="AH404" s="183">
        <f>SUMIFS(BKE!$F:$F,BKE!$C:$C,'nguyen vat lieu kho'!$A:$A,BKE!$B:$B,'nguyen vat lieu kho'!AH$3)</f>
        <v>4</v>
      </c>
      <c r="AI404" s="183">
        <f>SUMIFS(BKE!$F:$F,BKE!$C:$C,'nguyen vat lieu kho'!$A:$A,BKE!$B:$B,'nguyen vat lieu kho'!AI$3)</f>
        <v>0</v>
      </c>
      <c r="AJ404" s="183">
        <f>SUMIFS(BKE!$F:$F,BKE!$C:$C,'nguyen vat lieu kho'!$A:$A,BKE!$B:$B,'nguyen vat lieu kho'!AJ$3)</f>
        <v>0</v>
      </c>
      <c r="AK404" s="183">
        <f>SUMIFS(BKE!$F:$F,BKE!$C:$C,'nguyen vat lieu kho'!$A:$A,BKE!$B:$B,'nguyen vat lieu kho'!AK$3)</f>
        <v>0</v>
      </c>
      <c r="AL404" s="183">
        <f>SUMIFS(BKE!$F:$F,BKE!$C:$C,'nguyen vat lieu kho'!$A:$A,BKE!$B:$B,'nguyen vat lieu kho'!AL$3)</f>
        <v>0</v>
      </c>
      <c r="AM404" s="183">
        <f>SUMIFS(BKE!$F:$F,BKE!$C:$C,'nguyen vat lieu kho'!$A:$A,BKE!$B:$B,'nguyen vat lieu kho'!AM$3)</f>
        <v>0</v>
      </c>
      <c r="AN404" s="183">
        <f>SUMIFS(BKE!$F:$F,BKE!$C:$C,'nguyen vat lieu kho'!$A:$A,BKE!$B:$B,'nguyen vat lieu kho'!AN$3)</f>
        <v>0</v>
      </c>
      <c r="AO404" s="183">
        <f>SUMIFS(BKE!$F:$F,BKE!$C:$C,'nguyen vat lieu kho'!$A:$A,BKE!$B:$B,'nguyen vat lieu kho'!AO$3)</f>
        <v>0</v>
      </c>
      <c r="AP404" s="183">
        <f>SUMIFS(BKE!$F:$F,BKE!$C:$C,'nguyen vat lieu kho'!$A:$A,BKE!$B:$B,'nguyen vat lieu kho'!AP$3)</f>
        <v>0</v>
      </c>
      <c r="AQ404" s="183">
        <f>SUMIFS(BKE!$F:$F,BKE!$C:$C,'nguyen vat lieu kho'!$A:$A,BKE!$B:$B,'nguyen vat lieu kho'!AQ$3)</f>
        <v>0</v>
      </c>
    </row>
    <row r="405" spans="1:43" s="118" customFormat="1" ht="25.5" customHeight="1">
      <c r="A405" s="6" t="s">
        <v>820</v>
      </c>
      <c r="B405" s="131" t="s">
        <v>821</v>
      </c>
      <c r="C405" s="135" t="s">
        <v>99</v>
      </c>
      <c r="D405" s="123"/>
      <c r="E405" s="128"/>
      <c r="F405" s="124">
        <f t="shared" si="66"/>
        <v>0</v>
      </c>
      <c r="G405" s="125">
        <f>SUM(M405:AQ405)</f>
        <v>3</v>
      </c>
      <c r="H405" s="126">
        <f>D405*G405</f>
        <v>0</v>
      </c>
      <c r="I405" s="127">
        <f>E405+G405-K405</f>
        <v>3</v>
      </c>
      <c r="J405" s="127">
        <f>F405+H405-L405</f>
        <v>0</v>
      </c>
      <c r="K405" s="128"/>
      <c r="L405" s="122">
        <f>K405*D405</f>
        <v>0</v>
      </c>
      <c r="M405" s="183">
        <f>SUMIFS(BKE!$F:$F,BKE!$C:$C,'nguyen vat lieu kho'!$A:$A,BKE!$B:$B,'nguyen vat lieu kho'!M$3)</f>
        <v>0</v>
      </c>
      <c r="N405" s="183">
        <f>SUMIFS(BKE!$F:$F,BKE!$C:$C,'nguyen vat lieu kho'!$A:$A,BKE!$B:$B,'nguyen vat lieu kho'!N$3)</f>
        <v>0</v>
      </c>
      <c r="O405" s="183">
        <f>SUMIFS(BKE!$F:$F,BKE!$C:$C,'nguyen vat lieu kho'!$A:$A,BKE!$B:$B,'nguyen vat lieu kho'!O$3)</f>
        <v>0</v>
      </c>
      <c r="P405" s="183">
        <f>SUMIFS(BKE!$F:$F,BKE!$C:$C,'nguyen vat lieu kho'!$A:$A,BKE!$B:$B,'nguyen vat lieu kho'!P$3)</f>
        <v>0</v>
      </c>
      <c r="Q405" s="183">
        <f>SUMIFS(BKE!$F:$F,BKE!$C:$C,'nguyen vat lieu kho'!$A:$A,BKE!$B:$B,'nguyen vat lieu kho'!Q$3)</f>
        <v>0</v>
      </c>
      <c r="R405" s="183">
        <f>SUMIFS(BKE!$F:$F,BKE!$C:$C,'nguyen vat lieu kho'!$A:$A,BKE!$B:$B,'nguyen vat lieu kho'!R$3)</f>
        <v>0</v>
      </c>
      <c r="S405" s="183">
        <f>SUMIFS(BKE!$F:$F,BKE!$C:$C,'nguyen vat lieu kho'!$A:$A,BKE!$B:$B,'nguyen vat lieu kho'!S$3)</f>
        <v>0</v>
      </c>
      <c r="T405" s="183">
        <f>SUMIFS(BKE!$F:$F,BKE!$C:$C,'nguyen vat lieu kho'!$A:$A,BKE!$B:$B,'nguyen vat lieu kho'!T$3)</f>
        <v>0</v>
      </c>
      <c r="U405" s="183">
        <f>SUMIFS(BKE!$F:$F,BKE!$C:$C,'nguyen vat lieu kho'!$A:$A,BKE!$B:$B,'nguyen vat lieu kho'!U$3)</f>
        <v>0</v>
      </c>
      <c r="V405" s="183">
        <f>SUMIFS(BKE!$F:$F,BKE!$C:$C,'nguyen vat lieu kho'!$A:$A,BKE!$B:$B,'nguyen vat lieu kho'!V$3)</f>
        <v>0</v>
      </c>
      <c r="W405" s="183">
        <f>SUMIFS(BKE!$F:$F,BKE!$C:$C,'nguyen vat lieu kho'!$A:$A,BKE!$B:$B,'nguyen vat lieu kho'!W$3)</f>
        <v>0</v>
      </c>
      <c r="X405" s="183">
        <f>SUMIFS(BKE!$F:$F,BKE!$C:$C,'nguyen vat lieu kho'!$A:$A,BKE!$B:$B,'nguyen vat lieu kho'!X$3)</f>
        <v>0</v>
      </c>
      <c r="Y405" s="183">
        <f>SUMIFS(BKE!$F:$F,BKE!$C:$C,'nguyen vat lieu kho'!$A:$A,BKE!$B:$B,'nguyen vat lieu kho'!Y$3)</f>
        <v>0</v>
      </c>
      <c r="Z405" s="183">
        <f>SUMIFS(BKE!$F:$F,BKE!$C:$C,'nguyen vat lieu kho'!$A:$A,BKE!$B:$B,'nguyen vat lieu kho'!Z$3)</f>
        <v>0</v>
      </c>
      <c r="AA405" s="183">
        <f>SUMIFS(BKE!$F:$F,BKE!$C:$C,'nguyen vat lieu kho'!$A:$A,BKE!$B:$B,'nguyen vat lieu kho'!AA$3)</f>
        <v>0</v>
      </c>
      <c r="AB405" s="183">
        <f>SUMIFS(BKE!$F:$F,BKE!$C:$C,'nguyen vat lieu kho'!$A:$A,BKE!$B:$B,'nguyen vat lieu kho'!AB$3)</f>
        <v>0</v>
      </c>
      <c r="AC405" s="183">
        <f>SUMIFS(BKE!$F:$F,BKE!$C:$C,'nguyen vat lieu kho'!$A:$A,BKE!$B:$B,'nguyen vat lieu kho'!AC$3)</f>
        <v>0</v>
      </c>
      <c r="AD405" s="183">
        <f>SUMIFS(BKE!$F:$F,BKE!$C:$C,'nguyen vat lieu kho'!$A:$A,BKE!$B:$B,'nguyen vat lieu kho'!AD$3)</f>
        <v>0</v>
      </c>
      <c r="AE405" s="183">
        <f>SUMIFS(BKE!$F:$F,BKE!$C:$C,'nguyen vat lieu kho'!$A:$A,BKE!$B:$B,'nguyen vat lieu kho'!AE$3)</f>
        <v>0</v>
      </c>
      <c r="AF405" s="183">
        <f>SUMIFS(BKE!$F:$F,BKE!$C:$C,'nguyen vat lieu kho'!$A:$A,BKE!$B:$B,'nguyen vat lieu kho'!AF$3)</f>
        <v>0</v>
      </c>
      <c r="AG405" s="183">
        <f>SUMIFS(BKE!$F:$F,BKE!$C:$C,'nguyen vat lieu kho'!$A:$A,BKE!$B:$B,'nguyen vat lieu kho'!AG$3)</f>
        <v>0</v>
      </c>
      <c r="AH405" s="183">
        <f>SUMIFS(BKE!$F:$F,BKE!$C:$C,'nguyen vat lieu kho'!$A:$A,BKE!$B:$B,'nguyen vat lieu kho'!AH$3)</f>
        <v>3</v>
      </c>
      <c r="AI405" s="183">
        <f>SUMIFS(BKE!$F:$F,BKE!$C:$C,'nguyen vat lieu kho'!$A:$A,BKE!$B:$B,'nguyen vat lieu kho'!AI$3)</f>
        <v>0</v>
      </c>
      <c r="AJ405" s="183">
        <f>SUMIFS(BKE!$F:$F,BKE!$C:$C,'nguyen vat lieu kho'!$A:$A,BKE!$B:$B,'nguyen vat lieu kho'!AJ$3)</f>
        <v>0</v>
      </c>
      <c r="AK405" s="183">
        <f>SUMIFS(BKE!$F:$F,BKE!$C:$C,'nguyen vat lieu kho'!$A:$A,BKE!$B:$B,'nguyen vat lieu kho'!AK$3)</f>
        <v>0</v>
      </c>
      <c r="AL405" s="183">
        <f>SUMIFS(BKE!$F:$F,BKE!$C:$C,'nguyen vat lieu kho'!$A:$A,BKE!$B:$B,'nguyen vat lieu kho'!AL$3)</f>
        <v>0</v>
      </c>
      <c r="AM405" s="183">
        <f>SUMIFS(BKE!$F:$F,BKE!$C:$C,'nguyen vat lieu kho'!$A:$A,BKE!$B:$B,'nguyen vat lieu kho'!AM$3)</f>
        <v>0</v>
      </c>
      <c r="AN405" s="183">
        <f>SUMIFS(BKE!$F:$F,BKE!$C:$C,'nguyen vat lieu kho'!$A:$A,BKE!$B:$B,'nguyen vat lieu kho'!AN$3)</f>
        <v>0</v>
      </c>
      <c r="AO405" s="183">
        <f>SUMIFS(BKE!$F:$F,BKE!$C:$C,'nguyen vat lieu kho'!$A:$A,BKE!$B:$B,'nguyen vat lieu kho'!AO$3)</f>
        <v>0</v>
      </c>
      <c r="AP405" s="183">
        <f>SUMIFS(BKE!$F:$F,BKE!$C:$C,'nguyen vat lieu kho'!$A:$A,BKE!$B:$B,'nguyen vat lieu kho'!AP$3)</f>
        <v>0</v>
      </c>
      <c r="AQ405" s="183">
        <f>SUMIFS(BKE!$F:$F,BKE!$C:$C,'nguyen vat lieu kho'!$A:$A,BKE!$B:$B,'nguyen vat lieu kho'!AQ$3)</f>
        <v>0</v>
      </c>
    </row>
    <row r="406" spans="1:43" s="258" customFormat="1" ht="25.5" customHeight="1">
      <c r="A406" s="145"/>
      <c r="B406" s="145" t="s">
        <v>475</v>
      </c>
      <c r="C406" s="145"/>
      <c r="D406" s="123"/>
      <c r="E406" s="255"/>
      <c r="F406" s="256">
        <f>SUM(F387:F405)</f>
        <v>0</v>
      </c>
      <c r="G406" s="256"/>
      <c r="H406" s="256">
        <f>SUM(H387:H405)</f>
        <v>0</v>
      </c>
      <c r="I406" s="257"/>
      <c r="J406" s="256">
        <f>SUM(J387:J405)</f>
        <v>0</v>
      </c>
      <c r="K406" s="255"/>
      <c r="L406" s="256">
        <f>SUM(L387:L405)</f>
        <v>0</v>
      </c>
      <c r="M406" s="183">
        <f>SUMIFS(BKE!$F:$F,BKE!$C:$C,'nguyen vat lieu kho'!$A:$A,BKE!$B:$B,'nguyen vat lieu kho'!M$3)</f>
        <v>0</v>
      </c>
      <c r="N406" s="183">
        <f>SUMIFS(BKE!$F:$F,BKE!$C:$C,'nguyen vat lieu kho'!$A:$A,BKE!$B:$B,'nguyen vat lieu kho'!N$3)</f>
        <v>0</v>
      </c>
      <c r="O406" s="183">
        <f>SUMIFS(BKE!$F:$F,BKE!$C:$C,'nguyen vat lieu kho'!$A:$A,BKE!$B:$B,'nguyen vat lieu kho'!O$3)</f>
        <v>0</v>
      </c>
      <c r="P406" s="183">
        <f>SUMIFS(BKE!$F:$F,BKE!$C:$C,'nguyen vat lieu kho'!$A:$A,BKE!$B:$B,'nguyen vat lieu kho'!P$3)</f>
        <v>0</v>
      </c>
      <c r="Q406" s="183">
        <f>SUMIFS(BKE!$F:$F,BKE!$C:$C,'nguyen vat lieu kho'!$A:$A,BKE!$B:$B,'nguyen vat lieu kho'!Q$3)</f>
        <v>0</v>
      </c>
      <c r="R406" s="183">
        <f>SUMIFS(BKE!$F:$F,BKE!$C:$C,'nguyen vat lieu kho'!$A:$A,BKE!$B:$B,'nguyen vat lieu kho'!R$3)</f>
        <v>0</v>
      </c>
      <c r="S406" s="183">
        <f>SUMIFS(BKE!$F:$F,BKE!$C:$C,'nguyen vat lieu kho'!$A:$A,BKE!$B:$B,'nguyen vat lieu kho'!S$3)</f>
        <v>0</v>
      </c>
      <c r="T406" s="183">
        <f>SUMIFS(BKE!$F:$F,BKE!$C:$C,'nguyen vat lieu kho'!$A:$A,BKE!$B:$B,'nguyen vat lieu kho'!T$3)</f>
        <v>0</v>
      </c>
      <c r="U406" s="183">
        <f>SUMIFS(BKE!$F:$F,BKE!$C:$C,'nguyen vat lieu kho'!$A:$A,BKE!$B:$B,'nguyen vat lieu kho'!U$3)</f>
        <v>0</v>
      </c>
      <c r="V406" s="183">
        <f>SUMIFS(BKE!$F:$F,BKE!$C:$C,'nguyen vat lieu kho'!$A:$A,BKE!$B:$B,'nguyen vat lieu kho'!V$3)</f>
        <v>0</v>
      </c>
      <c r="W406" s="183">
        <f>SUMIFS(BKE!$F:$F,BKE!$C:$C,'nguyen vat lieu kho'!$A:$A,BKE!$B:$B,'nguyen vat lieu kho'!W$3)</f>
        <v>0</v>
      </c>
      <c r="X406" s="183">
        <f>SUMIFS(BKE!$F:$F,BKE!$C:$C,'nguyen vat lieu kho'!$A:$A,BKE!$B:$B,'nguyen vat lieu kho'!X$3)</f>
        <v>0</v>
      </c>
      <c r="Y406" s="183">
        <f>SUMIFS(BKE!$F:$F,BKE!$C:$C,'nguyen vat lieu kho'!$A:$A,BKE!$B:$B,'nguyen vat lieu kho'!Y$3)</f>
        <v>0</v>
      </c>
      <c r="Z406" s="183">
        <f>SUMIFS(BKE!$F:$F,BKE!$C:$C,'nguyen vat lieu kho'!$A:$A,BKE!$B:$B,'nguyen vat lieu kho'!Z$3)</f>
        <v>0</v>
      </c>
      <c r="AA406" s="183">
        <f>SUMIFS(BKE!$F:$F,BKE!$C:$C,'nguyen vat lieu kho'!$A:$A,BKE!$B:$B,'nguyen vat lieu kho'!AA$3)</f>
        <v>0</v>
      </c>
      <c r="AB406" s="183">
        <f>SUMIFS(BKE!$F:$F,BKE!$C:$C,'nguyen vat lieu kho'!$A:$A,BKE!$B:$B,'nguyen vat lieu kho'!AB$3)</f>
        <v>0</v>
      </c>
      <c r="AC406" s="183">
        <f>SUMIFS(BKE!$F:$F,BKE!$C:$C,'nguyen vat lieu kho'!$A:$A,BKE!$B:$B,'nguyen vat lieu kho'!AC$3)</f>
        <v>0</v>
      </c>
      <c r="AD406" s="183">
        <f>SUMIFS(BKE!$F:$F,BKE!$C:$C,'nguyen vat lieu kho'!$A:$A,BKE!$B:$B,'nguyen vat lieu kho'!AD$3)</f>
        <v>0</v>
      </c>
      <c r="AE406" s="183">
        <f>SUMIFS(BKE!$F:$F,BKE!$C:$C,'nguyen vat lieu kho'!$A:$A,BKE!$B:$B,'nguyen vat lieu kho'!AE$3)</f>
        <v>0</v>
      </c>
      <c r="AF406" s="183">
        <f>SUMIFS(BKE!$F:$F,BKE!$C:$C,'nguyen vat lieu kho'!$A:$A,BKE!$B:$B,'nguyen vat lieu kho'!AF$3)</f>
        <v>0</v>
      </c>
      <c r="AG406" s="183">
        <f>SUMIFS(BKE!$F:$F,BKE!$C:$C,'nguyen vat lieu kho'!$A:$A,BKE!$B:$B,'nguyen vat lieu kho'!AG$3)</f>
        <v>0</v>
      </c>
      <c r="AH406" s="183">
        <f>SUMIFS(BKE!$F:$F,BKE!$C:$C,'nguyen vat lieu kho'!$A:$A,BKE!$B:$B,'nguyen vat lieu kho'!AH$3)</f>
        <v>0</v>
      </c>
      <c r="AI406" s="183">
        <f>SUMIFS(BKE!$F:$F,BKE!$C:$C,'nguyen vat lieu kho'!$A:$A,BKE!$B:$B,'nguyen vat lieu kho'!AI$3)</f>
        <v>0</v>
      </c>
      <c r="AJ406" s="183">
        <f>SUMIFS(BKE!$F:$F,BKE!$C:$C,'nguyen vat lieu kho'!$A:$A,BKE!$B:$B,'nguyen vat lieu kho'!AJ$3)</f>
        <v>0</v>
      </c>
      <c r="AK406" s="183">
        <f>SUMIFS(BKE!$F:$F,BKE!$C:$C,'nguyen vat lieu kho'!$A:$A,BKE!$B:$B,'nguyen vat lieu kho'!AK$3)</f>
        <v>0</v>
      </c>
      <c r="AL406" s="183">
        <f>SUMIFS(BKE!$F:$F,BKE!$C:$C,'nguyen vat lieu kho'!$A:$A,BKE!$B:$B,'nguyen vat lieu kho'!AL$3)</f>
        <v>0</v>
      </c>
      <c r="AM406" s="183">
        <f>SUMIFS(BKE!$F:$F,BKE!$C:$C,'nguyen vat lieu kho'!$A:$A,BKE!$B:$B,'nguyen vat lieu kho'!AM$3)</f>
        <v>0</v>
      </c>
      <c r="AN406" s="183">
        <f>SUMIFS(BKE!$F:$F,BKE!$C:$C,'nguyen vat lieu kho'!$A:$A,BKE!$B:$B,'nguyen vat lieu kho'!AN$3)</f>
        <v>0</v>
      </c>
      <c r="AO406" s="183">
        <f>SUMIFS(BKE!$F:$F,BKE!$C:$C,'nguyen vat lieu kho'!$A:$A,BKE!$B:$B,'nguyen vat lieu kho'!AO$3)</f>
        <v>0</v>
      </c>
      <c r="AP406" s="183">
        <f>SUMIFS(BKE!$F:$F,BKE!$C:$C,'nguyen vat lieu kho'!$A:$A,BKE!$B:$B,'nguyen vat lieu kho'!AP$3)</f>
        <v>0</v>
      </c>
      <c r="AQ406" s="183">
        <f>SUMIFS(BKE!$F:$F,BKE!$C:$C,'nguyen vat lieu kho'!$A:$A,BKE!$B:$B,'nguyen vat lieu kho'!AQ$3)</f>
        <v>0</v>
      </c>
    </row>
    <row r="407" spans="1:43" s="118" customFormat="1" ht="25.5" customHeight="1">
      <c r="A407" s="63" t="s">
        <v>2</v>
      </c>
      <c r="B407" s="141" t="s">
        <v>643</v>
      </c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</row>
    <row r="408" spans="1:43" s="118" customFormat="1" ht="25.5" customHeight="1">
      <c r="A408" s="64" t="s">
        <v>644</v>
      </c>
      <c r="B408" s="143" t="s">
        <v>603</v>
      </c>
      <c r="C408" s="144" t="s">
        <v>4</v>
      </c>
      <c r="D408" s="123">
        <f>VLOOKUP(A408,BKE!C645:H1051,5,0)</f>
        <v>0</v>
      </c>
      <c r="E408" s="128">
        <v>4</v>
      </c>
      <c r="F408" s="124">
        <f>E408*D408</f>
        <v>0</v>
      </c>
      <c r="G408" s="125">
        <f t="shared" ref="G408:G413" si="68">SUM(M408:AQ408)</f>
        <v>11</v>
      </c>
      <c r="H408" s="126">
        <f t="shared" si="62"/>
        <v>0</v>
      </c>
      <c r="I408" s="127">
        <f t="shared" ref="I408:J415" si="69">E408+G408-K408</f>
        <v>14</v>
      </c>
      <c r="J408" s="127">
        <f t="shared" si="69"/>
        <v>0</v>
      </c>
      <c r="K408" s="128">
        <v>1</v>
      </c>
      <c r="L408" s="122">
        <f t="shared" ref="L408:L414" si="70">K408*D408</f>
        <v>0</v>
      </c>
      <c r="M408" s="183">
        <f>SUMIFS(BKE!$F:$F,BKE!$C:$C,'nguyen vat lieu kho'!$A:$A,BKE!$B:$B,'nguyen vat lieu kho'!M$3)</f>
        <v>3</v>
      </c>
      <c r="N408" s="183">
        <f>SUMIFS(BKE!$F:$F,BKE!$C:$C,'nguyen vat lieu kho'!$A:$A,BKE!$B:$B,'nguyen vat lieu kho'!N$3)</f>
        <v>0</v>
      </c>
      <c r="O408" s="183">
        <f>SUMIFS(BKE!$F:$F,BKE!$C:$C,'nguyen vat lieu kho'!$A:$A,BKE!$B:$B,'nguyen vat lieu kho'!O$3)</f>
        <v>0</v>
      </c>
      <c r="P408" s="183">
        <f>SUMIFS(BKE!$F:$F,BKE!$C:$C,'nguyen vat lieu kho'!$A:$A,BKE!$B:$B,'nguyen vat lieu kho'!P$3)</f>
        <v>0</v>
      </c>
      <c r="Q408" s="183">
        <f>SUMIFS(BKE!$F:$F,BKE!$C:$C,'nguyen vat lieu kho'!$A:$A,BKE!$B:$B,'nguyen vat lieu kho'!Q$3)</f>
        <v>0</v>
      </c>
      <c r="R408" s="183">
        <f>SUMIFS(BKE!$F:$F,BKE!$C:$C,'nguyen vat lieu kho'!$A:$A,BKE!$B:$B,'nguyen vat lieu kho'!R$3)</f>
        <v>0</v>
      </c>
      <c r="S408" s="183">
        <f>SUMIFS(BKE!$F:$F,BKE!$C:$C,'nguyen vat lieu kho'!$A:$A,BKE!$B:$B,'nguyen vat lieu kho'!S$3)</f>
        <v>0</v>
      </c>
      <c r="T408" s="183">
        <f>SUMIFS(BKE!$F:$F,BKE!$C:$C,'nguyen vat lieu kho'!$A:$A,BKE!$B:$B,'nguyen vat lieu kho'!T$3)</f>
        <v>3</v>
      </c>
      <c r="U408" s="183">
        <f>SUMIFS(BKE!$F:$F,BKE!$C:$C,'nguyen vat lieu kho'!$A:$A,BKE!$B:$B,'nguyen vat lieu kho'!U$3)</f>
        <v>0</v>
      </c>
      <c r="V408" s="183">
        <f>SUMIFS(BKE!$F:$F,BKE!$C:$C,'nguyen vat lieu kho'!$A:$A,BKE!$B:$B,'nguyen vat lieu kho'!V$3)</f>
        <v>0</v>
      </c>
      <c r="W408" s="183">
        <f>SUMIFS(BKE!$F:$F,BKE!$C:$C,'nguyen vat lieu kho'!$A:$A,BKE!$B:$B,'nguyen vat lieu kho'!W$3)</f>
        <v>0</v>
      </c>
      <c r="X408" s="183">
        <f>SUMIFS(BKE!$F:$F,BKE!$C:$C,'nguyen vat lieu kho'!$A:$A,BKE!$B:$B,'nguyen vat lieu kho'!X$3)</f>
        <v>0</v>
      </c>
      <c r="Y408" s="183">
        <f>SUMIFS(BKE!$F:$F,BKE!$C:$C,'nguyen vat lieu kho'!$A:$A,BKE!$B:$B,'nguyen vat lieu kho'!Y$3)</f>
        <v>0</v>
      </c>
      <c r="Z408" s="183">
        <f>SUMIFS(BKE!$F:$F,BKE!$C:$C,'nguyen vat lieu kho'!$A:$A,BKE!$B:$B,'nguyen vat lieu kho'!Z$3)</f>
        <v>0</v>
      </c>
      <c r="AA408" s="183">
        <f>SUMIFS(BKE!$F:$F,BKE!$C:$C,'nguyen vat lieu kho'!$A:$A,BKE!$B:$B,'nguyen vat lieu kho'!AA$3)</f>
        <v>0</v>
      </c>
      <c r="AB408" s="183">
        <f>SUMIFS(BKE!$F:$F,BKE!$C:$C,'nguyen vat lieu kho'!$A:$A,BKE!$B:$B,'nguyen vat lieu kho'!AB$3)</f>
        <v>0</v>
      </c>
      <c r="AC408" s="183">
        <f>SUMIFS(BKE!$F:$F,BKE!$C:$C,'nguyen vat lieu kho'!$A:$A,BKE!$B:$B,'nguyen vat lieu kho'!AC$3)</f>
        <v>0</v>
      </c>
      <c r="AD408" s="183">
        <f>SUMIFS(BKE!$F:$F,BKE!$C:$C,'nguyen vat lieu kho'!$A:$A,BKE!$B:$B,'nguyen vat lieu kho'!AD$3)</f>
        <v>0</v>
      </c>
      <c r="AE408" s="183">
        <f>SUMIFS(BKE!$F:$F,BKE!$C:$C,'nguyen vat lieu kho'!$A:$A,BKE!$B:$B,'nguyen vat lieu kho'!AE$3)</f>
        <v>0</v>
      </c>
      <c r="AF408" s="183">
        <f>SUMIFS(BKE!$F:$F,BKE!$C:$C,'nguyen vat lieu kho'!$A:$A,BKE!$B:$B,'nguyen vat lieu kho'!AF$3)</f>
        <v>0</v>
      </c>
      <c r="AG408" s="183">
        <f>SUMIFS(BKE!$F:$F,BKE!$C:$C,'nguyen vat lieu kho'!$A:$A,BKE!$B:$B,'nguyen vat lieu kho'!AG$3)</f>
        <v>0</v>
      </c>
      <c r="AH408" s="183">
        <f>SUMIFS(BKE!$F:$F,BKE!$C:$C,'nguyen vat lieu kho'!$A:$A,BKE!$B:$B,'nguyen vat lieu kho'!AH$3)</f>
        <v>2</v>
      </c>
      <c r="AI408" s="183">
        <f>SUMIFS(BKE!$F:$F,BKE!$C:$C,'nguyen vat lieu kho'!$A:$A,BKE!$B:$B,'nguyen vat lieu kho'!AI$3)</f>
        <v>0</v>
      </c>
      <c r="AJ408" s="183">
        <f>SUMIFS(BKE!$F:$F,BKE!$C:$C,'nguyen vat lieu kho'!$A:$A,BKE!$B:$B,'nguyen vat lieu kho'!AJ$3)</f>
        <v>0</v>
      </c>
      <c r="AK408" s="183">
        <f>SUMIFS(BKE!$F:$F,BKE!$C:$C,'nguyen vat lieu kho'!$A:$A,BKE!$B:$B,'nguyen vat lieu kho'!AK$3)</f>
        <v>0</v>
      </c>
      <c r="AL408" s="183">
        <f>SUMIFS(BKE!$F:$F,BKE!$C:$C,'nguyen vat lieu kho'!$A:$A,BKE!$B:$B,'nguyen vat lieu kho'!AL$3)</f>
        <v>0</v>
      </c>
      <c r="AM408" s="183">
        <f>SUMIFS(BKE!$F:$F,BKE!$C:$C,'nguyen vat lieu kho'!$A:$A,BKE!$B:$B,'nguyen vat lieu kho'!AM$3)</f>
        <v>0</v>
      </c>
      <c r="AN408" s="183">
        <f>SUMIFS(BKE!$F:$F,BKE!$C:$C,'nguyen vat lieu kho'!$A:$A,BKE!$B:$B,'nguyen vat lieu kho'!AN$3)</f>
        <v>0</v>
      </c>
      <c r="AO408" s="183">
        <f>SUMIFS(BKE!$F:$F,BKE!$C:$C,'nguyen vat lieu kho'!$A:$A,BKE!$B:$B,'nguyen vat lieu kho'!AO$3)</f>
        <v>0</v>
      </c>
      <c r="AP408" s="183">
        <f>SUMIFS(BKE!$F:$F,BKE!$C:$C,'nguyen vat lieu kho'!$A:$A,BKE!$B:$B,'nguyen vat lieu kho'!AP$3)</f>
        <v>3</v>
      </c>
      <c r="AQ408" s="183">
        <f>SUMIFS(BKE!$F:$F,BKE!$C:$C,'nguyen vat lieu kho'!$A:$A,BKE!$B:$B,'nguyen vat lieu kho'!AQ$3)</f>
        <v>0</v>
      </c>
    </row>
    <row r="409" spans="1:43" s="118" customFormat="1" ht="25.5" customHeight="1">
      <c r="A409" s="6" t="s">
        <v>645</v>
      </c>
      <c r="B409" s="131" t="s">
        <v>605</v>
      </c>
      <c r="C409" s="135" t="s">
        <v>4</v>
      </c>
      <c r="D409" s="123"/>
      <c r="E409" s="128"/>
      <c r="F409" s="124">
        <f t="shared" ref="F409:F415" si="71">E409*D409</f>
        <v>0</v>
      </c>
      <c r="G409" s="125">
        <f t="shared" si="68"/>
        <v>0</v>
      </c>
      <c r="H409" s="126">
        <f t="shared" si="62"/>
        <v>0</v>
      </c>
      <c r="I409" s="127">
        <f t="shared" si="69"/>
        <v>0</v>
      </c>
      <c r="J409" s="127">
        <f t="shared" si="69"/>
        <v>0</v>
      </c>
      <c r="K409" s="128"/>
      <c r="L409" s="122">
        <f t="shared" si="70"/>
        <v>0</v>
      </c>
      <c r="M409" s="183">
        <f>SUMIFS(BKE!$F:$F,BKE!$C:$C,'nguyen vat lieu kho'!$A:$A,BKE!$B:$B,'nguyen vat lieu kho'!M$3)</f>
        <v>0</v>
      </c>
      <c r="N409" s="183">
        <f>SUMIFS(BKE!$F:$F,BKE!$C:$C,'nguyen vat lieu kho'!$A:$A,BKE!$B:$B,'nguyen vat lieu kho'!N$3)</f>
        <v>0</v>
      </c>
      <c r="O409" s="183">
        <f>SUMIFS(BKE!$F:$F,BKE!$C:$C,'nguyen vat lieu kho'!$A:$A,BKE!$B:$B,'nguyen vat lieu kho'!O$3)</f>
        <v>0</v>
      </c>
      <c r="P409" s="183">
        <f>SUMIFS(BKE!$F:$F,BKE!$C:$C,'nguyen vat lieu kho'!$A:$A,BKE!$B:$B,'nguyen vat lieu kho'!P$3)</f>
        <v>0</v>
      </c>
      <c r="Q409" s="183">
        <f>SUMIFS(BKE!$F:$F,BKE!$C:$C,'nguyen vat lieu kho'!$A:$A,BKE!$B:$B,'nguyen vat lieu kho'!Q$3)</f>
        <v>0</v>
      </c>
      <c r="R409" s="183">
        <f>SUMIFS(BKE!$F:$F,BKE!$C:$C,'nguyen vat lieu kho'!$A:$A,BKE!$B:$B,'nguyen vat lieu kho'!R$3)</f>
        <v>0</v>
      </c>
      <c r="S409" s="183">
        <f>SUMIFS(BKE!$F:$F,BKE!$C:$C,'nguyen vat lieu kho'!$A:$A,BKE!$B:$B,'nguyen vat lieu kho'!S$3)</f>
        <v>0</v>
      </c>
      <c r="T409" s="183">
        <f>SUMIFS(BKE!$F:$F,BKE!$C:$C,'nguyen vat lieu kho'!$A:$A,BKE!$B:$B,'nguyen vat lieu kho'!T$3)</f>
        <v>0</v>
      </c>
      <c r="U409" s="183">
        <f>SUMIFS(BKE!$F:$F,BKE!$C:$C,'nguyen vat lieu kho'!$A:$A,BKE!$B:$B,'nguyen vat lieu kho'!U$3)</f>
        <v>0</v>
      </c>
      <c r="V409" s="183">
        <f>SUMIFS(BKE!$F:$F,BKE!$C:$C,'nguyen vat lieu kho'!$A:$A,BKE!$B:$B,'nguyen vat lieu kho'!V$3)</f>
        <v>0</v>
      </c>
      <c r="W409" s="183">
        <f>SUMIFS(BKE!$F:$F,BKE!$C:$C,'nguyen vat lieu kho'!$A:$A,BKE!$B:$B,'nguyen vat lieu kho'!W$3)</f>
        <v>0</v>
      </c>
      <c r="X409" s="183">
        <f>SUMIFS(BKE!$F:$F,BKE!$C:$C,'nguyen vat lieu kho'!$A:$A,BKE!$B:$B,'nguyen vat lieu kho'!X$3)</f>
        <v>0</v>
      </c>
      <c r="Y409" s="183">
        <f>SUMIFS(BKE!$F:$F,BKE!$C:$C,'nguyen vat lieu kho'!$A:$A,BKE!$B:$B,'nguyen vat lieu kho'!Y$3)</f>
        <v>0</v>
      </c>
      <c r="Z409" s="183">
        <f>SUMIFS(BKE!$F:$F,BKE!$C:$C,'nguyen vat lieu kho'!$A:$A,BKE!$B:$B,'nguyen vat lieu kho'!Z$3)</f>
        <v>0</v>
      </c>
      <c r="AA409" s="183">
        <f>SUMIFS(BKE!$F:$F,BKE!$C:$C,'nguyen vat lieu kho'!$A:$A,BKE!$B:$B,'nguyen vat lieu kho'!AA$3)</f>
        <v>0</v>
      </c>
      <c r="AB409" s="183">
        <f>SUMIFS(BKE!$F:$F,BKE!$C:$C,'nguyen vat lieu kho'!$A:$A,BKE!$B:$B,'nguyen vat lieu kho'!AB$3)</f>
        <v>0</v>
      </c>
      <c r="AC409" s="183">
        <f>SUMIFS(BKE!$F:$F,BKE!$C:$C,'nguyen vat lieu kho'!$A:$A,BKE!$B:$B,'nguyen vat lieu kho'!AC$3)</f>
        <v>0</v>
      </c>
      <c r="AD409" s="183">
        <f>SUMIFS(BKE!$F:$F,BKE!$C:$C,'nguyen vat lieu kho'!$A:$A,BKE!$B:$B,'nguyen vat lieu kho'!AD$3)</f>
        <v>0</v>
      </c>
      <c r="AE409" s="183">
        <f>SUMIFS(BKE!$F:$F,BKE!$C:$C,'nguyen vat lieu kho'!$A:$A,BKE!$B:$B,'nguyen vat lieu kho'!AE$3)</f>
        <v>0</v>
      </c>
      <c r="AF409" s="183">
        <f>SUMIFS(BKE!$F:$F,BKE!$C:$C,'nguyen vat lieu kho'!$A:$A,BKE!$B:$B,'nguyen vat lieu kho'!AF$3)</f>
        <v>0</v>
      </c>
      <c r="AG409" s="183">
        <f>SUMIFS(BKE!$F:$F,BKE!$C:$C,'nguyen vat lieu kho'!$A:$A,BKE!$B:$B,'nguyen vat lieu kho'!AG$3)</f>
        <v>0</v>
      </c>
      <c r="AH409" s="183">
        <f>SUMIFS(BKE!$F:$F,BKE!$C:$C,'nguyen vat lieu kho'!$A:$A,BKE!$B:$B,'nguyen vat lieu kho'!AH$3)</f>
        <v>0</v>
      </c>
      <c r="AI409" s="183">
        <f>SUMIFS(BKE!$F:$F,BKE!$C:$C,'nguyen vat lieu kho'!$A:$A,BKE!$B:$B,'nguyen vat lieu kho'!AI$3)</f>
        <v>0</v>
      </c>
      <c r="AJ409" s="183">
        <f>SUMIFS(BKE!$F:$F,BKE!$C:$C,'nguyen vat lieu kho'!$A:$A,BKE!$B:$B,'nguyen vat lieu kho'!AJ$3)</f>
        <v>0</v>
      </c>
      <c r="AK409" s="183">
        <f>SUMIFS(BKE!$F:$F,BKE!$C:$C,'nguyen vat lieu kho'!$A:$A,BKE!$B:$B,'nguyen vat lieu kho'!AK$3)</f>
        <v>0</v>
      </c>
      <c r="AL409" s="183">
        <f>SUMIFS(BKE!$F:$F,BKE!$C:$C,'nguyen vat lieu kho'!$A:$A,BKE!$B:$B,'nguyen vat lieu kho'!AL$3)</f>
        <v>0</v>
      </c>
      <c r="AM409" s="183">
        <f>SUMIFS(BKE!$F:$F,BKE!$C:$C,'nguyen vat lieu kho'!$A:$A,BKE!$B:$B,'nguyen vat lieu kho'!AM$3)</f>
        <v>0</v>
      </c>
      <c r="AN409" s="183">
        <f>SUMIFS(BKE!$F:$F,BKE!$C:$C,'nguyen vat lieu kho'!$A:$A,BKE!$B:$B,'nguyen vat lieu kho'!AN$3)</f>
        <v>0</v>
      </c>
      <c r="AO409" s="183">
        <f>SUMIFS(BKE!$F:$F,BKE!$C:$C,'nguyen vat lieu kho'!$A:$A,BKE!$B:$B,'nguyen vat lieu kho'!AO$3)</f>
        <v>0</v>
      </c>
      <c r="AP409" s="183">
        <f>SUMIFS(BKE!$F:$F,BKE!$C:$C,'nguyen vat lieu kho'!$A:$A,BKE!$B:$B,'nguyen vat lieu kho'!AP$3)</f>
        <v>0</v>
      </c>
      <c r="AQ409" s="183">
        <f>SUMIFS(BKE!$F:$F,BKE!$C:$C,'nguyen vat lieu kho'!$A:$A,BKE!$B:$B,'nguyen vat lieu kho'!AQ$3)</f>
        <v>0</v>
      </c>
    </row>
    <row r="410" spans="1:43" s="118" customFormat="1" ht="25.5" customHeight="1">
      <c r="A410" s="6" t="s">
        <v>646</v>
      </c>
      <c r="B410" s="131" t="s">
        <v>606</v>
      </c>
      <c r="C410" s="135" t="s">
        <v>4</v>
      </c>
      <c r="D410" s="123">
        <f>VLOOKUP(A410,BKE!C647:H1053,5,0)</f>
        <v>0</v>
      </c>
      <c r="E410" s="128">
        <v>0.5</v>
      </c>
      <c r="F410" s="124">
        <f t="shared" si="71"/>
        <v>0</v>
      </c>
      <c r="G410" s="125">
        <f t="shared" si="68"/>
        <v>9</v>
      </c>
      <c r="H410" s="126">
        <f t="shared" si="62"/>
        <v>0</v>
      </c>
      <c r="I410" s="127">
        <f>E410+G410-K410</f>
        <v>9</v>
      </c>
      <c r="J410" s="127">
        <f t="shared" si="69"/>
        <v>0</v>
      </c>
      <c r="K410" s="128">
        <v>0.5</v>
      </c>
      <c r="L410" s="122">
        <f t="shared" si="70"/>
        <v>0</v>
      </c>
      <c r="M410" s="183">
        <f>SUMIFS(BKE!$F:$F,BKE!$C:$C,'nguyen vat lieu kho'!$A:$A,BKE!$B:$B,'nguyen vat lieu kho'!M$3)</f>
        <v>2</v>
      </c>
      <c r="N410" s="183">
        <f>SUMIFS(BKE!$F:$F,BKE!$C:$C,'nguyen vat lieu kho'!$A:$A,BKE!$B:$B,'nguyen vat lieu kho'!N$3)</f>
        <v>0</v>
      </c>
      <c r="O410" s="183">
        <f>SUMIFS(BKE!$F:$F,BKE!$C:$C,'nguyen vat lieu kho'!$A:$A,BKE!$B:$B,'nguyen vat lieu kho'!O$3)</f>
        <v>0</v>
      </c>
      <c r="P410" s="183">
        <f>SUMIFS(BKE!$F:$F,BKE!$C:$C,'nguyen vat lieu kho'!$A:$A,BKE!$B:$B,'nguyen vat lieu kho'!P$3)</f>
        <v>0</v>
      </c>
      <c r="Q410" s="183">
        <f>SUMIFS(BKE!$F:$F,BKE!$C:$C,'nguyen vat lieu kho'!$A:$A,BKE!$B:$B,'nguyen vat lieu kho'!Q$3)</f>
        <v>0</v>
      </c>
      <c r="R410" s="183">
        <f>SUMIFS(BKE!$F:$F,BKE!$C:$C,'nguyen vat lieu kho'!$A:$A,BKE!$B:$B,'nguyen vat lieu kho'!R$3)</f>
        <v>0</v>
      </c>
      <c r="S410" s="183">
        <f>SUMIFS(BKE!$F:$F,BKE!$C:$C,'nguyen vat lieu kho'!$A:$A,BKE!$B:$B,'nguyen vat lieu kho'!S$3)</f>
        <v>0</v>
      </c>
      <c r="T410" s="183">
        <f>SUMIFS(BKE!$F:$F,BKE!$C:$C,'nguyen vat lieu kho'!$A:$A,BKE!$B:$B,'nguyen vat lieu kho'!T$3)</f>
        <v>3</v>
      </c>
      <c r="U410" s="183">
        <f>SUMIFS(BKE!$F:$F,BKE!$C:$C,'nguyen vat lieu kho'!$A:$A,BKE!$B:$B,'nguyen vat lieu kho'!U$3)</f>
        <v>0</v>
      </c>
      <c r="V410" s="183">
        <f>SUMIFS(BKE!$F:$F,BKE!$C:$C,'nguyen vat lieu kho'!$A:$A,BKE!$B:$B,'nguyen vat lieu kho'!V$3)</f>
        <v>0</v>
      </c>
      <c r="W410" s="183">
        <f>SUMIFS(BKE!$F:$F,BKE!$C:$C,'nguyen vat lieu kho'!$A:$A,BKE!$B:$B,'nguyen vat lieu kho'!W$3)</f>
        <v>0</v>
      </c>
      <c r="X410" s="183">
        <f>SUMIFS(BKE!$F:$F,BKE!$C:$C,'nguyen vat lieu kho'!$A:$A,BKE!$B:$B,'nguyen vat lieu kho'!X$3)</f>
        <v>0</v>
      </c>
      <c r="Y410" s="183">
        <f>SUMIFS(BKE!$F:$F,BKE!$C:$C,'nguyen vat lieu kho'!$A:$A,BKE!$B:$B,'nguyen vat lieu kho'!Y$3)</f>
        <v>0</v>
      </c>
      <c r="Z410" s="183">
        <f>SUMIFS(BKE!$F:$F,BKE!$C:$C,'nguyen vat lieu kho'!$A:$A,BKE!$B:$B,'nguyen vat lieu kho'!Z$3)</f>
        <v>0</v>
      </c>
      <c r="AA410" s="183">
        <f>SUMIFS(BKE!$F:$F,BKE!$C:$C,'nguyen vat lieu kho'!$A:$A,BKE!$B:$B,'nguyen vat lieu kho'!AA$3)</f>
        <v>0</v>
      </c>
      <c r="AB410" s="183">
        <f>SUMIFS(BKE!$F:$F,BKE!$C:$C,'nguyen vat lieu kho'!$A:$A,BKE!$B:$B,'nguyen vat lieu kho'!AB$3)</f>
        <v>0</v>
      </c>
      <c r="AC410" s="183">
        <f>SUMIFS(BKE!$F:$F,BKE!$C:$C,'nguyen vat lieu kho'!$A:$A,BKE!$B:$B,'nguyen vat lieu kho'!AC$3)</f>
        <v>0</v>
      </c>
      <c r="AD410" s="183">
        <f>SUMIFS(BKE!$F:$F,BKE!$C:$C,'nguyen vat lieu kho'!$A:$A,BKE!$B:$B,'nguyen vat lieu kho'!AD$3)</f>
        <v>0</v>
      </c>
      <c r="AE410" s="183">
        <f>SUMIFS(BKE!$F:$F,BKE!$C:$C,'nguyen vat lieu kho'!$A:$A,BKE!$B:$B,'nguyen vat lieu kho'!AE$3)</f>
        <v>0</v>
      </c>
      <c r="AF410" s="183">
        <f>SUMIFS(BKE!$F:$F,BKE!$C:$C,'nguyen vat lieu kho'!$A:$A,BKE!$B:$B,'nguyen vat lieu kho'!AF$3)</f>
        <v>0</v>
      </c>
      <c r="AG410" s="183">
        <f>SUMIFS(BKE!$F:$F,BKE!$C:$C,'nguyen vat lieu kho'!$A:$A,BKE!$B:$B,'nguyen vat lieu kho'!AG$3)</f>
        <v>0</v>
      </c>
      <c r="AH410" s="183">
        <f>SUMIFS(BKE!$F:$F,BKE!$C:$C,'nguyen vat lieu kho'!$A:$A,BKE!$B:$B,'nguyen vat lieu kho'!AH$3)</f>
        <v>2</v>
      </c>
      <c r="AI410" s="183">
        <f>SUMIFS(BKE!$F:$F,BKE!$C:$C,'nguyen vat lieu kho'!$A:$A,BKE!$B:$B,'nguyen vat lieu kho'!AI$3)</f>
        <v>0</v>
      </c>
      <c r="AJ410" s="183">
        <f>SUMIFS(BKE!$F:$F,BKE!$C:$C,'nguyen vat lieu kho'!$A:$A,BKE!$B:$B,'nguyen vat lieu kho'!AJ$3)</f>
        <v>0</v>
      </c>
      <c r="AK410" s="183">
        <f>SUMIFS(BKE!$F:$F,BKE!$C:$C,'nguyen vat lieu kho'!$A:$A,BKE!$B:$B,'nguyen vat lieu kho'!AK$3)</f>
        <v>0</v>
      </c>
      <c r="AL410" s="183">
        <f>SUMIFS(BKE!$F:$F,BKE!$C:$C,'nguyen vat lieu kho'!$A:$A,BKE!$B:$B,'nguyen vat lieu kho'!AL$3)</f>
        <v>0</v>
      </c>
      <c r="AM410" s="183">
        <f>SUMIFS(BKE!$F:$F,BKE!$C:$C,'nguyen vat lieu kho'!$A:$A,BKE!$B:$B,'nguyen vat lieu kho'!AM$3)</f>
        <v>0</v>
      </c>
      <c r="AN410" s="183">
        <f>SUMIFS(BKE!$F:$F,BKE!$C:$C,'nguyen vat lieu kho'!$A:$A,BKE!$B:$B,'nguyen vat lieu kho'!AN$3)</f>
        <v>0</v>
      </c>
      <c r="AO410" s="183">
        <f>SUMIFS(BKE!$F:$F,BKE!$C:$C,'nguyen vat lieu kho'!$A:$A,BKE!$B:$B,'nguyen vat lieu kho'!AO$3)</f>
        <v>0</v>
      </c>
      <c r="AP410" s="183">
        <f>SUMIFS(BKE!$F:$F,BKE!$C:$C,'nguyen vat lieu kho'!$A:$A,BKE!$B:$B,'nguyen vat lieu kho'!AP$3)</f>
        <v>2</v>
      </c>
      <c r="AQ410" s="183">
        <f>SUMIFS(BKE!$F:$F,BKE!$C:$C,'nguyen vat lieu kho'!$A:$A,BKE!$B:$B,'nguyen vat lieu kho'!AQ$3)</f>
        <v>0</v>
      </c>
    </row>
    <row r="411" spans="1:43" s="118" customFormat="1" ht="25.5" customHeight="1">
      <c r="A411" s="6" t="s">
        <v>647</v>
      </c>
      <c r="B411" s="131" t="s">
        <v>607</v>
      </c>
      <c r="C411" s="135" t="s">
        <v>4</v>
      </c>
      <c r="D411" s="123">
        <f>VLOOKUP(A411,BKE!C648:H1054,5,0)</f>
        <v>0</v>
      </c>
      <c r="E411" s="128">
        <v>0</v>
      </c>
      <c r="F411" s="124">
        <f t="shared" si="71"/>
        <v>0</v>
      </c>
      <c r="G411" s="125">
        <f t="shared" si="68"/>
        <v>3</v>
      </c>
      <c r="H411" s="126">
        <f t="shared" si="62"/>
        <v>0</v>
      </c>
      <c r="I411" s="127">
        <f t="shared" si="69"/>
        <v>2</v>
      </c>
      <c r="J411" s="127">
        <f t="shared" si="69"/>
        <v>0</v>
      </c>
      <c r="K411" s="128">
        <v>1</v>
      </c>
      <c r="L411" s="122">
        <f t="shared" si="70"/>
        <v>0</v>
      </c>
      <c r="M411" s="183">
        <f>SUMIFS(BKE!$F:$F,BKE!$C:$C,'nguyen vat lieu kho'!$A:$A,BKE!$B:$B,'nguyen vat lieu kho'!M$3)</f>
        <v>2</v>
      </c>
      <c r="N411" s="183">
        <f>SUMIFS(BKE!$F:$F,BKE!$C:$C,'nguyen vat lieu kho'!$A:$A,BKE!$B:$B,'nguyen vat lieu kho'!N$3)</f>
        <v>0</v>
      </c>
      <c r="O411" s="183">
        <f>SUMIFS(BKE!$F:$F,BKE!$C:$C,'nguyen vat lieu kho'!$A:$A,BKE!$B:$B,'nguyen vat lieu kho'!O$3)</f>
        <v>0</v>
      </c>
      <c r="P411" s="183">
        <f>SUMIFS(BKE!$F:$F,BKE!$C:$C,'nguyen vat lieu kho'!$A:$A,BKE!$B:$B,'nguyen vat lieu kho'!P$3)</f>
        <v>0</v>
      </c>
      <c r="Q411" s="183">
        <f>SUMIFS(BKE!$F:$F,BKE!$C:$C,'nguyen vat lieu kho'!$A:$A,BKE!$B:$B,'nguyen vat lieu kho'!Q$3)</f>
        <v>0</v>
      </c>
      <c r="R411" s="183">
        <f>SUMIFS(BKE!$F:$F,BKE!$C:$C,'nguyen vat lieu kho'!$A:$A,BKE!$B:$B,'nguyen vat lieu kho'!R$3)</f>
        <v>0</v>
      </c>
      <c r="S411" s="183">
        <f>SUMIFS(BKE!$F:$F,BKE!$C:$C,'nguyen vat lieu kho'!$A:$A,BKE!$B:$B,'nguyen vat lieu kho'!S$3)</f>
        <v>0</v>
      </c>
      <c r="T411" s="183">
        <f>SUMIFS(BKE!$F:$F,BKE!$C:$C,'nguyen vat lieu kho'!$A:$A,BKE!$B:$B,'nguyen vat lieu kho'!T$3)</f>
        <v>1</v>
      </c>
      <c r="U411" s="183">
        <f>SUMIFS(BKE!$F:$F,BKE!$C:$C,'nguyen vat lieu kho'!$A:$A,BKE!$B:$B,'nguyen vat lieu kho'!U$3)</f>
        <v>0</v>
      </c>
      <c r="V411" s="183">
        <f>SUMIFS(BKE!$F:$F,BKE!$C:$C,'nguyen vat lieu kho'!$A:$A,BKE!$B:$B,'nguyen vat lieu kho'!V$3)</f>
        <v>0</v>
      </c>
      <c r="W411" s="183">
        <f>SUMIFS(BKE!$F:$F,BKE!$C:$C,'nguyen vat lieu kho'!$A:$A,BKE!$B:$B,'nguyen vat lieu kho'!W$3)</f>
        <v>0</v>
      </c>
      <c r="X411" s="183">
        <f>SUMIFS(BKE!$F:$F,BKE!$C:$C,'nguyen vat lieu kho'!$A:$A,BKE!$B:$B,'nguyen vat lieu kho'!X$3)</f>
        <v>0</v>
      </c>
      <c r="Y411" s="183">
        <f>SUMIFS(BKE!$F:$F,BKE!$C:$C,'nguyen vat lieu kho'!$A:$A,BKE!$B:$B,'nguyen vat lieu kho'!Y$3)</f>
        <v>0</v>
      </c>
      <c r="Z411" s="183">
        <f>SUMIFS(BKE!$F:$F,BKE!$C:$C,'nguyen vat lieu kho'!$A:$A,BKE!$B:$B,'nguyen vat lieu kho'!Z$3)</f>
        <v>0</v>
      </c>
      <c r="AA411" s="183">
        <f>SUMIFS(BKE!$F:$F,BKE!$C:$C,'nguyen vat lieu kho'!$A:$A,BKE!$B:$B,'nguyen vat lieu kho'!AA$3)</f>
        <v>0</v>
      </c>
      <c r="AB411" s="183">
        <f>SUMIFS(BKE!$F:$F,BKE!$C:$C,'nguyen vat lieu kho'!$A:$A,BKE!$B:$B,'nguyen vat lieu kho'!AB$3)</f>
        <v>0</v>
      </c>
      <c r="AC411" s="183">
        <f>SUMIFS(BKE!$F:$F,BKE!$C:$C,'nguyen vat lieu kho'!$A:$A,BKE!$B:$B,'nguyen vat lieu kho'!AC$3)</f>
        <v>0</v>
      </c>
      <c r="AD411" s="183">
        <f>SUMIFS(BKE!$F:$F,BKE!$C:$C,'nguyen vat lieu kho'!$A:$A,BKE!$B:$B,'nguyen vat lieu kho'!AD$3)</f>
        <v>0</v>
      </c>
      <c r="AE411" s="183">
        <f>SUMIFS(BKE!$F:$F,BKE!$C:$C,'nguyen vat lieu kho'!$A:$A,BKE!$B:$B,'nguyen vat lieu kho'!AE$3)</f>
        <v>0</v>
      </c>
      <c r="AF411" s="183">
        <f>SUMIFS(BKE!$F:$F,BKE!$C:$C,'nguyen vat lieu kho'!$A:$A,BKE!$B:$B,'nguyen vat lieu kho'!AF$3)</f>
        <v>0</v>
      </c>
      <c r="AG411" s="183">
        <f>SUMIFS(BKE!$F:$F,BKE!$C:$C,'nguyen vat lieu kho'!$A:$A,BKE!$B:$B,'nguyen vat lieu kho'!AG$3)</f>
        <v>0</v>
      </c>
      <c r="AH411" s="183">
        <f>SUMIFS(BKE!$F:$F,BKE!$C:$C,'nguyen vat lieu kho'!$A:$A,BKE!$B:$B,'nguyen vat lieu kho'!AH$3)</f>
        <v>0</v>
      </c>
      <c r="AI411" s="183">
        <f>SUMIFS(BKE!$F:$F,BKE!$C:$C,'nguyen vat lieu kho'!$A:$A,BKE!$B:$B,'nguyen vat lieu kho'!AI$3)</f>
        <v>0</v>
      </c>
      <c r="AJ411" s="183">
        <f>SUMIFS(BKE!$F:$F,BKE!$C:$C,'nguyen vat lieu kho'!$A:$A,BKE!$B:$B,'nguyen vat lieu kho'!AJ$3)</f>
        <v>0</v>
      </c>
      <c r="AK411" s="183">
        <f>SUMIFS(BKE!$F:$F,BKE!$C:$C,'nguyen vat lieu kho'!$A:$A,BKE!$B:$B,'nguyen vat lieu kho'!AK$3)</f>
        <v>0</v>
      </c>
      <c r="AL411" s="183">
        <f>SUMIFS(BKE!$F:$F,BKE!$C:$C,'nguyen vat lieu kho'!$A:$A,BKE!$B:$B,'nguyen vat lieu kho'!AL$3)</f>
        <v>0</v>
      </c>
      <c r="AM411" s="183">
        <f>SUMIFS(BKE!$F:$F,BKE!$C:$C,'nguyen vat lieu kho'!$A:$A,BKE!$B:$B,'nguyen vat lieu kho'!AM$3)</f>
        <v>0</v>
      </c>
      <c r="AN411" s="183">
        <f>SUMIFS(BKE!$F:$F,BKE!$C:$C,'nguyen vat lieu kho'!$A:$A,BKE!$B:$B,'nguyen vat lieu kho'!AN$3)</f>
        <v>0</v>
      </c>
      <c r="AO411" s="183">
        <f>SUMIFS(BKE!$F:$F,BKE!$C:$C,'nguyen vat lieu kho'!$A:$A,BKE!$B:$B,'nguyen vat lieu kho'!AO$3)</f>
        <v>0</v>
      </c>
      <c r="AP411" s="183">
        <f>SUMIFS(BKE!$F:$F,BKE!$C:$C,'nguyen vat lieu kho'!$A:$A,BKE!$B:$B,'nguyen vat lieu kho'!AP$3)</f>
        <v>0</v>
      </c>
      <c r="AQ411" s="183">
        <f>SUMIFS(BKE!$F:$F,BKE!$C:$C,'nguyen vat lieu kho'!$A:$A,BKE!$B:$B,'nguyen vat lieu kho'!AQ$3)</f>
        <v>0</v>
      </c>
    </row>
    <row r="412" spans="1:43" s="118" customFormat="1" ht="25.5" customHeight="1">
      <c r="A412" s="6" t="s">
        <v>648</v>
      </c>
      <c r="B412" s="131" t="s">
        <v>608</v>
      </c>
      <c r="C412" s="135" t="s">
        <v>4</v>
      </c>
      <c r="D412" s="123">
        <f>VLOOKUP(A412,BKE!C649:H1055,5,0)</f>
        <v>0</v>
      </c>
      <c r="E412" s="128">
        <v>1.5</v>
      </c>
      <c r="F412" s="124">
        <f t="shared" si="71"/>
        <v>0</v>
      </c>
      <c r="G412" s="125">
        <f t="shared" si="68"/>
        <v>7</v>
      </c>
      <c r="H412" s="126">
        <f t="shared" si="62"/>
        <v>0</v>
      </c>
      <c r="I412" s="127">
        <f t="shared" si="69"/>
        <v>7.5</v>
      </c>
      <c r="J412" s="127">
        <f t="shared" si="69"/>
        <v>0</v>
      </c>
      <c r="K412" s="128">
        <v>1</v>
      </c>
      <c r="L412" s="122">
        <f t="shared" si="70"/>
        <v>0</v>
      </c>
      <c r="M412" s="183">
        <f>SUMIFS(BKE!$F:$F,BKE!$C:$C,'nguyen vat lieu kho'!$A:$A,BKE!$B:$B,'nguyen vat lieu kho'!M$3)</f>
        <v>1</v>
      </c>
      <c r="N412" s="183">
        <f>SUMIFS(BKE!$F:$F,BKE!$C:$C,'nguyen vat lieu kho'!$A:$A,BKE!$B:$B,'nguyen vat lieu kho'!N$3)</f>
        <v>0</v>
      </c>
      <c r="O412" s="183">
        <f>SUMIFS(BKE!$F:$F,BKE!$C:$C,'nguyen vat lieu kho'!$A:$A,BKE!$B:$B,'nguyen vat lieu kho'!O$3)</f>
        <v>0</v>
      </c>
      <c r="P412" s="183">
        <f>SUMIFS(BKE!$F:$F,BKE!$C:$C,'nguyen vat lieu kho'!$A:$A,BKE!$B:$B,'nguyen vat lieu kho'!P$3)</f>
        <v>0</v>
      </c>
      <c r="Q412" s="183">
        <f>SUMIFS(BKE!$F:$F,BKE!$C:$C,'nguyen vat lieu kho'!$A:$A,BKE!$B:$B,'nguyen vat lieu kho'!Q$3)</f>
        <v>0</v>
      </c>
      <c r="R412" s="183">
        <f>SUMIFS(BKE!$F:$F,BKE!$C:$C,'nguyen vat lieu kho'!$A:$A,BKE!$B:$B,'nguyen vat lieu kho'!R$3)</f>
        <v>0</v>
      </c>
      <c r="S412" s="183">
        <f>SUMIFS(BKE!$F:$F,BKE!$C:$C,'nguyen vat lieu kho'!$A:$A,BKE!$B:$B,'nguyen vat lieu kho'!S$3)</f>
        <v>0</v>
      </c>
      <c r="T412" s="183">
        <f>SUMIFS(BKE!$F:$F,BKE!$C:$C,'nguyen vat lieu kho'!$A:$A,BKE!$B:$B,'nguyen vat lieu kho'!T$3)</f>
        <v>3</v>
      </c>
      <c r="U412" s="183">
        <f>SUMIFS(BKE!$F:$F,BKE!$C:$C,'nguyen vat lieu kho'!$A:$A,BKE!$B:$B,'nguyen vat lieu kho'!U$3)</f>
        <v>0</v>
      </c>
      <c r="V412" s="183">
        <f>SUMIFS(BKE!$F:$F,BKE!$C:$C,'nguyen vat lieu kho'!$A:$A,BKE!$B:$B,'nguyen vat lieu kho'!V$3)</f>
        <v>0</v>
      </c>
      <c r="W412" s="183">
        <f>SUMIFS(BKE!$F:$F,BKE!$C:$C,'nguyen vat lieu kho'!$A:$A,BKE!$B:$B,'nguyen vat lieu kho'!W$3)</f>
        <v>0</v>
      </c>
      <c r="X412" s="183">
        <f>SUMIFS(BKE!$F:$F,BKE!$C:$C,'nguyen vat lieu kho'!$A:$A,BKE!$B:$B,'nguyen vat lieu kho'!X$3)</f>
        <v>0</v>
      </c>
      <c r="Y412" s="183">
        <f>SUMIFS(BKE!$F:$F,BKE!$C:$C,'nguyen vat lieu kho'!$A:$A,BKE!$B:$B,'nguyen vat lieu kho'!Y$3)</f>
        <v>0</v>
      </c>
      <c r="Z412" s="183">
        <f>SUMIFS(BKE!$F:$F,BKE!$C:$C,'nguyen vat lieu kho'!$A:$A,BKE!$B:$B,'nguyen vat lieu kho'!Z$3)</f>
        <v>0</v>
      </c>
      <c r="AA412" s="183">
        <f>SUMIFS(BKE!$F:$F,BKE!$C:$C,'nguyen vat lieu kho'!$A:$A,BKE!$B:$B,'nguyen vat lieu kho'!AA$3)</f>
        <v>0</v>
      </c>
      <c r="AB412" s="183">
        <f>SUMIFS(BKE!$F:$F,BKE!$C:$C,'nguyen vat lieu kho'!$A:$A,BKE!$B:$B,'nguyen vat lieu kho'!AB$3)</f>
        <v>0</v>
      </c>
      <c r="AC412" s="183">
        <f>SUMIFS(BKE!$F:$F,BKE!$C:$C,'nguyen vat lieu kho'!$A:$A,BKE!$B:$B,'nguyen vat lieu kho'!AC$3)</f>
        <v>0</v>
      </c>
      <c r="AD412" s="183">
        <f>SUMIFS(BKE!$F:$F,BKE!$C:$C,'nguyen vat lieu kho'!$A:$A,BKE!$B:$B,'nguyen vat lieu kho'!AD$3)</f>
        <v>0</v>
      </c>
      <c r="AE412" s="183">
        <f>SUMIFS(BKE!$F:$F,BKE!$C:$C,'nguyen vat lieu kho'!$A:$A,BKE!$B:$B,'nguyen vat lieu kho'!AE$3)</f>
        <v>0</v>
      </c>
      <c r="AF412" s="183">
        <f>SUMIFS(BKE!$F:$F,BKE!$C:$C,'nguyen vat lieu kho'!$A:$A,BKE!$B:$B,'nguyen vat lieu kho'!AF$3)</f>
        <v>0</v>
      </c>
      <c r="AG412" s="183">
        <f>SUMIFS(BKE!$F:$F,BKE!$C:$C,'nguyen vat lieu kho'!$A:$A,BKE!$B:$B,'nguyen vat lieu kho'!AG$3)</f>
        <v>0</v>
      </c>
      <c r="AH412" s="183">
        <f>SUMIFS(BKE!$F:$F,BKE!$C:$C,'nguyen vat lieu kho'!$A:$A,BKE!$B:$B,'nguyen vat lieu kho'!AH$3)</f>
        <v>0</v>
      </c>
      <c r="AI412" s="183">
        <f>SUMIFS(BKE!$F:$F,BKE!$C:$C,'nguyen vat lieu kho'!$A:$A,BKE!$B:$B,'nguyen vat lieu kho'!AI$3)</f>
        <v>0</v>
      </c>
      <c r="AJ412" s="183">
        <f>SUMIFS(BKE!$F:$F,BKE!$C:$C,'nguyen vat lieu kho'!$A:$A,BKE!$B:$B,'nguyen vat lieu kho'!AJ$3)</f>
        <v>0</v>
      </c>
      <c r="AK412" s="183">
        <f>SUMIFS(BKE!$F:$F,BKE!$C:$C,'nguyen vat lieu kho'!$A:$A,BKE!$B:$B,'nguyen vat lieu kho'!AK$3)</f>
        <v>0</v>
      </c>
      <c r="AL412" s="183">
        <f>SUMIFS(BKE!$F:$F,BKE!$C:$C,'nguyen vat lieu kho'!$A:$A,BKE!$B:$B,'nguyen vat lieu kho'!AL$3)</f>
        <v>0</v>
      </c>
      <c r="AM412" s="183">
        <f>SUMIFS(BKE!$F:$F,BKE!$C:$C,'nguyen vat lieu kho'!$A:$A,BKE!$B:$B,'nguyen vat lieu kho'!AM$3)</f>
        <v>0</v>
      </c>
      <c r="AN412" s="183">
        <f>SUMIFS(BKE!$F:$F,BKE!$C:$C,'nguyen vat lieu kho'!$A:$A,BKE!$B:$B,'nguyen vat lieu kho'!AN$3)</f>
        <v>0</v>
      </c>
      <c r="AO412" s="183">
        <f>SUMIFS(BKE!$F:$F,BKE!$C:$C,'nguyen vat lieu kho'!$A:$A,BKE!$B:$B,'nguyen vat lieu kho'!AO$3)</f>
        <v>0</v>
      </c>
      <c r="AP412" s="183">
        <f>SUMIFS(BKE!$F:$F,BKE!$C:$C,'nguyen vat lieu kho'!$A:$A,BKE!$B:$B,'nguyen vat lieu kho'!AP$3)</f>
        <v>3</v>
      </c>
      <c r="AQ412" s="183">
        <f>SUMIFS(BKE!$F:$F,BKE!$C:$C,'nguyen vat lieu kho'!$A:$A,BKE!$B:$B,'nguyen vat lieu kho'!AQ$3)</f>
        <v>0</v>
      </c>
    </row>
    <row r="413" spans="1:43" s="118" customFormat="1" ht="25.5" customHeight="1">
      <c r="A413" s="6" t="s">
        <v>662</v>
      </c>
      <c r="B413" s="131" t="s">
        <v>474</v>
      </c>
      <c r="C413" s="135" t="s">
        <v>4</v>
      </c>
      <c r="D413" s="123"/>
      <c r="E413" s="128">
        <v>1.2</v>
      </c>
      <c r="F413" s="124">
        <f t="shared" si="71"/>
        <v>0</v>
      </c>
      <c r="G413" s="125">
        <f t="shared" si="68"/>
        <v>3</v>
      </c>
      <c r="H413" s="126">
        <f t="shared" si="62"/>
        <v>0</v>
      </c>
      <c r="I413" s="127">
        <f t="shared" si="69"/>
        <v>3.3000000000000003</v>
      </c>
      <c r="J413" s="127">
        <f t="shared" si="69"/>
        <v>0</v>
      </c>
      <c r="K413" s="128">
        <v>0.9</v>
      </c>
      <c r="L413" s="122">
        <f t="shared" si="70"/>
        <v>0</v>
      </c>
      <c r="M413" s="183">
        <f>SUMIFS(BKE!$F:$F,BKE!$C:$C,'nguyen vat lieu kho'!$A:$A,BKE!$B:$B,'nguyen vat lieu kho'!M$3)</f>
        <v>0</v>
      </c>
      <c r="N413" s="183">
        <f>SUMIFS(BKE!$F:$F,BKE!$C:$C,'nguyen vat lieu kho'!$A:$A,BKE!$B:$B,'nguyen vat lieu kho'!N$3)</f>
        <v>0</v>
      </c>
      <c r="O413" s="183">
        <f>SUMIFS(BKE!$F:$F,BKE!$C:$C,'nguyen vat lieu kho'!$A:$A,BKE!$B:$B,'nguyen vat lieu kho'!O$3)</f>
        <v>0</v>
      </c>
      <c r="P413" s="183">
        <f>SUMIFS(BKE!$F:$F,BKE!$C:$C,'nguyen vat lieu kho'!$A:$A,BKE!$B:$B,'nguyen vat lieu kho'!P$3)</f>
        <v>0</v>
      </c>
      <c r="Q413" s="183">
        <f>SUMIFS(BKE!$F:$F,BKE!$C:$C,'nguyen vat lieu kho'!$A:$A,BKE!$B:$B,'nguyen vat lieu kho'!Q$3)</f>
        <v>0</v>
      </c>
      <c r="R413" s="183">
        <f>SUMIFS(BKE!$F:$F,BKE!$C:$C,'nguyen vat lieu kho'!$A:$A,BKE!$B:$B,'nguyen vat lieu kho'!R$3)</f>
        <v>0</v>
      </c>
      <c r="S413" s="183">
        <f>SUMIFS(BKE!$F:$F,BKE!$C:$C,'nguyen vat lieu kho'!$A:$A,BKE!$B:$B,'nguyen vat lieu kho'!S$3)</f>
        <v>0</v>
      </c>
      <c r="T413" s="183">
        <f>SUMIFS(BKE!$F:$F,BKE!$C:$C,'nguyen vat lieu kho'!$A:$A,BKE!$B:$B,'nguyen vat lieu kho'!T$3)</f>
        <v>2</v>
      </c>
      <c r="U413" s="183">
        <f>SUMIFS(BKE!$F:$F,BKE!$C:$C,'nguyen vat lieu kho'!$A:$A,BKE!$B:$B,'nguyen vat lieu kho'!U$3)</f>
        <v>0</v>
      </c>
      <c r="V413" s="183">
        <f>SUMIFS(BKE!$F:$F,BKE!$C:$C,'nguyen vat lieu kho'!$A:$A,BKE!$B:$B,'nguyen vat lieu kho'!V$3)</f>
        <v>0</v>
      </c>
      <c r="W413" s="183">
        <f>SUMIFS(BKE!$F:$F,BKE!$C:$C,'nguyen vat lieu kho'!$A:$A,BKE!$B:$B,'nguyen vat lieu kho'!W$3)</f>
        <v>0</v>
      </c>
      <c r="X413" s="183">
        <f>SUMIFS(BKE!$F:$F,BKE!$C:$C,'nguyen vat lieu kho'!$A:$A,BKE!$B:$B,'nguyen vat lieu kho'!X$3)</f>
        <v>0</v>
      </c>
      <c r="Y413" s="183">
        <f>SUMIFS(BKE!$F:$F,BKE!$C:$C,'nguyen vat lieu kho'!$A:$A,BKE!$B:$B,'nguyen vat lieu kho'!Y$3)</f>
        <v>0</v>
      </c>
      <c r="Z413" s="183">
        <f>SUMIFS(BKE!$F:$F,BKE!$C:$C,'nguyen vat lieu kho'!$A:$A,BKE!$B:$B,'nguyen vat lieu kho'!Z$3)</f>
        <v>0</v>
      </c>
      <c r="AA413" s="183">
        <f>SUMIFS(BKE!$F:$F,BKE!$C:$C,'nguyen vat lieu kho'!$A:$A,BKE!$B:$B,'nguyen vat lieu kho'!AA$3)</f>
        <v>0</v>
      </c>
      <c r="AB413" s="183">
        <f>SUMIFS(BKE!$F:$F,BKE!$C:$C,'nguyen vat lieu kho'!$A:$A,BKE!$B:$B,'nguyen vat lieu kho'!AB$3)</f>
        <v>0</v>
      </c>
      <c r="AC413" s="183">
        <f>SUMIFS(BKE!$F:$F,BKE!$C:$C,'nguyen vat lieu kho'!$A:$A,BKE!$B:$B,'nguyen vat lieu kho'!AC$3)</f>
        <v>0</v>
      </c>
      <c r="AD413" s="183">
        <f>SUMIFS(BKE!$F:$F,BKE!$C:$C,'nguyen vat lieu kho'!$A:$A,BKE!$B:$B,'nguyen vat lieu kho'!AD$3)</f>
        <v>0</v>
      </c>
      <c r="AE413" s="183">
        <f>SUMIFS(BKE!$F:$F,BKE!$C:$C,'nguyen vat lieu kho'!$A:$A,BKE!$B:$B,'nguyen vat lieu kho'!AE$3)</f>
        <v>0</v>
      </c>
      <c r="AF413" s="183">
        <f>SUMIFS(BKE!$F:$F,BKE!$C:$C,'nguyen vat lieu kho'!$A:$A,BKE!$B:$B,'nguyen vat lieu kho'!AF$3)</f>
        <v>0</v>
      </c>
      <c r="AG413" s="183">
        <f>SUMIFS(BKE!$F:$F,BKE!$C:$C,'nguyen vat lieu kho'!$A:$A,BKE!$B:$B,'nguyen vat lieu kho'!AG$3)</f>
        <v>0</v>
      </c>
      <c r="AH413" s="183">
        <f>SUMIFS(BKE!$F:$F,BKE!$C:$C,'nguyen vat lieu kho'!$A:$A,BKE!$B:$B,'nguyen vat lieu kho'!AH$3)</f>
        <v>1</v>
      </c>
      <c r="AI413" s="183">
        <f>SUMIFS(BKE!$F:$F,BKE!$C:$C,'nguyen vat lieu kho'!$A:$A,BKE!$B:$B,'nguyen vat lieu kho'!AI$3)</f>
        <v>0</v>
      </c>
      <c r="AJ413" s="183">
        <f>SUMIFS(BKE!$F:$F,BKE!$C:$C,'nguyen vat lieu kho'!$A:$A,BKE!$B:$B,'nguyen vat lieu kho'!AJ$3)</f>
        <v>0</v>
      </c>
      <c r="AK413" s="183">
        <f>SUMIFS(BKE!$F:$F,BKE!$C:$C,'nguyen vat lieu kho'!$A:$A,BKE!$B:$B,'nguyen vat lieu kho'!AK$3)</f>
        <v>0</v>
      </c>
      <c r="AL413" s="183">
        <f>SUMIFS(BKE!$F:$F,BKE!$C:$C,'nguyen vat lieu kho'!$A:$A,BKE!$B:$B,'nguyen vat lieu kho'!AL$3)</f>
        <v>0</v>
      </c>
      <c r="AM413" s="183">
        <f>SUMIFS(BKE!$F:$F,BKE!$C:$C,'nguyen vat lieu kho'!$A:$A,BKE!$B:$B,'nguyen vat lieu kho'!AM$3)</f>
        <v>0</v>
      </c>
      <c r="AN413" s="183">
        <f>SUMIFS(BKE!$F:$F,BKE!$C:$C,'nguyen vat lieu kho'!$A:$A,BKE!$B:$B,'nguyen vat lieu kho'!AN$3)</f>
        <v>0</v>
      </c>
      <c r="AO413" s="183">
        <f>SUMIFS(BKE!$F:$F,BKE!$C:$C,'nguyen vat lieu kho'!$A:$A,BKE!$B:$B,'nguyen vat lieu kho'!AO$3)</f>
        <v>0</v>
      </c>
      <c r="AP413" s="183">
        <f>SUMIFS(BKE!$F:$F,BKE!$C:$C,'nguyen vat lieu kho'!$A:$A,BKE!$B:$B,'nguyen vat lieu kho'!AP$3)</f>
        <v>0</v>
      </c>
      <c r="AQ413" s="183">
        <f>SUMIFS(BKE!$F:$F,BKE!$C:$C,'nguyen vat lieu kho'!$A:$A,BKE!$B:$B,'nguyen vat lieu kho'!AQ$3)</f>
        <v>0</v>
      </c>
    </row>
    <row r="414" spans="1:43" s="118" customFormat="1" ht="25.5" customHeight="1">
      <c r="A414" s="6" t="s">
        <v>917</v>
      </c>
      <c r="B414" s="293" t="s">
        <v>918</v>
      </c>
      <c r="C414" s="135" t="s">
        <v>4</v>
      </c>
      <c r="D414" s="123"/>
      <c r="E414" s="128">
        <v>4</v>
      </c>
      <c r="F414" s="124">
        <f t="shared" si="71"/>
        <v>0</v>
      </c>
      <c r="G414" s="125">
        <f>SUM(M414:AQ414)</f>
        <v>43</v>
      </c>
      <c r="H414" s="126">
        <f t="shared" si="62"/>
        <v>0</v>
      </c>
      <c r="I414" s="127">
        <f t="shared" si="69"/>
        <v>47</v>
      </c>
      <c r="J414" s="127">
        <f t="shared" si="69"/>
        <v>0</v>
      </c>
      <c r="K414" s="128"/>
      <c r="L414" s="122">
        <f t="shared" si="70"/>
        <v>0</v>
      </c>
      <c r="M414" s="183">
        <f>SUMIFS(BKE!$F:$F,BKE!$C:$C,'nguyen vat lieu kho'!$A:$A,BKE!$B:$B,'nguyen vat lieu kho'!M$3)</f>
        <v>10</v>
      </c>
      <c r="N414" s="183">
        <f>SUMIFS(BKE!$F:$F,BKE!$C:$C,'nguyen vat lieu kho'!$A:$A,BKE!$B:$B,'nguyen vat lieu kho'!N$3)</f>
        <v>0</v>
      </c>
      <c r="O414" s="183">
        <f>SUMIFS(BKE!$F:$F,BKE!$C:$C,'nguyen vat lieu kho'!$A:$A,BKE!$B:$B,'nguyen vat lieu kho'!O$3)</f>
        <v>0</v>
      </c>
      <c r="P414" s="183">
        <f>SUMIFS(BKE!$F:$F,BKE!$C:$C,'nguyen vat lieu kho'!$A:$A,BKE!$B:$B,'nguyen vat lieu kho'!P$3)</f>
        <v>0</v>
      </c>
      <c r="Q414" s="183">
        <f>SUMIFS(BKE!$F:$F,BKE!$C:$C,'nguyen vat lieu kho'!$A:$A,BKE!$B:$B,'nguyen vat lieu kho'!Q$3)</f>
        <v>0</v>
      </c>
      <c r="R414" s="183">
        <f>SUMIFS(BKE!$F:$F,BKE!$C:$C,'nguyen vat lieu kho'!$A:$A,BKE!$B:$B,'nguyen vat lieu kho'!R$3)</f>
        <v>0</v>
      </c>
      <c r="S414" s="183">
        <f>SUMIFS(BKE!$F:$F,BKE!$C:$C,'nguyen vat lieu kho'!$A:$A,BKE!$B:$B,'nguyen vat lieu kho'!S$3)</f>
        <v>0</v>
      </c>
      <c r="T414" s="183">
        <f>SUMIFS(BKE!$F:$F,BKE!$C:$C,'nguyen vat lieu kho'!$A:$A,BKE!$B:$B,'nguyen vat lieu kho'!T$3)</f>
        <v>10</v>
      </c>
      <c r="U414" s="183">
        <f>SUMIFS(BKE!$F:$F,BKE!$C:$C,'nguyen vat lieu kho'!$A:$A,BKE!$B:$B,'nguyen vat lieu kho'!U$3)</f>
        <v>0</v>
      </c>
      <c r="V414" s="183">
        <f>SUMIFS(BKE!$F:$F,BKE!$C:$C,'nguyen vat lieu kho'!$A:$A,BKE!$B:$B,'nguyen vat lieu kho'!V$3)</f>
        <v>0</v>
      </c>
      <c r="W414" s="183">
        <f>SUMIFS(BKE!$F:$F,BKE!$C:$C,'nguyen vat lieu kho'!$A:$A,BKE!$B:$B,'nguyen vat lieu kho'!W$3)</f>
        <v>0</v>
      </c>
      <c r="X414" s="183">
        <f>SUMIFS(BKE!$F:$F,BKE!$C:$C,'nguyen vat lieu kho'!$A:$A,BKE!$B:$B,'nguyen vat lieu kho'!X$3)</f>
        <v>0</v>
      </c>
      <c r="Y414" s="183">
        <f>SUMIFS(BKE!$F:$F,BKE!$C:$C,'nguyen vat lieu kho'!$A:$A,BKE!$B:$B,'nguyen vat lieu kho'!Y$3)</f>
        <v>0</v>
      </c>
      <c r="Z414" s="183">
        <f>SUMIFS(BKE!$F:$F,BKE!$C:$C,'nguyen vat lieu kho'!$A:$A,BKE!$B:$B,'nguyen vat lieu kho'!Z$3)</f>
        <v>0</v>
      </c>
      <c r="AA414" s="183">
        <f>SUMIFS(BKE!$F:$F,BKE!$C:$C,'nguyen vat lieu kho'!$A:$A,BKE!$B:$B,'nguyen vat lieu kho'!AA$3)</f>
        <v>0</v>
      </c>
      <c r="AB414" s="183">
        <f>SUMIFS(BKE!$F:$F,BKE!$C:$C,'nguyen vat lieu kho'!$A:$A,BKE!$B:$B,'nguyen vat lieu kho'!AB$3)</f>
        <v>0</v>
      </c>
      <c r="AC414" s="183">
        <f>SUMIFS(BKE!$F:$F,BKE!$C:$C,'nguyen vat lieu kho'!$A:$A,BKE!$B:$B,'nguyen vat lieu kho'!AC$3)</f>
        <v>0</v>
      </c>
      <c r="AD414" s="183">
        <f>SUMIFS(BKE!$F:$F,BKE!$C:$C,'nguyen vat lieu kho'!$A:$A,BKE!$B:$B,'nguyen vat lieu kho'!AD$3)</f>
        <v>0</v>
      </c>
      <c r="AE414" s="183">
        <f>SUMIFS(BKE!$F:$F,BKE!$C:$C,'nguyen vat lieu kho'!$A:$A,BKE!$B:$B,'nguyen vat lieu kho'!AE$3)</f>
        <v>0</v>
      </c>
      <c r="AF414" s="183">
        <f>SUMIFS(BKE!$F:$F,BKE!$C:$C,'nguyen vat lieu kho'!$A:$A,BKE!$B:$B,'nguyen vat lieu kho'!AF$3)</f>
        <v>0</v>
      </c>
      <c r="AG414" s="183">
        <f>SUMIFS(BKE!$F:$F,BKE!$C:$C,'nguyen vat lieu kho'!$A:$A,BKE!$B:$B,'nguyen vat lieu kho'!AG$3)</f>
        <v>0</v>
      </c>
      <c r="AH414" s="183">
        <f>SUMIFS(BKE!$F:$F,BKE!$C:$C,'nguyen vat lieu kho'!$A:$A,BKE!$B:$B,'nguyen vat lieu kho'!AH$3)</f>
        <v>8</v>
      </c>
      <c r="AI414" s="183">
        <f>SUMIFS(BKE!$F:$F,BKE!$C:$C,'nguyen vat lieu kho'!$A:$A,BKE!$B:$B,'nguyen vat lieu kho'!AI$3)</f>
        <v>0</v>
      </c>
      <c r="AJ414" s="183">
        <f>SUMIFS(BKE!$F:$F,BKE!$C:$C,'nguyen vat lieu kho'!$A:$A,BKE!$B:$B,'nguyen vat lieu kho'!AJ$3)</f>
        <v>0</v>
      </c>
      <c r="AK414" s="183">
        <f>SUMIFS(BKE!$F:$F,BKE!$C:$C,'nguyen vat lieu kho'!$A:$A,BKE!$B:$B,'nguyen vat lieu kho'!AK$3)</f>
        <v>0</v>
      </c>
      <c r="AL414" s="183">
        <f>SUMIFS(BKE!$F:$F,BKE!$C:$C,'nguyen vat lieu kho'!$A:$A,BKE!$B:$B,'nguyen vat lieu kho'!AL$3)</f>
        <v>0</v>
      </c>
      <c r="AM414" s="183">
        <f>SUMIFS(BKE!$F:$F,BKE!$C:$C,'nguyen vat lieu kho'!$A:$A,BKE!$B:$B,'nguyen vat lieu kho'!AM$3)</f>
        <v>0</v>
      </c>
      <c r="AN414" s="183">
        <f>SUMIFS(BKE!$F:$F,BKE!$C:$C,'nguyen vat lieu kho'!$A:$A,BKE!$B:$B,'nguyen vat lieu kho'!AN$3)</f>
        <v>0</v>
      </c>
      <c r="AO414" s="183">
        <f>SUMIFS(BKE!$F:$F,BKE!$C:$C,'nguyen vat lieu kho'!$A:$A,BKE!$B:$B,'nguyen vat lieu kho'!AO$3)</f>
        <v>0</v>
      </c>
      <c r="AP414" s="183">
        <f>SUMIFS(BKE!$F:$F,BKE!$C:$C,'nguyen vat lieu kho'!$A:$A,BKE!$B:$B,'nguyen vat lieu kho'!AP$3)</f>
        <v>15</v>
      </c>
      <c r="AQ414" s="183">
        <f>SUMIFS(BKE!$F:$F,BKE!$C:$C,'nguyen vat lieu kho'!$A:$A,BKE!$B:$B,'nguyen vat lieu kho'!AQ$3)</f>
        <v>0</v>
      </c>
    </row>
    <row r="415" spans="1:43" s="118" customFormat="1" ht="25.5" customHeight="1">
      <c r="A415" s="6" t="s">
        <v>746</v>
      </c>
      <c r="B415" s="131" t="s">
        <v>747</v>
      </c>
      <c r="C415" s="135" t="s">
        <v>4</v>
      </c>
      <c r="D415" s="123"/>
      <c r="E415" s="128">
        <v>0.5</v>
      </c>
      <c r="F415" s="124">
        <f t="shared" si="71"/>
        <v>0</v>
      </c>
      <c r="G415" s="125">
        <f>SUM(M415:AQ415)</f>
        <v>5</v>
      </c>
      <c r="H415" s="126">
        <f>D415*G415</f>
        <v>0</v>
      </c>
      <c r="I415" s="127">
        <f>E415+G415-K415</f>
        <v>3.5</v>
      </c>
      <c r="J415" s="127">
        <f t="shared" si="69"/>
        <v>0</v>
      </c>
      <c r="K415" s="128">
        <v>2</v>
      </c>
      <c r="L415" s="122">
        <f>K415*D415</f>
        <v>0</v>
      </c>
      <c r="M415" s="183">
        <f>SUMIFS(BKE!$F:$F,BKE!$C:$C,'nguyen vat lieu kho'!$A:$A,BKE!$B:$B,'nguyen vat lieu kho'!M$3)</f>
        <v>2</v>
      </c>
      <c r="N415" s="183">
        <f>SUMIFS(BKE!$F:$F,BKE!$C:$C,'nguyen vat lieu kho'!$A:$A,BKE!$B:$B,'nguyen vat lieu kho'!N$3)</f>
        <v>0</v>
      </c>
      <c r="O415" s="183">
        <f>SUMIFS(BKE!$F:$F,BKE!$C:$C,'nguyen vat lieu kho'!$A:$A,BKE!$B:$B,'nguyen vat lieu kho'!O$3)</f>
        <v>0</v>
      </c>
      <c r="P415" s="183">
        <f>SUMIFS(BKE!$F:$F,BKE!$C:$C,'nguyen vat lieu kho'!$A:$A,BKE!$B:$B,'nguyen vat lieu kho'!P$3)</f>
        <v>0</v>
      </c>
      <c r="Q415" s="183">
        <f>SUMIFS(BKE!$F:$F,BKE!$C:$C,'nguyen vat lieu kho'!$A:$A,BKE!$B:$B,'nguyen vat lieu kho'!Q$3)</f>
        <v>0</v>
      </c>
      <c r="R415" s="183">
        <f>SUMIFS(BKE!$F:$F,BKE!$C:$C,'nguyen vat lieu kho'!$A:$A,BKE!$B:$B,'nguyen vat lieu kho'!R$3)</f>
        <v>0</v>
      </c>
      <c r="S415" s="183">
        <f>SUMIFS(BKE!$F:$F,BKE!$C:$C,'nguyen vat lieu kho'!$A:$A,BKE!$B:$B,'nguyen vat lieu kho'!S$3)</f>
        <v>0</v>
      </c>
      <c r="T415" s="183">
        <f>SUMIFS(BKE!$F:$F,BKE!$C:$C,'nguyen vat lieu kho'!$A:$A,BKE!$B:$B,'nguyen vat lieu kho'!T$3)</f>
        <v>1</v>
      </c>
      <c r="U415" s="183">
        <f>SUMIFS(BKE!$F:$F,BKE!$C:$C,'nguyen vat lieu kho'!$A:$A,BKE!$B:$B,'nguyen vat lieu kho'!U$3)</f>
        <v>0</v>
      </c>
      <c r="V415" s="183">
        <f>SUMIFS(BKE!$F:$F,BKE!$C:$C,'nguyen vat lieu kho'!$A:$A,BKE!$B:$B,'nguyen vat lieu kho'!V$3)</f>
        <v>0</v>
      </c>
      <c r="W415" s="183">
        <f>SUMIFS(BKE!$F:$F,BKE!$C:$C,'nguyen vat lieu kho'!$A:$A,BKE!$B:$B,'nguyen vat lieu kho'!W$3)</f>
        <v>0</v>
      </c>
      <c r="X415" s="183">
        <f>SUMIFS(BKE!$F:$F,BKE!$C:$C,'nguyen vat lieu kho'!$A:$A,BKE!$B:$B,'nguyen vat lieu kho'!X$3)</f>
        <v>0</v>
      </c>
      <c r="Y415" s="183">
        <f>SUMIFS(BKE!$F:$F,BKE!$C:$C,'nguyen vat lieu kho'!$A:$A,BKE!$B:$B,'nguyen vat lieu kho'!Y$3)</f>
        <v>0</v>
      </c>
      <c r="Z415" s="183">
        <f>SUMIFS(BKE!$F:$F,BKE!$C:$C,'nguyen vat lieu kho'!$A:$A,BKE!$B:$B,'nguyen vat lieu kho'!Z$3)</f>
        <v>0</v>
      </c>
      <c r="AA415" s="183">
        <f>SUMIFS(BKE!$F:$F,BKE!$C:$C,'nguyen vat lieu kho'!$A:$A,BKE!$B:$B,'nguyen vat lieu kho'!AA$3)</f>
        <v>0</v>
      </c>
      <c r="AB415" s="183">
        <f>SUMIFS(BKE!$F:$F,BKE!$C:$C,'nguyen vat lieu kho'!$A:$A,BKE!$B:$B,'nguyen vat lieu kho'!AB$3)</f>
        <v>0</v>
      </c>
      <c r="AC415" s="183">
        <f>SUMIFS(BKE!$F:$F,BKE!$C:$C,'nguyen vat lieu kho'!$A:$A,BKE!$B:$B,'nguyen vat lieu kho'!AC$3)</f>
        <v>0</v>
      </c>
      <c r="AD415" s="183">
        <f>SUMIFS(BKE!$F:$F,BKE!$C:$C,'nguyen vat lieu kho'!$A:$A,BKE!$B:$B,'nguyen vat lieu kho'!AD$3)</f>
        <v>0</v>
      </c>
      <c r="AE415" s="183">
        <f>SUMIFS(BKE!$F:$F,BKE!$C:$C,'nguyen vat lieu kho'!$A:$A,BKE!$B:$B,'nguyen vat lieu kho'!AE$3)</f>
        <v>0</v>
      </c>
      <c r="AF415" s="183">
        <f>SUMIFS(BKE!$F:$F,BKE!$C:$C,'nguyen vat lieu kho'!$A:$A,BKE!$B:$B,'nguyen vat lieu kho'!AF$3)</f>
        <v>0</v>
      </c>
      <c r="AG415" s="183">
        <f>SUMIFS(BKE!$F:$F,BKE!$C:$C,'nguyen vat lieu kho'!$A:$A,BKE!$B:$B,'nguyen vat lieu kho'!AG$3)</f>
        <v>0</v>
      </c>
      <c r="AH415" s="183">
        <f>SUMIFS(BKE!$F:$F,BKE!$C:$C,'nguyen vat lieu kho'!$A:$A,BKE!$B:$B,'nguyen vat lieu kho'!AH$3)</f>
        <v>2</v>
      </c>
      <c r="AI415" s="183">
        <f>SUMIFS(BKE!$F:$F,BKE!$C:$C,'nguyen vat lieu kho'!$A:$A,BKE!$B:$B,'nguyen vat lieu kho'!AI$3)</f>
        <v>0</v>
      </c>
      <c r="AJ415" s="183">
        <f>SUMIFS(BKE!$F:$F,BKE!$C:$C,'nguyen vat lieu kho'!$A:$A,BKE!$B:$B,'nguyen vat lieu kho'!AJ$3)</f>
        <v>0</v>
      </c>
      <c r="AK415" s="183">
        <f>SUMIFS(BKE!$F:$F,BKE!$C:$C,'nguyen vat lieu kho'!$A:$A,BKE!$B:$B,'nguyen vat lieu kho'!AK$3)</f>
        <v>0</v>
      </c>
      <c r="AL415" s="183">
        <f>SUMIFS(BKE!$F:$F,BKE!$C:$C,'nguyen vat lieu kho'!$A:$A,BKE!$B:$B,'nguyen vat lieu kho'!AL$3)</f>
        <v>0</v>
      </c>
      <c r="AM415" s="183">
        <f>SUMIFS(BKE!$F:$F,BKE!$C:$C,'nguyen vat lieu kho'!$A:$A,BKE!$B:$B,'nguyen vat lieu kho'!AM$3)</f>
        <v>0</v>
      </c>
      <c r="AN415" s="183">
        <f>SUMIFS(BKE!$F:$F,BKE!$C:$C,'nguyen vat lieu kho'!$A:$A,BKE!$B:$B,'nguyen vat lieu kho'!AN$3)</f>
        <v>0</v>
      </c>
      <c r="AO415" s="183">
        <f>SUMIFS(BKE!$F:$F,BKE!$C:$C,'nguyen vat lieu kho'!$A:$A,BKE!$B:$B,'nguyen vat lieu kho'!AO$3)</f>
        <v>0</v>
      </c>
      <c r="AP415" s="183">
        <f>SUMIFS(BKE!$F:$F,BKE!$C:$C,'nguyen vat lieu kho'!$A:$A,BKE!$B:$B,'nguyen vat lieu kho'!AP$3)</f>
        <v>0</v>
      </c>
      <c r="AQ415" s="183">
        <f>SUMIFS(BKE!$F:$F,BKE!$C:$C,'nguyen vat lieu kho'!$A:$A,BKE!$B:$B,'nguyen vat lieu kho'!AQ$3)</f>
        <v>0</v>
      </c>
    </row>
    <row r="416" spans="1:43" s="258" customFormat="1" ht="25.5" customHeight="1">
      <c r="A416" s="145"/>
      <c r="B416" s="145" t="s">
        <v>475</v>
      </c>
      <c r="C416" s="145"/>
      <c r="D416" s="254"/>
      <c r="E416" s="255"/>
      <c r="F416" s="256">
        <f>SUM(F408:F415)</f>
        <v>0</v>
      </c>
      <c r="G416" s="255"/>
      <c r="H416" s="256">
        <f>SUM(H408:H415)</f>
        <v>0</v>
      </c>
      <c r="I416" s="257"/>
      <c r="J416" s="256">
        <f>SUM(J408:J415)</f>
        <v>0</v>
      </c>
      <c r="K416" s="255"/>
      <c r="L416" s="256">
        <f>SUM(L408:L415)</f>
        <v>0</v>
      </c>
      <c r="M416" s="183">
        <f>SUMIFS(BKE!$F:$F,BKE!$C:$C,'nguyen vat lieu kho'!$A:$A,BKE!$B:$B,'nguyen vat lieu kho'!M$3)</f>
        <v>0</v>
      </c>
      <c r="N416" s="183">
        <f>SUMIFS(BKE!$F:$F,BKE!$C:$C,'nguyen vat lieu kho'!$A:$A,BKE!$B:$B,'nguyen vat lieu kho'!N$3)</f>
        <v>0</v>
      </c>
      <c r="O416" s="183">
        <f>SUMIFS(BKE!$F:$F,BKE!$C:$C,'nguyen vat lieu kho'!$A:$A,BKE!$B:$B,'nguyen vat lieu kho'!O$3)</f>
        <v>0</v>
      </c>
      <c r="P416" s="183">
        <f>SUMIFS(BKE!$F:$F,BKE!$C:$C,'nguyen vat lieu kho'!$A:$A,BKE!$B:$B,'nguyen vat lieu kho'!P$3)</f>
        <v>0</v>
      </c>
      <c r="Q416" s="183">
        <f>SUMIFS(BKE!$F:$F,BKE!$C:$C,'nguyen vat lieu kho'!$A:$A,BKE!$B:$B,'nguyen vat lieu kho'!Q$3)</f>
        <v>0</v>
      </c>
      <c r="R416" s="183">
        <f>SUMIFS(BKE!$F:$F,BKE!$C:$C,'nguyen vat lieu kho'!$A:$A,BKE!$B:$B,'nguyen vat lieu kho'!R$3)</f>
        <v>0</v>
      </c>
      <c r="S416" s="183">
        <f>SUMIFS(BKE!$F:$F,BKE!$C:$C,'nguyen vat lieu kho'!$A:$A,BKE!$B:$B,'nguyen vat lieu kho'!S$3)</f>
        <v>0</v>
      </c>
      <c r="T416" s="183">
        <f>SUMIFS(BKE!$F:$F,BKE!$C:$C,'nguyen vat lieu kho'!$A:$A,BKE!$B:$B,'nguyen vat lieu kho'!T$3)</f>
        <v>0</v>
      </c>
      <c r="U416" s="183">
        <f>SUMIFS(BKE!$F:$F,BKE!$C:$C,'nguyen vat lieu kho'!$A:$A,BKE!$B:$B,'nguyen vat lieu kho'!U$3)</f>
        <v>0</v>
      </c>
      <c r="V416" s="183">
        <f>SUMIFS(BKE!$F:$F,BKE!$C:$C,'nguyen vat lieu kho'!$A:$A,BKE!$B:$B,'nguyen vat lieu kho'!V$3)</f>
        <v>0</v>
      </c>
      <c r="W416" s="183">
        <f>SUMIFS(BKE!$F:$F,BKE!$C:$C,'nguyen vat lieu kho'!$A:$A,BKE!$B:$B,'nguyen vat lieu kho'!W$3)</f>
        <v>0</v>
      </c>
      <c r="X416" s="183">
        <f>SUMIFS(BKE!$F:$F,BKE!$C:$C,'nguyen vat lieu kho'!$A:$A,BKE!$B:$B,'nguyen vat lieu kho'!X$3)</f>
        <v>0</v>
      </c>
      <c r="Y416" s="183">
        <f>SUMIFS(BKE!$F:$F,BKE!$C:$C,'nguyen vat lieu kho'!$A:$A,BKE!$B:$B,'nguyen vat lieu kho'!Y$3)</f>
        <v>0</v>
      </c>
      <c r="Z416" s="183">
        <f>SUMIFS(BKE!$F:$F,BKE!$C:$C,'nguyen vat lieu kho'!$A:$A,BKE!$B:$B,'nguyen vat lieu kho'!Z$3)</f>
        <v>0</v>
      </c>
      <c r="AA416" s="183">
        <f>SUMIFS(BKE!$F:$F,BKE!$C:$C,'nguyen vat lieu kho'!$A:$A,BKE!$B:$B,'nguyen vat lieu kho'!AA$3)</f>
        <v>0</v>
      </c>
      <c r="AB416" s="183">
        <f>SUMIFS(BKE!$F:$F,BKE!$C:$C,'nguyen vat lieu kho'!$A:$A,BKE!$B:$B,'nguyen vat lieu kho'!AB$3)</f>
        <v>0</v>
      </c>
      <c r="AC416" s="183">
        <f>SUMIFS(BKE!$F:$F,BKE!$C:$C,'nguyen vat lieu kho'!$A:$A,BKE!$B:$B,'nguyen vat lieu kho'!AC$3)</f>
        <v>0</v>
      </c>
      <c r="AD416" s="183">
        <f>SUMIFS(BKE!$F:$F,BKE!$C:$C,'nguyen vat lieu kho'!$A:$A,BKE!$B:$B,'nguyen vat lieu kho'!AD$3)</f>
        <v>0</v>
      </c>
      <c r="AE416" s="183">
        <f>SUMIFS(BKE!$F:$F,BKE!$C:$C,'nguyen vat lieu kho'!$A:$A,BKE!$B:$B,'nguyen vat lieu kho'!AE$3)</f>
        <v>0</v>
      </c>
      <c r="AF416" s="183">
        <f>SUMIFS(BKE!$F:$F,BKE!$C:$C,'nguyen vat lieu kho'!$A:$A,BKE!$B:$B,'nguyen vat lieu kho'!AF$3)</f>
        <v>0</v>
      </c>
      <c r="AG416" s="183">
        <f>SUMIFS(BKE!$F:$F,BKE!$C:$C,'nguyen vat lieu kho'!$A:$A,BKE!$B:$B,'nguyen vat lieu kho'!AG$3)</f>
        <v>0</v>
      </c>
      <c r="AH416" s="183">
        <f>SUMIFS(BKE!$F:$F,BKE!$C:$C,'nguyen vat lieu kho'!$A:$A,BKE!$B:$B,'nguyen vat lieu kho'!AH$3)</f>
        <v>0</v>
      </c>
      <c r="AI416" s="183">
        <f>SUMIFS(BKE!$F:$F,BKE!$C:$C,'nguyen vat lieu kho'!$A:$A,BKE!$B:$B,'nguyen vat lieu kho'!AI$3)</f>
        <v>0</v>
      </c>
      <c r="AJ416" s="183">
        <f>SUMIFS(BKE!$F:$F,BKE!$C:$C,'nguyen vat lieu kho'!$A:$A,BKE!$B:$B,'nguyen vat lieu kho'!AJ$3)</f>
        <v>0</v>
      </c>
      <c r="AK416" s="183">
        <f>SUMIFS(BKE!$F:$F,BKE!$C:$C,'nguyen vat lieu kho'!$A:$A,BKE!$B:$B,'nguyen vat lieu kho'!AK$3)</f>
        <v>0</v>
      </c>
      <c r="AL416" s="183">
        <f>SUMIFS(BKE!$F:$F,BKE!$C:$C,'nguyen vat lieu kho'!$A:$A,BKE!$B:$B,'nguyen vat lieu kho'!AL$3)</f>
        <v>0</v>
      </c>
      <c r="AM416" s="183">
        <f>SUMIFS(BKE!$F:$F,BKE!$C:$C,'nguyen vat lieu kho'!$A:$A,BKE!$B:$B,'nguyen vat lieu kho'!AM$3)</f>
        <v>0</v>
      </c>
      <c r="AN416" s="183">
        <f>SUMIFS(BKE!$F:$F,BKE!$C:$C,'nguyen vat lieu kho'!$A:$A,BKE!$B:$B,'nguyen vat lieu kho'!AN$3)</f>
        <v>0</v>
      </c>
      <c r="AO416" s="183">
        <f>SUMIFS(BKE!$F:$F,BKE!$C:$C,'nguyen vat lieu kho'!$A:$A,BKE!$B:$B,'nguyen vat lieu kho'!AO$3)</f>
        <v>0</v>
      </c>
      <c r="AP416" s="183">
        <f>SUMIFS(BKE!$F:$F,BKE!$C:$C,'nguyen vat lieu kho'!$A:$A,BKE!$B:$B,'nguyen vat lieu kho'!AP$3)</f>
        <v>0</v>
      </c>
      <c r="AQ416" s="183">
        <f>SUMIFS(BKE!$F:$F,BKE!$C:$C,'nguyen vat lieu kho'!$A:$A,BKE!$B:$B,'nguyen vat lieu kho'!AQ$3)</f>
        <v>0</v>
      </c>
    </row>
    <row r="417" spans="2:15" ht="15.75" customHeight="1">
      <c r="F417" s="245"/>
      <c r="H417" s="245"/>
      <c r="J417" s="245"/>
      <c r="L417" s="245"/>
    </row>
    <row r="418" spans="2:15" ht="15.75" customHeight="1">
      <c r="F418" s="259">
        <f>F137+F266+F273+F294+F329+F337+F361+F385+F406+F416</f>
        <v>36679705.45985432</v>
      </c>
      <c r="G418" s="259"/>
      <c r="H418" s="259">
        <f>H137+H266+H273+H294+H329+H337+H361+H385+H406+H416</f>
        <v>136912335</v>
      </c>
      <c r="I418" s="259"/>
      <c r="J418" s="259">
        <f>J137+J266+J273+J294+J329+J337+J361+J385+J406+J416</f>
        <v>135454047.24547714</v>
      </c>
      <c r="K418" s="259"/>
      <c r="L418" s="259">
        <f>L137+L266+L273+L294+L329+L337+L361+L385+L406+L416</f>
        <v>38137993.214377217</v>
      </c>
    </row>
    <row r="419" spans="2:15" ht="15.75" customHeight="1">
      <c r="B419" s="298" t="s">
        <v>842</v>
      </c>
      <c r="C419" s="295"/>
      <c r="D419" s="296"/>
      <c r="E419" s="297"/>
      <c r="F419" s="300" t="s">
        <v>379</v>
      </c>
      <c r="G419" s="301"/>
      <c r="H419" s="302" t="s">
        <v>380</v>
      </c>
      <c r="I419" s="303"/>
      <c r="J419" s="303" t="s">
        <v>471</v>
      </c>
      <c r="K419" s="304"/>
      <c r="L419" s="305" t="s">
        <v>472</v>
      </c>
    </row>
    <row r="420" spans="2:15" ht="15.75" customHeight="1">
      <c r="B420" s="53" t="s">
        <v>832</v>
      </c>
      <c r="C420" s="295"/>
      <c r="D420" s="296"/>
      <c r="E420" s="297"/>
      <c r="F420" s="307">
        <f>F137</f>
        <v>23841841.069131263</v>
      </c>
      <c r="G420" s="307"/>
      <c r="H420" s="307">
        <f>H137</f>
        <v>93202704</v>
      </c>
      <c r="I420" s="307"/>
      <c r="J420" s="307">
        <f>J137</f>
        <v>93420983.165224388</v>
      </c>
      <c r="K420" s="54"/>
      <c r="L420" s="54">
        <f>F420+H420-J420</f>
        <v>23623561.903906867</v>
      </c>
      <c r="N420" s="309"/>
      <c r="O420" s="309"/>
    </row>
    <row r="421" spans="2:15" ht="15.75" customHeight="1">
      <c r="B421" s="53" t="s">
        <v>833</v>
      </c>
      <c r="C421" s="295"/>
      <c r="D421" s="296"/>
      <c r="E421" s="297"/>
      <c r="F421" s="307">
        <f>F266</f>
        <v>7365071.9607230583</v>
      </c>
      <c r="G421" s="307"/>
      <c r="H421" s="307">
        <f>H266</f>
        <v>19982243</v>
      </c>
      <c r="I421" s="307"/>
      <c r="J421" s="307">
        <f>J266</f>
        <v>17770038.937951129</v>
      </c>
      <c r="K421" s="54"/>
      <c r="L421" s="54">
        <f>F421+H421-J421</f>
        <v>9577276.0227719285</v>
      </c>
      <c r="N421" s="309"/>
      <c r="O421" s="309"/>
    </row>
    <row r="422" spans="2:15" ht="15.75" customHeight="1">
      <c r="B422" s="53" t="s">
        <v>834</v>
      </c>
      <c r="C422" s="295"/>
      <c r="D422" s="296"/>
      <c r="E422" s="297"/>
      <c r="F422" s="307">
        <f>F273</f>
        <v>0</v>
      </c>
      <c r="G422" s="307"/>
      <c r="H422" s="307">
        <f>H273</f>
        <v>0</v>
      </c>
      <c r="I422" s="307"/>
      <c r="J422" s="307">
        <f>J273</f>
        <v>0</v>
      </c>
      <c r="K422" s="54"/>
      <c r="L422" s="54">
        <f t="shared" ref="L422:L430" si="72">F422+H422-J422</f>
        <v>0</v>
      </c>
      <c r="N422" s="309"/>
      <c r="O422" s="309"/>
    </row>
    <row r="423" spans="2:15" ht="15.75" customHeight="1">
      <c r="B423" s="53" t="s">
        <v>835</v>
      </c>
      <c r="C423" s="295"/>
      <c r="D423" s="296"/>
      <c r="E423" s="297"/>
      <c r="F423" s="307">
        <f>F294</f>
        <v>979509.5</v>
      </c>
      <c r="G423" s="307"/>
      <c r="H423" s="307">
        <f>H294</f>
        <v>4011530</v>
      </c>
      <c r="I423" s="307"/>
      <c r="J423" s="307">
        <f>J294</f>
        <v>3688283</v>
      </c>
      <c r="K423" s="54"/>
      <c r="L423" s="54">
        <f t="shared" si="72"/>
        <v>1302756.5</v>
      </c>
      <c r="N423" s="309"/>
      <c r="O423" s="309"/>
    </row>
    <row r="424" spans="2:15" ht="15.75" customHeight="1">
      <c r="B424" s="53" t="s">
        <v>836</v>
      </c>
      <c r="C424" s="295"/>
      <c r="D424" s="296"/>
      <c r="E424" s="297"/>
      <c r="F424" s="307">
        <f>F329</f>
        <v>3799122.166666667</v>
      </c>
      <c r="G424" s="307"/>
      <c r="H424" s="307">
        <f>H329</f>
        <v>16160100</v>
      </c>
      <c r="I424" s="307"/>
      <c r="J424" s="307">
        <f>J329</f>
        <v>16696486.54563492</v>
      </c>
      <c r="K424" s="54"/>
      <c r="L424" s="54">
        <f t="shared" si="72"/>
        <v>3262735.6210317481</v>
      </c>
      <c r="N424" s="309"/>
      <c r="O424" s="309"/>
    </row>
    <row r="425" spans="2:15" ht="15.75" customHeight="1">
      <c r="B425" s="53" t="s">
        <v>837</v>
      </c>
      <c r="C425" s="295"/>
      <c r="D425" s="296"/>
      <c r="E425" s="297"/>
      <c r="F425" s="307">
        <f>F337</f>
        <v>175999.2</v>
      </c>
      <c r="G425" s="307"/>
      <c r="H425" s="307">
        <f>H337</f>
        <v>1976177</v>
      </c>
      <c r="I425" s="307"/>
      <c r="J425" s="307">
        <f>J337</f>
        <v>2152176.2000000002</v>
      </c>
      <c r="K425" s="54"/>
      <c r="L425" s="54">
        <f t="shared" si="72"/>
        <v>0</v>
      </c>
      <c r="N425" s="309"/>
      <c r="O425" s="309"/>
    </row>
    <row r="426" spans="2:15" ht="15.75" customHeight="1">
      <c r="B426" s="53" t="s">
        <v>838</v>
      </c>
      <c r="C426" s="295"/>
      <c r="D426" s="296"/>
      <c r="E426" s="297"/>
      <c r="F426" s="307">
        <f>F361</f>
        <v>252721.44</v>
      </c>
      <c r="G426" s="307"/>
      <c r="H426" s="307">
        <f>H361</f>
        <v>1178006</v>
      </c>
      <c r="I426" s="307"/>
      <c r="J426" s="307">
        <f>J361</f>
        <v>1168625.94</v>
      </c>
      <c r="K426" s="54"/>
      <c r="L426" s="54">
        <f t="shared" si="72"/>
        <v>262101.5</v>
      </c>
      <c r="N426" s="309"/>
      <c r="O426" s="309"/>
    </row>
    <row r="427" spans="2:15" ht="15.75" customHeight="1">
      <c r="B427" s="53" t="s">
        <v>839</v>
      </c>
      <c r="C427" s="295"/>
      <c r="D427" s="296"/>
      <c r="E427" s="297"/>
      <c r="F427" s="307">
        <f>F385</f>
        <v>265440.12333333329</v>
      </c>
      <c r="G427" s="307"/>
      <c r="H427" s="307">
        <f>H385</f>
        <v>401575</v>
      </c>
      <c r="I427" s="307"/>
      <c r="J427" s="307">
        <f>J385</f>
        <v>557453.45666666655</v>
      </c>
      <c r="K427" s="54"/>
      <c r="L427" s="54">
        <f t="shared" si="72"/>
        <v>109561.66666666674</v>
      </c>
      <c r="N427" s="309"/>
      <c r="O427" s="309"/>
    </row>
    <row r="428" spans="2:15" ht="15.75" customHeight="1">
      <c r="B428" s="53" t="s">
        <v>840</v>
      </c>
      <c r="C428" s="295"/>
      <c r="D428" s="296"/>
      <c r="E428" s="297"/>
      <c r="F428" s="307">
        <f>F406</f>
        <v>0</v>
      </c>
      <c r="G428" s="307"/>
      <c r="H428" s="307">
        <f>H406</f>
        <v>0</v>
      </c>
      <c r="I428" s="307"/>
      <c r="J428" s="307">
        <f>J406</f>
        <v>0</v>
      </c>
      <c r="K428" s="54"/>
      <c r="L428" s="54">
        <f t="shared" si="72"/>
        <v>0</v>
      </c>
      <c r="N428" s="309"/>
      <c r="O428" s="309"/>
    </row>
    <row r="429" spans="2:15" ht="15.75" customHeight="1">
      <c r="B429" s="53" t="s">
        <v>841</v>
      </c>
      <c r="C429" s="295"/>
      <c r="D429" s="296"/>
      <c r="E429" s="297"/>
      <c r="F429" s="307">
        <f>F416</f>
        <v>0</v>
      </c>
      <c r="G429" s="307"/>
      <c r="H429" s="307">
        <f>H416</f>
        <v>0</v>
      </c>
      <c r="I429" s="307"/>
      <c r="J429" s="307">
        <f>J416</f>
        <v>0</v>
      </c>
      <c r="K429" s="54"/>
      <c r="L429" s="54">
        <f t="shared" si="72"/>
        <v>0</v>
      </c>
      <c r="N429" s="309"/>
      <c r="O429" s="309"/>
    </row>
    <row r="430" spans="2:15" ht="15.75" customHeight="1">
      <c r="B430" s="298" t="s">
        <v>585</v>
      </c>
      <c r="C430" s="295"/>
      <c r="D430" s="296"/>
      <c r="E430" s="297"/>
      <c r="F430" s="306">
        <f>SUM(F420:F429)</f>
        <v>36679705.45985432</v>
      </c>
      <c r="G430" s="308"/>
      <c r="H430" s="306">
        <f>SUM(H420:H429)</f>
        <v>136912335</v>
      </c>
      <c r="I430" s="299"/>
      <c r="J430" s="306">
        <f>SUM(J420:J429)</f>
        <v>135454047.24547714</v>
      </c>
      <c r="K430" s="306"/>
      <c r="L430" s="306">
        <f t="shared" si="72"/>
        <v>38137993.214377165</v>
      </c>
      <c r="N430" s="310"/>
      <c r="O430" s="309"/>
    </row>
    <row r="432" spans="2:15" ht="15.75" customHeight="1">
      <c r="H432" s="36">
        <f>BKE!I517-'nguyen vat lieu kho'!H430</f>
        <v>105366</v>
      </c>
    </row>
  </sheetData>
  <autoFilter ref="H1:H417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3 B177 B187 B197 B15 B26 B35 B42 B51">
    <cfRule type="expression" dxfId="1020" priority="580" stopIfTrue="1">
      <formula>AND(COUNTIF(#REF!, B15)&gt;1,NOT(ISBLANK(B15)))</formula>
    </cfRule>
  </conditionalFormatting>
  <conditionalFormatting sqref="B192 B28 B45:B47 B205:B206">
    <cfRule type="expression" dxfId="1019" priority="1546" stopIfTrue="1">
      <formula>AND(COUNTIF(#REF!, B28)+COUNTIF($B$56:$B$57, B28)+COUNTIF($B$41:$B$41, B28)+COUNTIF(#REF!, B28)+COUNTIF(#REF!, B28)&gt;1,NOT(ISBLANK(B28)))</formula>
    </cfRule>
  </conditionalFormatting>
  <conditionalFormatting sqref="B193 B165:B171 B195:B196 B174:B176 B199 B211:B214 B44 B29:B33 B16:B22 B39:B41 B24:B25 B179:B185 B201:B204">
    <cfRule type="expression" dxfId="1018" priority="1550" stopIfTrue="1">
      <formula>AND(COUNTIF(#REF!, B16)+COUNTIF($B$55:$B$55, B16)+COUNTIF($B$28:$B$35, B16)+COUNTIF($B$39:$B$39, B16)+COUNTIF(#REF!, B16)+COUNTIF(#REF!, B16)&gt;1,NOT(ISBLANK(B16)))</formula>
    </cfRule>
  </conditionalFormatting>
  <conditionalFormatting sqref="B205 B45">
    <cfRule type="expression" dxfId="1017" priority="1556" stopIfTrue="1">
      <formula>AND(COUNTIF(#REF!, B45)&gt;1,NOT(ISBLANK(B45)))</formula>
    </cfRule>
  </conditionalFormatting>
  <conditionalFormatting sqref="B205 B198 B192 B45 B43 B28">
    <cfRule type="expression" dxfId="1016" priority="1557" stopIfTrue="1">
      <formula>AND(COUNTIF($B$56:$B$56, B28)+COUNTIF($B$41:$B$41, B28)+COUNTIF($B$54:$B$54, B28)+COUNTIF(#REF!, B28)+COUNTIF(#REF!, B28)&gt;1,NOT(ISBLANK(B28)))</formula>
    </cfRule>
  </conditionalFormatting>
  <conditionalFormatting sqref="B205 B45 B28">
    <cfRule type="expression" dxfId="1015" priority="1561" stopIfTrue="1">
      <formula>AND(COUNTIF(#REF!, B28)+COUNTIF(#REF!, B28)&gt;1,NOT(ISBLANK(B28)))</formula>
    </cfRule>
  </conditionalFormatting>
  <conditionalFormatting sqref="B178 B194 B34:B36 B27 B186:B191 B38">
    <cfRule type="expression" dxfId="1014" priority="1563" stopIfTrue="1">
      <formula>AND(COUNTIF(#REF!, B27)+COUNTIF($B$48:$B$50, B27)+COUNTIF($B$36:$B$38, B27)+COUNTIF($B$42:$B$47, B27)&gt;1,NOT(ISBLANK(B27)))</formula>
    </cfRule>
  </conditionalFormatting>
  <conditionalFormatting sqref="B198 B43">
    <cfRule type="expression" dxfId="1013" priority="1566" stopIfTrue="1">
      <formula>AND(COUNTIF($B$54:$B$54, B43)&gt;1,NOT(ISBLANK(B43)))</formula>
    </cfRule>
  </conditionalFormatting>
  <conditionalFormatting sqref="B172:B173 B23">
    <cfRule type="expression" dxfId="1012" priority="1619" stopIfTrue="1">
      <formula>AND(COUNTIF(#REF!, B23)+COUNTIF($B$56:$B$56, B23)+COUNTIF($B$30:$B$38, B23)+COUNTIF($B$41:$B$41, B23)+COUNTIF($B$52:$B$52, B23)+COUNTIF($B$43:$B$43, B23)&gt;1,NOT(ISBLANK(B23)))</formula>
    </cfRule>
  </conditionalFormatting>
  <conditionalFormatting sqref="B209 B49 B46:B47 B206:B207">
    <cfRule type="expression" dxfId="1011" priority="1664" stopIfTrue="1">
      <formula>AND(COUNTIF(#REF!, B46)+COUNTIF($B$56:$B$57, B46)+COUNTIF($B$41:$B$41, B46)+COUNTIF($B$64:$B$64, B46)+COUNTIF($B$66:$B$66, B46)&gt;1,NOT(ISBLANK(B46)))</formula>
    </cfRule>
  </conditionalFormatting>
  <conditionalFormatting sqref="B208 B48">
    <cfRule type="expression" dxfId="1010" priority="1666" stopIfTrue="1">
      <formula>AND(COUNTIF($B$65:$B$65, B48)&gt;1,NOT(ISBLANK(B48)))</formula>
    </cfRule>
  </conditionalFormatting>
  <conditionalFormatting sqref="B215 B52">
    <cfRule type="expression" dxfId="1009" priority="1692" stopIfTrue="1">
      <formula>AND(COUNTIF($B$70:$B$70, B52)&gt;1,NOT(ISBLANK(B52)))</formula>
    </cfRule>
  </conditionalFormatting>
  <conditionalFormatting sqref="B215 B178 B194 B52 B27 B34:B36 B186:B191 B38">
    <cfRule type="expression" dxfId="1008" priority="1755" stopIfTrue="1">
      <formula>AND(COUNTIF($B$70:$B$70, B27)+COUNTIF(#REF!, B27)+COUNTIF($B$36:$B$38, B27)+COUNTIF($B$48:$B$50, B27)+COUNTIF($B$42:$B$47, B27)&gt;1,NOT(ISBLANK(B27)))</formula>
    </cfRule>
  </conditionalFormatting>
  <conditionalFormatting sqref="B198 B178 B194 B43 B27 B34:B36 B186:B192 B38">
    <cfRule type="expression" dxfId="1007" priority="1759" stopIfTrue="1">
      <formula>AND(COUNTIF(#REF!, B27)+COUNTIF($B$36:$B$38, B27)+COUNTIF($B$48:$B$50, B27)+COUNTIF($B$42:$B$47, B27)+COUNTIF(#REF!, B27)+COUNTIF($B$54:$B$54, B27)&gt;1,NOT(ISBLANK(B27)))</formula>
    </cfRule>
  </conditionalFormatting>
  <conditionalFormatting sqref="B223:B224 B216:B220 B207 B53:B54 B49:B50 B209:B214">
    <cfRule type="expression" dxfId="1006" priority="1845" stopIfTrue="1">
      <formula>AND(COUNTIF(#REF!, B49)+COUNTIF($B$64:$B$64, B49)+COUNTIF($B$71:$B$73, B49)+COUNTIF($B$66:$B$69, B49)&gt;1,NOT(ISBLANK(B49)))</formula>
    </cfRule>
  </conditionalFormatting>
  <conditionalFormatting sqref="B223:B224 B216:B220 B197 B53:B54 B50:B51 B42 B210:B214">
    <cfRule type="expression" dxfId="1005" priority="1849" stopIfTrue="1">
      <formula>AND(COUNTIF(#REF!, B42)+COUNTIF($B$52:$B$52, B42)+COUNTIF($B$63:$B$63, B42)+COUNTIF($B$67:$B$69, B42)+COUNTIF($B$71:$B$73, B42)&gt;1,NOT(ISBLANK(B42)))</formula>
    </cfRule>
  </conditionalFormatting>
  <conditionalFormatting sqref="B225:B228 B56:B61 B308">
    <cfRule type="expression" dxfId="1004" priority="1853" stopIfTrue="1">
      <formula>AND(COUNTIF($B$74:$B$76, B56)&gt;1,NOT(ISBLANK(B56)))</formula>
    </cfRule>
  </conditionalFormatting>
  <conditionalFormatting sqref="B250 B199 B211:B214 B268:B269 B216:B236 B201:B204 B238:B248">
    <cfRule type="expression" dxfId="1003" priority="109" stopIfTrue="1">
      <formula>AND(COUNTIF($B$44:$B$44, B199)+COUNTIF(#REF!, B199)+COUNTIF(#REF!, B199)&gt;1,NOT(ISBLANK(B199)))</formula>
    </cfRule>
  </conditionalFormatting>
  <conditionalFormatting sqref="B156">
    <cfRule type="expression" dxfId="1002" priority="108" stopIfTrue="1">
      <formula>AND(COUNTIF(#REF!, B156)&gt;1,NOT(ISBLANK(B156)))</formula>
    </cfRule>
  </conditionalFormatting>
  <conditionalFormatting sqref="B155">
    <cfRule type="expression" dxfId="1001" priority="107" stopIfTrue="1">
      <formula>AND(COUNTIF(#REF!, B155)&gt;1,NOT(ISBLANK(B155)))</formula>
    </cfRule>
  </conditionalFormatting>
  <conditionalFormatting sqref="B140">
    <cfRule type="expression" dxfId="1000" priority="106" stopIfTrue="1">
      <formula>AND(COUNTIF(#REF!, B140)&gt;1,NOT(ISBLANK(B140)))</formula>
    </cfRule>
  </conditionalFormatting>
  <conditionalFormatting sqref="B173">
    <cfRule type="expression" dxfId="999" priority="105" stopIfTrue="1">
      <formula>AND(COUNTIF(#REF!, B173)&gt;1,NOT(ISBLANK(B173)))</formula>
    </cfRule>
  </conditionalFormatting>
  <conditionalFormatting sqref="B139">
    <cfRule type="expression" dxfId="998" priority="104" stopIfTrue="1">
      <formula>AND(COUNTIF($B$5:$B$6, B139)&gt;1,NOT(ISBLANK(B139)))</formula>
    </cfRule>
  </conditionalFormatting>
  <conditionalFormatting sqref="B175">
    <cfRule type="expression" dxfId="997" priority="103" stopIfTrue="1">
      <formula>AND(COUNTIF(#REF!, B175)&gt;1,NOT(ISBLANK(B175)))</formula>
    </cfRule>
  </conditionalFormatting>
  <conditionalFormatting sqref="B178">
    <cfRule type="expression" dxfId="996" priority="102" stopIfTrue="1">
      <formula>AND(COUNTIF($B$27:$B$28, B178)&gt;1,NOT(ISBLANK(B178)))</formula>
    </cfRule>
  </conditionalFormatting>
  <conditionalFormatting sqref="B174:B178 B151">
    <cfRule type="expression" dxfId="995" priority="100" stopIfTrue="1">
      <formula>AND(COUNTIF($B$24:$B$29, B151)+COUNTIF(#REF!, B151)&gt;1,NOT(ISBLANK(B151)))</formula>
    </cfRule>
  </conditionalFormatting>
  <conditionalFormatting sqref="B174:B178">
    <cfRule type="expression" dxfId="994" priority="99" stopIfTrue="1">
      <formula>AND(COUNTIF($B$24:$B$29, B174)&gt;1,NOT(ISBLANK(B174)))</formula>
    </cfRule>
  </conditionalFormatting>
  <conditionalFormatting sqref="B250 B199 B211:B214 B268:B269 B216:B236 B201:B204 B238:B248">
    <cfRule type="expression" dxfId="993" priority="98" stopIfTrue="1">
      <formula>AND(COUNTIF(#REF!, B199)+COUNTIF($B$44:$B$44, B199)+COUNTIF(#REF!, B199)+COUNTIF(#REF!, B199)+COUNTIF(#REF!, B199)+COUNTIF(#REF!, B199)+COUNTIF(#REF!, B199)+COUNTIF(#REF!, B199)&gt;1,NOT(ISBLANK(B199)))</formula>
    </cfRule>
  </conditionalFormatting>
  <conditionalFormatting sqref="B181:B184">
    <cfRule type="expression" dxfId="992" priority="97" stopIfTrue="1">
      <formula>AND(COUNTIF(#REF!, B181)+COUNTIF($B$30:$B$30, B181)+COUNTIF(#REF!, B181)&gt;1,NOT(ISBLANK(B181)))</formula>
    </cfRule>
  </conditionalFormatting>
  <conditionalFormatting sqref="B176:B193">
    <cfRule type="expression" dxfId="991" priority="96" stopIfTrue="1">
      <formula>AND(COUNTIF(#REF!, B176)+COUNTIF($B$25:$B$33, B176)&gt;1,NOT(ISBLANK(B176)))</formula>
    </cfRule>
  </conditionalFormatting>
  <conditionalFormatting sqref="B185:B193">
    <cfRule type="expression" dxfId="990" priority="95" stopIfTrue="1">
      <formula>AND(COUNTIF($B$33:$B$33, B185)+COUNTIF(#REF!, B185)&gt;1,NOT(ISBLANK(B185)))</formula>
    </cfRule>
  </conditionalFormatting>
  <conditionalFormatting sqref="B141:B154 B156:B163 B165:B172">
    <cfRule type="expression" dxfId="989" priority="94" stopIfTrue="1">
      <formula>AND(COUNTIF($B$15:$B$23, B141)+COUNTIF(#REF!, B141)+COUNTIF($B$7:$B$14, B141)+COUNTIF(#REF!, B141)&gt;1,NOT(ISBLANK(B141)))</formula>
    </cfRule>
  </conditionalFormatting>
  <conditionalFormatting sqref="B152:B155 B141:B150 B157:B163 B165:B173">
    <cfRule type="expression" dxfId="988" priority="93" stopIfTrue="1">
      <formula>AND(COUNTIF($B$15:$B$23, B141)+COUNTIF(#REF!, B141)+COUNTIF($B$7:$B$13, B141)+COUNTIF($B$14:$B$14, B141)&gt;1,NOT(ISBLANK(B141)))</formula>
    </cfRule>
  </conditionalFormatting>
  <conditionalFormatting sqref="B180">
    <cfRule type="expression" dxfId="987" priority="92" stopIfTrue="1">
      <formula>AND(COUNTIF(#REF!, B180)&gt;1,NOT(ISBLANK(B180)))</formula>
    </cfRule>
  </conditionalFormatting>
  <conditionalFormatting sqref="B174:B198">
    <cfRule type="expression" dxfId="986" priority="91" stopIfTrue="1">
      <formula>AND(COUNTIF(#REF!, B174)+COUNTIF($B$24:$B$33, B174)&gt;1,NOT(ISBLANK(B174)))</formula>
    </cfRule>
  </conditionalFormatting>
  <conditionalFormatting sqref="B363 B383">
    <cfRule type="expression" dxfId="985" priority="90" stopIfTrue="1">
      <formula>AND(COUNTIF($B$341:$B$341, B363)&gt;1,NOT(ISBLANK(B363)))</formula>
    </cfRule>
  </conditionalFormatting>
  <conditionalFormatting sqref="B352">
    <cfRule type="expression" dxfId="984" priority="86" stopIfTrue="1">
      <formula>AND(COUNTIF($B$330:$B$330, B352)&gt;1,NOT(ISBLANK(B352)))</formula>
    </cfRule>
  </conditionalFormatting>
  <conditionalFormatting sqref="B372">
    <cfRule type="expression" dxfId="983" priority="83" stopIfTrue="1">
      <formula>AND(COUNTIF($B$340:$B$340, B372)&gt;1,NOT(ISBLANK(B372)))</formula>
    </cfRule>
  </conditionalFormatting>
  <conditionalFormatting sqref="B366 B370 B363 B372 B381 B383">
    <cfRule type="expression" dxfId="982" priority="81" stopIfTrue="1">
      <formula>AND(COUNTIF($B$337:$B$337, B363)&gt;1,NOT(ISBLANK(B363)))</formula>
    </cfRule>
  </conditionalFormatting>
  <conditionalFormatting sqref="B366 B370 B363 B372 B381 B383">
    <cfRule type="expression" dxfId="981" priority="77" stopIfTrue="1">
      <formula>AND(COUNTIF($B$337:$B$340, B363)&gt;1,NOT(ISBLANK(B363)))</formula>
    </cfRule>
  </conditionalFormatting>
  <conditionalFormatting sqref="B331:B336">
    <cfRule type="expression" dxfId="980" priority="74" stopIfTrue="1">
      <formula>AND(COUNTIF($B$245:$B$245, B331)&gt;1,NOT(ISBLANK(B331)))</formula>
    </cfRule>
  </conditionalFormatting>
  <conditionalFormatting sqref="B355">
    <cfRule type="expression" dxfId="979" priority="70" stopIfTrue="1">
      <formula>AND(COUNTIF(#REF!, B355)&gt;1,NOT(ISBLANK(B355)))</formula>
    </cfRule>
  </conditionalFormatting>
  <conditionalFormatting sqref="B353:B354 B339:B351">
    <cfRule type="expression" dxfId="978" priority="69" stopIfTrue="1">
      <formula>AND(COUNTIF($B$249:$B$264, B339)+COUNTIF($B$265:$B$329, B339)&gt;1,NOT(ISBLANK(B339)))</formula>
    </cfRule>
  </conditionalFormatting>
  <conditionalFormatting sqref="B339:B354">
    <cfRule type="expression" dxfId="977" priority="67" stopIfTrue="1">
      <formula>AND(COUNTIF($B$249:$B$264, B339)+COUNTIF($B$265:$B$330, B339)&gt;1,NOT(ISBLANK(B339)))</formula>
    </cfRule>
  </conditionalFormatting>
  <conditionalFormatting sqref="B352">
    <cfRule type="expression" dxfId="976" priority="65" stopIfTrue="1">
      <formula>AND(COUNTIF($B$329:$B$330, B352)&gt;1,NOT(ISBLANK(B352)))</formula>
    </cfRule>
  </conditionalFormatting>
  <conditionalFormatting sqref="B360">
    <cfRule type="expression" dxfId="975" priority="64" stopIfTrue="1">
      <formula>AND(COUNTIF(#REF!, B360)&gt;1,NOT(ISBLANK(B360)))</formula>
    </cfRule>
  </conditionalFormatting>
  <conditionalFormatting sqref="B360 B351">
    <cfRule type="expression" dxfId="974" priority="63" stopIfTrue="1">
      <formula>AND(COUNTIF($B$274:$B$329, B351)+COUNTIF(#REF!, B351)&gt;1,NOT(ISBLANK(B351)))</formula>
    </cfRule>
  </conditionalFormatting>
  <conditionalFormatting sqref="B356">
    <cfRule type="expression" dxfId="973" priority="62" stopIfTrue="1">
      <formula>AND(COUNTIF(#REF!, B356)&gt;1,NOT(ISBLANK(B356)))</formula>
    </cfRule>
  </conditionalFormatting>
  <conditionalFormatting sqref="B336">
    <cfRule type="expression" dxfId="972" priority="48" stopIfTrue="1">
      <formula>AND(COUNTIF($B$172:$B$172, B336)&gt;1,NOT(ISBLANK(B336)))</formula>
    </cfRule>
  </conditionalFormatting>
  <conditionalFormatting sqref="B332:B335">
    <cfRule type="expression" dxfId="971" priority="47" stopIfTrue="1">
      <formula>AND(COUNTIF($B$156:$B$168, B332)+COUNTIF($B$138:$B$138, B332)+COUNTIF($B$170:$B$171, B332)&gt;1,NOT(ISBLANK(B332)))</formula>
    </cfRule>
  </conditionalFormatting>
  <conditionalFormatting sqref="B331">
    <cfRule type="expression" dxfId="970" priority="46" stopIfTrue="1">
      <formula>AND(COUNTIF($B$156:$B$169, B331)+COUNTIF($B$138:$B$139, B331)&gt;1,NOT(ISBLANK(B331)))</formula>
    </cfRule>
  </conditionalFormatting>
  <conditionalFormatting sqref="B331">
    <cfRule type="expression" dxfId="969" priority="44" stopIfTrue="1">
      <formula>AND(COUNTIF($B$169:$B$169, B331)&gt;1,NOT(ISBLANK(B331)))</formula>
    </cfRule>
  </conditionalFormatting>
  <conditionalFormatting sqref="B403:B405">
    <cfRule type="expression" dxfId="968" priority="27" stopIfTrue="1">
      <formula>AND(COUNTIF($B$122:$B$122, B403)&gt;1,NOT(ISBLANK(B403)))</formula>
    </cfRule>
  </conditionalFormatting>
  <conditionalFormatting sqref="B402">
    <cfRule type="expression" dxfId="967" priority="26" stopIfTrue="1">
      <formula>AND(COUNTIF(#REF!, B402)&gt;1,NOT(ISBLANK(B402)))</formula>
    </cfRule>
  </conditionalFormatting>
  <conditionalFormatting sqref="B387:B392 B408:B413 B415">
    <cfRule type="expression" dxfId="966" priority="25" stopIfTrue="1">
      <formula>AND(COUNTIF($B$110:$B$114, B387)+COUNTIF($B$97:$B$99, B387)&gt;1,NOT(ISBLANK(B387)))</formula>
    </cfRule>
  </conditionalFormatting>
  <conditionalFormatting sqref="B386">
    <cfRule type="expression" dxfId="965" priority="24" stopIfTrue="1">
      <formula>AND(COUNTIF($B$108:$B$109, B386)&gt;1,NOT(ISBLANK(B386)))</formula>
    </cfRule>
  </conditionalFormatting>
  <conditionalFormatting sqref="B387:B392 B415">
    <cfRule type="expression" dxfId="964" priority="23" stopIfTrue="1">
      <formula>AND(COUNTIF($B$110:$B$114, B387)&gt;1,NOT(ISBLANK(B387)))</formula>
    </cfRule>
  </conditionalFormatting>
  <conditionalFormatting sqref="B403:B405">
    <cfRule type="expression" dxfId="963" priority="22" stopIfTrue="1">
      <formula>AND(COUNTIF($B$122:$B$123, B403)&gt;1,NOT(ISBLANK(B403)))</formula>
    </cfRule>
  </conditionalFormatting>
  <conditionalFormatting sqref="B381">
    <cfRule type="expression" dxfId="962" priority="6459" stopIfTrue="1">
      <formula>AND(COUNTIF($B$342:$B$342, B381)&gt;1,NOT(ISBLANK(B381)))</formula>
    </cfRule>
  </conditionalFormatting>
  <conditionalFormatting sqref="B363 B383 B366 B381">
    <cfRule type="expression" dxfId="961" priority="6465" stopIfTrue="1">
      <formula>AND(COUNTIF($B$341:$B$343, B363)&gt;1,NOT(ISBLANK(B363)))</formula>
    </cfRule>
  </conditionalFormatting>
  <conditionalFormatting sqref="B366 B370 B363 B372 B381 B383">
    <cfRule type="expression" dxfId="960" priority="6477" stopIfTrue="1">
      <formula>AND(COUNTIF($B$337:$B$343, B363)&gt;1,NOT(ISBLANK(B363)))</formula>
    </cfRule>
  </conditionalFormatting>
  <conditionalFormatting sqref="B363:B384">
    <cfRule type="expression" dxfId="959" priority="6490" stopIfTrue="1">
      <formula>AND(COUNTIF($B$249:$B$343, B363)&gt;1,NOT(ISBLANK(B363)))</formula>
    </cfRule>
  </conditionalFormatting>
  <conditionalFormatting sqref="B366">
    <cfRule type="expression" dxfId="958" priority="6509" stopIfTrue="1">
      <formula>AND(COUNTIF($B$344:$B$344, B366)+COUNTIF($B$343:$B$343, B366)&gt;1,NOT(ISBLANK(B366)))</formula>
    </cfRule>
  </conditionalFormatting>
  <conditionalFormatting sqref="B363 B383">
    <cfRule type="expression" dxfId="957" priority="6553" stopIfTrue="1">
      <formula>AND(COUNTIF($B$341:$B$350, B363)&gt;1,NOT(ISBLANK(B363)))</formula>
    </cfRule>
  </conditionalFormatting>
  <conditionalFormatting sqref="B383 B363 B372">
    <cfRule type="expression" dxfId="956" priority="6556" stopIfTrue="1">
      <formula>AND(COUNTIF($B$340:$B$350, B363)&gt;1,NOT(ISBLANK(B363)))</formula>
    </cfRule>
  </conditionalFormatting>
  <conditionalFormatting sqref="B366 B370 B363 B372 B381 B383">
    <cfRule type="expression" dxfId="955" priority="6559" stopIfTrue="1">
      <formula>AND(COUNTIF($B$337:$B$350, B363)&gt;1,NOT(ISBLANK(B363)))</formula>
    </cfRule>
  </conditionalFormatting>
  <conditionalFormatting sqref="B363:B384">
    <cfRule type="expression" dxfId="954" priority="6567" stopIfTrue="1">
      <formula>AND(COUNTIF($B$249:$B$350, B363)&gt;1,NOT(ISBLANK(B363)))</formula>
    </cfRule>
  </conditionalFormatting>
  <conditionalFormatting sqref="B407">
    <cfRule type="expression" dxfId="953" priority="14" stopIfTrue="1">
      <formula>AND(COUNTIF($B$108:$B$109, B407)&gt;1,NOT(ISBLANK(B407)))</formula>
    </cfRule>
  </conditionalFormatting>
  <conditionalFormatting sqref="B408:B413">
    <cfRule type="expression" dxfId="952" priority="13" stopIfTrue="1">
      <formula>AND(COUNTIF($B$110:$B$114, B408)&gt;1,NOT(ISBLANK(B408)))</formula>
    </cfRule>
  </conditionalFormatting>
  <conditionalFormatting sqref="B309:B322 B324:B325">
    <cfRule type="expression" dxfId="951" priority="13863" stopIfTrue="1">
      <formula>AND(COUNTIF($B$152:$B$152, B309)+COUNTIF($B$5:$B$12, B309)+COUNTIF($B$14:$B$14, B309)&gt;1,NOT(ISBLANK(B309)))</formula>
    </cfRule>
  </conditionalFormatting>
  <conditionalFormatting sqref="B309:B322 B324:B325">
    <cfRule type="expression" dxfId="950" priority="14684" stopIfTrue="1">
      <formula>AND(COUNTIF($B$250:$B$250, B309)+COUNTIF($B$152:$B$152, B309)+COUNTIF($B$25:$B$25, B309)+COUNTIF($B$14:$B$14, B309)+COUNTIF($B$5:$B$12, B309)+COUNTIF($B$27:$B$32, B309)+COUNTIF($B$34:$B$35, B309)+COUNTIF(#REF!, B309)&gt;1,NOT(ISBLANK(B309)))</formula>
    </cfRule>
  </conditionalFormatting>
  <conditionalFormatting sqref="B326:B327">
    <cfRule type="expression" dxfId="949" priority="9" stopIfTrue="1">
      <formula>AND(COUNTIF($B$152:$B$152, B326)+COUNTIF($B$5:$B$12, B326)+COUNTIF($B$14:$B$14, B326)&gt;1,NOT(ISBLANK(B326)))</formula>
    </cfRule>
  </conditionalFormatting>
  <conditionalFormatting sqref="B326:B327">
    <cfRule type="expression" dxfId="948" priority="10" stopIfTrue="1">
      <formula>AND(COUNTIF($B$250:$B$250, B326)+COUNTIF($B$152:$B$152, B326)+COUNTIF($B$25:$B$25, B326)+COUNTIF($B$14:$B$14, B326)+COUNTIF($B$5:$B$12, B326)+COUNTIF($B$27:$B$32, B326)+COUNTIF($B$34:$B$35, B326)+COUNTIF(#REF!, B326)&gt;1,NOT(ISBLANK(B326)))</formula>
    </cfRule>
  </conditionalFormatting>
  <conditionalFormatting sqref="B323">
    <cfRule type="expression" dxfId="947" priority="7" stopIfTrue="1">
      <formula>AND(COUNTIF($B$152:$B$152, B323)+COUNTIF($B$5:$B$12, B323)+COUNTIF($B$14:$B$14, B323)&gt;1,NOT(ISBLANK(B323)))</formula>
    </cfRule>
  </conditionalFormatting>
  <conditionalFormatting sqref="B323">
    <cfRule type="expression" dxfId="946" priority="8" stopIfTrue="1">
      <formula>AND(COUNTIF($B$250:$B$250, B323)+COUNTIF($B$152:$B$152, B323)+COUNTIF($B$25:$B$25, B323)+COUNTIF($B$14:$B$14, B323)+COUNTIF($B$5:$B$12, B323)+COUNTIF($B$27:$B$32, B323)+COUNTIF($B$34:$B$35, B323)+COUNTIF(#REF!, B323)&gt;1,NOT(ISBLANK(B323)))</formula>
    </cfRule>
  </conditionalFormatting>
  <conditionalFormatting sqref="B357">
    <cfRule type="expression" dxfId="945" priority="6" stopIfTrue="1">
      <formula>AND(COUNTIF(#REF!, B357)&gt;1,NOT(ISBLANK(B357)))</formula>
    </cfRule>
  </conditionalFormatting>
  <conditionalFormatting sqref="B358">
    <cfRule type="expression" dxfId="944" priority="5" stopIfTrue="1">
      <formula>AND(COUNTIF(#REF!, B358)&gt;1,NOT(ISBLANK(B358)))</formula>
    </cfRule>
  </conditionalFormatting>
  <conditionalFormatting sqref="B37">
    <cfRule type="expression" dxfId="943" priority="1" stopIfTrue="1">
      <formula>AND(COUNTIF(#REF!, B37)&gt;1,NOT(ISBLANK(B37)))</formula>
    </cfRule>
  </conditionalFormatting>
  <conditionalFormatting sqref="B37">
    <cfRule type="expression" dxfId="942" priority="2" stopIfTrue="1">
      <formula>AND(COUNTIF(#REF!, B37)+COUNTIF($B$48:$B$50, B37)+COUNTIF($B$36:$B$38, B37)+COUNTIF($B$42:$B$47, B37)&gt;1,NOT(ISBLANK(B37)))</formula>
    </cfRule>
  </conditionalFormatting>
  <conditionalFormatting sqref="B37">
    <cfRule type="expression" dxfId="941" priority="3" stopIfTrue="1">
      <formula>AND(COUNTIF($B$70:$B$70, B37)+COUNTIF(#REF!, B37)+COUNTIF($B$36:$B$38, B37)+COUNTIF($B$48:$B$50, B37)+COUNTIF($B$42:$B$47, B37)&gt;1,NOT(ISBLANK(B37)))</formula>
    </cfRule>
  </conditionalFormatting>
  <conditionalFormatting sqref="B37">
    <cfRule type="expression" dxfId="940" priority="4" stopIfTrue="1">
      <formula>AND(COUNTIF(#REF!, B37)+COUNTIF($B$36:$B$38, B37)+COUNTIF($B$48:$B$50, B37)+COUNTIF($B$42:$B$47, B37)+COUNTIF(#REF!, B37)+COUNTIF($B$54:$B$54, B37)&gt;1,NOT(ISBLANK(B37)))</formula>
    </cfRule>
  </conditionalFormatting>
  <pageMargins left="0.4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4"/>
  <sheetViews>
    <sheetView workbookViewId="0">
      <pane xSplit="4" ySplit="4" topLeftCell="E10" activePane="bottomRight" state="frozen"/>
      <selection pane="topRight" activeCell="F1" sqref="F1"/>
      <selection pane="bottomLeft" activeCell="A5" sqref="A5"/>
      <selection pane="bottomRight" activeCell="K24" sqref="K24"/>
    </sheetView>
  </sheetViews>
  <sheetFormatPr defaultColWidth="9.140625" defaultRowHeight="15.75" customHeight="1"/>
  <cols>
    <col min="1" max="1" width="10.42578125" style="5" customWidth="1"/>
    <col min="2" max="2" width="22.5703125" style="5" customWidth="1"/>
    <col min="3" max="3" width="6" style="12" customWidth="1"/>
    <col min="4" max="4" width="13" style="22" customWidth="1"/>
    <col min="5" max="5" width="9.140625" style="5"/>
    <col min="6" max="6" width="13.85546875" style="62" customWidth="1"/>
    <col min="7" max="7" width="9.140625" style="5"/>
    <col min="8" max="8" width="13.140625" style="62" customWidth="1"/>
    <col min="9" max="9" width="9.140625" style="5"/>
    <col min="10" max="10" width="14.140625" style="62" customWidth="1"/>
    <col min="11" max="11" width="9.140625" style="5"/>
    <col min="12" max="12" width="14.28515625" style="62" customWidth="1"/>
    <col min="13" max="21" width="9.140625" style="5"/>
    <col min="22" max="43" width="9.7109375" style="5" bestFit="1" customWidth="1"/>
    <col min="44" max="16384" width="9.140625" style="5"/>
  </cols>
  <sheetData>
    <row r="1" spans="1:43" ht="12.75">
      <c r="A1" s="4" t="s">
        <v>584</v>
      </c>
    </row>
    <row r="2" spans="1:43" s="17" customFormat="1" ht="12.75" customHeight="1">
      <c r="A2" s="423" t="s">
        <v>30</v>
      </c>
      <c r="B2" s="423" t="s">
        <v>0</v>
      </c>
      <c r="C2" s="433" t="s">
        <v>1</v>
      </c>
      <c r="D2" s="434" t="s">
        <v>468</v>
      </c>
      <c r="E2" s="426" t="s">
        <v>379</v>
      </c>
      <c r="F2" s="426"/>
      <c r="G2" s="421" t="s">
        <v>380</v>
      </c>
      <c r="H2" s="422"/>
      <c r="I2" s="418" t="s">
        <v>471</v>
      </c>
      <c r="J2" s="419"/>
      <c r="K2" s="420" t="s">
        <v>472</v>
      </c>
      <c r="L2" s="420"/>
    </row>
    <row r="3" spans="1:43" ht="12.75" customHeight="1">
      <c r="A3" s="423"/>
      <c r="B3" s="423"/>
      <c r="C3" s="433"/>
      <c r="D3" s="435"/>
      <c r="E3" s="429" t="s">
        <v>469</v>
      </c>
      <c r="F3" s="431" t="s">
        <v>470</v>
      </c>
      <c r="G3" s="443" t="s">
        <v>469</v>
      </c>
      <c r="H3" s="445" t="s">
        <v>582</v>
      </c>
      <c r="I3" s="437" t="s">
        <v>469</v>
      </c>
      <c r="J3" s="439" t="s">
        <v>583</v>
      </c>
      <c r="K3" s="441" t="s">
        <v>469</v>
      </c>
      <c r="L3" s="439" t="s">
        <v>470</v>
      </c>
    </row>
    <row r="4" spans="1:43" ht="12.75">
      <c r="A4" s="423"/>
      <c r="B4" s="423"/>
      <c r="C4" s="433"/>
      <c r="D4" s="436"/>
      <c r="E4" s="430"/>
      <c r="F4" s="432"/>
      <c r="G4" s="444"/>
      <c r="H4" s="446"/>
      <c r="I4" s="438"/>
      <c r="J4" s="440"/>
      <c r="K4" s="442"/>
      <c r="L4" s="440"/>
      <c r="M4" s="146">
        <v>42887</v>
      </c>
      <c r="N4" s="146">
        <f>M4+1</f>
        <v>42888</v>
      </c>
      <c r="O4" s="146">
        <f t="shared" ref="O4:AQ4" si="0">N4+1</f>
        <v>42889</v>
      </c>
      <c r="P4" s="146">
        <f t="shared" si="0"/>
        <v>42890</v>
      </c>
      <c r="Q4" s="146">
        <f t="shared" si="0"/>
        <v>42891</v>
      </c>
      <c r="R4" s="146">
        <f t="shared" si="0"/>
        <v>42892</v>
      </c>
      <c r="S4" s="146">
        <f t="shared" si="0"/>
        <v>42893</v>
      </c>
      <c r="T4" s="146">
        <f t="shared" si="0"/>
        <v>42894</v>
      </c>
      <c r="U4" s="146">
        <f t="shared" si="0"/>
        <v>42895</v>
      </c>
      <c r="V4" s="146">
        <f t="shared" si="0"/>
        <v>42896</v>
      </c>
      <c r="W4" s="146">
        <f t="shared" si="0"/>
        <v>42897</v>
      </c>
      <c r="X4" s="146">
        <f t="shared" si="0"/>
        <v>42898</v>
      </c>
      <c r="Y4" s="146">
        <f t="shared" si="0"/>
        <v>42899</v>
      </c>
      <c r="Z4" s="146">
        <f t="shared" si="0"/>
        <v>42900</v>
      </c>
      <c r="AA4" s="146">
        <f t="shared" si="0"/>
        <v>42901</v>
      </c>
      <c r="AB4" s="146">
        <f t="shared" si="0"/>
        <v>42902</v>
      </c>
      <c r="AC4" s="146">
        <f t="shared" si="0"/>
        <v>42903</v>
      </c>
      <c r="AD4" s="146">
        <f t="shared" si="0"/>
        <v>42904</v>
      </c>
      <c r="AE4" s="146">
        <f t="shared" si="0"/>
        <v>42905</v>
      </c>
      <c r="AF4" s="146">
        <f t="shared" si="0"/>
        <v>42906</v>
      </c>
      <c r="AG4" s="146">
        <f t="shared" si="0"/>
        <v>42907</v>
      </c>
      <c r="AH4" s="146">
        <f t="shared" si="0"/>
        <v>42908</v>
      </c>
      <c r="AI4" s="146">
        <f t="shared" si="0"/>
        <v>42909</v>
      </c>
      <c r="AJ4" s="146">
        <f t="shared" si="0"/>
        <v>42910</v>
      </c>
      <c r="AK4" s="146">
        <f t="shared" si="0"/>
        <v>42911</v>
      </c>
      <c r="AL4" s="146">
        <f t="shared" si="0"/>
        <v>42912</v>
      </c>
      <c r="AM4" s="146">
        <f t="shared" si="0"/>
        <v>42913</v>
      </c>
      <c r="AN4" s="146">
        <f t="shared" si="0"/>
        <v>42914</v>
      </c>
      <c r="AO4" s="146">
        <f t="shared" si="0"/>
        <v>42915</v>
      </c>
      <c r="AP4" s="146">
        <f t="shared" si="0"/>
        <v>42916</v>
      </c>
      <c r="AQ4" s="146">
        <f t="shared" si="0"/>
        <v>42917</v>
      </c>
    </row>
    <row r="5" spans="1:43" s="4" customFormat="1" ht="25.5">
      <c r="A5" s="222" t="s">
        <v>2</v>
      </c>
      <c r="B5" s="40" t="s">
        <v>519</v>
      </c>
      <c r="C5" s="42"/>
      <c r="D5" s="223"/>
      <c r="E5" s="224"/>
      <c r="F5" s="224">
        <v>2029695</v>
      </c>
      <c r="G5" s="224">
        <f t="shared" ref="G5:L5" si="1">SUM(G6:G9)</f>
        <v>40</v>
      </c>
      <c r="H5" s="225">
        <f t="shared" si="1"/>
        <v>4454764</v>
      </c>
      <c r="I5" s="224">
        <f t="shared" si="1"/>
        <v>46.5</v>
      </c>
      <c r="J5" s="225">
        <f t="shared" si="1"/>
        <v>5227558.166666667</v>
      </c>
      <c r="K5" s="224">
        <f t="shared" si="1"/>
        <v>6</v>
      </c>
      <c r="L5" s="225">
        <f t="shared" si="1"/>
        <v>703595</v>
      </c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</row>
    <row r="6" spans="1:43" ht="12.75">
      <c r="A6" s="23" t="s">
        <v>520</v>
      </c>
      <c r="B6" s="25" t="s">
        <v>521</v>
      </c>
      <c r="C6" s="24" t="s">
        <v>4</v>
      </c>
      <c r="D6" s="218">
        <f>VLOOKUP(A6,BKE!N196:R220,5,0)</f>
        <v>125000</v>
      </c>
      <c r="E6" s="15">
        <v>4</v>
      </c>
      <c r="F6" s="230">
        <v>937500</v>
      </c>
      <c r="G6" s="37">
        <f>SUM(M6:AQ6)</f>
        <v>4</v>
      </c>
      <c r="H6" s="38">
        <f>G6*D6</f>
        <v>500000</v>
      </c>
      <c r="I6" s="14">
        <f>E6+G6-K6</f>
        <v>6.5</v>
      </c>
      <c r="J6" s="221">
        <f>I6*D6</f>
        <v>812500</v>
      </c>
      <c r="K6" s="15">
        <v>1.5</v>
      </c>
      <c r="L6" s="221">
        <f>K6*D6</f>
        <v>187500</v>
      </c>
      <c r="M6" s="183">
        <f>SUMIFS(BKE!$Q:$Q,BKE!$N:$N,'nhap hang tuoi song'!$A:$A,BKE!$M:$M,'nhap hang tuoi song'!M$4)</f>
        <v>0</v>
      </c>
      <c r="N6" s="183">
        <f>SUMIFS(BKE!$Q:$Q,BKE!$N:$N,'nhap hang tuoi song'!$A:$A,BKE!$M:$M,'nhap hang tuoi song'!N$4)</f>
        <v>0</v>
      </c>
      <c r="O6" s="183">
        <f>SUMIFS(BKE!$Q:$Q,BKE!$N:$N,'nhap hang tuoi song'!$A:$A,BKE!$M:$M,'nhap hang tuoi song'!O$4)</f>
        <v>0</v>
      </c>
      <c r="P6" s="183">
        <f>SUMIFS(BKE!$Q:$Q,BKE!$N:$N,'nhap hang tuoi song'!$A:$A,BKE!$M:$M,'nhap hang tuoi song'!P$4)</f>
        <v>0</v>
      </c>
      <c r="Q6" s="183">
        <f>SUMIFS(BKE!$Q:$Q,BKE!$N:$N,'nhap hang tuoi song'!$A:$A,BKE!$M:$M,'nhap hang tuoi song'!Q$4)</f>
        <v>0</v>
      </c>
      <c r="R6" s="183">
        <f>SUMIFS(BKE!$Q:$Q,BKE!$N:$N,'nhap hang tuoi song'!$A:$A,BKE!$M:$M,'nhap hang tuoi song'!R$4)</f>
        <v>0</v>
      </c>
      <c r="S6" s="183">
        <f>SUMIFS(BKE!$Q:$Q,BKE!$N:$N,'nhap hang tuoi song'!$A:$A,BKE!$M:$M,'nhap hang tuoi song'!S$4)</f>
        <v>0</v>
      </c>
      <c r="T6" s="183">
        <f>SUMIFS(BKE!$Q:$Q,BKE!$N:$N,'nhap hang tuoi song'!$A:$A,BKE!$M:$M,'nhap hang tuoi song'!T$4)</f>
        <v>0</v>
      </c>
      <c r="U6" s="183">
        <f>SUMIFS(BKE!$Q:$Q,BKE!$N:$N,'nhap hang tuoi song'!$A:$A,BKE!$M:$M,'nhap hang tuoi song'!U$4)</f>
        <v>0</v>
      </c>
      <c r="V6" s="183">
        <f>SUMIFS(BKE!$Q:$Q,BKE!$N:$N,'nhap hang tuoi song'!$A:$A,BKE!$M:$M,'nhap hang tuoi song'!V$4)</f>
        <v>0</v>
      </c>
      <c r="W6" s="183">
        <f>SUMIFS(BKE!$Q:$Q,BKE!$N:$N,'nhap hang tuoi song'!$A:$A,BKE!$M:$M,'nhap hang tuoi song'!W$4)</f>
        <v>0</v>
      </c>
      <c r="X6" s="183">
        <f>SUMIFS(BKE!$Q:$Q,BKE!$N:$N,'nhap hang tuoi song'!$A:$A,BKE!$M:$M,'nhap hang tuoi song'!X$4)</f>
        <v>0</v>
      </c>
      <c r="Y6" s="183">
        <f>SUMIFS(BKE!$Q:$Q,BKE!$N:$N,'nhap hang tuoi song'!$A:$A,BKE!$M:$M,'nhap hang tuoi song'!Y$4)</f>
        <v>0</v>
      </c>
      <c r="Z6" s="183">
        <f>SUMIFS(BKE!$Q:$Q,BKE!$N:$N,'nhap hang tuoi song'!$A:$A,BKE!$M:$M,'nhap hang tuoi song'!Z$4)</f>
        <v>0</v>
      </c>
      <c r="AA6" s="183">
        <f>SUMIFS(BKE!$Q:$Q,BKE!$N:$N,'nhap hang tuoi song'!$A:$A,BKE!$M:$M,'nhap hang tuoi song'!AA$4)</f>
        <v>3</v>
      </c>
      <c r="AB6" s="183">
        <f>SUMIFS(BKE!$Q:$Q,BKE!$N:$N,'nhap hang tuoi song'!$A:$A,BKE!$M:$M,'nhap hang tuoi song'!AB$4)</f>
        <v>0</v>
      </c>
      <c r="AC6" s="183">
        <f>SUMIFS(BKE!$Q:$Q,BKE!$N:$N,'nhap hang tuoi song'!$A:$A,BKE!$M:$M,'nhap hang tuoi song'!AC$4)</f>
        <v>0</v>
      </c>
      <c r="AD6" s="183">
        <f>SUMIFS(BKE!$Q:$Q,BKE!$N:$N,'nhap hang tuoi song'!$A:$A,BKE!$M:$M,'nhap hang tuoi song'!AD$4)</f>
        <v>0</v>
      </c>
      <c r="AE6" s="183">
        <f>SUMIFS(BKE!$Q:$Q,BKE!$N:$N,'nhap hang tuoi song'!$A:$A,BKE!$M:$M,'nhap hang tuoi song'!AE$4)</f>
        <v>0</v>
      </c>
      <c r="AF6" s="183">
        <f>SUMIFS(BKE!$Q:$Q,BKE!$N:$N,'nhap hang tuoi song'!$A:$A,BKE!$M:$M,'nhap hang tuoi song'!AF$4)</f>
        <v>0</v>
      </c>
      <c r="AG6" s="183">
        <f>SUMIFS(BKE!$Q:$Q,BKE!$N:$N,'nhap hang tuoi song'!$A:$A,BKE!$M:$M,'nhap hang tuoi song'!AG$4)</f>
        <v>0</v>
      </c>
      <c r="AH6" s="183">
        <f>SUMIFS(BKE!$Q:$Q,BKE!$N:$N,'nhap hang tuoi song'!$A:$A,BKE!$M:$M,'nhap hang tuoi song'!AH$4)</f>
        <v>0</v>
      </c>
      <c r="AI6" s="183">
        <f>SUMIFS(BKE!$Q:$Q,BKE!$N:$N,'nhap hang tuoi song'!$A:$A,BKE!$M:$M,'nhap hang tuoi song'!AI$4)</f>
        <v>0</v>
      </c>
      <c r="AJ6" s="183">
        <f>SUMIFS(BKE!$Q:$Q,BKE!$N:$N,'nhap hang tuoi song'!$A:$A,BKE!$M:$M,'nhap hang tuoi song'!AJ$4)</f>
        <v>0</v>
      </c>
      <c r="AK6" s="183">
        <f>SUMIFS(BKE!$Q:$Q,BKE!$N:$N,'nhap hang tuoi song'!$A:$A,BKE!$M:$M,'nhap hang tuoi song'!AK$4)</f>
        <v>0</v>
      </c>
      <c r="AL6" s="183">
        <f>SUMIFS(BKE!$Q:$Q,BKE!$N:$N,'nhap hang tuoi song'!$A:$A,BKE!$M:$M,'nhap hang tuoi song'!AL$4)</f>
        <v>0</v>
      </c>
      <c r="AM6" s="183">
        <f>SUMIFS(BKE!$Q:$Q,BKE!$N:$N,'nhap hang tuoi song'!$A:$A,BKE!$M:$M,'nhap hang tuoi song'!AM$4)</f>
        <v>0</v>
      </c>
      <c r="AN6" s="183">
        <f>SUMIFS(BKE!$Q:$Q,BKE!$N:$N,'nhap hang tuoi song'!$A:$A,BKE!$M:$M,'nhap hang tuoi song'!AN$4)</f>
        <v>0</v>
      </c>
      <c r="AO6" s="183">
        <f>SUMIFS(BKE!$Q:$Q,BKE!$N:$N,'nhap hang tuoi song'!$A:$A,BKE!$M:$M,'nhap hang tuoi song'!AO$4)</f>
        <v>0</v>
      </c>
      <c r="AP6" s="183">
        <f>SUMIFS(BKE!$Q:$Q,BKE!$N:$N,'nhap hang tuoi song'!$A:$A,BKE!$M:$M,'nhap hang tuoi song'!AP$4)</f>
        <v>1</v>
      </c>
      <c r="AQ6" s="183">
        <f>SUMIFS(BKE!$Q:$Q,BKE!$N:$N,'nhap hang tuoi song'!$A:$A,BKE!$M:$M,'nhap hang tuoi song'!AQ$4)</f>
        <v>0</v>
      </c>
    </row>
    <row r="7" spans="1:43" ht="12.75">
      <c r="A7" s="23" t="s">
        <v>522</v>
      </c>
      <c r="B7" s="25" t="s">
        <v>523</v>
      </c>
      <c r="C7" s="24" t="s">
        <v>4</v>
      </c>
      <c r="D7" s="218">
        <f>VLOOKUP(A7,BKE!N197:R221,5,0)</f>
        <v>119523.66666666667</v>
      </c>
      <c r="E7" s="15">
        <v>2.5</v>
      </c>
      <c r="F7" s="230">
        <v>413595</v>
      </c>
      <c r="G7" s="37">
        <f>SUM(M7:AQ7)</f>
        <v>12</v>
      </c>
      <c r="H7" s="38">
        <f>G7*D7</f>
        <v>1434284</v>
      </c>
      <c r="I7" s="14">
        <f>E7+G7-K7</f>
        <v>14.5</v>
      </c>
      <c r="J7" s="221">
        <f>I7*D7</f>
        <v>1733093.1666666667</v>
      </c>
      <c r="K7" s="15"/>
      <c r="L7" s="221">
        <f>K7*D7</f>
        <v>0</v>
      </c>
      <c r="M7" s="183">
        <f>SUMIFS(BKE!$Q:$Q,BKE!$N:$N,'nhap hang tuoi song'!$A:$A,BKE!$M:$M,'nhap hang tuoi song'!M$4)</f>
        <v>0</v>
      </c>
      <c r="N7" s="183">
        <f>SUMIFS(BKE!$Q:$Q,BKE!$N:$N,'nhap hang tuoi song'!$A:$A,BKE!$M:$M,'nhap hang tuoi song'!N$4)</f>
        <v>0</v>
      </c>
      <c r="O7" s="183">
        <f>SUMIFS(BKE!$Q:$Q,BKE!$N:$N,'nhap hang tuoi song'!$A:$A,BKE!$M:$M,'nhap hang tuoi song'!O$4)</f>
        <v>0</v>
      </c>
      <c r="P7" s="183">
        <f>SUMIFS(BKE!$Q:$Q,BKE!$N:$N,'nhap hang tuoi song'!$A:$A,BKE!$M:$M,'nhap hang tuoi song'!P$4)</f>
        <v>0</v>
      </c>
      <c r="Q7" s="183">
        <f>SUMIFS(BKE!$Q:$Q,BKE!$N:$N,'nhap hang tuoi song'!$A:$A,BKE!$M:$M,'nhap hang tuoi song'!Q$4)</f>
        <v>0</v>
      </c>
      <c r="R7" s="183">
        <f>SUMIFS(BKE!$Q:$Q,BKE!$N:$N,'nhap hang tuoi song'!$A:$A,BKE!$M:$M,'nhap hang tuoi song'!R$4)</f>
        <v>0</v>
      </c>
      <c r="S7" s="183">
        <f>SUMIFS(BKE!$Q:$Q,BKE!$N:$N,'nhap hang tuoi song'!$A:$A,BKE!$M:$M,'nhap hang tuoi song'!S$4)</f>
        <v>0</v>
      </c>
      <c r="T7" s="183">
        <f>SUMIFS(BKE!$Q:$Q,BKE!$N:$N,'nhap hang tuoi song'!$A:$A,BKE!$M:$M,'nhap hang tuoi song'!T$4)</f>
        <v>2</v>
      </c>
      <c r="U7" s="183">
        <f>SUMIFS(BKE!$Q:$Q,BKE!$N:$N,'nhap hang tuoi song'!$A:$A,BKE!$M:$M,'nhap hang tuoi song'!U$4)</f>
        <v>0</v>
      </c>
      <c r="V7" s="183">
        <f>SUMIFS(BKE!$Q:$Q,BKE!$N:$N,'nhap hang tuoi song'!$A:$A,BKE!$M:$M,'nhap hang tuoi song'!V$4)</f>
        <v>0</v>
      </c>
      <c r="W7" s="183">
        <f>SUMIFS(BKE!$Q:$Q,BKE!$N:$N,'nhap hang tuoi song'!$A:$A,BKE!$M:$M,'nhap hang tuoi song'!W$4)</f>
        <v>0</v>
      </c>
      <c r="X7" s="183">
        <f>SUMIFS(BKE!$Q:$Q,BKE!$N:$N,'nhap hang tuoi song'!$A:$A,BKE!$M:$M,'nhap hang tuoi song'!X$4)</f>
        <v>0</v>
      </c>
      <c r="Y7" s="183">
        <f>SUMIFS(BKE!$Q:$Q,BKE!$N:$N,'nhap hang tuoi song'!$A:$A,BKE!$M:$M,'nhap hang tuoi song'!Y$4)</f>
        <v>0</v>
      </c>
      <c r="Z7" s="183">
        <f>SUMIFS(BKE!$Q:$Q,BKE!$N:$N,'nhap hang tuoi song'!$A:$A,BKE!$M:$M,'nhap hang tuoi song'!Z$4)</f>
        <v>0</v>
      </c>
      <c r="AA7" s="183">
        <f>SUMIFS(BKE!$Q:$Q,BKE!$N:$N,'nhap hang tuoi song'!$A:$A,BKE!$M:$M,'nhap hang tuoi song'!AA$4)</f>
        <v>3</v>
      </c>
      <c r="AB7" s="183">
        <f>SUMIFS(BKE!$Q:$Q,BKE!$N:$N,'nhap hang tuoi song'!$A:$A,BKE!$M:$M,'nhap hang tuoi song'!AB$4)</f>
        <v>0</v>
      </c>
      <c r="AC7" s="183">
        <f>SUMIFS(BKE!$Q:$Q,BKE!$N:$N,'nhap hang tuoi song'!$A:$A,BKE!$M:$M,'nhap hang tuoi song'!AC$4)</f>
        <v>0</v>
      </c>
      <c r="AD7" s="183">
        <f>SUMIFS(BKE!$Q:$Q,BKE!$N:$N,'nhap hang tuoi song'!$A:$A,BKE!$M:$M,'nhap hang tuoi song'!AD$4)</f>
        <v>0</v>
      </c>
      <c r="AE7" s="183">
        <f>SUMIFS(BKE!$Q:$Q,BKE!$N:$N,'nhap hang tuoi song'!$A:$A,BKE!$M:$M,'nhap hang tuoi song'!AE$4)</f>
        <v>0</v>
      </c>
      <c r="AF7" s="183">
        <f>SUMIFS(BKE!$Q:$Q,BKE!$N:$N,'nhap hang tuoi song'!$A:$A,BKE!$M:$M,'nhap hang tuoi song'!AF$4)</f>
        <v>0</v>
      </c>
      <c r="AG7" s="183">
        <f>SUMIFS(BKE!$Q:$Q,BKE!$N:$N,'nhap hang tuoi song'!$A:$A,BKE!$M:$M,'nhap hang tuoi song'!AG$4)</f>
        <v>0</v>
      </c>
      <c r="AH7" s="183">
        <f>SUMIFS(BKE!$Q:$Q,BKE!$N:$N,'nhap hang tuoi song'!$A:$A,BKE!$M:$M,'nhap hang tuoi song'!AH$4)</f>
        <v>3</v>
      </c>
      <c r="AI7" s="183">
        <f>SUMIFS(BKE!$Q:$Q,BKE!$N:$N,'nhap hang tuoi song'!$A:$A,BKE!$M:$M,'nhap hang tuoi song'!AI$4)</f>
        <v>0</v>
      </c>
      <c r="AJ7" s="183">
        <f>SUMIFS(BKE!$Q:$Q,BKE!$N:$N,'nhap hang tuoi song'!$A:$A,BKE!$M:$M,'nhap hang tuoi song'!AJ$4)</f>
        <v>0</v>
      </c>
      <c r="AK7" s="183">
        <f>SUMIFS(BKE!$Q:$Q,BKE!$N:$N,'nhap hang tuoi song'!$A:$A,BKE!$M:$M,'nhap hang tuoi song'!AK$4)</f>
        <v>0</v>
      </c>
      <c r="AL7" s="183">
        <f>SUMIFS(BKE!$Q:$Q,BKE!$N:$N,'nhap hang tuoi song'!$A:$A,BKE!$M:$M,'nhap hang tuoi song'!AL$4)</f>
        <v>0</v>
      </c>
      <c r="AM7" s="183">
        <f>SUMIFS(BKE!$Q:$Q,BKE!$N:$N,'nhap hang tuoi song'!$A:$A,BKE!$M:$M,'nhap hang tuoi song'!AM$4)</f>
        <v>0</v>
      </c>
      <c r="AN7" s="183">
        <f>SUMIFS(BKE!$Q:$Q,BKE!$N:$N,'nhap hang tuoi song'!$A:$A,BKE!$M:$M,'nhap hang tuoi song'!AN$4)</f>
        <v>0</v>
      </c>
      <c r="AO7" s="183">
        <f>SUMIFS(BKE!$Q:$Q,BKE!$N:$N,'nhap hang tuoi song'!$A:$A,BKE!$M:$M,'nhap hang tuoi song'!AO$4)</f>
        <v>0</v>
      </c>
      <c r="AP7" s="183">
        <f>SUMIFS(BKE!$Q:$Q,BKE!$N:$N,'nhap hang tuoi song'!$A:$A,BKE!$M:$M,'nhap hang tuoi song'!AP$4)</f>
        <v>4</v>
      </c>
      <c r="AQ7" s="183">
        <f>SUMIFS(BKE!$Q:$Q,BKE!$N:$N,'nhap hang tuoi song'!$A:$A,BKE!$M:$M,'nhap hang tuoi song'!AQ$4)</f>
        <v>0</v>
      </c>
    </row>
    <row r="8" spans="1:43" ht="12.75">
      <c r="A8" s="23" t="s">
        <v>524</v>
      </c>
      <c r="B8" s="25" t="s">
        <v>525</v>
      </c>
      <c r="C8" s="24" t="s">
        <v>4</v>
      </c>
      <c r="D8" s="218">
        <f>VLOOKUP(A8,BKE!N198:R222,5,0)</f>
        <v>97110</v>
      </c>
      <c r="E8" s="15">
        <v>3</v>
      </c>
      <c r="F8" s="230">
        <v>485550</v>
      </c>
      <c r="G8" s="37">
        <f>SUM(M8:AQ8)</f>
        <v>18</v>
      </c>
      <c r="H8" s="38">
        <f>G8*D8</f>
        <v>1747980</v>
      </c>
      <c r="I8" s="14">
        <f>E8+G8-K8</f>
        <v>19</v>
      </c>
      <c r="J8" s="221">
        <f>I8*D8</f>
        <v>1845090</v>
      </c>
      <c r="K8" s="15">
        <v>2</v>
      </c>
      <c r="L8" s="221">
        <f>K8*D8</f>
        <v>194220</v>
      </c>
      <c r="M8" s="183">
        <f>SUMIFS(BKE!$Q:$Q,BKE!$N:$N,'nhap hang tuoi song'!$A:$A,BKE!$M:$M,'nhap hang tuoi song'!M$4)</f>
        <v>0</v>
      </c>
      <c r="N8" s="183">
        <f>SUMIFS(BKE!$Q:$Q,BKE!$N:$N,'nhap hang tuoi song'!$A:$A,BKE!$M:$M,'nhap hang tuoi song'!N$4)</f>
        <v>0</v>
      </c>
      <c r="O8" s="183">
        <f>SUMIFS(BKE!$Q:$Q,BKE!$N:$N,'nhap hang tuoi song'!$A:$A,BKE!$M:$M,'nhap hang tuoi song'!O$4)</f>
        <v>0</v>
      </c>
      <c r="P8" s="183">
        <f>SUMIFS(BKE!$Q:$Q,BKE!$N:$N,'nhap hang tuoi song'!$A:$A,BKE!$M:$M,'nhap hang tuoi song'!P$4)</f>
        <v>0</v>
      </c>
      <c r="Q8" s="183">
        <f>SUMIFS(BKE!$Q:$Q,BKE!$N:$N,'nhap hang tuoi song'!$A:$A,BKE!$M:$M,'nhap hang tuoi song'!Q$4)</f>
        <v>0</v>
      </c>
      <c r="R8" s="183">
        <f>SUMIFS(BKE!$Q:$Q,BKE!$N:$N,'nhap hang tuoi song'!$A:$A,BKE!$M:$M,'nhap hang tuoi song'!R$4)</f>
        <v>0</v>
      </c>
      <c r="S8" s="183">
        <f>SUMIFS(BKE!$Q:$Q,BKE!$N:$N,'nhap hang tuoi song'!$A:$A,BKE!$M:$M,'nhap hang tuoi song'!S$4)</f>
        <v>0</v>
      </c>
      <c r="T8" s="183">
        <f>SUMIFS(BKE!$Q:$Q,BKE!$N:$N,'nhap hang tuoi song'!$A:$A,BKE!$M:$M,'nhap hang tuoi song'!T$4)</f>
        <v>5</v>
      </c>
      <c r="U8" s="183">
        <f>SUMIFS(BKE!$Q:$Q,BKE!$N:$N,'nhap hang tuoi song'!$A:$A,BKE!$M:$M,'nhap hang tuoi song'!U$4)</f>
        <v>0</v>
      </c>
      <c r="V8" s="183">
        <f>SUMIFS(BKE!$Q:$Q,BKE!$N:$N,'nhap hang tuoi song'!$A:$A,BKE!$M:$M,'nhap hang tuoi song'!V$4)</f>
        <v>0</v>
      </c>
      <c r="W8" s="183">
        <f>SUMIFS(BKE!$Q:$Q,BKE!$N:$N,'nhap hang tuoi song'!$A:$A,BKE!$M:$M,'nhap hang tuoi song'!W$4)</f>
        <v>0</v>
      </c>
      <c r="X8" s="183">
        <f>SUMIFS(BKE!$Q:$Q,BKE!$N:$N,'nhap hang tuoi song'!$A:$A,BKE!$M:$M,'nhap hang tuoi song'!X$4)</f>
        <v>0</v>
      </c>
      <c r="Y8" s="183">
        <f>SUMIFS(BKE!$Q:$Q,BKE!$N:$N,'nhap hang tuoi song'!$A:$A,BKE!$M:$M,'nhap hang tuoi song'!Y$4)</f>
        <v>0</v>
      </c>
      <c r="Z8" s="183">
        <f>SUMIFS(BKE!$Q:$Q,BKE!$N:$N,'nhap hang tuoi song'!$A:$A,BKE!$M:$M,'nhap hang tuoi song'!Z$4)</f>
        <v>0</v>
      </c>
      <c r="AA8" s="183">
        <f>SUMIFS(BKE!$Q:$Q,BKE!$N:$N,'nhap hang tuoi song'!$A:$A,BKE!$M:$M,'nhap hang tuoi song'!AA$4)</f>
        <v>4</v>
      </c>
      <c r="AB8" s="183">
        <f>SUMIFS(BKE!$Q:$Q,BKE!$N:$N,'nhap hang tuoi song'!$A:$A,BKE!$M:$M,'nhap hang tuoi song'!AB$4)</f>
        <v>0</v>
      </c>
      <c r="AC8" s="183">
        <f>SUMIFS(BKE!$Q:$Q,BKE!$N:$N,'nhap hang tuoi song'!$A:$A,BKE!$M:$M,'nhap hang tuoi song'!AC$4)</f>
        <v>0</v>
      </c>
      <c r="AD8" s="183">
        <f>SUMIFS(BKE!$Q:$Q,BKE!$N:$N,'nhap hang tuoi song'!$A:$A,BKE!$M:$M,'nhap hang tuoi song'!AD$4)</f>
        <v>0</v>
      </c>
      <c r="AE8" s="183">
        <f>SUMIFS(BKE!$Q:$Q,BKE!$N:$N,'nhap hang tuoi song'!$A:$A,BKE!$M:$M,'nhap hang tuoi song'!AE$4)</f>
        <v>0</v>
      </c>
      <c r="AF8" s="183">
        <f>SUMIFS(BKE!$Q:$Q,BKE!$N:$N,'nhap hang tuoi song'!$A:$A,BKE!$M:$M,'nhap hang tuoi song'!AF$4)</f>
        <v>0</v>
      </c>
      <c r="AG8" s="183">
        <f>SUMIFS(BKE!$Q:$Q,BKE!$N:$N,'nhap hang tuoi song'!$A:$A,BKE!$M:$M,'nhap hang tuoi song'!AG$4)</f>
        <v>0</v>
      </c>
      <c r="AH8" s="183">
        <f>SUMIFS(BKE!$Q:$Q,BKE!$N:$N,'nhap hang tuoi song'!$A:$A,BKE!$M:$M,'nhap hang tuoi song'!AH$4)</f>
        <v>4</v>
      </c>
      <c r="AI8" s="183">
        <f>SUMIFS(BKE!$Q:$Q,BKE!$N:$N,'nhap hang tuoi song'!$A:$A,BKE!$M:$M,'nhap hang tuoi song'!AI$4)</f>
        <v>0</v>
      </c>
      <c r="AJ8" s="183">
        <f>SUMIFS(BKE!$Q:$Q,BKE!$N:$N,'nhap hang tuoi song'!$A:$A,BKE!$M:$M,'nhap hang tuoi song'!AJ$4)</f>
        <v>0</v>
      </c>
      <c r="AK8" s="183">
        <f>SUMIFS(BKE!$Q:$Q,BKE!$N:$N,'nhap hang tuoi song'!$A:$A,BKE!$M:$M,'nhap hang tuoi song'!AK$4)</f>
        <v>0</v>
      </c>
      <c r="AL8" s="183">
        <f>SUMIFS(BKE!$Q:$Q,BKE!$N:$N,'nhap hang tuoi song'!$A:$A,BKE!$M:$M,'nhap hang tuoi song'!AL$4)</f>
        <v>0</v>
      </c>
      <c r="AM8" s="183">
        <f>SUMIFS(BKE!$Q:$Q,BKE!$N:$N,'nhap hang tuoi song'!$A:$A,BKE!$M:$M,'nhap hang tuoi song'!AM$4)</f>
        <v>0</v>
      </c>
      <c r="AN8" s="183">
        <f>SUMIFS(BKE!$Q:$Q,BKE!$N:$N,'nhap hang tuoi song'!$A:$A,BKE!$M:$M,'nhap hang tuoi song'!AN$4)</f>
        <v>0</v>
      </c>
      <c r="AO8" s="183">
        <f>SUMIFS(BKE!$Q:$Q,BKE!$N:$N,'nhap hang tuoi song'!$A:$A,BKE!$M:$M,'nhap hang tuoi song'!AO$4)</f>
        <v>0</v>
      </c>
      <c r="AP8" s="183">
        <f>SUMIFS(BKE!$Q:$Q,BKE!$N:$N,'nhap hang tuoi song'!$A:$A,BKE!$M:$M,'nhap hang tuoi song'!AP$4)</f>
        <v>5</v>
      </c>
      <c r="AQ8" s="183">
        <f>SUMIFS(BKE!$Q:$Q,BKE!$N:$N,'nhap hang tuoi song'!$A:$A,BKE!$M:$M,'nhap hang tuoi song'!AQ$4)</f>
        <v>0</v>
      </c>
    </row>
    <row r="9" spans="1:43" ht="12.75">
      <c r="A9" s="23" t="s">
        <v>526</v>
      </c>
      <c r="B9" s="25" t="s">
        <v>527</v>
      </c>
      <c r="C9" s="24" t="s">
        <v>4</v>
      </c>
      <c r="D9" s="218">
        <f>VLOOKUP(A9,BKE!N199:R223,5,0)</f>
        <v>128750</v>
      </c>
      <c r="E9" s="15">
        <v>3</v>
      </c>
      <c r="F9" s="230">
        <v>193050</v>
      </c>
      <c r="G9" s="37">
        <f>SUM(M9:AQ9)</f>
        <v>6</v>
      </c>
      <c r="H9" s="38">
        <f>G9*D9</f>
        <v>772500</v>
      </c>
      <c r="I9" s="14">
        <f>E9+G9-K9</f>
        <v>6.5</v>
      </c>
      <c r="J9" s="221">
        <f>I9*D9</f>
        <v>836875</v>
      </c>
      <c r="K9" s="15">
        <v>2.5</v>
      </c>
      <c r="L9" s="221">
        <f>K9*D9</f>
        <v>321875</v>
      </c>
      <c r="M9" s="183">
        <f>SUMIFS(BKE!$Q:$Q,BKE!$N:$N,'nhap hang tuoi song'!$A:$A,BKE!$M:$M,'nhap hang tuoi song'!M$4)</f>
        <v>0</v>
      </c>
      <c r="N9" s="183">
        <f>SUMIFS(BKE!$Q:$Q,BKE!$N:$N,'nhap hang tuoi song'!$A:$A,BKE!$M:$M,'nhap hang tuoi song'!N$4)</f>
        <v>0</v>
      </c>
      <c r="O9" s="183">
        <f>SUMIFS(BKE!$Q:$Q,BKE!$N:$N,'nhap hang tuoi song'!$A:$A,BKE!$M:$M,'nhap hang tuoi song'!O$4)</f>
        <v>0</v>
      </c>
      <c r="P9" s="183">
        <f>SUMIFS(BKE!$Q:$Q,BKE!$N:$N,'nhap hang tuoi song'!$A:$A,BKE!$M:$M,'nhap hang tuoi song'!P$4)</f>
        <v>0</v>
      </c>
      <c r="Q9" s="183">
        <f>SUMIFS(BKE!$Q:$Q,BKE!$N:$N,'nhap hang tuoi song'!$A:$A,BKE!$M:$M,'nhap hang tuoi song'!Q$4)</f>
        <v>0</v>
      </c>
      <c r="R9" s="183">
        <f>SUMIFS(BKE!$Q:$Q,BKE!$N:$N,'nhap hang tuoi song'!$A:$A,BKE!$M:$M,'nhap hang tuoi song'!R$4)</f>
        <v>0</v>
      </c>
      <c r="S9" s="183">
        <f>SUMIFS(BKE!$Q:$Q,BKE!$N:$N,'nhap hang tuoi song'!$A:$A,BKE!$M:$M,'nhap hang tuoi song'!S$4)</f>
        <v>0</v>
      </c>
      <c r="T9" s="183">
        <f>SUMIFS(BKE!$Q:$Q,BKE!$N:$N,'nhap hang tuoi song'!$A:$A,BKE!$M:$M,'nhap hang tuoi song'!T$4)</f>
        <v>1</v>
      </c>
      <c r="U9" s="183">
        <f>SUMIFS(BKE!$Q:$Q,BKE!$N:$N,'nhap hang tuoi song'!$A:$A,BKE!$M:$M,'nhap hang tuoi song'!U$4)</f>
        <v>0</v>
      </c>
      <c r="V9" s="183">
        <f>SUMIFS(BKE!$Q:$Q,BKE!$N:$N,'nhap hang tuoi song'!$A:$A,BKE!$M:$M,'nhap hang tuoi song'!V$4)</f>
        <v>0</v>
      </c>
      <c r="W9" s="183">
        <f>SUMIFS(BKE!$Q:$Q,BKE!$N:$N,'nhap hang tuoi song'!$A:$A,BKE!$M:$M,'nhap hang tuoi song'!W$4)</f>
        <v>0</v>
      </c>
      <c r="X9" s="183">
        <f>SUMIFS(BKE!$Q:$Q,BKE!$N:$N,'nhap hang tuoi song'!$A:$A,BKE!$M:$M,'nhap hang tuoi song'!X$4)</f>
        <v>0</v>
      </c>
      <c r="Y9" s="183">
        <f>SUMIFS(BKE!$Q:$Q,BKE!$N:$N,'nhap hang tuoi song'!$A:$A,BKE!$M:$M,'nhap hang tuoi song'!Y$4)</f>
        <v>0</v>
      </c>
      <c r="Z9" s="183">
        <f>SUMIFS(BKE!$Q:$Q,BKE!$N:$N,'nhap hang tuoi song'!$A:$A,BKE!$M:$M,'nhap hang tuoi song'!Z$4)</f>
        <v>0</v>
      </c>
      <c r="AA9" s="183">
        <f>SUMIFS(BKE!$Q:$Q,BKE!$N:$N,'nhap hang tuoi song'!$A:$A,BKE!$M:$M,'nhap hang tuoi song'!AA$4)</f>
        <v>3</v>
      </c>
      <c r="AB9" s="183">
        <f>SUMIFS(BKE!$Q:$Q,BKE!$N:$N,'nhap hang tuoi song'!$A:$A,BKE!$M:$M,'nhap hang tuoi song'!AB$4)</f>
        <v>0</v>
      </c>
      <c r="AC9" s="183">
        <f>SUMIFS(BKE!$Q:$Q,BKE!$N:$N,'nhap hang tuoi song'!$A:$A,BKE!$M:$M,'nhap hang tuoi song'!AC$4)</f>
        <v>0</v>
      </c>
      <c r="AD9" s="183">
        <f>SUMIFS(BKE!$Q:$Q,BKE!$N:$N,'nhap hang tuoi song'!$A:$A,BKE!$M:$M,'nhap hang tuoi song'!AD$4)</f>
        <v>0</v>
      </c>
      <c r="AE9" s="183">
        <f>SUMIFS(BKE!$Q:$Q,BKE!$N:$N,'nhap hang tuoi song'!$A:$A,BKE!$M:$M,'nhap hang tuoi song'!AE$4)</f>
        <v>0</v>
      </c>
      <c r="AF9" s="183">
        <f>SUMIFS(BKE!$Q:$Q,BKE!$N:$N,'nhap hang tuoi song'!$A:$A,BKE!$M:$M,'nhap hang tuoi song'!AF$4)</f>
        <v>0</v>
      </c>
      <c r="AG9" s="183">
        <f>SUMIFS(BKE!$Q:$Q,BKE!$N:$N,'nhap hang tuoi song'!$A:$A,BKE!$M:$M,'nhap hang tuoi song'!AG$4)</f>
        <v>0</v>
      </c>
      <c r="AH9" s="183">
        <f>SUMIFS(BKE!$Q:$Q,BKE!$N:$N,'nhap hang tuoi song'!$A:$A,BKE!$M:$M,'nhap hang tuoi song'!AH$4)</f>
        <v>0</v>
      </c>
      <c r="AI9" s="183">
        <f>SUMIFS(BKE!$Q:$Q,BKE!$N:$N,'nhap hang tuoi song'!$A:$A,BKE!$M:$M,'nhap hang tuoi song'!AI$4)</f>
        <v>0</v>
      </c>
      <c r="AJ9" s="183">
        <f>SUMIFS(BKE!$Q:$Q,BKE!$N:$N,'nhap hang tuoi song'!$A:$A,BKE!$M:$M,'nhap hang tuoi song'!AJ$4)</f>
        <v>0</v>
      </c>
      <c r="AK9" s="183">
        <f>SUMIFS(BKE!$Q:$Q,BKE!$N:$N,'nhap hang tuoi song'!$A:$A,BKE!$M:$M,'nhap hang tuoi song'!AK$4)</f>
        <v>0</v>
      </c>
      <c r="AL9" s="183">
        <f>SUMIFS(BKE!$Q:$Q,BKE!$N:$N,'nhap hang tuoi song'!$A:$A,BKE!$M:$M,'nhap hang tuoi song'!AL$4)</f>
        <v>0</v>
      </c>
      <c r="AM9" s="183">
        <f>SUMIFS(BKE!$Q:$Q,BKE!$N:$N,'nhap hang tuoi song'!$A:$A,BKE!$M:$M,'nhap hang tuoi song'!AM$4)</f>
        <v>0</v>
      </c>
      <c r="AN9" s="183">
        <f>SUMIFS(BKE!$Q:$Q,BKE!$N:$N,'nhap hang tuoi song'!$A:$A,BKE!$M:$M,'nhap hang tuoi song'!AN$4)</f>
        <v>0</v>
      </c>
      <c r="AO9" s="183">
        <f>SUMIFS(BKE!$Q:$Q,BKE!$N:$N,'nhap hang tuoi song'!$A:$A,BKE!$M:$M,'nhap hang tuoi song'!AO$4)</f>
        <v>0</v>
      </c>
      <c r="AP9" s="183">
        <f>SUMIFS(BKE!$Q:$Q,BKE!$N:$N,'nhap hang tuoi song'!$A:$A,BKE!$M:$M,'nhap hang tuoi song'!AP$4)</f>
        <v>2</v>
      </c>
      <c r="AQ9" s="183">
        <f>SUMIFS(BKE!$Q:$Q,BKE!$N:$N,'nhap hang tuoi song'!$A:$A,BKE!$M:$M,'nhap hang tuoi song'!AQ$4)</f>
        <v>0</v>
      </c>
    </row>
    <row r="10" spans="1:43" ht="12.75">
      <c r="A10" s="6"/>
      <c r="B10" s="11"/>
      <c r="C10" s="7"/>
      <c r="D10" s="218"/>
      <c r="E10" s="15"/>
      <c r="F10" s="230">
        <v>0</v>
      </c>
      <c r="G10" s="37">
        <f>SUM(M10:AQ10)</f>
        <v>0</v>
      </c>
      <c r="H10" s="38">
        <f>G10*D10</f>
        <v>0</v>
      </c>
      <c r="I10" s="14"/>
      <c r="J10" s="221">
        <f>I10*D10</f>
        <v>0</v>
      </c>
      <c r="K10" s="15"/>
      <c r="L10" s="221">
        <f>K10*D10</f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s="4" customFormat="1" ht="12.75">
      <c r="A11" s="222" t="s">
        <v>2</v>
      </c>
      <c r="B11" s="40" t="s">
        <v>512</v>
      </c>
      <c r="C11" s="42"/>
      <c r="D11" s="224"/>
      <c r="E11" s="224"/>
      <c r="F11" s="224">
        <v>1950000</v>
      </c>
      <c r="G11" s="224">
        <f t="shared" ref="G11:L11" si="2">SUM(G12:G12)</f>
        <v>6000</v>
      </c>
      <c r="H11" s="225">
        <f t="shared" si="2"/>
        <v>12375000</v>
      </c>
      <c r="I11" s="224">
        <f t="shared" si="2"/>
        <v>5220</v>
      </c>
      <c r="J11" s="225">
        <f t="shared" si="2"/>
        <v>10766250</v>
      </c>
      <c r="K11" s="224">
        <f t="shared" si="2"/>
        <v>1290</v>
      </c>
      <c r="L11" s="225">
        <f t="shared" si="2"/>
        <v>2660625</v>
      </c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</row>
    <row r="12" spans="1:43" ht="12.75">
      <c r="A12" s="23" t="s">
        <v>381</v>
      </c>
      <c r="B12" s="29" t="s">
        <v>382</v>
      </c>
      <c r="C12" s="24" t="s">
        <v>513</v>
      </c>
      <c r="D12" s="218">
        <f>VLOOKUP(A12,BKE!N202:R226,5,0)</f>
        <v>2062.5</v>
      </c>
      <c r="E12" s="15">
        <v>510</v>
      </c>
      <c r="F12" s="343">
        <f>D12*E12</f>
        <v>1051875</v>
      </c>
      <c r="G12" s="37">
        <f>SUM(M12:AQ12)</f>
        <v>6000</v>
      </c>
      <c r="H12" s="38">
        <f>G12*D12</f>
        <v>12375000</v>
      </c>
      <c r="I12" s="14">
        <f>E12+G12-K12</f>
        <v>5220</v>
      </c>
      <c r="J12" s="221">
        <f>I12*D12</f>
        <v>10766250</v>
      </c>
      <c r="K12" s="15">
        <v>1290</v>
      </c>
      <c r="L12" s="221">
        <f>K12*D12</f>
        <v>2660625</v>
      </c>
      <c r="M12" s="183">
        <f>SUMIFS(BKE!$Q:$Q,BKE!$N:$N,'nhap hang tuoi song'!$A:$A,BKE!$M:$M,'nhap hang tuoi song'!M$4)</f>
        <v>1500</v>
      </c>
      <c r="N12" s="183">
        <f>SUMIFS(BKE!$Q:$Q,BKE!$N:$N,'nhap hang tuoi song'!$A:$A,BKE!$M:$M,'nhap hang tuoi song'!N$4)</f>
        <v>0</v>
      </c>
      <c r="O12" s="183">
        <f>SUMIFS(BKE!$Q:$Q,BKE!$N:$N,'nhap hang tuoi song'!$A:$A,BKE!$M:$M,'nhap hang tuoi song'!O$4)</f>
        <v>0</v>
      </c>
      <c r="P12" s="183">
        <f>SUMIFS(BKE!$Q:$Q,BKE!$N:$N,'nhap hang tuoi song'!$A:$A,BKE!$M:$M,'nhap hang tuoi song'!P$4)</f>
        <v>0</v>
      </c>
      <c r="Q12" s="183">
        <f>SUMIFS(BKE!$Q:$Q,BKE!$N:$N,'nhap hang tuoi song'!$A:$A,BKE!$M:$M,'nhap hang tuoi song'!Q$4)</f>
        <v>0</v>
      </c>
      <c r="R12" s="183">
        <f>SUMIFS(BKE!$Q:$Q,BKE!$N:$N,'nhap hang tuoi song'!$A:$A,BKE!$M:$M,'nhap hang tuoi song'!R$4)</f>
        <v>1500</v>
      </c>
      <c r="S12" s="183">
        <f>SUMIFS(BKE!$Q:$Q,BKE!$N:$N,'nhap hang tuoi song'!$A:$A,BKE!$M:$M,'nhap hang tuoi song'!S$4)</f>
        <v>0</v>
      </c>
      <c r="T12" s="183">
        <f>SUMIFS(BKE!$Q:$Q,BKE!$N:$N,'nhap hang tuoi song'!$A:$A,BKE!$M:$M,'nhap hang tuoi song'!T$4)</f>
        <v>0</v>
      </c>
      <c r="U12" s="183">
        <f>SUMIFS(BKE!$Q:$Q,BKE!$N:$N,'nhap hang tuoi song'!$A:$A,BKE!$M:$M,'nhap hang tuoi song'!U$4)</f>
        <v>0</v>
      </c>
      <c r="V12" s="183">
        <f>SUMIFS(BKE!$Q:$Q,BKE!$N:$N,'nhap hang tuoi song'!$A:$A,BKE!$M:$M,'nhap hang tuoi song'!V$4)</f>
        <v>0</v>
      </c>
      <c r="W12" s="183">
        <f>SUMIFS(BKE!$Q:$Q,BKE!$N:$N,'nhap hang tuoi song'!$A:$A,BKE!$M:$M,'nhap hang tuoi song'!W$4)</f>
        <v>0</v>
      </c>
      <c r="X12" s="183">
        <f>SUMIFS(BKE!$Q:$Q,BKE!$N:$N,'nhap hang tuoi song'!$A:$A,BKE!$M:$M,'nhap hang tuoi song'!X$4)</f>
        <v>1500</v>
      </c>
      <c r="Y12" s="183">
        <f>SUMIFS(BKE!$Q:$Q,BKE!$N:$N,'nhap hang tuoi song'!$A:$A,BKE!$M:$M,'nhap hang tuoi song'!Y$4)</f>
        <v>0</v>
      </c>
      <c r="Z12" s="183">
        <f>SUMIFS(BKE!$Q:$Q,BKE!$N:$N,'nhap hang tuoi song'!$A:$A,BKE!$M:$M,'nhap hang tuoi song'!Z$4)</f>
        <v>0</v>
      </c>
      <c r="AA12" s="183">
        <f>SUMIFS(BKE!$Q:$Q,BKE!$N:$N,'nhap hang tuoi song'!$A:$A,BKE!$M:$M,'nhap hang tuoi song'!AA$4)</f>
        <v>0</v>
      </c>
      <c r="AB12" s="183">
        <f>SUMIFS(BKE!$Q:$Q,BKE!$N:$N,'nhap hang tuoi song'!$A:$A,BKE!$M:$M,'nhap hang tuoi song'!AB$4)</f>
        <v>0</v>
      </c>
      <c r="AC12" s="183">
        <f>SUMIFS(BKE!$Q:$Q,BKE!$N:$N,'nhap hang tuoi song'!$A:$A,BKE!$M:$M,'nhap hang tuoi song'!AC$4)</f>
        <v>0</v>
      </c>
      <c r="AD12" s="183">
        <f>SUMIFS(BKE!$Q:$Q,BKE!$N:$N,'nhap hang tuoi song'!$A:$A,BKE!$M:$M,'nhap hang tuoi song'!AD$4)</f>
        <v>0</v>
      </c>
      <c r="AE12" s="183">
        <f>SUMIFS(BKE!$Q:$Q,BKE!$N:$N,'nhap hang tuoi song'!$A:$A,BKE!$M:$M,'nhap hang tuoi song'!AE$4)</f>
        <v>0</v>
      </c>
      <c r="AF12" s="183">
        <f>SUMIFS(BKE!$Q:$Q,BKE!$N:$N,'nhap hang tuoi song'!$A:$A,BKE!$M:$M,'nhap hang tuoi song'!AF$4)</f>
        <v>1500</v>
      </c>
      <c r="AG12" s="183">
        <f>SUMIFS(BKE!$Q:$Q,BKE!$N:$N,'nhap hang tuoi song'!$A:$A,BKE!$M:$M,'nhap hang tuoi song'!AG$4)</f>
        <v>0</v>
      </c>
      <c r="AH12" s="183">
        <f>SUMIFS(BKE!$Q:$Q,BKE!$N:$N,'nhap hang tuoi song'!$A:$A,BKE!$M:$M,'nhap hang tuoi song'!AH$4)</f>
        <v>0</v>
      </c>
      <c r="AI12" s="183">
        <f>SUMIFS(BKE!$Q:$Q,BKE!$N:$N,'nhap hang tuoi song'!$A:$A,BKE!$M:$M,'nhap hang tuoi song'!AI$4)</f>
        <v>0</v>
      </c>
      <c r="AJ12" s="183">
        <f>SUMIFS(BKE!$Q:$Q,BKE!$N:$N,'nhap hang tuoi song'!$A:$A,BKE!$M:$M,'nhap hang tuoi song'!AJ$4)</f>
        <v>0</v>
      </c>
      <c r="AK12" s="183">
        <f>SUMIFS(BKE!$Q:$Q,BKE!$N:$N,'nhap hang tuoi song'!$A:$A,BKE!$M:$M,'nhap hang tuoi song'!AK$4)</f>
        <v>0</v>
      </c>
      <c r="AL12" s="183">
        <f>SUMIFS(BKE!$Q:$Q,BKE!$N:$N,'nhap hang tuoi song'!$A:$A,BKE!$M:$M,'nhap hang tuoi song'!AL$4)</f>
        <v>0</v>
      </c>
      <c r="AM12" s="183">
        <f>SUMIFS(BKE!$Q:$Q,BKE!$N:$N,'nhap hang tuoi song'!$A:$A,BKE!$M:$M,'nhap hang tuoi song'!AM$4)</f>
        <v>0</v>
      </c>
      <c r="AN12" s="183">
        <f>SUMIFS(BKE!$Q:$Q,BKE!$N:$N,'nhap hang tuoi song'!$A:$A,BKE!$M:$M,'nhap hang tuoi song'!AN$4)</f>
        <v>0</v>
      </c>
      <c r="AO12" s="183">
        <f>SUMIFS(BKE!$Q:$Q,BKE!$N:$N,'nhap hang tuoi song'!$A:$A,BKE!$M:$M,'nhap hang tuoi song'!AO$4)</f>
        <v>0</v>
      </c>
      <c r="AP12" s="183">
        <f>SUMIFS(BKE!$Q:$Q,BKE!$N:$N,'nhap hang tuoi song'!$A:$A,BKE!$M:$M,'nhap hang tuoi song'!AP$4)</f>
        <v>0</v>
      </c>
      <c r="AQ12" s="183">
        <f>SUMIFS(BKE!$Q:$Q,BKE!$N:$N,'nhap hang tuoi song'!$A:$A,BKE!$M:$M,'nhap hang tuoi song'!AQ$4)</f>
        <v>0</v>
      </c>
    </row>
    <row r="13" spans="1:43" ht="12.75">
      <c r="A13" s="6"/>
      <c r="B13" s="11"/>
      <c r="C13" s="7"/>
      <c r="D13" s="218"/>
      <c r="E13" s="33"/>
      <c r="F13" s="230"/>
      <c r="G13" s="37"/>
      <c r="H13" s="38"/>
      <c r="I13" s="14"/>
      <c r="J13" s="221"/>
      <c r="K13" s="15"/>
      <c r="L13" s="221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s="4" customFormat="1" ht="25.5">
      <c r="A14" s="222" t="s">
        <v>2</v>
      </c>
      <c r="B14" s="41" t="s">
        <v>673</v>
      </c>
      <c r="C14" s="42"/>
      <c r="D14" s="224"/>
      <c r="E14" s="224"/>
      <c r="F14" s="225">
        <v>264234.21042715124</v>
      </c>
      <c r="G14" s="224">
        <f t="shared" ref="G14:L14" si="3">SUM(G15:G33)</f>
        <v>51.61</v>
      </c>
      <c r="H14" s="225" t="e">
        <f t="shared" si="3"/>
        <v>#DIV/0!</v>
      </c>
      <c r="I14" s="224">
        <f t="shared" si="3"/>
        <v>53.309999999999995</v>
      </c>
      <c r="J14" s="225" t="e">
        <f t="shared" si="3"/>
        <v>#DIV/0!</v>
      </c>
      <c r="K14" s="224">
        <f t="shared" si="3"/>
        <v>35.5</v>
      </c>
      <c r="L14" s="225" t="e">
        <f t="shared" si="3"/>
        <v>#DIV/0!</v>
      </c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</row>
    <row r="15" spans="1:43" ht="12.75">
      <c r="A15" s="26" t="s">
        <v>516</v>
      </c>
      <c r="B15" s="27" t="s">
        <v>517</v>
      </c>
      <c r="C15" s="28" t="s">
        <v>4</v>
      </c>
      <c r="D15" s="218">
        <f>VLOOKUP(A15,BKE!N205:R229,5,0)</f>
        <v>18000</v>
      </c>
      <c r="E15" s="15">
        <v>5.7</v>
      </c>
      <c r="F15" s="230">
        <f>E15*D15</f>
        <v>102600</v>
      </c>
      <c r="G15" s="37">
        <f>SUM(M15:AQ15)</f>
        <v>4.7300000000000004</v>
      </c>
      <c r="H15" s="38">
        <f>G15*D15</f>
        <v>85140.000000000015</v>
      </c>
      <c r="I15" s="14">
        <f t="shared" ref="I15:I32" si="4">E15+G15-K15</f>
        <v>5.43</v>
      </c>
      <c r="J15" s="221">
        <f t="shared" ref="J15:J33" si="5">I15*D15</f>
        <v>97740</v>
      </c>
      <c r="K15" s="15">
        <v>5</v>
      </c>
      <c r="L15" s="221">
        <f t="shared" ref="L15:L33" si="6">K15*D15</f>
        <v>90000</v>
      </c>
      <c r="M15" s="183">
        <f>SUMIFS(BKE!$Q:$Q,BKE!$N:$N,'nhap hang tuoi song'!$A:$A,BKE!$M:$M,'nhap hang tuoi song'!M$4)</f>
        <v>0</v>
      </c>
      <c r="N15" s="183">
        <f>SUMIFS(BKE!$Q:$Q,BKE!$N:$N,'nhap hang tuoi song'!$A:$A,BKE!$M:$M,'nhap hang tuoi song'!N$4)</f>
        <v>0</v>
      </c>
      <c r="O15" s="183">
        <f>SUMIFS(BKE!$Q:$Q,BKE!$N:$N,'nhap hang tuoi song'!$A:$A,BKE!$M:$M,'nhap hang tuoi song'!O$4)</f>
        <v>0</v>
      </c>
      <c r="P15" s="183">
        <f>SUMIFS(BKE!$Q:$Q,BKE!$N:$N,'nhap hang tuoi song'!$A:$A,BKE!$M:$M,'nhap hang tuoi song'!P$4)</f>
        <v>0</v>
      </c>
      <c r="Q15" s="183">
        <f>SUMIFS(BKE!$Q:$Q,BKE!$N:$N,'nhap hang tuoi song'!$A:$A,BKE!$M:$M,'nhap hang tuoi song'!Q$4)</f>
        <v>0</v>
      </c>
      <c r="R15" s="183">
        <f>SUMIFS(BKE!$Q:$Q,BKE!$N:$N,'nhap hang tuoi song'!$A:$A,BKE!$M:$M,'nhap hang tuoi song'!R$4)</f>
        <v>0</v>
      </c>
      <c r="S15" s="183">
        <f>SUMIFS(BKE!$Q:$Q,BKE!$N:$N,'nhap hang tuoi song'!$A:$A,BKE!$M:$M,'nhap hang tuoi song'!S$4)</f>
        <v>0</v>
      </c>
      <c r="T15" s="183">
        <f>SUMIFS(BKE!$Q:$Q,BKE!$N:$N,'nhap hang tuoi song'!$A:$A,BKE!$M:$M,'nhap hang tuoi song'!T$4)</f>
        <v>0</v>
      </c>
      <c r="U15" s="183">
        <f>SUMIFS(BKE!$Q:$Q,BKE!$N:$N,'nhap hang tuoi song'!$A:$A,BKE!$M:$M,'nhap hang tuoi song'!U$4)</f>
        <v>0</v>
      </c>
      <c r="V15" s="183">
        <f>SUMIFS(BKE!$Q:$Q,BKE!$N:$N,'nhap hang tuoi song'!$A:$A,BKE!$M:$M,'nhap hang tuoi song'!V$4)</f>
        <v>0</v>
      </c>
      <c r="W15" s="183">
        <f>SUMIFS(BKE!$Q:$Q,BKE!$N:$N,'nhap hang tuoi song'!$A:$A,BKE!$M:$M,'nhap hang tuoi song'!W$4)</f>
        <v>0</v>
      </c>
      <c r="X15" s="183">
        <f>SUMIFS(BKE!$Q:$Q,BKE!$N:$N,'nhap hang tuoi song'!$A:$A,BKE!$M:$M,'nhap hang tuoi song'!X$4)</f>
        <v>0</v>
      </c>
      <c r="Y15" s="183">
        <f>SUMIFS(BKE!$Q:$Q,BKE!$N:$N,'nhap hang tuoi song'!$A:$A,BKE!$M:$M,'nhap hang tuoi song'!Y$4)</f>
        <v>4.7300000000000004</v>
      </c>
      <c r="Z15" s="183">
        <f>SUMIFS(BKE!$Q:$Q,BKE!$N:$N,'nhap hang tuoi song'!$A:$A,BKE!$M:$M,'nhap hang tuoi song'!Z$4)</f>
        <v>0</v>
      </c>
      <c r="AA15" s="183">
        <f>SUMIFS(BKE!$Q:$Q,BKE!$N:$N,'nhap hang tuoi song'!$A:$A,BKE!$M:$M,'nhap hang tuoi song'!AA$4)</f>
        <v>0</v>
      </c>
      <c r="AB15" s="183">
        <f>SUMIFS(BKE!$Q:$Q,BKE!$N:$N,'nhap hang tuoi song'!$A:$A,BKE!$M:$M,'nhap hang tuoi song'!AB$4)</f>
        <v>0</v>
      </c>
      <c r="AC15" s="183">
        <f>SUMIFS(BKE!$Q:$Q,BKE!$N:$N,'nhap hang tuoi song'!$A:$A,BKE!$M:$M,'nhap hang tuoi song'!AC$4)</f>
        <v>0</v>
      </c>
      <c r="AD15" s="183">
        <f>SUMIFS(BKE!$Q:$Q,BKE!$N:$N,'nhap hang tuoi song'!$A:$A,BKE!$M:$M,'nhap hang tuoi song'!AD$4)</f>
        <v>0</v>
      </c>
      <c r="AE15" s="183">
        <f>SUMIFS(BKE!$Q:$Q,BKE!$N:$N,'nhap hang tuoi song'!$A:$A,BKE!$M:$M,'nhap hang tuoi song'!AE$4)</f>
        <v>0</v>
      </c>
      <c r="AF15" s="183">
        <f>SUMIFS(BKE!$Q:$Q,BKE!$N:$N,'nhap hang tuoi song'!$A:$A,BKE!$M:$M,'nhap hang tuoi song'!AF$4)</f>
        <v>0</v>
      </c>
      <c r="AG15" s="183">
        <f>SUMIFS(BKE!$Q:$Q,BKE!$N:$N,'nhap hang tuoi song'!$A:$A,BKE!$M:$M,'nhap hang tuoi song'!AG$4)</f>
        <v>0</v>
      </c>
      <c r="AH15" s="183">
        <f>SUMIFS(BKE!$Q:$Q,BKE!$N:$N,'nhap hang tuoi song'!$A:$A,BKE!$M:$M,'nhap hang tuoi song'!AH$4)</f>
        <v>0</v>
      </c>
      <c r="AI15" s="183">
        <f>SUMIFS(BKE!$Q:$Q,BKE!$N:$N,'nhap hang tuoi song'!$A:$A,BKE!$M:$M,'nhap hang tuoi song'!AI$4)</f>
        <v>0</v>
      </c>
      <c r="AJ15" s="183">
        <f>SUMIFS(BKE!$Q:$Q,BKE!$N:$N,'nhap hang tuoi song'!$A:$A,BKE!$M:$M,'nhap hang tuoi song'!AJ$4)</f>
        <v>0</v>
      </c>
      <c r="AK15" s="183">
        <f>SUMIFS(BKE!$Q:$Q,BKE!$N:$N,'nhap hang tuoi song'!$A:$A,BKE!$M:$M,'nhap hang tuoi song'!AK$4)</f>
        <v>0</v>
      </c>
      <c r="AL15" s="183">
        <f>SUMIFS(BKE!$Q:$Q,BKE!$N:$N,'nhap hang tuoi song'!$A:$A,BKE!$M:$M,'nhap hang tuoi song'!AL$4)</f>
        <v>0</v>
      </c>
      <c r="AM15" s="183">
        <f>SUMIFS(BKE!$Q:$Q,BKE!$N:$N,'nhap hang tuoi song'!$A:$A,BKE!$M:$M,'nhap hang tuoi song'!AM$4)</f>
        <v>0</v>
      </c>
      <c r="AN15" s="183">
        <f>SUMIFS(BKE!$Q:$Q,BKE!$N:$N,'nhap hang tuoi song'!$A:$A,BKE!$M:$M,'nhap hang tuoi song'!AN$4)</f>
        <v>0</v>
      </c>
      <c r="AO15" s="183">
        <f>SUMIFS(BKE!$Q:$Q,BKE!$N:$N,'nhap hang tuoi song'!$A:$A,BKE!$M:$M,'nhap hang tuoi song'!AO$4)</f>
        <v>0</v>
      </c>
      <c r="AP15" s="183">
        <f>SUMIFS(BKE!$Q:$Q,BKE!$N:$N,'nhap hang tuoi song'!$A:$A,BKE!$M:$M,'nhap hang tuoi song'!AP$4)</f>
        <v>0</v>
      </c>
      <c r="AQ15" s="183">
        <f>SUMIFS(BKE!$Q:$Q,BKE!$N:$N,'nhap hang tuoi song'!$A:$A,BKE!$M:$M,'nhap hang tuoi song'!AQ$4)</f>
        <v>0</v>
      </c>
    </row>
    <row r="16" spans="1:43" ht="12.75">
      <c r="A16" s="26" t="s">
        <v>528</v>
      </c>
      <c r="B16" s="27" t="s">
        <v>529</v>
      </c>
      <c r="C16" s="28" t="s">
        <v>4</v>
      </c>
      <c r="D16" s="218">
        <f>VLOOKUP(A16,BKE!N203:R227,5,0)</f>
        <v>35142</v>
      </c>
      <c r="E16" s="15">
        <v>0.9</v>
      </c>
      <c r="F16" s="230">
        <f t="shared" ref="F16:F32" si="7">E16*D16</f>
        <v>31627.8</v>
      </c>
      <c r="G16" s="37">
        <f t="shared" ref="G16:G35" si="8">SUM(M16:AQ16)</f>
        <v>1.05</v>
      </c>
      <c r="H16" s="38">
        <f t="shared" ref="H16:H33" si="9">G16*D16</f>
        <v>36899.1</v>
      </c>
      <c r="I16" s="14">
        <f t="shared" si="4"/>
        <v>0.95000000000000018</v>
      </c>
      <c r="J16" s="221">
        <f t="shared" si="5"/>
        <v>33384.900000000009</v>
      </c>
      <c r="K16" s="15">
        <v>1</v>
      </c>
      <c r="L16" s="221">
        <f t="shared" si="6"/>
        <v>35142</v>
      </c>
      <c r="M16" s="183">
        <f>SUMIFS(BKE!$Q:$Q,BKE!$N:$N,'nhap hang tuoi song'!$A:$A,BKE!$M:$M,'nhap hang tuoi song'!M$4)</f>
        <v>0</v>
      </c>
      <c r="N16" s="183">
        <f>SUMIFS(BKE!$Q:$Q,BKE!$N:$N,'nhap hang tuoi song'!$A:$A,BKE!$M:$M,'nhap hang tuoi song'!N$4)</f>
        <v>0</v>
      </c>
      <c r="O16" s="183">
        <f>SUMIFS(BKE!$Q:$Q,BKE!$N:$N,'nhap hang tuoi song'!$A:$A,BKE!$M:$M,'nhap hang tuoi song'!O$4)</f>
        <v>0</v>
      </c>
      <c r="P16" s="183">
        <f>SUMIFS(BKE!$Q:$Q,BKE!$N:$N,'nhap hang tuoi song'!$A:$A,BKE!$M:$M,'nhap hang tuoi song'!P$4)</f>
        <v>0</v>
      </c>
      <c r="Q16" s="183">
        <f>SUMIFS(BKE!$Q:$Q,BKE!$N:$N,'nhap hang tuoi song'!$A:$A,BKE!$M:$M,'nhap hang tuoi song'!Q$4)</f>
        <v>0</v>
      </c>
      <c r="R16" s="183">
        <f>SUMIFS(BKE!$Q:$Q,BKE!$N:$N,'nhap hang tuoi song'!$A:$A,BKE!$M:$M,'nhap hang tuoi song'!R$4)</f>
        <v>0</v>
      </c>
      <c r="S16" s="183">
        <f>SUMIFS(BKE!$Q:$Q,BKE!$N:$N,'nhap hang tuoi song'!$A:$A,BKE!$M:$M,'nhap hang tuoi song'!S$4)</f>
        <v>0</v>
      </c>
      <c r="T16" s="183">
        <f>SUMIFS(BKE!$Q:$Q,BKE!$N:$N,'nhap hang tuoi song'!$A:$A,BKE!$M:$M,'nhap hang tuoi song'!T$4)</f>
        <v>0</v>
      </c>
      <c r="U16" s="183">
        <f>SUMIFS(BKE!$Q:$Q,BKE!$N:$N,'nhap hang tuoi song'!$A:$A,BKE!$M:$M,'nhap hang tuoi song'!U$4)</f>
        <v>0</v>
      </c>
      <c r="V16" s="183">
        <f>SUMIFS(BKE!$Q:$Q,BKE!$N:$N,'nhap hang tuoi song'!$A:$A,BKE!$M:$M,'nhap hang tuoi song'!V$4)</f>
        <v>0</v>
      </c>
      <c r="W16" s="183">
        <f>SUMIFS(BKE!$Q:$Q,BKE!$N:$N,'nhap hang tuoi song'!$A:$A,BKE!$M:$M,'nhap hang tuoi song'!W$4)</f>
        <v>0</v>
      </c>
      <c r="X16" s="183">
        <f>SUMIFS(BKE!$Q:$Q,BKE!$N:$N,'nhap hang tuoi song'!$A:$A,BKE!$M:$M,'nhap hang tuoi song'!X$4)</f>
        <v>0</v>
      </c>
      <c r="Y16" s="183">
        <f>SUMIFS(BKE!$Q:$Q,BKE!$N:$N,'nhap hang tuoi song'!$A:$A,BKE!$M:$M,'nhap hang tuoi song'!Y$4)</f>
        <v>1.05</v>
      </c>
      <c r="Z16" s="183">
        <f>SUMIFS(BKE!$Q:$Q,BKE!$N:$N,'nhap hang tuoi song'!$A:$A,BKE!$M:$M,'nhap hang tuoi song'!Z$4)</f>
        <v>0</v>
      </c>
      <c r="AA16" s="183">
        <f>SUMIFS(BKE!$Q:$Q,BKE!$N:$N,'nhap hang tuoi song'!$A:$A,BKE!$M:$M,'nhap hang tuoi song'!AA$4)</f>
        <v>0</v>
      </c>
      <c r="AB16" s="183">
        <f>SUMIFS(BKE!$Q:$Q,BKE!$N:$N,'nhap hang tuoi song'!$A:$A,BKE!$M:$M,'nhap hang tuoi song'!AB$4)</f>
        <v>0</v>
      </c>
      <c r="AC16" s="183">
        <f>SUMIFS(BKE!$Q:$Q,BKE!$N:$N,'nhap hang tuoi song'!$A:$A,BKE!$M:$M,'nhap hang tuoi song'!AC$4)</f>
        <v>0</v>
      </c>
      <c r="AD16" s="183">
        <f>SUMIFS(BKE!$Q:$Q,BKE!$N:$N,'nhap hang tuoi song'!$A:$A,BKE!$M:$M,'nhap hang tuoi song'!AD$4)</f>
        <v>0</v>
      </c>
      <c r="AE16" s="183">
        <f>SUMIFS(BKE!$Q:$Q,BKE!$N:$N,'nhap hang tuoi song'!$A:$A,BKE!$M:$M,'nhap hang tuoi song'!AE$4)</f>
        <v>0</v>
      </c>
      <c r="AF16" s="183">
        <f>SUMIFS(BKE!$Q:$Q,BKE!$N:$N,'nhap hang tuoi song'!$A:$A,BKE!$M:$M,'nhap hang tuoi song'!AF$4)</f>
        <v>0</v>
      </c>
      <c r="AG16" s="183">
        <f>SUMIFS(BKE!$Q:$Q,BKE!$N:$N,'nhap hang tuoi song'!$A:$A,BKE!$M:$M,'nhap hang tuoi song'!AG$4)</f>
        <v>0</v>
      </c>
      <c r="AH16" s="183">
        <f>SUMIFS(BKE!$Q:$Q,BKE!$N:$N,'nhap hang tuoi song'!$A:$A,BKE!$M:$M,'nhap hang tuoi song'!AH$4)</f>
        <v>0</v>
      </c>
      <c r="AI16" s="183">
        <f>SUMIFS(BKE!$Q:$Q,BKE!$N:$N,'nhap hang tuoi song'!$A:$A,BKE!$M:$M,'nhap hang tuoi song'!AI$4)</f>
        <v>0</v>
      </c>
      <c r="AJ16" s="183">
        <f>SUMIFS(BKE!$Q:$Q,BKE!$N:$N,'nhap hang tuoi song'!$A:$A,BKE!$M:$M,'nhap hang tuoi song'!AJ$4)</f>
        <v>0</v>
      </c>
      <c r="AK16" s="183">
        <f>SUMIFS(BKE!$Q:$Q,BKE!$N:$N,'nhap hang tuoi song'!$A:$A,BKE!$M:$M,'nhap hang tuoi song'!AK$4)</f>
        <v>0</v>
      </c>
      <c r="AL16" s="183">
        <f>SUMIFS(BKE!$Q:$Q,BKE!$N:$N,'nhap hang tuoi song'!$A:$A,BKE!$M:$M,'nhap hang tuoi song'!AL$4)</f>
        <v>0</v>
      </c>
      <c r="AM16" s="183">
        <f>SUMIFS(BKE!$Q:$Q,BKE!$N:$N,'nhap hang tuoi song'!$A:$A,BKE!$M:$M,'nhap hang tuoi song'!AM$4)</f>
        <v>0</v>
      </c>
      <c r="AN16" s="183">
        <f>SUMIFS(BKE!$Q:$Q,BKE!$N:$N,'nhap hang tuoi song'!$A:$A,BKE!$M:$M,'nhap hang tuoi song'!AN$4)</f>
        <v>0</v>
      </c>
      <c r="AO16" s="183">
        <f>SUMIFS(BKE!$Q:$Q,BKE!$N:$N,'nhap hang tuoi song'!$A:$A,BKE!$M:$M,'nhap hang tuoi song'!AO$4)</f>
        <v>0</v>
      </c>
      <c r="AP16" s="183">
        <f>SUMIFS(BKE!$Q:$Q,BKE!$N:$N,'nhap hang tuoi song'!$A:$A,BKE!$M:$M,'nhap hang tuoi song'!AP$4)</f>
        <v>0</v>
      </c>
      <c r="AQ16" s="183">
        <f>SUMIFS(BKE!$Q:$Q,BKE!$N:$N,'nhap hang tuoi song'!$A:$A,BKE!$M:$M,'nhap hang tuoi song'!AQ$4)</f>
        <v>0</v>
      </c>
    </row>
    <row r="17" spans="1:43" ht="12.75">
      <c r="A17" s="26" t="s">
        <v>514</v>
      </c>
      <c r="B17" s="27" t="s">
        <v>515</v>
      </c>
      <c r="C17" s="28" t="s">
        <v>4</v>
      </c>
      <c r="D17" s="218">
        <f>VLOOKUP(A17,BKE!N204:R228,5,0)</f>
        <v>157000</v>
      </c>
      <c r="E17" s="15">
        <v>1</v>
      </c>
      <c r="F17" s="230">
        <f t="shared" si="7"/>
        <v>157000</v>
      </c>
      <c r="G17" s="37">
        <f t="shared" si="8"/>
        <v>10</v>
      </c>
      <c r="H17" s="38">
        <f t="shared" si="9"/>
        <v>1570000</v>
      </c>
      <c r="I17" s="14">
        <f t="shared" si="4"/>
        <v>11</v>
      </c>
      <c r="J17" s="221">
        <f t="shared" si="5"/>
        <v>1727000</v>
      </c>
      <c r="K17" s="15"/>
      <c r="L17" s="221">
        <f t="shared" si="6"/>
        <v>0</v>
      </c>
      <c r="M17" s="183">
        <f>SUMIFS(BKE!$Q:$Q,BKE!$N:$N,'nhap hang tuoi song'!$A:$A,BKE!$M:$M,'nhap hang tuoi song'!M$4)</f>
        <v>3</v>
      </c>
      <c r="N17" s="183">
        <f>SUMIFS(BKE!$Q:$Q,BKE!$N:$N,'nhap hang tuoi song'!$A:$A,BKE!$M:$M,'nhap hang tuoi song'!N$4)</f>
        <v>0</v>
      </c>
      <c r="O17" s="183">
        <f>SUMIFS(BKE!$Q:$Q,BKE!$N:$N,'nhap hang tuoi song'!$A:$A,BKE!$M:$M,'nhap hang tuoi song'!O$4)</f>
        <v>0</v>
      </c>
      <c r="P17" s="183">
        <f>SUMIFS(BKE!$Q:$Q,BKE!$N:$N,'nhap hang tuoi song'!$A:$A,BKE!$M:$M,'nhap hang tuoi song'!P$4)</f>
        <v>0</v>
      </c>
      <c r="Q17" s="183">
        <f>SUMIFS(BKE!$Q:$Q,BKE!$N:$N,'nhap hang tuoi song'!$A:$A,BKE!$M:$M,'nhap hang tuoi song'!Q$4)</f>
        <v>0</v>
      </c>
      <c r="R17" s="183">
        <f>SUMIFS(BKE!$Q:$Q,BKE!$N:$N,'nhap hang tuoi song'!$A:$A,BKE!$M:$M,'nhap hang tuoi song'!R$4)</f>
        <v>0</v>
      </c>
      <c r="S17" s="183">
        <f>SUMIFS(BKE!$Q:$Q,BKE!$N:$N,'nhap hang tuoi song'!$A:$A,BKE!$M:$M,'nhap hang tuoi song'!S$4)</f>
        <v>0</v>
      </c>
      <c r="T17" s="183">
        <f>SUMIFS(BKE!$Q:$Q,BKE!$N:$N,'nhap hang tuoi song'!$A:$A,BKE!$M:$M,'nhap hang tuoi song'!T$4)</f>
        <v>2</v>
      </c>
      <c r="U17" s="183">
        <f>SUMIFS(BKE!$Q:$Q,BKE!$N:$N,'nhap hang tuoi song'!$A:$A,BKE!$M:$M,'nhap hang tuoi song'!U$4)</f>
        <v>0</v>
      </c>
      <c r="V17" s="183">
        <f>SUMIFS(BKE!$Q:$Q,BKE!$N:$N,'nhap hang tuoi song'!$A:$A,BKE!$M:$M,'nhap hang tuoi song'!V$4)</f>
        <v>0</v>
      </c>
      <c r="W17" s="183">
        <f>SUMIFS(BKE!$Q:$Q,BKE!$N:$N,'nhap hang tuoi song'!$A:$A,BKE!$M:$M,'nhap hang tuoi song'!W$4)</f>
        <v>0</v>
      </c>
      <c r="X17" s="183">
        <f>SUMIFS(BKE!$Q:$Q,BKE!$N:$N,'nhap hang tuoi song'!$A:$A,BKE!$M:$M,'nhap hang tuoi song'!X$4)</f>
        <v>0</v>
      </c>
      <c r="Y17" s="183">
        <f>SUMIFS(BKE!$Q:$Q,BKE!$N:$N,'nhap hang tuoi song'!$A:$A,BKE!$M:$M,'nhap hang tuoi song'!Y$4)</f>
        <v>0</v>
      </c>
      <c r="Z17" s="183">
        <f>SUMIFS(BKE!$Q:$Q,BKE!$N:$N,'nhap hang tuoi song'!$A:$A,BKE!$M:$M,'nhap hang tuoi song'!Z$4)</f>
        <v>0</v>
      </c>
      <c r="AA17" s="183">
        <f>SUMIFS(BKE!$Q:$Q,BKE!$N:$N,'nhap hang tuoi song'!$A:$A,BKE!$M:$M,'nhap hang tuoi song'!AA$4)</f>
        <v>2</v>
      </c>
      <c r="AB17" s="183">
        <f>SUMIFS(BKE!$Q:$Q,BKE!$N:$N,'nhap hang tuoi song'!$A:$A,BKE!$M:$M,'nhap hang tuoi song'!AB$4)</f>
        <v>0</v>
      </c>
      <c r="AC17" s="183">
        <f>SUMIFS(BKE!$Q:$Q,BKE!$N:$N,'nhap hang tuoi song'!$A:$A,BKE!$M:$M,'nhap hang tuoi song'!AC$4)</f>
        <v>0</v>
      </c>
      <c r="AD17" s="183">
        <f>SUMIFS(BKE!$Q:$Q,BKE!$N:$N,'nhap hang tuoi song'!$A:$A,BKE!$M:$M,'nhap hang tuoi song'!AD$4)</f>
        <v>0</v>
      </c>
      <c r="AE17" s="183">
        <f>SUMIFS(BKE!$Q:$Q,BKE!$N:$N,'nhap hang tuoi song'!$A:$A,BKE!$M:$M,'nhap hang tuoi song'!AE$4)</f>
        <v>0</v>
      </c>
      <c r="AF17" s="183">
        <f>SUMIFS(BKE!$Q:$Q,BKE!$N:$N,'nhap hang tuoi song'!$A:$A,BKE!$M:$M,'nhap hang tuoi song'!AF$4)</f>
        <v>0</v>
      </c>
      <c r="AG17" s="183">
        <f>SUMIFS(BKE!$Q:$Q,BKE!$N:$N,'nhap hang tuoi song'!$A:$A,BKE!$M:$M,'nhap hang tuoi song'!AG$4)</f>
        <v>0</v>
      </c>
      <c r="AH17" s="183">
        <f>SUMIFS(BKE!$Q:$Q,BKE!$N:$N,'nhap hang tuoi song'!$A:$A,BKE!$M:$M,'nhap hang tuoi song'!AH$4)</f>
        <v>1</v>
      </c>
      <c r="AI17" s="183">
        <f>SUMIFS(BKE!$Q:$Q,BKE!$N:$N,'nhap hang tuoi song'!$A:$A,BKE!$M:$M,'nhap hang tuoi song'!AI$4)</f>
        <v>0</v>
      </c>
      <c r="AJ17" s="183">
        <f>SUMIFS(BKE!$Q:$Q,BKE!$N:$N,'nhap hang tuoi song'!$A:$A,BKE!$M:$M,'nhap hang tuoi song'!AJ$4)</f>
        <v>0</v>
      </c>
      <c r="AK17" s="183">
        <f>SUMIFS(BKE!$Q:$Q,BKE!$N:$N,'nhap hang tuoi song'!$A:$A,BKE!$M:$M,'nhap hang tuoi song'!AK$4)</f>
        <v>0</v>
      </c>
      <c r="AL17" s="183">
        <f>SUMIFS(BKE!$Q:$Q,BKE!$N:$N,'nhap hang tuoi song'!$A:$A,BKE!$M:$M,'nhap hang tuoi song'!AL$4)</f>
        <v>0</v>
      </c>
      <c r="AM17" s="183">
        <f>SUMIFS(BKE!$Q:$Q,BKE!$N:$N,'nhap hang tuoi song'!$A:$A,BKE!$M:$M,'nhap hang tuoi song'!AM$4)</f>
        <v>0</v>
      </c>
      <c r="AN17" s="183">
        <f>SUMIFS(BKE!$Q:$Q,BKE!$N:$N,'nhap hang tuoi song'!$A:$A,BKE!$M:$M,'nhap hang tuoi song'!AN$4)</f>
        <v>0</v>
      </c>
      <c r="AO17" s="183">
        <f>SUMIFS(BKE!$Q:$Q,BKE!$N:$N,'nhap hang tuoi song'!$A:$A,BKE!$M:$M,'nhap hang tuoi song'!AO$4)</f>
        <v>0</v>
      </c>
      <c r="AP17" s="183">
        <f>SUMIFS(BKE!$Q:$Q,BKE!$N:$N,'nhap hang tuoi song'!$A:$A,BKE!$M:$M,'nhap hang tuoi song'!AP$4)</f>
        <v>2</v>
      </c>
      <c r="AQ17" s="183">
        <f>SUMIFS(BKE!$Q:$Q,BKE!$N:$N,'nhap hang tuoi song'!$A:$A,BKE!$M:$M,'nhap hang tuoi song'!AQ$4)</f>
        <v>0</v>
      </c>
    </row>
    <row r="18" spans="1:43" ht="12.75">
      <c r="A18" s="26" t="s">
        <v>530</v>
      </c>
      <c r="B18" s="27" t="s">
        <v>531</v>
      </c>
      <c r="C18" s="28" t="s">
        <v>4</v>
      </c>
      <c r="D18" s="218">
        <f>VLOOKUP(A18,BKE!N205:R229,5,0)</f>
        <v>18000</v>
      </c>
      <c r="E18" s="15"/>
      <c r="F18" s="230">
        <f t="shared" si="7"/>
        <v>0</v>
      </c>
      <c r="G18" s="37">
        <f t="shared" si="8"/>
        <v>1.7</v>
      </c>
      <c r="H18" s="38">
        <f t="shared" si="9"/>
        <v>30600</v>
      </c>
      <c r="I18" s="14">
        <f t="shared" si="4"/>
        <v>1.7</v>
      </c>
      <c r="J18" s="221">
        <f t="shared" si="5"/>
        <v>30600</v>
      </c>
      <c r="K18" s="15"/>
      <c r="L18" s="221">
        <f t="shared" si="6"/>
        <v>0</v>
      </c>
      <c r="M18" s="183">
        <f>SUMIFS(BKE!$Q:$Q,BKE!$N:$N,'nhap hang tuoi song'!$A:$A,BKE!$M:$M,'nhap hang tuoi song'!M$4)</f>
        <v>1.7</v>
      </c>
      <c r="N18" s="183">
        <f>SUMIFS(BKE!$Q:$Q,BKE!$N:$N,'nhap hang tuoi song'!$A:$A,BKE!$M:$M,'nhap hang tuoi song'!N$4)</f>
        <v>0</v>
      </c>
      <c r="O18" s="183">
        <f>SUMIFS(BKE!$Q:$Q,BKE!$N:$N,'nhap hang tuoi song'!$A:$A,BKE!$M:$M,'nhap hang tuoi song'!O$4)</f>
        <v>0</v>
      </c>
      <c r="P18" s="183">
        <f>SUMIFS(BKE!$Q:$Q,BKE!$N:$N,'nhap hang tuoi song'!$A:$A,BKE!$M:$M,'nhap hang tuoi song'!P$4)</f>
        <v>0</v>
      </c>
      <c r="Q18" s="183">
        <f>SUMIFS(BKE!$Q:$Q,BKE!$N:$N,'nhap hang tuoi song'!$A:$A,BKE!$M:$M,'nhap hang tuoi song'!Q$4)</f>
        <v>0</v>
      </c>
      <c r="R18" s="183">
        <f>SUMIFS(BKE!$Q:$Q,BKE!$N:$N,'nhap hang tuoi song'!$A:$A,BKE!$M:$M,'nhap hang tuoi song'!R$4)</f>
        <v>0</v>
      </c>
      <c r="S18" s="183">
        <f>SUMIFS(BKE!$Q:$Q,BKE!$N:$N,'nhap hang tuoi song'!$A:$A,BKE!$M:$M,'nhap hang tuoi song'!S$4)</f>
        <v>0</v>
      </c>
      <c r="T18" s="183">
        <f>SUMIFS(BKE!$Q:$Q,BKE!$N:$N,'nhap hang tuoi song'!$A:$A,BKE!$M:$M,'nhap hang tuoi song'!T$4)</f>
        <v>0</v>
      </c>
      <c r="U18" s="183">
        <f>SUMIFS(BKE!$Q:$Q,BKE!$N:$N,'nhap hang tuoi song'!$A:$A,BKE!$M:$M,'nhap hang tuoi song'!U$4)</f>
        <v>0</v>
      </c>
      <c r="V18" s="183">
        <f>SUMIFS(BKE!$Q:$Q,BKE!$N:$N,'nhap hang tuoi song'!$A:$A,BKE!$M:$M,'nhap hang tuoi song'!V$4)</f>
        <v>0</v>
      </c>
      <c r="W18" s="183">
        <f>SUMIFS(BKE!$Q:$Q,BKE!$N:$N,'nhap hang tuoi song'!$A:$A,BKE!$M:$M,'nhap hang tuoi song'!W$4)</f>
        <v>0</v>
      </c>
      <c r="X18" s="183">
        <f>SUMIFS(BKE!$Q:$Q,BKE!$N:$N,'nhap hang tuoi song'!$A:$A,BKE!$M:$M,'nhap hang tuoi song'!X$4)</f>
        <v>0</v>
      </c>
      <c r="Y18" s="183">
        <f>SUMIFS(BKE!$Q:$Q,BKE!$N:$N,'nhap hang tuoi song'!$A:$A,BKE!$M:$M,'nhap hang tuoi song'!Y$4)</f>
        <v>0</v>
      </c>
      <c r="Z18" s="183">
        <f>SUMIFS(BKE!$Q:$Q,BKE!$N:$N,'nhap hang tuoi song'!$A:$A,BKE!$M:$M,'nhap hang tuoi song'!Z$4)</f>
        <v>0</v>
      </c>
      <c r="AA18" s="183">
        <f>SUMIFS(BKE!$Q:$Q,BKE!$N:$N,'nhap hang tuoi song'!$A:$A,BKE!$M:$M,'nhap hang tuoi song'!AA$4)</f>
        <v>0</v>
      </c>
      <c r="AB18" s="183">
        <f>SUMIFS(BKE!$Q:$Q,BKE!$N:$N,'nhap hang tuoi song'!$A:$A,BKE!$M:$M,'nhap hang tuoi song'!AB$4)</f>
        <v>0</v>
      </c>
      <c r="AC18" s="183">
        <f>SUMIFS(BKE!$Q:$Q,BKE!$N:$N,'nhap hang tuoi song'!$A:$A,BKE!$M:$M,'nhap hang tuoi song'!AC$4)</f>
        <v>0</v>
      </c>
      <c r="AD18" s="183">
        <f>SUMIFS(BKE!$Q:$Q,BKE!$N:$N,'nhap hang tuoi song'!$A:$A,BKE!$M:$M,'nhap hang tuoi song'!AD$4)</f>
        <v>0</v>
      </c>
      <c r="AE18" s="183">
        <f>SUMIFS(BKE!$Q:$Q,BKE!$N:$N,'nhap hang tuoi song'!$A:$A,BKE!$M:$M,'nhap hang tuoi song'!AE$4)</f>
        <v>0</v>
      </c>
      <c r="AF18" s="183">
        <f>SUMIFS(BKE!$Q:$Q,BKE!$N:$N,'nhap hang tuoi song'!$A:$A,BKE!$M:$M,'nhap hang tuoi song'!AF$4)</f>
        <v>0</v>
      </c>
      <c r="AG18" s="183">
        <f>SUMIFS(BKE!$Q:$Q,BKE!$N:$N,'nhap hang tuoi song'!$A:$A,BKE!$M:$M,'nhap hang tuoi song'!AG$4)</f>
        <v>0</v>
      </c>
      <c r="AH18" s="183">
        <f>SUMIFS(BKE!$Q:$Q,BKE!$N:$N,'nhap hang tuoi song'!$A:$A,BKE!$M:$M,'nhap hang tuoi song'!AH$4)</f>
        <v>0</v>
      </c>
      <c r="AI18" s="183">
        <f>SUMIFS(BKE!$Q:$Q,BKE!$N:$N,'nhap hang tuoi song'!$A:$A,BKE!$M:$M,'nhap hang tuoi song'!AI$4)</f>
        <v>0</v>
      </c>
      <c r="AJ18" s="183">
        <f>SUMIFS(BKE!$Q:$Q,BKE!$N:$N,'nhap hang tuoi song'!$A:$A,BKE!$M:$M,'nhap hang tuoi song'!AJ$4)</f>
        <v>0</v>
      </c>
      <c r="AK18" s="183">
        <f>SUMIFS(BKE!$Q:$Q,BKE!$N:$N,'nhap hang tuoi song'!$A:$A,BKE!$M:$M,'nhap hang tuoi song'!AK$4)</f>
        <v>0</v>
      </c>
      <c r="AL18" s="183">
        <f>SUMIFS(BKE!$Q:$Q,BKE!$N:$N,'nhap hang tuoi song'!$A:$A,BKE!$M:$M,'nhap hang tuoi song'!AL$4)</f>
        <v>0</v>
      </c>
      <c r="AM18" s="183">
        <f>SUMIFS(BKE!$Q:$Q,BKE!$N:$N,'nhap hang tuoi song'!$A:$A,BKE!$M:$M,'nhap hang tuoi song'!AM$4)</f>
        <v>0</v>
      </c>
      <c r="AN18" s="183">
        <f>SUMIFS(BKE!$Q:$Q,BKE!$N:$N,'nhap hang tuoi song'!$A:$A,BKE!$M:$M,'nhap hang tuoi song'!AN$4)</f>
        <v>0</v>
      </c>
      <c r="AO18" s="183">
        <f>SUMIFS(BKE!$Q:$Q,BKE!$N:$N,'nhap hang tuoi song'!$A:$A,BKE!$M:$M,'nhap hang tuoi song'!AO$4)</f>
        <v>0</v>
      </c>
      <c r="AP18" s="183">
        <f>SUMIFS(BKE!$Q:$Q,BKE!$N:$N,'nhap hang tuoi song'!$A:$A,BKE!$M:$M,'nhap hang tuoi song'!AP$4)</f>
        <v>0</v>
      </c>
      <c r="AQ18" s="183">
        <f>SUMIFS(BKE!$Q:$Q,BKE!$N:$N,'nhap hang tuoi song'!$A:$A,BKE!$M:$M,'nhap hang tuoi song'!AQ$4)</f>
        <v>0</v>
      </c>
    </row>
    <row r="19" spans="1:43" ht="12.75">
      <c r="A19" s="26" t="s">
        <v>532</v>
      </c>
      <c r="B19" s="27" t="s">
        <v>533</v>
      </c>
      <c r="C19" s="28" t="s">
        <v>4</v>
      </c>
      <c r="D19" s="218">
        <f>VLOOKUP(A19,BKE!N206:R230,5,0)</f>
        <v>24666</v>
      </c>
      <c r="E19" s="15">
        <v>1.5</v>
      </c>
      <c r="F19" s="230">
        <f t="shared" si="7"/>
        <v>36999</v>
      </c>
      <c r="G19" s="37">
        <f t="shared" si="8"/>
        <v>1.5</v>
      </c>
      <c r="H19" s="38">
        <f t="shared" si="9"/>
        <v>36999</v>
      </c>
      <c r="I19" s="14">
        <f t="shared" si="4"/>
        <v>3</v>
      </c>
      <c r="J19" s="221">
        <f t="shared" si="5"/>
        <v>73998</v>
      </c>
      <c r="K19" s="15"/>
      <c r="L19" s="221">
        <f t="shared" si="6"/>
        <v>0</v>
      </c>
      <c r="M19" s="183">
        <f>SUMIFS(BKE!$Q:$Q,BKE!$N:$N,'nhap hang tuoi song'!$A:$A,BKE!$M:$M,'nhap hang tuoi song'!M$4)</f>
        <v>0</v>
      </c>
      <c r="N19" s="183">
        <f>SUMIFS(BKE!$Q:$Q,BKE!$N:$N,'nhap hang tuoi song'!$A:$A,BKE!$M:$M,'nhap hang tuoi song'!N$4)</f>
        <v>0</v>
      </c>
      <c r="O19" s="183">
        <f>SUMIFS(BKE!$Q:$Q,BKE!$N:$N,'nhap hang tuoi song'!$A:$A,BKE!$M:$M,'nhap hang tuoi song'!O$4)</f>
        <v>0</v>
      </c>
      <c r="P19" s="183">
        <f>SUMIFS(BKE!$Q:$Q,BKE!$N:$N,'nhap hang tuoi song'!$A:$A,BKE!$M:$M,'nhap hang tuoi song'!P$4)</f>
        <v>0</v>
      </c>
      <c r="Q19" s="183">
        <f>SUMIFS(BKE!$Q:$Q,BKE!$N:$N,'nhap hang tuoi song'!$A:$A,BKE!$M:$M,'nhap hang tuoi song'!Q$4)</f>
        <v>0</v>
      </c>
      <c r="R19" s="183">
        <f>SUMIFS(BKE!$Q:$Q,BKE!$N:$N,'nhap hang tuoi song'!$A:$A,BKE!$M:$M,'nhap hang tuoi song'!R$4)</f>
        <v>0</v>
      </c>
      <c r="S19" s="183">
        <f>SUMIFS(BKE!$Q:$Q,BKE!$N:$N,'nhap hang tuoi song'!$A:$A,BKE!$M:$M,'nhap hang tuoi song'!S$4)</f>
        <v>0</v>
      </c>
      <c r="T19" s="183">
        <f>SUMIFS(BKE!$Q:$Q,BKE!$N:$N,'nhap hang tuoi song'!$A:$A,BKE!$M:$M,'nhap hang tuoi song'!T$4)</f>
        <v>0</v>
      </c>
      <c r="U19" s="183">
        <f>SUMIFS(BKE!$Q:$Q,BKE!$N:$N,'nhap hang tuoi song'!$A:$A,BKE!$M:$M,'nhap hang tuoi song'!U$4)</f>
        <v>0</v>
      </c>
      <c r="V19" s="183">
        <f>SUMIFS(BKE!$Q:$Q,BKE!$N:$N,'nhap hang tuoi song'!$A:$A,BKE!$M:$M,'nhap hang tuoi song'!V$4)</f>
        <v>0</v>
      </c>
      <c r="W19" s="183">
        <f>SUMIFS(BKE!$Q:$Q,BKE!$N:$N,'nhap hang tuoi song'!$A:$A,BKE!$M:$M,'nhap hang tuoi song'!W$4)</f>
        <v>0</v>
      </c>
      <c r="X19" s="183">
        <f>SUMIFS(BKE!$Q:$Q,BKE!$N:$N,'nhap hang tuoi song'!$A:$A,BKE!$M:$M,'nhap hang tuoi song'!X$4)</f>
        <v>0</v>
      </c>
      <c r="Y19" s="183">
        <f>SUMIFS(BKE!$Q:$Q,BKE!$N:$N,'nhap hang tuoi song'!$A:$A,BKE!$M:$M,'nhap hang tuoi song'!Y$4)</f>
        <v>1.5</v>
      </c>
      <c r="Z19" s="183">
        <f>SUMIFS(BKE!$Q:$Q,BKE!$N:$N,'nhap hang tuoi song'!$A:$A,BKE!$M:$M,'nhap hang tuoi song'!Z$4)</f>
        <v>0</v>
      </c>
      <c r="AA19" s="183">
        <f>SUMIFS(BKE!$Q:$Q,BKE!$N:$N,'nhap hang tuoi song'!$A:$A,BKE!$M:$M,'nhap hang tuoi song'!AA$4)</f>
        <v>0</v>
      </c>
      <c r="AB19" s="183">
        <f>SUMIFS(BKE!$Q:$Q,BKE!$N:$N,'nhap hang tuoi song'!$A:$A,BKE!$M:$M,'nhap hang tuoi song'!AB$4)</f>
        <v>0</v>
      </c>
      <c r="AC19" s="183">
        <f>SUMIFS(BKE!$Q:$Q,BKE!$N:$N,'nhap hang tuoi song'!$A:$A,BKE!$M:$M,'nhap hang tuoi song'!AC$4)</f>
        <v>0</v>
      </c>
      <c r="AD19" s="183">
        <f>SUMIFS(BKE!$Q:$Q,BKE!$N:$N,'nhap hang tuoi song'!$A:$A,BKE!$M:$M,'nhap hang tuoi song'!AD$4)</f>
        <v>0</v>
      </c>
      <c r="AE19" s="183">
        <f>SUMIFS(BKE!$Q:$Q,BKE!$N:$N,'nhap hang tuoi song'!$A:$A,BKE!$M:$M,'nhap hang tuoi song'!AE$4)</f>
        <v>0</v>
      </c>
      <c r="AF19" s="183">
        <f>SUMIFS(BKE!$Q:$Q,BKE!$N:$N,'nhap hang tuoi song'!$A:$A,BKE!$M:$M,'nhap hang tuoi song'!AF$4)</f>
        <v>0</v>
      </c>
      <c r="AG19" s="183">
        <f>SUMIFS(BKE!$Q:$Q,BKE!$N:$N,'nhap hang tuoi song'!$A:$A,BKE!$M:$M,'nhap hang tuoi song'!AG$4)</f>
        <v>0</v>
      </c>
      <c r="AH19" s="183">
        <f>SUMIFS(BKE!$Q:$Q,BKE!$N:$N,'nhap hang tuoi song'!$A:$A,BKE!$M:$M,'nhap hang tuoi song'!AH$4)</f>
        <v>0</v>
      </c>
      <c r="AI19" s="183">
        <f>SUMIFS(BKE!$Q:$Q,BKE!$N:$N,'nhap hang tuoi song'!$A:$A,BKE!$M:$M,'nhap hang tuoi song'!AI$4)</f>
        <v>0</v>
      </c>
      <c r="AJ19" s="183">
        <f>SUMIFS(BKE!$Q:$Q,BKE!$N:$N,'nhap hang tuoi song'!$A:$A,BKE!$M:$M,'nhap hang tuoi song'!AJ$4)</f>
        <v>0</v>
      </c>
      <c r="AK19" s="183">
        <f>SUMIFS(BKE!$Q:$Q,BKE!$N:$N,'nhap hang tuoi song'!$A:$A,BKE!$M:$M,'nhap hang tuoi song'!AK$4)</f>
        <v>0</v>
      </c>
      <c r="AL19" s="183">
        <f>SUMIFS(BKE!$Q:$Q,BKE!$N:$N,'nhap hang tuoi song'!$A:$A,BKE!$M:$M,'nhap hang tuoi song'!AL$4)</f>
        <v>0</v>
      </c>
      <c r="AM19" s="183">
        <f>SUMIFS(BKE!$Q:$Q,BKE!$N:$N,'nhap hang tuoi song'!$A:$A,BKE!$M:$M,'nhap hang tuoi song'!AM$4)</f>
        <v>0</v>
      </c>
      <c r="AN19" s="183">
        <f>SUMIFS(BKE!$Q:$Q,BKE!$N:$N,'nhap hang tuoi song'!$A:$A,BKE!$M:$M,'nhap hang tuoi song'!AN$4)</f>
        <v>0</v>
      </c>
      <c r="AO19" s="183">
        <f>SUMIFS(BKE!$Q:$Q,BKE!$N:$N,'nhap hang tuoi song'!$A:$A,BKE!$M:$M,'nhap hang tuoi song'!AO$4)</f>
        <v>0</v>
      </c>
      <c r="AP19" s="183">
        <f>SUMIFS(BKE!$Q:$Q,BKE!$N:$N,'nhap hang tuoi song'!$A:$A,BKE!$M:$M,'nhap hang tuoi song'!AP$4)</f>
        <v>0</v>
      </c>
      <c r="AQ19" s="183">
        <f>SUMIFS(BKE!$Q:$Q,BKE!$N:$N,'nhap hang tuoi song'!$A:$A,BKE!$M:$M,'nhap hang tuoi song'!AQ$4)</f>
        <v>0</v>
      </c>
    </row>
    <row r="20" spans="1:43" ht="12.75">
      <c r="A20" s="26" t="s">
        <v>534</v>
      </c>
      <c r="B20" s="27" t="s">
        <v>535</v>
      </c>
      <c r="C20" s="28" t="s">
        <v>4</v>
      </c>
      <c r="D20" s="218">
        <f>VLOOKUP(A20,BKE!N207:R231,5,0)</f>
        <v>28571</v>
      </c>
      <c r="E20" s="15">
        <v>0.9</v>
      </c>
      <c r="F20" s="230">
        <f t="shared" si="7"/>
        <v>25713.9</v>
      </c>
      <c r="G20" s="37">
        <f t="shared" si="8"/>
        <v>0.83</v>
      </c>
      <c r="H20" s="38">
        <f t="shared" si="9"/>
        <v>23713.93</v>
      </c>
      <c r="I20" s="14">
        <f t="shared" si="4"/>
        <v>0.73</v>
      </c>
      <c r="J20" s="221">
        <f t="shared" si="5"/>
        <v>20856.829999999998</v>
      </c>
      <c r="K20" s="15">
        <v>1</v>
      </c>
      <c r="L20" s="221">
        <f t="shared" si="6"/>
        <v>28571</v>
      </c>
      <c r="M20" s="183">
        <f>SUMIFS(BKE!$Q:$Q,BKE!$N:$N,'nhap hang tuoi song'!$A:$A,BKE!$M:$M,'nhap hang tuoi song'!M$4)</f>
        <v>0</v>
      </c>
      <c r="N20" s="183">
        <f>SUMIFS(BKE!$Q:$Q,BKE!$N:$N,'nhap hang tuoi song'!$A:$A,BKE!$M:$M,'nhap hang tuoi song'!N$4)</f>
        <v>0</v>
      </c>
      <c r="O20" s="183">
        <f>SUMIFS(BKE!$Q:$Q,BKE!$N:$N,'nhap hang tuoi song'!$A:$A,BKE!$M:$M,'nhap hang tuoi song'!O$4)</f>
        <v>0</v>
      </c>
      <c r="P20" s="183">
        <f>SUMIFS(BKE!$Q:$Q,BKE!$N:$N,'nhap hang tuoi song'!$A:$A,BKE!$M:$M,'nhap hang tuoi song'!P$4)</f>
        <v>0</v>
      </c>
      <c r="Q20" s="183">
        <f>SUMIFS(BKE!$Q:$Q,BKE!$N:$N,'nhap hang tuoi song'!$A:$A,BKE!$M:$M,'nhap hang tuoi song'!Q$4)</f>
        <v>0</v>
      </c>
      <c r="R20" s="183">
        <f>SUMIFS(BKE!$Q:$Q,BKE!$N:$N,'nhap hang tuoi song'!$A:$A,BKE!$M:$M,'nhap hang tuoi song'!R$4)</f>
        <v>0</v>
      </c>
      <c r="S20" s="183">
        <f>SUMIFS(BKE!$Q:$Q,BKE!$N:$N,'nhap hang tuoi song'!$A:$A,BKE!$M:$M,'nhap hang tuoi song'!S$4)</f>
        <v>0</v>
      </c>
      <c r="T20" s="183">
        <f>SUMIFS(BKE!$Q:$Q,BKE!$N:$N,'nhap hang tuoi song'!$A:$A,BKE!$M:$M,'nhap hang tuoi song'!T$4)</f>
        <v>0</v>
      </c>
      <c r="U20" s="183">
        <f>SUMIFS(BKE!$Q:$Q,BKE!$N:$N,'nhap hang tuoi song'!$A:$A,BKE!$M:$M,'nhap hang tuoi song'!U$4)</f>
        <v>0</v>
      </c>
      <c r="V20" s="183">
        <f>SUMIFS(BKE!$Q:$Q,BKE!$N:$N,'nhap hang tuoi song'!$A:$A,BKE!$M:$M,'nhap hang tuoi song'!V$4)</f>
        <v>0</v>
      </c>
      <c r="W20" s="183">
        <f>SUMIFS(BKE!$Q:$Q,BKE!$N:$N,'nhap hang tuoi song'!$A:$A,BKE!$M:$M,'nhap hang tuoi song'!W$4)</f>
        <v>0</v>
      </c>
      <c r="X20" s="183">
        <f>SUMIFS(BKE!$Q:$Q,BKE!$N:$N,'nhap hang tuoi song'!$A:$A,BKE!$M:$M,'nhap hang tuoi song'!X$4)</f>
        <v>0</v>
      </c>
      <c r="Y20" s="183">
        <f>SUMIFS(BKE!$Q:$Q,BKE!$N:$N,'nhap hang tuoi song'!$A:$A,BKE!$M:$M,'nhap hang tuoi song'!Y$4)</f>
        <v>0.83</v>
      </c>
      <c r="Z20" s="183">
        <f>SUMIFS(BKE!$Q:$Q,BKE!$N:$N,'nhap hang tuoi song'!$A:$A,BKE!$M:$M,'nhap hang tuoi song'!Z$4)</f>
        <v>0</v>
      </c>
      <c r="AA20" s="183">
        <f>SUMIFS(BKE!$Q:$Q,BKE!$N:$N,'nhap hang tuoi song'!$A:$A,BKE!$M:$M,'nhap hang tuoi song'!AA$4)</f>
        <v>0</v>
      </c>
      <c r="AB20" s="183">
        <f>SUMIFS(BKE!$Q:$Q,BKE!$N:$N,'nhap hang tuoi song'!$A:$A,BKE!$M:$M,'nhap hang tuoi song'!AB$4)</f>
        <v>0</v>
      </c>
      <c r="AC20" s="183">
        <f>SUMIFS(BKE!$Q:$Q,BKE!$N:$N,'nhap hang tuoi song'!$A:$A,BKE!$M:$M,'nhap hang tuoi song'!AC$4)</f>
        <v>0</v>
      </c>
      <c r="AD20" s="183">
        <f>SUMIFS(BKE!$Q:$Q,BKE!$N:$N,'nhap hang tuoi song'!$A:$A,BKE!$M:$M,'nhap hang tuoi song'!AD$4)</f>
        <v>0</v>
      </c>
      <c r="AE20" s="183">
        <f>SUMIFS(BKE!$Q:$Q,BKE!$N:$N,'nhap hang tuoi song'!$A:$A,BKE!$M:$M,'nhap hang tuoi song'!AE$4)</f>
        <v>0</v>
      </c>
      <c r="AF20" s="183">
        <f>SUMIFS(BKE!$Q:$Q,BKE!$N:$N,'nhap hang tuoi song'!$A:$A,BKE!$M:$M,'nhap hang tuoi song'!AF$4)</f>
        <v>0</v>
      </c>
      <c r="AG20" s="183">
        <f>SUMIFS(BKE!$Q:$Q,BKE!$N:$N,'nhap hang tuoi song'!$A:$A,BKE!$M:$M,'nhap hang tuoi song'!AG$4)</f>
        <v>0</v>
      </c>
      <c r="AH20" s="183">
        <f>SUMIFS(BKE!$Q:$Q,BKE!$N:$N,'nhap hang tuoi song'!$A:$A,BKE!$M:$M,'nhap hang tuoi song'!AH$4)</f>
        <v>0</v>
      </c>
      <c r="AI20" s="183">
        <f>SUMIFS(BKE!$Q:$Q,BKE!$N:$N,'nhap hang tuoi song'!$A:$A,BKE!$M:$M,'nhap hang tuoi song'!AI$4)</f>
        <v>0</v>
      </c>
      <c r="AJ20" s="183">
        <f>SUMIFS(BKE!$Q:$Q,BKE!$N:$N,'nhap hang tuoi song'!$A:$A,BKE!$M:$M,'nhap hang tuoi song'!AJ$4)</f>
        <v>0</v>
      </c>
      <c r="AK20" s="183">
        <f>SUMIFS(BKE!$Q:$Q,BKE!$N:$N,'nhap hang tuoi song'!$A:$A,BKE!$M:$M,'nhap hang tuoi song'!AK$4)</f>
        <v>0</v>
      </c>
      <c r="AL20" s="183">
        <f>SUMIFS(BKE!$Q:$Q,BKE!$N:$N,'nhap hang tuoi song'!$A:$A,BKE!$M:$M,'nhap hang tuoi song'!AL$4)</f>
        <v>0</v>
      </c>
      <c r="AM20" s="183">
        <f>SUMIFS(BKE!$Q:$Q,BKE!$N:$N,'nhap hang tuoi song'!$A:$A,BKE!$M:$M,'nhap hang tuoi song'!AM$4)</f>
        <v>0</v>
      </c>
      <c r="AN20" s="183">
        <f>SUMIFS(BKE!$Q:$Q,BKE!$N:$N,'nhap hang tuoi song'!$A:$A,BKE!$M:$M,'nhap hang tuoi song'!AN$4)</f>
        <v>0</v>
      </c>
      <c r="AO20" s="183">
        <f>SUMIFS(BKE!$Q:$Q,BKE!$N:$N,'nhap hang tuoi song'!$A:$A,BKE!$M:$M,'nhap hang tuoi song'!AO$4)</f>
        <v>0</v>
      </c>
      <c r="AP20" s="183">
        <f>SUMIFS(BKE!$Q:$Q,BKE!$N:$N,'nhap hang tuoi song'!$A:$A,BKE!$M:$M,'nhap hang tuoi song'!AP$4)</f>
        <v>0</v>
      </c>
      <c r="AQ20" s="183">
        <f>SUMIFS(BKE!$Q:$Q,BKE!$N:$N,'nhap hang tuoi song'!$A:$A,BKE!$M:$M,'nhap hang tuoi song'!AQ$4)</f>
        <v>0</v>
      </c>
    </row>
    <row r="21" spans="1:43" ht="12.75">
      <c r="A21" s="26" t="s">
        <v>536</v>
      </c>
      <c r="B21" s="27" t="s">
        <v>537</v>
      </c>
      <c r="C21" s="28" t="s">
        <v>4</v>
      </c>
      <c r="D21" s="218">
        <f>VLOOKUP(A21,BKE!N208:R232,5,0)</f>
        <v>18952</v>
      </c>
      <c r="E21" s="15">
        <v>1</v>
      </c>
      <c r="F21" s="230">
        <f t="shared" si="7"/>
        <v>18952</v>
      </c>
      <c r="G21" s="37">
        <f t="shared" si="8"/>
        <v>1.3</v>
      </c>
      <c r="H21" s="38">
        <f t="shared" si="9"/>
        <v>24637.600000000002</v>
      </c>
      <c r="I21" s="14">
        <f t="shared" si="4"/>
        <v>1.2999999999999998</v>
      </c>
      <c r="J21" s="221">
        <f t="shared" si="5"/>
        <v>24637.599999999995</v>
      </c>
      <c r="K21" s="15">
        <v>1</v>
      </c>
      <c r="L21" s="221">
        <f t="shared" si="6"/>
        <v>18952</v>
      </c>
      <c r="M21" s="183">
        <f>SUMIFS(BKE!$Q:$Q,BKE!$N:$N,'nhap hang tuoi song'!$A:$A,BKE!$M:$M,'nhap hang tuoi song'!M$4)</f>
        <v>0</v>
      </c>
      <c r="N21" s="183">
        <f>SUMIFS(BKE!$Q:$Q,BKE!$N:$N,'nhap hang tuoi song'!$A:$A,BKE!$M:$M,'nhap hang tuoi song'!N$4)</f>
        <v>0</v>
      </c>
      <c r="O21" s="183">
        <f>SUMIFS(BKE!$Q:$Q,BKE!$N:$N,'nhap hang tuoi song'!$A:$A,BKE!$M:$M,'nhap hang tuoi song'!O$4)</f>
        <v>0</v>
      </c>
      <c r="P21" s="183">
        <f>SUMIFS(BKE!$Q:$Q,BKE!$N:$N,'nhap hang tuoi song'!$A:$A,BKE!$M:$M,'nhap hang tuoi song'!P$4)</f>
        <v>0</v>
      </c>
      <c r="Q21" s="183">
        <f>SUMIFS(BKE!$Q:$Q,BKE!$N:$N,'nhap hang tuoi song'!$A:$A,BKE!$M:$M,'nhap hang tuoi song'!Q$4)</f>
        <v>0</v>
      </c>
      <c r="R21" s="183">
        <f>SUMIFS(BKE!$Q:$Q,BKE!$N:$N,'nhap hang tuoi song'!$A:$A,BKE!$M:$M,'nhap hang tuoi song'!R$4)</f>
        <v>0</v>
      </c>
      <c r="S21" s="183">
        <f>SUMIFS(BKE!$Q:$Q,BKE!$N:$N,'nhap hang tuoi song'!$A:$A,BKE!$M:$M,'nhap hang tuoi song'!S$4)</f>
        <v>0</v>
      </c>
      <c r="T21" s="183">
        <f>SUMIFS(BKE!$Q:$Q,BKE!$N:$N,'nhap hang tuoi song'!$A:$A,BKE!$M:$M,'nhap hang tuoi song'!T$4)</f>
        <v>0</v>
      </c>
      <c r="U21" s="183">
        <f>SUMIFS(BKE!$Q:$Q,BKE!$N:$N,'nhap hang tuoi song'!$A:$A,BKE!$M:$M,'nhap hang tuoi song'!U$4)</f>
        <v>0</v>
      </c>
      <c r="V21" s="183">
        <f>SUMIFS(BKE!$Q:$Q,BKE!$N:$N,'nhap hang tuoi song'!$A:$A,BKE!$M:$M,'nhap hang tuoi song'!V$4)</f>
        <v>0</v>
      </c>
      <c r="W21" s="183">
        <f>SUMIFS(BKE!$Q:$Q,BKE!$N:$N,'nhap hang tuoi song'!$A:$A,BKE!$M:$M,'nhap hang tuoi song'!W$4)</f>
        <v>0</v>
      </c>
      <c r="X21" s="183">
        <f>SUMIFS(BKE!$Q:$Q,BKE!$N:$N,'nhap hang tuoi song'!$A:$A,BKE!$M:$M,'nhap hang tuoi song'!X$4)</f>
        <v>0</v>
      </c>
      <c r="Y21" s="183">
        <f>SUMIFS(BKE!$Q:$Q,BKE!$N:$N,'nhap hang tuoi song'!$A:$A,BKE!$M:$M,'nhap hang tuoi song'!Y$4)</f>
        <v>1.3</v>
      </c>
      <c r="Z21" s="183">
        <f>SUMIFS(BKE!$Q:$Q,BKE!$N:$N,'nhap hang tuoi song'!$A:$A,BKE!$M:$M,'nhap hang tuoi song'!Z$4)</f>
        <v>0</v>
      </c>
      <c r="AA21" s="183">
        <f>SUMIFS(BKE!$Q:$Q,BKE!$N:$N,'nhap hang tuoi song'!$A:$A,BKE!$M:$M,'nhap hang tuoi song'!AA$4)</f>
        <v>0</v>
      </c>
      <c r="AB21" s="183">
        <f>SUMIFS(BKE!$Q:$Q,BKE!$N:$N,'nhap hang tuoi song'!$A:$A,BKE!$M:$M,'nhap hang tuoi song'!AB$4)</f>
        <v>0</v>
      </c>
      <c r="AC21" s="183">
        <f>SUMIFS(BKE!$Q:$Q,BKE!$N:$N,'nhap hang tuoi song'!$A:$A,BKE!$M:$M,'nhap hang tuoi song'!AC$4)</f>
        <v>0</v>
      </c>
      <c r="AD21" s="183">
        <f>SUMIFS(BKE!$Q:$Q,BKE!$N:$N,'nhap hang tuoi song'!$A:$A,BKE!$M:$M,'nhap hang tuoi song'!AD$4)</f>
        <v>0</v>
      </c>
      <c r="AE21" s="183">
        <f>SUMIFS(BKE!$Q:$Q,BKE!$N:$N,'nhap hang tuoi song'!$A:$A,BKE!$M:$M,'nhap hang tuoi song'!AE$4)</f>
        <v>0</v>
      </c>
      <c r="AF21" s="183">
        <f>SUMIFS(BKE!$Q:$Q,BKE!$N:$N,'nhap hang tuoi song'!$A:$A,BKE!$M:$M,'nhap hang tuoi song'!AF$4)</f>
        <v>0</v>
      </c>
      <c r="AG21" s="183">
        <f>SUMIFS(BKE!$Q:$Q,BKE!$N:$N,'nhap hang tuoi song'!$A:$A,BKE!$M:$M,'nhap hang tuoi song'!AG$4)</f>
        <v>0</v>
      </c>
      <c r="AH21" s="183">
        <f>SUMIFS(BKE!$Q:$Q,BKE!$N:$N,'nhap hang tuoi song'!$A:$A,BKE!$M:$M,'nhap hang tuoi song'!AH$4)</f>
        <v>0</v>
      </c>
      <c r="AI21" s="183">
        <f>SUMIFS(BKE!$Q:$Q,BKE!$N:$N,'nhap hang tuoi song'!$A:$A,BKE!$M:$M,'nhap hang tuoi song'!AI$4)</f>
        <v>0</v>
      </c>
      <c r="AJ21" s="183">
        <f>SUMIFS(BKE!$Q:$Q,BKE!$N:$N,'nhap hang tuoi song'!$A:$A,BKE!$M:$M,'nhap hang tuoi song'!AJ$4)</f>
        <v>0</v>
      </c>
      <c r="AK21" s="183">
        <f>SUMIFS(BKE!$Q:$Q,BKE!$N:$N,'nhap hang tuoi song'!$A:$A,BKE!$M:$M,'nhap hang tuoi song'!AK$4)</f>
        <v>0</v>
      </c>
      <c r="AL21" s="183">
        <f>SUMIFS(BKE!$Q:$Q,BKE!$N:$N,'nhap hang tuoi song'!$A:$A,BKE!$M:$M,'nhap hang tuoi song'!AL$4)</f>
        <v>0</v>
      </c>
      <c r="AM21" s="183">
        <f>SUMIFS(BKE!$Q:$Q,BKE!$N:$N,'nhap hang tuoi song'!$A:$A,BKE!$M:$M,'nhap hang tuoi song'!AM$4)</f>
        <v>0</v>
      </c>
      <c r="AN21" s="183">
        <f>SUMIFS(BKE!$Q:$Q,BKE!$N:$N,'nhap hang tuoi song'!$A:$A,BKE!$M:$M,'nhap hang tuoi song'!AN$4)</f>
        <v>0</v>
      </c>
      <c r="AO21" s="183">
        <f>SUMIFS(BKE!$Q:$Q,BKE!$N:$N,'nhap hang tuoi song'!$A:$A,BKE!$M:$M,'nhap hang tuoi song'!AO$4)</f>
        <v>0</v>
      </c>
      <c r="AP21" s="183">
        <f>SUMIFS(BKE!$Q:$Q,BKE!$N:$N,'nhap hang tuoi song'!$A:$A,BKE!$M:$M,'nhap hang tuoi song'!AP$4)</f>
        <v>0</v>
      </c>
      <c r="AQ21" s="183">
        <f>SUMIFS(BKE!$Q:$Q,BKE!$N:$N,'nhap hang tuoi song'!$A:$A,BKE!$M:$M,'nhap hang tuoi song'!AQ$4)</f>
        <v>0</v>
      </c>
    </row>
    <row r="22" spans="1:43" ht="12.75">
      <c r="A22" s="26" t="s">
        <v>538</v>
      </c>
      <c r="B22" s="27" t="s">
        <v>539</v>
      </c>
      <c r="C22" s="28" t="s">
        <v>4</v>
      </c>
      <c r="D22" s="218">
        <f>VLOOKUP(A22,BKE!N209:R233,5,0)</f>
        <v>24666</v>
      </c>
      <c r="E22" s="15">
        <v>1.5</v>
      </c>
      <c r="F22" s="230">
        <f t="shared" si="7"/>
        <v>36999</v>
      </c>
      <c r="G22" s="37">
        <f t="shared" si="8"/>
        <v>2.1</v>
      </c>
      <c r="H22" s="38">
        <f t="shared" si="9"/>
        <v>51798.600000000006</v>
      </c>
      <c r="I22" s="14">
        <f t="shared" si="4"/>
        <v>2.2000000000000002</v>
      </c>
      <c r="J22" s="221">
        <f t="shared" si="5"/>
        <v>54265.200000000004</v>
      </c>
      <c r="K22" s="15">
        <v>1.4</v>
      </c>
      <c r="L22" s="221">
        <f t="shared" si="6"/>
        <v>34532.399999999994</v>
      </c>
      <c r="M22" s="183">
        <f>SUMIFS(BKE!$Q:$Q,BKE!$N:$N,'nhap hang tuoi song'!$A:$A,BKE!$M:$M,'nhap hang tuoi song'!M$4)</f>
        <v>0</v>
      </c>
      <c r="N22" s="183">
        <f>SUMIFS(BKE!$Q:$Q,BKE!$N:$N,'nhap hang tuoi song'!$A:$A,BKE!$M:$M,'nhap hang tuoi song'!N$4)</f>
        <v>0</v>
      </c>
      <c r="O22" s="183">
        <f>SUMIFS(BKE!$Q:$Q,BKE!$N:$N,'nhap hang tuoi song'!$A:$A,BKE!$M:$M,'nhap hang tuoi song'!O$4)</f>
        <v>0</v>
      </c>
      <c r="P22" s="183">
        <f>SUMIFS(BKE!$Q:$Q,BKE!$N:$N,'nhap hang tuoi song'!$A:$A,BKE!$M:$M,'nhap hang tuoi song'!P$4)</f>
        <v>0</v>
      </c>
      <c r="Q22" s="183">
        <f>SUMIFS(BKE!$Q:$Q,BKE!$N:$N,'nhap hang tuoi song'!$A:$A,BKE!$M:$M,'nhap hang tuoi song'!Q$4)</f>
        <v>0</v>
      </c>
      <c r="R22" s="183">
        <f>SUMIFS(BKE!$Q:$Q,BKE!$N:$N,'nhap hang tuoi song'!$A:$A,BKE!$M:$M,'nhap hang tuoi song'!R$4)</f>
        <v>0</v>
      </c>
      <c r="S22" s="183">
        <f>SUMIFS(BKE!$Q:$Q,BKE!$N:$N,'nhap hang tuoi song'!$A:$A,BKE!$M:$M,'nhap hang tuoi song'!S$4)</f>
        <v>0</v>
      </c>
      <c r="T22" s="183">
        <f>SUMIFS(BKE!$Q:$Q,BKE!$N:$N,'nhap hang tuoi song'!$A:$A,BKE!$M:$M,'nhap hang tuoi song'!T$4)</f>
        <v>0</v>
      </c>
      <c r="U22" s="183">
        <f>SUMIFS(BKE!$Q:$Q,BKE!$N:$N,'nhap hang tuoi song'!$A:$A,BKE!$M:$M,'nhap hang tuoi song'!U$4)</f>
        <v>0</v>
      </c>
      <c r="V22" s="183">
        <f>SUMIFS(BKE!$Q:$Q,BKE!$N:$N,'nhap hang tuoi song'!$A:$A,BKE!$M:$M,'nhap hang tuoi song'!V$4)</f>
        <v>0</v>
      </c>
      <c r="W22" s="183">
        <f>SUMIFS(BKE!$Q:$Q,BKE!$N:$N,'nhap hang tuoi song'!$A:$A,BKE!$M:$M,'nhap hang tuoi song'!W$4)</f>
        <v>0</v>
      </c>
      <c r="X22" s="183">
        <f>SUMIFS(BKE!$Q:$Q,BKE!$N:$N,'nhap hang tuoi song'!$A:$A,BKE!$M:$M,'nhap hang tuoi song'!X$4)</f>
        <v>0</v>
      </c>
      <c r="Y22" s="183">
        <f>SUMIFS(BKE!$Q:$Q,BKE!$N:$N,'nhap hang tuoi song'!$A:$A,BKE!$M:$M,'nhap hang tuoi song'!Y$4)</f>
        <v>2.1</v>
      </c>
      <c r="Z22" s="183">
        <f>SUMIFS(BKE!$Q:$Q,BKE!$N:$N,'nhap hang tuoi song'!$A:$A,BKE!$M:$M,'nhap hang tuoi song'!Z$4)</f>
        <v>0</v>
      </c>
      <c r="AA22" s="183">
        <f>SUMIFS(BKE!$Q:$Q,BKE!$N:$N,'nhap hang tuoi song'!$A:$A,BKE!$M:$M,'nhap hang tuoi song'!AA$4)</f>
        <v>0</v>
      </c>
      <c r="AB22" s="183">
        <f>SUMIFS(BKE!$Q:$Q,BKE!$N:$N,'nhap hang tuoi song'!$A:$A,BKE!$M:$M,'nhap hang tuoi song'!AB$4)</f>
        <v>0</v>
      </c>
      <c r="AC22" s="183">
        <f>SUMIFS(BKE!$Q:$Q,BKE!$N:$N,'nhap hang tuoi song'!$A:$A,BKE!$M:$M,'nhap hang tuoi song'!AC$4)</f>
        <v>0</v>
      </c>
      <c r="AD22" s="183">
        <f>SUMIFS(BKE!$Q:$Q,BKE!$N:$N,'nhap hang tuoi song'!$A:$A,BKE!$M:$M,'nhap hang tuoi song'!AD$4)</f>
        <v>0</v>
      </c>
      <c r="AE22" s="183">
        <f>SUMIFS(BKE!$Q:$Q,BKE!$N:$N,'nhap hang tuoi song'!$A:$A,BKE!$M:$M,'nhap hang tuoi song'!AE$4)</f>
        <v>0</v>
      </c>
      <c r="AF22" s="183">
        <f>SUMIFS(BKE!$Q:$Q,BKE!$N:$N,'nhap hang tuoi song'!$A:$A,BKE!$M:$M,'nhap hang tuoi song'!AF$4)</f>
        <v>0</v>
      </c>
      <c r="AG22" s="183">
        <f>SUMIFS(BKE!$Q:$Q,BKE!$N:$N,'nhap hang tuoi song'!$A:$A,BKE!$M:$M,'nhap hang tuoi song'!AG$4)</f>
        <v>0</v>
      </c>
      <c r="AH22" s="183">
        <f>SUMIFS(BKE!$Q:$Q,BKE!$N:$N,'nhap hang tuoi song'!$A:$A,BKE!$M:$M,'nhap hang tuoi song'!AH$4)</f>
        <v>0</v>
      </c>
      <c r="AI22" s="183">
        <f>SUMIFS(BKE!$Q:$Q,BKE!$N:$N,'nhap hang tuoi song'!$A:$A,BKE!$M:$M,'nhap hang tuoi song'!AI$4)</f>
        <v>0</v>
      </c>
      <c r="AJ22" s="183">
        <f>SUMIFS(BKE!$Q:$Q,BKE!$N:$N,'nhap hang tuoi song'!$A:$A,BKE!$M:$M,'nhap hang tuoi song'!AJ$4)</f>
        <v>0</v>
      </c>
      <c r="AK22" s="183">
        <f>SUMIFS(BKE!$Q:$Q,BKE!$N:$N,'nhap hang tuoi song'!$A:$A,BKE!$M:$M,'nhap hang tuoi song'!AK$4)</f>
        <v>0</v>
      </c>
      <c r="AL22" s="183">
        <f>SUMIFS(BKE!$Q:$Q,BKE!$N:$N,'nhap hang tuoi song'!$A:$A,BKE!$M:$M,'nhap hang tuoi song'!AL$4)</f>
        <v>0</v>
      </c>
      <c r="AM22" s="183">
        <f>SUMIFS(BKE!$Q:$Q,BKE!$N:$N,'nhap hang tuoi song'!$A:$A,BKE!$M:$M,'nhap hang tuoi song'!AM$4)</f>
        <v>0</v>
      </c>
      <c r="AN22" s="183">
        <f>SUMIFS(BKE!$Q:$Q,BKE!$N:$N,'nhap hang tuoi song'!$A:$A,BKE!$M:$M,'nhap hang tuoi song'!AN$4)</f>
        <v>0</v>
      </c>
      <c r="AO22" s="183">
        <f>SUMIFS(BKE!$Q:$Q,BKE!$N:$N,'nhap hang tuoi song'!$A:$A,BKE!$M:$M,'nhap hang tuoi song'!AO$4)</f>
        <v>0</v>
      </c>
      <c r="AP22" s="183">
        <f>SUMIFS(BKE!$Q:$Q,BKE!$N:$N,'nhap hang tuoi song'!$A:$A,BKE!$M:$M,'nhap hang tuoi song'!AP$4)</f>
        <v>0</v>
      </c>
      <c r="AQ22" s="183">
        <f>SUMIFS(BKE!$Q:$Q,BKE!$N:$N,'nhap hang tuoi song'!$A:$A,BKE!$M:$M,'nhap hang tuoi song'!AQ$4)</f>
        <v>0</v>
      </c>
    </row>
    <row r="23" spans="1:43" ht="12.75">
      <c r="A23" s="26" t="s">
        <v>540</v>
      </c>
      <c r="B23" s="27" t="s">
        <v>541</v>
      </c>
      <c r="C23" s="28" t="s">
        <v>4</v>
      </c>
      <c r="D23" s="218">
        <f>VLOOKUP(A23,BKE!N210:R234,5,0)</f>
        <v>15713.000000000002</v>
      </c>
      <c r="E23" s="15"/>
      <c r="F23" s="230">
        <f t="shared" si="7"/>
        <v>0</v>
      </c>
      <c r="G23" s="37">
        <f t="shared" si="8"/>
        <v>0.55000000000000004</v>
      </c>
      <c r="H23" s="38">
        <f t="shared" si="9"/>
        <v>8642.1500000000015</v>
      </c>
      <c r="I23" s="14">
        <f t="shared" si="4"/>
        <v>0.35000000000000003</v>
      </c>
      <c r="J23" s="221">
        <f t="shared" si="5"/>
        <v>5499.5500000000011</v>
      </c>
      <c r="K23" s="15">
        <v>0.2</v>
      </c>
      <c r="L23" s="221">
        <f t="shared" si="6"/>
        <v>3142.6000000000004</v>
      </c>
      <c r="M23" s="183">
        <f>SUMIFS(BKE!$Q:$Q,BKE!$N:$N,'nhap hang tuoi song'!$A:$A,BKE!$M:$M,'nhap hang tuoi song'!M$4)</f>
        <v>0</v>
      </c>
      <c r="N23" s="183">
        <f>SUMIFS(BKE!$Q:$Q,BKE!$N:$N,'nhap hang tuoi song'!$A:$A,BKE!$M:$M,'nhap hang tuoi song'!N$4)</f>
        <v>0</v>
      </c>
      <c r="O23" s="183">
        <f>SUMIFS(BKE!$Q:$Q,BKE!$N:$N,'nhap hang tuoi song'!$A:$A,BKE!$M:$M,'nhap hang tuoi song'!O$4)</f>
        <v>0</v>
      </c>
      <c r="P23" s="183">
        <f>SUMIFS(BKE!$Q:$Q,BKE!$N:$N,'nhap hang tuoi song'!$A:$A,BKE!$M:$M,'nhap hang tuoi song'!P$4)</f>
        <v>0</v>
      </c>
      <c r="Q23" s="183">
        <f>SUMIFS(BKE!$Q:$Q,BKE!$N:$N,'nhap hang tuoi song'!$A:$A,BKE!$M:$M,'nhap hang tuoi song'!Q$4)</f>
        <v>0</v>
      </c>
      <c r="R23" s="183">
        <f>SUMIFS(BKE!$Q:$Q,BKE!$N:$N,'nhap hang tuoi song'!$A:$A,BKE!$M:$M,'nhap hang tuoi song'!R$4)</f>
        <v>0</v>
      </c>
      <c r="S23" s="183">
        <f>SUMIFS(BKE!$Q:$Q,BKE!$N:$N,'nhap hang tuoi song'!$A:$A,BKE!$M:$M,'nhap hang tuoi song'!S$4)</f>
        <v>0</v>
      </c>
      <c r="T23" s="183">
        <f>SUMIFS(BKE!$Q:$Q,BKE!$N:$N,'nhap hang tuoi song'!$A:$A,BKE!$M:$M,'nhap hang tuoi song'!T$4)</f>
        <v>0</v>
      </c>
      <c r="U23" s="183">
        <f>SUMIFS(BKE!$Q:$Q,BKE!$N:$N,'nhap hang tuoi song'!$A:$A,BKE!$M:$M,'nhap hang tuoi song'!U$4)</f>
        <v>0</v>
      </c>
      <c r="V23" s="183">
        <f>SUMIFS(BKE!$Q:$Q,BKE!$N:$N,'nhap hang tuoi song'!$A:$A,BKE!$M:$M,'nhap hang tuoi song'!V$4)</f>
        <v>0</v>
      </c>
      <c r="W23" s="183">
        <f>SUMIFS(BKE!$Q:$Q,BKE!$N:$N,'nhap hang tuoi song'!$A:$A,BKE!$M:$M,'nhap hang tuoi song'!W$4)</f>
        <v>0</v>
      </c>
      <c r="X23" s="183">
        <f>SUMIFS(BKE!$Q:$Q,BKE!$N:$N,'nhap hang tuoi song'!$A:$A,BKE!$M:$M,'nhap hang tuoi song'!X$4)</f>
        <v>0</v>
      </c>
      <c r="Y23" s="183">
        <f>SUMIFS(BKE!$Q:$Q,BKE!$N:$N,'nhap hang tuoi song'!$A:$A,BKE!$M:$M,'nhap hang tuoi song'!Y$4)</f>
        <v>0.55000000000000004</v>
      </c>
      <c r="Z23" s="183">
        <f>SUMIFS(BKE!$Q:$Q,BKE!$N:$N,'nhap hang tuoi song'!$A:$A,BKE!$M:$M,'nhap hang tuoi song'!Z$4)</f>
        <v>0</v>
      </c>
      <c r="AA23" s="183">
        <f>SUMIFS(BKE!$Q:$Q,BKE!$N:$N,'nhap hang tuoi song'!$A:$A,BKE!$M:$M,'nhap hang tuoi song'!AA$4)</f>
        <v>0</v>
      </c>
      <c r="AB23" s="183">
        <f>SUMIFS(BKE!$Q:$Q,BKE!$N:$N,'nhap hang tuoi song'!$A:$A,BKE!$M:$M,'nhap hang tuoi song'!AB$4)</f>
        <v>0</v>
      </c>
      <c r="AC23" s="183">
        <f>SUMIFS(BKE!$Q:$Q,BKE!$N:$N,'nhap hang tuoi song'!$A:$A,BKE!$M:$M,'nhap hang tuoi song'!AC$4)</f>
        <v>0</v>
      </c>
      <c r="AD23" s="183">
        <f>SUMIFS(BKE!$Q:$Q,BKE!$N:$N,'nhap hang tuoi song'!$A:$A,BKE!$M:$M,'nhap hang tuoi song'!AD$4)</f>
        <v>0</v>
      </c>
      <c r="AE23" s="183">
        <f>SUMIFS(BKE!$Q:$Q,BKE!$N:$N,'nhap hang tuoi song'!$A:$A,BKE!$M:$M,'nhap hang tuoi song'!AE$4)</f>
        <v>0</v>
      </c>
      <c r="AF23" s="183">
        <f>SUMIFS(BKE!$Q:$Q,BKE!$N:$N,'nhap hang tuoi song'!$A:$A,BKE!$M:$M,'nhap hang tuoi song'!AF$4)</f>
        <v>0</v>
      </c>
      <c r="AG23" s="183">
        <f>SUMIFS(BKE!$Q:$Q,BKE!$N:$N,'nhap hang tuoi song'!$A:$A,BKE!$M:$M,'nhap hang tuoi song'!AG$4)</f>
        <v>0</v>
      </c>
      <c r="AH23" s="183">
        <f>SUMIFS(BKE!$Q:$Q,BKE!$N:$N,'nhap hang tuoi song'!$A:$A,BKE!$M:$M,'nhap hang tuoi song'!AH$4)</f>
        <v>0</v>
      </c>
      <c r="AI23" s="183">
        <f>SUMIFS(BKE!$Q:$Q,BKE!$N:$N,'nhap hang tuoi song'!$A:$A,BKE!$M:$M,'nhap hang tuoi song'!AI$4)</f>
        <v>0</v>
      </c>
      <c r="AJ23" s="183">
        <f>SUMIFS(BKE!$Q:$Q,BKE!$N:$N,'nhap hang tuoi song'!$A:$A,BKE!$M:$M,'nhap hang tuoi song'!AJ$4)</f>
        <v>0</v>
      </c>
      <c r="AK23" s="183">
        <f>SUMIFS(BKE!$Q:$Q,BKE!$N:$N,'nhap hang tuoi song'!$A:$A,BKE!$M:$M,'nhap hang tuoi song'!AK$4)</f>
        <v>0</v>
      </c>
      <c r="AL23" s="183">
        <f>SUMIFS(BKE!$Q:$Q,BKE!$N:$N,'nhap hang tuoi song'!$A:$A,BKE!$M:$M,'nhap hang tuoi song'!AL$4)</f>
        <v>0</v>
      </c>
      <c r="AM23" s="183">
        <f>SUMIFS(BKE!$Q:$Q,BKE!$N:$N,'nhap hang tuoi song'!$A:$A,BKE!$M:$M,'nhap hang tuoi song'!AM$4)</f>
        <v>0</v>
      </c>
      <c r="AN23" s="183">
        <f>SUMIFS(BKE!$Q:$Q,BKE!$N:$N,'nhap hang tuoi song'!$A:$A,BKE!$M:$M,'nhap hang tuoi song'!AN$4)</f>
        <v>0</v>
      </c>
      <c r="AO23" s="183">
        <f>SUMIFS(BKE!$Q:$Q,BKE!$N:$N,'nhap hang tuoi song'!$A:$A,BKE!$M:$M,'nhap hang tuoi song'!AO$4)</f>
        <v>0</v>
      </c>
      <c r="AP23" s="183">
        <f>SUMIFS(BKE!$Q:$Q,BKE!$N:$N,'nhap hang tuoi song'!$A:$A,BKE!$M:$M,'nhap hang tuoi song'!AP$4)</f>
        <v>0</v>
      </c>
      <c r="AQ23" s="183">
        <f>SUMIFS(BKE!$Q:$Q,BKE!$N:$N,'nhap hang tuoi song'!$A:$A,BKE!$M:$M,'nhap hang tuoi song'!AQ$4)</f>
        <v>0</v>
      </c>
    </row>
    <row r="24" spans="1:43" ht="12.75">
      <c r="A24" s="26" t="s">
        <v>542</v>
      </c>
      <c r="B24" s="27" t="s">
        <v>543</v>
      </c>
      <c r="C24" s="28" t="s">
        <v>4</v>
      </c>
      <c r="D24" s="218">
        <f>VLOOKUP(A24,BKE!N211:R235,5,0)</f>
        <v>35714</v>
      </c>
      <c r="E24" s="15">
        <v>1</v>
      </c>
      <c r="F24" s="230">
        <f t="shared" si="7"/>
        <v>35714</v>
      </c>
      <c r="G24" s="37">
        <f t="shared" si="8"/>
        <v>0.92</v>
      </c>
      <c r="H24" s="38">
        <f t="shared" si="9"/>
        <v>32856.880000000005</v>
      </c>
      <c r="I24" s="14">
        <f t="shared" si="4"/>
        <v>0.91999999999999993</v>
      </c>
      <c r="J24" s="221">
        <f t="shared" si="5"/>
        <v>32856.879999999997</v>
      </c>
      <c r="K24" s="15">
        <v>1</v>
      </c>
      <c r="L24" s="221">
        <f t="shared" si="6"/>
        <v>35714</v>
      </c>
      <c r="M24" s="183">
        <f>SUMIFS(BKE!$Q:$Q,BKE!$N:$N,'nhap hang tuoi song'!$A:$A,BKE!$M:$M,'nhap hang tuoi song'!M$4)</f>
        <v>0</v>
      </c>
      <c r="N24" s="183">
        <f>SUMIFS(BKE!$Q:$Q,BKE!$N:$N,'nhap hang tuoi song'!$A:$A,BKE!$M:$M,'nhap hang tuoi song'!N$4)</f>
        <v>0</v>
      </c>
      <c r="O24" s="183">
        <f>SUMIFS(BKE!$Q:$Q,BKE!$N:$N,'nhap hang tuoi song'!$A:$A,BKE!$M:$M,'nhap hang tuoi song'!O$4)</f>
        <v>0</v>
      </c>
      <c r="P24" s="183">
        <f>SUMIFS(BKE!$Q:$Q,BKE!$N:$N,'nhap hang tuoi song'!$A:$A,BKE!$M:$M,'nhap hang tuoi song'!P$4)</f>
        <v>0</v>
      </c>
      <c r="Q24" s="183">
        <f>SUMIFS(BKE!$Q:$Q,BKE!$N:$N,'nhap hang tuoi song'!$A:$A,BKE!$M:$M,'nhap hang tuoi song'!Q$4)</f>
        <v>0</v>
      </c>
      <c r="R24" s="183">
        <f>SUMIFS(BKE!$Q:$Q,BKE!$N:$N,'nhap hang tuoi song'!$A:$A,BKE!$M:$M,'nhap hang tuoi song'!R$4)</f>
        <v>0</v>
      </c>
      <c r="S24" s="183">
        <f>SUMIFS(BKE!$Q:$Q,BKE!$N:$N,'nhap hang tuoi song'!$A:$A,BKE!$M:$M,'nhap hang tuoi song'!S$4)</f>
        <v>0</v>
      </c>
      <c r="T24" s="183">
        <f>SUMIFS(BKE!$Q:$Q,BKE!$N:$N,'nhap hang tuoi song'!$A:$A,BKE!$M:$M,'nhap hang tuoi song'!T$4)</f>
        <v>0</v>
      </c>
      <c r="U24" s="183">
        <f>SUMIFS(BKE!$Q:$Q,BKE!$N:$N,'nhap hang tuoi song'!$A:$A,BKE!$M:$M,'nhap hang tuoi song'!U$4)</f>
        <v>0</v>
      </c>
      <c r="V24" s="183">
        <f>SUMIFS(BKE!$Q:$Q,BKE!$N:$N,'nhap hang tuoi song'!$A:$A,BKE!$M:$M,'nhap hang tuoi song'!V$4)</f>
        <v>0</v>
      </c>
      <c r="W24" s="183">
        <f>SUMIFS(BKE!$Q:$Q,BKE!$N:$N,'nhap hang tuoi song'!$A:$A,BKE!$M:$M,'nhap hang tuoi song'!W$4)</f>
        <v>0</v>
      </c>
      <c r="X24" s="183">
        <f>SUMIFS(BKE!$Q:$Q,BKE!$N:$N,'nhap hang tuoi song'!$A:$A,BKE!$M:$M,'nhap hang tuoi song'!X$4)</f>
        <v>0</v>
      </c>
      <c r="Y24" s="183">
        <f>SUMIFS(BKE!$Q:$Q,BKE!$N:$N,'nhap hang tuoi song'!$A:$A,BKE!$M:$M,'nhap hang tuoi song'!Y$4)</f>
        <v>0.92</v>
      </c>
      <c r="Z24" s="183">
        <f>SUMIFS(BKE!$Q:$Q,BKE!$N:$N,'nhap hang tuoi song'!$A:$A,BKE!$M:$M,'nhap hang tuoi song'!Z$4)</f>
        <v>0</v>
      </c>
      <c r="AA24" s="183">
        <f>SUMIFS(BKE!$Q:$Q,BKE!$N:$N,'nhap hang tuoi song'!$A:$A,BKE!$M:$M,'nhap hang tuoi song'!AA$4)</f>
        <v>0</v>
      </c>
      <c r="AB24" s="183">
        <f>SUMIFS(BKE!$Q:$Q,BKE!$N:$N,'nhap hang tuoi song'!$A:$A,BKE!$M:$M,'nhap hang tuoi song'!AB$4)</f>
        <v>0</v>
      </c>
      <c r="AC24" s="183">
        <f>SUMIFS(BKE!$Q:$Q,BKE!$N:$N,'nhap hang tuoi song'!$A:$A,BKE!$M:$M,'nhap hang tuoi song'!AC$4)</f>
        <v>0</v>
      </c>
      <c r="AD24" s="183">
        <f>SUMIFS(BKE!$Q:$Q,BKE!$N:$N,'nhap hang tuoi song'!$A:$A,BKE!$M:$M,'nhap hang tuoi song'!AD$4)</f>
        <v>0</v>
      </c>
      <c r="AE24" s="183">
        <f>SUMIFS(BKE!$Q:$Q,BKE!$N:$N,'nhap hang tuoi song'!$A:$A,BKE!$M:$M,'nhap hang tuoi song'!AE$4)</f>
        <v>0</v>
      </c>
      <c r="AF24" s="183">
        <f>SUMIFS(BKE!$Q:$Q,BKE!$N:$N,'nhap hang tuoi song'!$A:$A,BKE!$M:$M,'nhap hang tuoi song'!AF$4)</f>
        <v>0</v>
      </c>
      <c r="AG24" s="183">
        <f>SUMIFS(BKE!$Q:$Q,BKE!$N:$N,'nhap hang tuoi song'!$A:$A,BKE!$M:$M,'nhap hang tuoi song'!AG$4)</f>
        <v>0</v>
      </c>
      <c r="AH24" s="183">
        <f>SUMIFS(BKE!$Q:$Q,BKE!$N:$N,'nhap hang tuoi song'!$A:$A,BKE!$M:$M,'nhap hang tuoi song'!AH$4)</f>
        <v>0</v>
      </c>
      <c r="AI24" s="183">
        <f>SUMIFS(BKE!$Q:$Q,BKE!$N:$N,'nhap hang tuoi song'!$A:$A,BKE!$M:$M,'nhap hang tuoi song'!AI$4)</f>
        <v>0</v>
      </c>
      <c r="AJ24" s="183">
        <f>SUMIFS(BKE!$Q:$Q,BKE!$N:$N,'nhap hang tuoi song'!$A:$A,BKE!$M:$M,'nhap hang tuoi song'!AJ$4)</f>
        <v>0</v>
      </c>
      <c r="AK24" s="183">
        <f>SUMIFS(BKE!$Q:$Q,BKE!$N:$N,'nhap hang tuoi song'!$A:$A,BKE!$M:$M,'nhap hang tuoi song'!AK$4)</f>
        <v>0</v>
      </c>
      <c r="AL24" s="183">
        <f>SUMIFS(BKE!$Q:$Q,BKE!$N:$N,'nhap hang tuoi song'!$A:$A,BKE!$M:$M,'nhap hang tuoi song'!AL$4)</f>
        <v>0</v>
      </c>
      <c r="AM24" s="183">
        <f>SUMIFS(BKE!$Q:$Q,BKE!$N:$N,'nhap hang tuoi song'!$A:$A,BKE!$M:$M,'nhap hang tuoi song'!AM$4)</f>
        <v>0</v>
      </c>
      <c r="AN24" s="183">
        <f>SUMIFS(BKE!$Q:$Q,BKE!$N:$N,'nhap hang tuoi song'!$A:$A,BKE!$M:$M,'nhap hang tuoi song'!AN$4)</f>
        <v>0</v>
      </c>
      <c r="AO24" s="183">
        <f>SUMIFS(BKE!$Q:$Q,BKE!$N:$N,'nhap hang tuoi song'!$A:$A,BKE!$M:$M,'nhap hang tuoi song'!AO$4)</f>
        <v>0</v>
      </c>
      <c r="AP24" s="183">
        <f>SUMIFS(BKE!$Q:$Q,BKE!$N:$N,'nhap hang tuoi song'!$A:$A,BKE!$M:$M,'nhap hang tuoi song'!AP$4)</f>
        <v>0</v>
      </c>
      <c r="AQ24" s="183">
        <f>SUMIFS(BKE!$Q:$Q,BKE!$N:$N,'nhap hang tuoi song'!$A:$A,BKE!$M:$M,'nhap hang tuoi song'!AQ$4)</f>
        <v>0</v>
      </c>
    </row>
    <row r="25" spans="1:43" ht="12.75">
      <c r="A25" s="26" t="s">
        <v>544</v>
      </c>
      <c r="B25" s="27" t="s">
        <v>545</v>
      </c>
      <c r="C25" s="28" t="s">
        <v>99</v>
      </c>
      <c r="D25" s="218">
        <f>VLOOKUP(A25,BKE!N212:R236,5,0)</f>
        <v>16000</v>
      </c>
      <c r="E25" s="15"/>
      <c r="F25" s="230">
        <f t="shared" si="7"/>
        <v>0</v>
      </c>
      <c r="G25" s="37">
        <f t="shared" si="8"/>
        <v>5</v>
      </c>
      <c r="H25" s="38">
        <f t="shared" si="9"/>
        <v>80000</v>
      </c>
      <c r="I25" s="14">
        <f t="shared" si="4"/>
        <v>5</v>
      </c>
      <c r="J25" s="221">
        <f t="shared" si="5"/>
        <v>80000</v>
      </c>
      <c r="K25" s="15"/>
      <c r="L25" s="221">
        <f t="shared" si="6"/>
        <v>0</v>
      </c>
      <c r="M25" s="183">
        <f>SUMIFS(BKE!$Q:$Q,BKE!$N:$N,'nhap hang tuoi song'!$A:$A,BKE!$M:$M,'nhap hang tuoi song'!M$4)</f>
        <v>5</v>
      </c>
      <c r="N25" s="183">
        <f>SUMIFS(BKE!$Q:$Q,BKE!$N:$N,'nhap hang tuoi song'!$A:$A,BKE!$M:$M,'nhap hang tuoi song'!N$4)</f>
        <v>0</v>
      </c>
      <c r="O25" s="183">
        <f>SUMIFS(BKE!$Q:$Q,BKE!$N:$N,'nhap hang tuoi song'!$A:$A,BKE!$M:$M,'nhap hang tuoi song'!O$4)</f>
        <v>0</v>
      </c>
      <c r="P25" s="183">
        <f>SUMIFS(BKE!$Q:$Q,BKE!$N:$N,'nhap hang tuoi song'!$A:$A,BKE!$M:$M,'nhap hang tuoi song'!P$4)</f>
        <v>0</v>
      </c>
      <c r="Q25" s="183">
        <f>SUMIFS(BKE!$Q:$Q,BKE!$N:$N,'nhap hang tuoi song'!$A:$A,BKE!$M:$M,'nhap hang tuoi song'!Q$4)</f>
        <v>0</v>
      </c>
      <c r="R25" s="183">
        <f>SUMIFS(BKE!$Q:$Q,BKE!$N:$N,'nhap hang tuoi song'!$A:$A,BKE!$M:$M,'nhap hang tuoi song'!R$4)</f>
        <v>0</v>
      </c>
      <c r="S25" s="183">
        <f>SUMIFS(BKE!$Q:$Q,BKE!$N:$N,'nhap hang tuoi song'!$A:$A,BKE!$M:$M,'nhap hang tuoi song'!S$4)</f>
        <v>0</v>
      </c>
      <c r="T25" s="183">
        <f>SUMIFS(BKE!$Q:$Q,BKE!$N:$N,'nhap hang tuoi song'!$A:$A,BKE!$M:$M,'nhap hang tuoi song'!T$4)</f>
        <v>0</v>
      </c>
      <c r="U25" s="183">
        <f>SUMIFS(BKE!$Q:$Q,BKE!$N:$N,'nhap hang tuoi song'!$A:$A,BKE!$M:$M,'nhap hang tuoi song'!U$4)</f>
        <v>0</v>
      </c>
      <c r="V25" s="183">
        <f>SUMIFS(BKE!$Q:$Q,BKE!$N:$N,'nhap hang tuoi song'!$A:$A,BKE!$M:$M,'nhap hang tuoi song'!V$4)</f>
        <v>0</v>
      </c>
      <c r="W25" s="183">
        <f>SUMIFS(BKE!$Q:$Q,BKE!$N:$N,'nhap hang tuoi song'!$A:$A,BKE!$M:$M,'nhap hang tuoi song'!W$4)</f>
        <v>0</v>
      </c>
      <c r="X25" s="183">
        <f>SUMIFS(BKE!$Q:$Q,BKE!$N:$N,'nhap hang tuoi song'!$A:$A,BKE!$M:$M,'nhap hang tuoi song'!X$4)</f>
        <v>0</v>
      </c>
      <c r="Y25" s="183">
        <f>SUMIFS(BKE!$Q:$Q,BKE!$N:$N,'nhap hang tuoi song'!$A:$A,BKE!$M:$M,'nhap hang tuoi song'!Y$4)</f>
        <v>0</v>
      </c>
      <c r="Z25" s="183">
        <f>SUMIFS(BKE!$Q:$Q,BKE!$N:$N,'nhap hang tuoi song'!$A:$A,BKE!$M:$M,'nhap hang tuoi song'!Z$4)</f>
        <v>0</v>
      </c>
      <c r="AA25" s="183">
        <f>SUMIFS(BKE!$Q:$Q,BKE!$N:$N,'nhap hang tuoi song'!$A:$A,BKE!$M:$M,'nhap hang tuoi song'!AA$4)</f>
        <v>0</v>
      </c>
      <c r="AB25" s="183">
        <f>SUMIFS(BKE!$Q:$Q,BKE!$N:$N,'nhap hang tuoi song'!$A:$A,BKE!$M:$M,'nhap hang tuoi song'!AB$4)</f>
        <v>0</v>
      </c>
      <c r="AC25" s="183">
        <f>SUMIFS(BKE!$Q:$Q,BKE!$N:$N,'nhap hang tuoi song'!$A:$A,BKE!$M:$M,'nhap hang tuoi song'!AC$4)</f>
        <v>0</v>
      </c>
      <c r="AD25" s="183">
        <f>SUMIFS(BKE!$Q:$Q,BKE!$N:$N,'nhap hang tuoi song'!$A:$A,BKE!$M:$M,'nhap hang tuoi song'!AD$4)</f>
        <v>0</v>
      </c>
      <c r="AE25" s="183">
        <f>SUMIFS(BKE!$Q:$Q,BKE!$N:$N,'nhap hang tuoi song'!$A:$A,BKE!$M:$M,'nhap hang tuoi song'!AE$4)</f>
        <v>0</v>
      </c>
      <c r="AF25" s="183">
        <f>SUMIFS(BKE!$Q:$Q,BKE!$N:$N,'nhap hang tuoi song'!$A:$A,BKE!$M:$M,'nhap hang tuoi song'!AF$4)</f>
        <v>0</v>
      </c>
      <c r="AG25" s="183">
        <f>SUMIFS(BKE!$Q:$Q,BKE!$N:$N,'nhap hang tuoi song'!$A:$A,BKE!$M:$M,'nhap hang tuoi song'!AG$4)</f>
        <v>0</v>
      </c>
      <c r="AH25" s="183">
        <f>SUMIFS(BKE!$Q:$Q,BKE!$N:$N,'nhap hang tuoi song'!$A:$A,BKE!$M:$M,'nhap hang tuoi song'!AH$4)</f>
        <v>0</v>
      </c>
      <c r="AI25" s="183">
        <f>SUMIFS(BKE!$Q:$Q,BKE!$N:$N,'nhap hang tuoi song'!$A:$A,BKE!$M:$M,'nhap hang tuoi song'!AI$4)</f>
        <v>0</v>
      </c>
      <c r="AJ25" s="183">
        <f>SUMIFS(BKE!$Q:$Q,BKE!$N:$N,'nhap hang tuoi song'!$A:$A,BKE!$M:$M,'nhap hang tuoi song'!AJ$4)</f>
        <v>0</v>
      </c>
      <c r="AK25" s="183">
        <f>SUMIFS(BKE!$Q:$Q,BKE!$N:$N,'nhap hang tuoi song'!$A:$A,BKE!$M:$M,'nhap hang tuoi song'!AK$4)</f>
        <v>0</v>
      </c>
      <c r="AL25" s="183">
        <f>SUMIFS(BKE!$Q:$Q,BKE!$N:$N,'nhap hang tuoi song'!$A:$A,BKE!$M:$M,'nhap hang tuoi song'!AL$4)</f>
        <v>0</v>
      </c>
      <c r="AM25" s="183">
        <f>SUMIFS(BKE!$Q:$Q,BKE!$N:$N,'nhap hang tuoi song'!$A:$A,BKE!$M:$M,'nhap hang tuoi song'!AM$4)</f>
        <v>0</v>
      </c>
      <c r="AN25" s="183">
        <f>SUMIFS(BKE!$Q:$Q,BKE!$N:$N,'nhap hang tuoi song'!$A:$A,BKE!$M:$M,'nhap hang tuoi song'!AN$4)</f>
        <v>0</v>
      </c>
      <c r="AO25" s="183">
        <f>SUMIFS(BKE!$Q:$Q,BKE!$N:$N,'nhap hang tuoi song'!$A:$A,BKE!$M:$M,'nhap hang tuoi song'!AO$4)</f>
        <v>0</v>
      </c>
      <c r="AP25" s="183">
        <f>SUMIFS(BKE!$Q:$Q,BKE!$N:$N,'nhap hang tuoi song'!$A:$A,BKE!$M:$M,'nhap hang tuoi song'!AP$4)</f>
        <v>0</v>
      </c>
      <c r="AQ25" s="183">
        <f>SUMIFS(BKE!$Q:$Q,BKE!$N:$N,'nhap hang tuoi song'!$A:$A,BKE!$M:$M,'nhap hang tuoi song'!AQ$4)</f>
        <v>0</v>
      </c>
    </row>
    <row r="26" spans="1:43" ht="12.75">
      <c r="A26" s="26" t="s">
        <v>546</v>
      </c>
      <c r="B26" s="27" t="s">
        <v>547</v>
      </c>
      <c r="C26" s="28" t="s">
        <v>4</v>
      </c>
      <c r="D26" s="218">
        <f>VLOOKUP(A26,BKE!N213:R237,5,0)</f>
        <v>38952</v>
      </c>
      <c r="E26" s="15">
        <v>0.9</v>
      </c>
      <c r="F26" s="230">
        <f t="shared" si="7"/>
        <v>35056.800000000003</v>
      </c>
      <c r="G26" s="37">
        <f t="shared" si="8"/>
        <v>0.87</v>
      </c>
      <c r="H26" s="38">
        <f t="shared" si="9"/>
        <v>33888.239999999998</v>
      </c>
      <c r="I26" s="14">
        <f t="shared" si="4"/>
        <v>1.47</v>
      </c>
      <c r="J26" s="221">
        <f t="shared" si="5"/>
        <v>57259.44</v>
      </c>
      <c r="K26" s="15">
        <v>0.3</v>
      </c>
      <c r="L26" s="221">
        <f t="shared" si="6"/>
        <v>11685.6</v>
      </c>
      <c r="M26" s="183">
        <f>SUMIFS(BKE!$Q:$Q,BKE!$N:$N,'nhap hang tuoi song'!$A:$A,BKE!$M:$M,'nhap hang tuoi song'!M$4)</f>
        <v>0</v>
      </c>
      <c r="N26" s="183">
        <f>SUMIFS(BKE!$Q:$Q,BKE!$N:$N,'nhap hang tuoi song'!$A:$A,BKE!$M:$M,'nhap hang tuoi song'!N$4)</f>
        <v>0</v>
      </c>
      <c r="O26" s="183">
        <f>SUMIFS(BKE!$Q:$Q,BKE!$N:$N,'nhap hang tuoi song'!$A:$A,BKE!$M:$M,'nhap hang tuoi song'!O$4)</f>
        <v>0</v>
      </c>
      <c r="P26" s="183">
        <f>SUMIFS(BKE!$Q:$Q,BKE!$N:$N,'nhap hang tuoi song'!$A:$A,BKE!$M:$M,'nhap hang tuoi song'!P$4)</f>
        <v>0</v>
      </c>
      <c r="Q26" s="183">
        <f>SUMIFS(BKE!$Q:$Q,BKE!$N:$N,'nhap hang tuoi song'!$A:$A,BKE!$M:$M,'nhap hang tuoi song'!Q$4)</f>
        <v>0</v>
      </c>
      <c r="R26" s="183">
        <f>SUMIFS(BKE!$Q:$Q,BKE!$N:$N,'nhap hang tuoi song'!$A:$A,BKE!$M:$M,'nhap hang tuoi song'!R$4)</f>
        <v>0</v>
      </c>
      <c r="S26" s="183">
        <f>SUMIFS(BKE!$Q:$Q,BKE!$N:$N,'nhap hang tuoi song'!$A:$A,BKE!$M:$M,'nhap hang tuoi song'!S$4)</f>
        <v>0</v>
      </c>
      <c r="T26" s="183">
        <f>SUMIFS(BKE!$Q:$Q,BKE!$N:$N,'nhap hang tuoi song'!$A:$A,BKE!$M:$M,'nhap hang tuoi song'!T$4)</f>
        <v>0</v>
      </c>
      <c r="U26" s="183">
        <f>SUMIFS(BKE!$Q:$Q,BKE!$N:$N,'nhap hang tuoi song'!$A:$A,BKE!$M:$M,'nhap hang tuoi song'!U$4)</f>
        <v>0</v>
      </c>
      <c r="V26" s="183">
        <f>SUMIFS(BKE!$Q:$Q,BKE!$N:$N,'nhap hang tuoi song'!$A:$A,BKE!$M:$M,'nhap hang tuoi song'!V$4)</f>
        <v>0</v>
      </c>
      <c r="W26" s="183">
        <f>SUMIFS(BKE!$Q:$Q,BKE!$N:$N,'nhap hang tuoi song'!$A:$A,BKE!$M:$M,'nhap hang tuoi song'!W$4)</f>
        <v>0</v>
      </c>
      <c r="X26" s="183">
        <f>SUMIFS(BKE!$Q:$Q,BKE!$N:$N,'nhap hang tuoi song'!$A:$A,BKE!$M:$M,'nhap hang tuoi song'!X$4)</f>
        <v>0</v>
      </c>
      <c r="Y26" s="183">
        <f>SUMIFS(BKE!$Q:$Q,BKE!$N:$N,'nhap hang tuoi song'!$A:$A,BKE!$M:$M,'nhap hang tuoi song'!Y$4)</f>
        <v>0.87</v>
      </c>
      <c r="Z26" s="183">
        <f>SUMIFS(BKE!$Q:$Q,BKE!$N:$N,'nhap hang tuoi song'!$A:$A,BKE!$M:$M,'nhap hang tuoi song'!Z$4)</f>
        <v>0</v>
      </c>
      <c r="AA26" s="183">
        <f>SUMIFS(BKE!$Q:$Q,BKE!$N:$N,'nhap hang tuoi song'!$A:$A,BKE!$M:$M,'nhap hang tuoi song'!AA$4)</f>
        <v>0</v>
      </c>
      <c r="AB26" s="183">
        <f>SUMIFS(BKE!$Q:$Q,BKE!$N:$N,'nhap hang tuoi song'!$A:$A,BKE!$M:$M,'nhap hang tuoi song'!AB$4)</f>
        <v>0</v>
      </c>
      <c r="AC26" s="183">
        <f>SUMIFS(BKE!$Q:$Q,BKE!$N:$N,'nhap hang tuoi song'!$A:$A,BKE!$M:$M,'nhap hang tuoi song'!AC$4)</f>
        <v>0</v>
      </c>
      <c r="AD26" s="183">
        <f>SUMIFS(BKE!$Q:$Q,BKE!$N:$N,'nhap hang tuoi song'!$A:$A,BKE!$M:$M,'nhap hang tuoi song'!AD$4)</f>
        <v>0</v>
      </c>
      <c r="AE26" s="183">
        <f>SUMIFS(BKE!$Q:$Q,BKE!$N:$N,'nhap hang tuoi song'!$A:$A,BKE!$M:$M,'nhap hang tuoi song'!AE$4)</f>
        <v>0</v>
      </c>
      <c r="AF26" s="183">
        <f>SUMIFS(BKE!$Q:$Q,BKE!$N:$N,'nhap hang tuoi song'!$A:$A,BKE!$M:$M,'nhap hang tuoi song'!AF$4)</f>
        <v>0</v>
      </c>
      <c r="AG26" s="183">
        <f>SUMIFS(BKE!$Q:$Q,BKE!$N:$N,'nhap hang tuoi song'!$A:$A,BKE!$M:$M,'nhap hang tuoi song'!AG$4)</f>
        <v>0</v>
      </c>
      <c r="AH26" s="183">
        <f>SUMIFS(BKE!$Q:$Q,BKE!$N:$N,'nhap hang tuoi song'!$A:$A,BKE!$M:$M,'nhap hang tuoi song'!AH$4)</f>
        <v>0</v>
      </c>
      <c r="AI26" s="183">
        <f>SUMIFS(BKE!$Q:$Q,BKE!$N:$N,'nhap hang tuoi song'!$A:$A,BKE!$M:$M,'nhap hang tuoi song'!AI$4)</f>
        <v>0</v>
      </c>
      <c r="AJ26" s="183">
        <f>SUMIFS(BKE!$Q:$Q,BKE!$N:$N,'nhap hang tuoi song'!$A:$A,BKE!$M:$M,'nhap hang tuoi song'!AJ$4)</f>
        <v>0</v>
      </c>
      <c r="AK26" s="183">
        <f>SUMIFS(BKE!$Q:$Q,BKE!$N:$N,'nhap hang tuoi song'!$A:$A,BKE!$M:$M,'nhap hang tuoi song'!AK$4)</f>
        <v>0</v>
      </c>
      <c r="AL26" s="183">
        <f>SUMIFS(BKE!$Q:$Q,BKE!$N:$N,'nhap hang tuoi song'!$A:$A,BKE!$M:$M,'nhap hang tuoi song'!AL$4)</f>
        <v>0</v>
      </c>
      <c r="AM26" s="183">
        <f>SUMIFS(BKE!$Q:$Q,BKE!$N:$N,'nhap hang tuoi song'!$A:$A,BKE!$M:$M,'nhap hang tuoi song'!AM$4)</f>
        <v>0</v>
      </c>
      <c r="AN26" s="183">
        <f>SUMIFS(BKE!$Q:$Q,BKE!$N:$N,'nhap hang tuoi song'!$A:$A,BKE!$M:$M,'nhap hang tuoi song'!AN$4)</f>
        <v>0</v>
      </c>
      <c r="AO26" s="183">
        <f>SUMIFS(BKE!$Q:$Q,BKE!$N:$N,'nhap hang tuoi song'!$A:$A,BKE!$M:$M,'nhap hang tuoi song'!AO$4)</f>
        <v>0</v>
      </c>
      <c r="AP26" s="183">
        <f>SUMIFS(BKE!$Q:$Q,BKE!$N:$N,'nhap hang tuoi song'!$A:$A,BKE!$M:$M,'nhap hang tuoi song'!AP$4)</f>
        <v>0</v>
      </c>
      <c r="AQ26" s="183">
        <f>SUMIFS(BKE!$Q:$Q,BKE!$N:$N,'nhap hang tuoi song'!$A:$A,BKE!$M:$M,'nhap hang tuoi song'!AQ$4)</f>
        <v>0</v>
      </c>
    </row>
    <row r="27" spans="1:43" ht="12.75">
      <c r="A27" s="26" t="s">
        <v>670</v>
      </c>
      <c r="B27" s="27" t="s">
        <v>548</v>
      </c>
      <c r="C27" s="28" t="s">
        <v>4</v>
      </c>
      <c r="D27" s="218">
        <f>VLOOKUP(A27,BKE!N214:R238,5,0)</f>
        <v>25238</v>
      </c>
      <c r="E27" s="15">
        <v>1.8</v>
      </c>
      <c r="F27" s="230">
        <f t="shared" si="7"/>
        <v>45428.4</v>
      </c>
      <c r="G27" s="37">
        <f t="shared" si="8"/>
        <v>1.06</v>
      </c>
      <c r="H27" s="38">
        <f t="shared" si="9"/>
        <v>26752.280000000002</v>
      </c>
      <c r="I27" s="14">
        <f t="shared" si="4"/>
        <v>1.2600000000000002</v>
      </c>
      <c r="J27" s="221">
        <f t="shared" si="5"/>
        <v>31799.880000000005</v>
      </c>
      <c r="K27" s="15">
        <v>1.6</v>
      </c>
      <c r="L27" s="221">
        <f t="shared" si="6"/>
        <v>40380.800000000003</v>
      </c>
      <c r="M27" s="183">
        <f>SUMIFS(BKE!$Q:$Q,BKE!$N:$N,'nhap hang tuoi song'!$A:$A,BKE!$M:$M,'nhap hang tuoi song'!M$4)</f>
        <v>0</v>
      </c>
      <c r="N27" s="183">
        <f>SUMIFS(BKE!$Q:$Q,BKE!$N:$N,'nhap hang tuoi song'!$A:$A,BKE!$M:$M,'nhap hang tuoi song'!N$4)</f>
        <v>0</v>
      </c>
      <c r="O27" s="183">
        <f>SUMIFS(BKE!$Q:$Q,BKE!$N:$N,'nhap hang tuoi song'!$A:$A,BKE!$M:$M,'nhap hang tuoi song'!O$4)</f>
        <v>0</v>
      </c>
      <c r="P27" s="183">
        <f>SUMIFS(BKE!$Q:$Q,BKE!$N:$N,'nhap hang tuoi song'!$A:$A,BKE!$M:$M,'nhap hang tuoi song'!P$4)</f>
        <v>0</v>
      </c>
      <c r="Q27" s="183">
        <f>SUMIFS(BKE!$Q:$Q,BKE!$N:$N,'nhap hang tuoi song'!$A:$A,BKE!$M:$M,'nhap hang tuoi song'!Q$4)</f>
        <v>0</v>
      </c>
      <c r="R27" s="183">
        <f>SUMIFS(BKE!$Q:$Q,BKE!$N:$N,'nhap hang tuoi song'!$A:$A,BKE!$M:$M,'nhap hang tuoi song'!R$4)</f>
        <v>0</v>
      </c>
      <c r="S27" s="183">
        <f>SUMIFS(BKE!$Q:$Q,BKE!$N:$N,'nhap hang tuoi song'!$A:$A,BKE!$M:$M,'nhap hang tuoi song'!S$4)</f>
        <v>0</v>
      </c>
      <c r="T27" s="183">
        <f>SUMIFS(BKE!$Q:$Q,BKE!$N:$N,'nhap hang tuoi song'!$A:$A,BKE!$M:$M,'nhap hang tuoi song'!T$4)</f>
        <v>0</v>
      </c>
      <c r="U27" s="183">
        <f>SUMIFS(BKE!$Q:$Q,BKE!$N:$N,'nhap hang tuoi song'!$A:$A,BKE!$M:$M,'nhap hang tuoi song'!U$4)</f>
        <v>0</v>
      </c>
      <c r="V27" s="183">
        <f>SUMIFS(BKE!$Q:$Q,BKE!$N:$N,'nhap hang tuoi song'!$A:$A,BKE!$M:$M,'nhap hang tuoi song'!V$4)</f>
        <v>0</v>
      </c>
      <c r="W27" s="183">
        <f>SUMIFS(BKE!$Q:$Q,BKE!$N:$N,'nhap hang tuoi song'!$A:$A,BKE!$M:$M,'nhap hang tuoi song'!W$4)</f>
        <v>0</v>
      </c>
      <c r="X27" s="183">
        <f>SUMIFS(BKE!$Q:$Q,BKE!$N:$N,'nhap hang tuoi song'!$A:$A,BKE!$M:$M,'nhap hang tuoi song'!X$4)</f>
        <v>0</v>
      </c>
      <c r="Y27" s="183">
        <f>SUMIFS(BKE!$Q:$Q,BKE!$N:$N,'nhap hang tuoi song'!$A:$A,BKE!$M:$M,'nhap hang tuoi song'!Y$4)</f>
        <v>1.06</v>
      </c>
      <c r="Z27" s="183">
        <f>SUMIFS(BKE!$Q:$Q,BKE!$N:$N,'nhap hang tuoi song'!$A:$A,BKE!$M:$M,'nhap hang tuoi song'!Z$4)</f>
        <v>0</v>
      </c>
      <c r="AA27" s="183">
        <f>SUMIFS(BKE!$Q:$Q,BKE!$N:$N,'nhap hang tuoi song'!$A:$A,BKE!$M:$M,'nhap hang tuoi song'!AA$4)</f>
        <v>0</v>
      </c>
      <c r="AB27" s="183">
        <f>SUMIFS(BKE!$Q:$Q,BKE!$N:$N,'nhap hang tuoi song'!$A:$A,BKE!$M:$M,'nhap hang tuoi song'!AB$4)</f>
        <v>0</v>
      </c>
      <c r="AC27" s="183">
        <f>SUMIFS(BKE!$Q:$Q,BKE!$N:$N,'nhap hang tuoi song'!$A:$A,BKE!$M:$M,'nhap hang tuoi song'!AC$4)</f>
        <v>0</v>
      </c>
      <c r="AD27" s="183">
        <f>SUMIFS(BKE!$Q:$Q,BKE!$N:$N,'nhap hang tuoi song'!$A:$A,BKE!$M:$M,'nhap hang tuoi song'!AD$4)</f>
        <v>0</v>
      </c>
      <c r="AE27" s="183">
        <f>SUMIFS(BKE!$Q:$Q,BKE!$N:$N,'nhap hang tuoi song'!$A:$A,BKE!$M:$M,'nhap hang tuoi song'!AE$4)</f>
        <v>0</v>
      </c>
      <c r="AF27" s="183">
        <f>SUMIFS(BKE!$Q:$Q,BKE!$N:$N,'nhap hang tuoi song'!$A:$A,BKE!$M:$M,'nhap hang tuoi song'!AF$4)</f>
        <v>0</v>
      </c>
      <c r="AG27" s="183">
        <f>SUMIFS(BKE!$Q:$Q,BKE!$N:$N,'nhap hang tuoi song'!$A:$A,BKE!$M:$M,'nhap hang tuoi song'!AG$4)</f>
        <v>0</v>
      </c>
      <c r="AH27" s="183">
        <f>SUMIFS(BKE!$Q:$Q,BKE!$N:$N,'nhap hang tuoi song'!$A:$A,BKE!$M:$M,'nhap hang tuoi song'!AH$4)</f>
        <v>0</v>
      </c>
      <c r="AI27" s="183">
        <f>SUMIFS(BKE!$Q:$Q,BKE!$N:$N,'nhap hang tuoi song'!$A:$A,BKE!$M:$M,'nhap hang tuoi song'!AI$4)</f>
        <v>0</v>
      </c>
      <c r="AJ27" s="183">
        <f>SUMIFS(BKE!$Q:$Q,BKE!$N:$N,'nhap hang tuoi song'!$A:$A,BKE!$M:$M,'nhap hang tuoi song'!AJ$4)</f>
        <v>0</v>
      </c>
      <c r="AK27" s="183">
        <f>SUMIFS(BKE!$Q:$Q,BKE!$N:$N,'nhap hang tuoi song'!$A:$A,BKE!$M:$M,'nhap hang tuoi song'!AK$4)</f>
        <v>0</v>
      </c>
      <c r="AL27" s="183">
        <f>SUMIFS(BKE!$Q:$Q,BKE!$N:$N,'nhap hang tuoi song'!$A:$A,BKE!$M:$M,'nhap hang tuoi song'!AL$4)</f>
        <v>0</v>
      </c>
      <c r="AM27" s="183">
        <f>SUMIFS(BKE!$Q:$Q,BKE!$N:$N,'nhap hang tuoi song'!$A:$A,BKE!$M:$M,'nhap hang tuoi song'!AM$4)</f>
        <v>0</v>
      </c>
      <c r="AN27" s="183">
        <f>SUMIFS(BKE!$Q:$Q,BKE!$N:$N,'nhap hang tuoi song'!$A:$A,BKE!$M:$M,'nhap hang tuoi song'!AN$4)</f>
        <v>0</v>
      </c>
      <c r="AO27" s="183">
        <f>SUMIFS(BKE!$Q:$Q,BKE!$N:$N,'nhap hang tuoi song'!$A:$A,BKE!$M:$M,'nhap hang tuoi song'!AO$4)</f>
        <v>0</v>
      </c>
      <c r="AP27" s="183">
        <f>SUMIFS(BKE!$Q:$Q,BKE!$N:$N,'nhap hang tuoi song'!$A:$A,BKE!$M:$M,'nhap hang tuoi song'!AP$4)</f>
        <v>0</v>
      </c>
      <c r="AQ27" s="183">
        <f>SUMIFS(BKE!$Q:$Q,BKE!$N:$N,'nhap hang tuoi song'!$A:$A,BKE!$M:$M,'nhap hang tuoi song'!AQ$4)</f>
        <v>0</v>
      </c>
    </row>
    <row r="28" spans="1:43" ht="12.75">
      <c r="A28" s="26" t="s">
        <v>759</v>
      </c>
      <c r="B28" s="27" t="s">
        <v>760</v>
      </c>
      <c r="C28" s="28" t="s">
        <v>4</v>
      </c>
      <c r="D28" s="218" t="e">
        <f>VLOOKUP(A28,BKE!N215:R239,5,0)</f>
        <v>#DIV/0!</v>
      </c>
      <c r="E28" s="15"/>
      <c r="F28" s="230" t="e">
        <f t="shared" si="7"/>
        <v>#DIV/0!</v>
      </c>
      <c r="G28" s="37">
        <f>SUM(M28:AQ28)</f>
        <v>0</v>
      </c>
      <c r="H28" s="38" t="e">
        <f>G28*D28</f>
        <v>#DIV/0!</v>
      </c>
      <c r="I28" s="14">
        <f>E28+G28-K28</f>
        <v>0</v>
      </c>
      <c r="J28" s="221" t="e">
        <f>I28*D28</f>
        <v>#DIV/0!</v>
      </c>
      <c r="K28" s="15"/>
      <c r="L28" s="221" t="e">
        <f>K28*D28</f>
        <v>#DIV/0!</v>
      </c>
      <c r="M28" s="183">
        <f>SUMIFS(BKE!$Q:$Q,BKE!$N:$N,'nhap hang tuoi song'!$A:$A,BKE!$M:$M,'nhap hang tuoi song'!M$4)</f>
        <v>0</v>
      </c>
      <c r="N28" s="183">
        <f>SUMIFS(BKE!$Q:$Q,BKE!$N:$N,'nhap hang tuoi song'!$A:$A,BKE!$M:$M,'nhap hang tuoi song'!N$4)</f>
        <v>0</v>
      </c>
      <c r="O28" s="183">
        <f>SUMIFS(BKE!$Q:$Q,BKE!$N:$N,'nhap hang tuoi song'!$A:$A,BKE!$M:$M,'nhap hang tuoi song'!O$4)</f>
        <v>0</v>
      </c>
      <c r="P28" s="183">
        <f>SUMIFS(BKE!$Q:$Q,BKE!$N:$N,'nhap hang tuoi song'!$A:$A,BKE!$M:$M,'nhap hang tuoi song'!P$4)</f>
        <v>0</v>
      </c>
      <c r="Q28" s="183">
        <f>SUMIFS(BKE!$Q:$Q,BKE!$N:$N,'nhap hang tuoi song'!$A:$A,BKE!$M:$M,'nhap hang tuoi song'!Q$4)</f>
        <v>0</v>
      </c>
      <c r="R28" s="183">
        <f>SUMIFS(BKE!$Q:$Q,BKE!$N:$N,'nhap hang tuoi song'!$A:$A,BKE!$M:$M,'nhap hang tuoi song'!R$4)</f>
        <v>0</v>
      </c>
      <c r="S28" s="183">
        <f>SUMIFS(BKE!$Q:$Q,BKE!$N:$N,'nhap hang tuoi song'!$A:$A,BKE!$M:$M,'nhap hang tuoi song'!S$4)</f>
        <v>0</v>
      </c>
      <c r="T28" s="183">
        <f>SUMIFS(BKE!$Q:$Q,BKE!$N:$N,'nhap hang tuoi song'!$A:$A,BKE!$M:$M,'nhap hang tuoi song'!T$4)</f>
        <v>0</v>
      </c>
      <c r="U28" s="183">
        <f>SUMIFS(BKE!$Q:$Q,BKE!$N:$N,'nhap hang tuoi song'!$A:$A,BKE!$M:$M,'nhap hang tuoi song'!U$4)</f>
        <v>0</v>
      </c>
      <c r="V28" s="183">
        <f>SUMIFS(BKE!$Q:$Q,BKE!$N:$N,'nhap hang tuoi song'!$A:$A,BKE!$M:$M,'nhap hang tuoi song'!V$4)</f>
        <v>0</v>
      </c>
      <c r="W28" s="183">
        <f>SUMIFS(BKE!$Q:$Q,BKE!$N:$N,'nhap hang tuoi song'!$A:$A,BKE!$M:$M,'nhap hang tuoi song'!W$4)</f>
        <v>0</v>
      </c>
      <c r="X28" s="183">
        <f>SUMIFS(BKE!$Q:$Q,BKE!$N:$N,'nhap hang tuoi song'!$A:$A,BKE!$M:$M,'nhap hang tuoi song'!X$4)</f>
        <v>0</v>
      </c>
      <c r="Y28" s="183">
        <f>SUMIFS(BKE!$Q:$Q,BKE!$N:$N,'nhap hang tuoi song'!$A:$A,BKE!$M:$M,'nhap hang tuoi song'!Y$4)</f>
        <v>0</v>
      </c>
      <c r="Z28" s="183">
        <f>SUMIFS(BKE!$Q:$Q,BKE!$N:$N,'nhap hang tuoi song'!$A:$A,BKE!$M:$M,'nhap hang tuoi song'!Z$4)</f>
        <v>0</v>
      </c>
      <c r="AA28" s="183">
        <f>SUMIFS(BKE!$Q:$Q,BKE!$N:$N,'nhap hang tuoi song'!$A:$A,BKE!$M:$M,'nhap hang tuoi song'!AA$4)</f>
        <v>0</v>
      </c>
      <c r="AB28" s="183">
        <f>SUMIFS(BKE!$Q:$Q,BKE!$N:$N,'nhap hang tuoi song'!$A:$A,BKE!$M:$M,'nhap hang tuoi song'!AB$4)</f>
        <v>0</v>
      </c>
      <c r="AC28" s="183">
        <f>SUMIFS(BKE!$Q:$Q,BKE!$N:$N,'nhap hang tuoi song'!$A:$A,BKE!$M:$M,'nhap hang tuoi song'!AC$4)</f>
        <v>0</v>
      </c>
      <c r="AD28" s="183">
        <f>SUMIFS(BKE!$Q:$Q,BKE!$N:$N,'nhap hang tuoi song'!$A:$A,BKE!$M:$M,'nhap hang tuoi song'!AD$4)</f>
        <v>0</v>
      </c>
      <c r="AE28" s="183">
        <f>SUMIFS(BKE!$Q:$Q,BKE!$N:$N,'nhap hang tuoi song'!$A:$A,BKE!$M:$M,'nhap hang tuoi song'!AE$4)</f>
        <v>0</v>
      </c>
      <c r="AF28" s="183">
        <f>SUMIFS(BKE!$Q:$Q,BKE!$N:$N,'nhap hang tuoi song'!$A:$A,BKE!$M:$M,'nhap hang tuoi song'!AF$4)</f>
        <v>0</v>
      </c>
      <c r="AG28" s="183">
        <f>SUMIFS(BKE!$Q:$Q,BKE!$N:$N,'nhap hang tuoi song'!$A:$A,BKE!$M:$M,'nhap hang tuoi song'!AG$4)</f>
        <v>0</v>
      </c>
      <c r="AH28" s="183">
        <f>SUMIFS(BKE!$Q:$Q,BKE!$N:$N,'nhap hang tuoi song'!$A:$A,BKE!$M:$M,'nhap hang tuoi song'!AH$4)</f>
        <v>0</v>
      </c>
      <c r="AI28" s="183">
        <f>SUMIFS(BKE!$Q:$Q,BKE!$N:$N,'nhap hang tuoi song'!$A:$A,BKE!$M:$M,'nhap hang tuoi song'!AI$4)</f>
        <v>0</v>
      </c>
      <c r="AJ28" s="183">
        <f>SUMIFS(BKE!$Q:$Q,BKE!$N:$N,'nhap hang tuoi song'!$A:$A,BKE!$M:$M,'nhap hang tuoi song'!AJ$4)</f>
        <v>0</v>
      </c>
      <c r="AK28" s="183">
        <f>SUMIFS(BKE!$Q:$Q,BKE!$N:$N,'nhap hang tuoi song'!$A:$A,BKE!$M:$M,'nhap hang tuoi song'!AK$4)</f>
        <v>0</v>
      </c>
      <c r="AL28" s="183">
        <f>SUMIFS(BKE!$Q:$Q,BKE!$N:$N,'nhap hang tuoi song'!$A:$A,BKE!$M:$M,'nhap hang tuoi song'!AL$4)</f>
        <v>0</v>
      </c>
      <c r="AM28" s="183">
        <f>SUMIFS(BKE!$Q:$Q,BKE!$N:$N,'nhap hang tuoi song'!$A:$A,BKE!$M:$M,'nhap hang tuoi song'!AM$4)</f>
        <v>0</v>
      </c>
      <c r="AN28" s="183">
        <f>SUMIFS(BKE!$Q:$Q,BKE!$N:$N,'nhap hang tuoi song'!$A:$A,BKE!$M:$M,'nhap hang tuoi song'!AN$4)</f>
        <v>0</v>
      </c>
      <c r="AO28" s="183">
        <f>SUMIFS(BKE!$Q:$Q,BKE!$N:$N,'nhap hang tuoi song'!$A:$A,BKE!$M:$M,'nhap hang tuoi song'!AO$4)</f>
        <v>0</v>
      </c>
      <c r="AP28" s="183">
        <f>SUMIFS(BKE!$Q:$Q,BKE!$N:$N,'nhap hang tuoi song'!$A:$A,BKE!$M:$M,'nhap hang tuoi song'!AP$4)</f>
        <v>0</v>
      </c>
      <c r="AQ28" s="183">
        <f>SUMIFS(BKE!$Q:$Q,BKE!$N:$N,'nhap hang tuoi song'!$A:$A,BKE!$M:$M,'nhap hang tuoi song'!AQ$4)</f>
        <v>0</v>
      </c>
    </row>
    <row r="29" spans="1:43" ht="12.75">
      <c r="A29" s="26" t="s">
        <v>761</v>
      </c>
      <c r="B29" s="27" t="s">
        <v>762</v>
      </c>
      <c r="C29" s="28" t="s">
        <v>4</v>
      </c>
      <c r="D29" s="218" t="e">
        <f>VLOOKUP(A29,BKE!N216:R240,5,0)</f>
        <v>#DIV/0!</v>
      </c>
      <c r="E29" s="15"/>
      <c r="F29" s="230" t="e">
        <f t="shared" si="7"/>
        <v>#DIV/0!</v>
      </c>
      <c r="G29" s="37">
        <f>SUM(M29:AQ29)</f>
        <v>0</v>
      </c>
      <c r="H29" s="38" t="e">
        <f t="shared" si="9"/>
        <v>#DIV/0!</v>
      </c>
      <c r="I29" s="14">
        <f>E29+G29-K29</f>
        <v>0</v>
      </c>
      <c r="J29" s="221" t="e">
        <f>I29*D29</f>
        <v>#DIV/0!</v>
      </c>
      <c r="K29" s="15"/>
      <c r="L29" s="221" t="e">
        <f>K29*D29</f>
        <v>#DIV/0!</v>
      </c>
      <c r="M29" s="183">
        <f>SUMIFS(BKE!$Q:$Q,BKE!$N:$N,'nhap hang tuoi song'!$A:$A,BKE!$M:$M,'nhap hang tuoi song'!M$4)</f>
        <v>0</v>
      </c>
      <c r="N29" s="183">
        <f>SUMIFS(BKE!$Q:$Q,BKE!$N:$N,'nhap hang tuoi song'!$A:$A,BKE!$M:$M,'nhap hang tuoi song'!N$4)</f>
        <v>0</v>
      </c>
      <c r="O29" s="183">
        <f>SUMIFS(BKE!$Q:$Q,BKE!$N:$N,'nhap hang tuoi song'!$A:$A,BKE!$M:$M,'nhap hang tuoi song'!O$4)</f>
        <v>0</v>
      </c>
      <c r="P29" s="183">
        <f>SUMIFS(BKE!$Q:$Q,BKE!$N:$N,'nhap hang tuoi song'!$A:$A,BKE!$M:$M,'nhap hang tuoi song'!P$4)</f>
        <v>0</v>
      </c>
      <c r="Q29" s="183">
        <f>SUMIFS(BKE!$Q:$Q,BKE!$N:$N,'nhap hang tuoi song'!$A:$A,BKE!$M:$M,'nhap hang tuoi song'!Q$4)</f>
        <v>0</v>
      </c>
      <c r="R29" s="183">
        <f>SUMIFS(BKE!$Q:$Q,BKE!$N:$N,'nhap hang tuoi song'!$A:$A,BKE!$M:$M,'nhap hang tuoi song'!R$4)</f>
        <v>0</v>
      </c>
      <c r="S29" s="183">
        <f>SUMIFS(BKE!$Q:$Q,BKE!$N:$N,'nhap hang tuoi song'!$A:$A,BKE!$M:$M,'nhap hang tuoi song'!S$4)</f>
        <v>0</v>
      </c>
      <c r="T29" s="183">
        <f>SUMIFS(BKE!$Q:$Q,BKE!$N:$N,'nhap hang tuoi song'!$A:$A,BKE!$M:$M,'nhap hang tuoi song'!T$4)</f>
        <v>0</v>
      </c>
      <c r="U29" s="183">
        <f>SUMIFS(BKE!$Q:$Q,BKE!$N:$N,'nhap hang tuoi song'!$A:$A,BKE!$M:$M,'nhap hang tuoi song'!U$4)</f>
        <v>0</v>
      </c>
      <c r="V29" s="183">
        <f>SUMIFS(BKE!$Q:$Q,BKE!$N:$N,'nhap hang tuoi song'!$A:$A,BKE!$M:$M,'nhap hang tuoi song'!V$4)</f>
        <v>0</v>
      </c>
      <c r="W29" s="183">
        <f>SUMIFS(BKE!$Q:$Q,BKE!$N:$N,'nhap hang tuoi song'!$A:$A,BKE!$M:$M,'nhap hang tuoi song'!W$4)</f>
        <v>0</v>
      </c>
      <c r="X29" s="183">
        <f>SUMIFS(BKE!$Q:$Q,BKE!$N:$N,'nhap hang tuoi song'!$A:$A,BKE!$M:$M,'nhap hang tuoi song'!X$4)</f>
        <v>0</v>
      </c>
      <c r="Y29" s="183">
        <f>SUMIFS(BKE!$Q:$Q,BKE!$N:$N,'nhap hang tuoi song'!$A:$A,BKE!$M:$M,'nhap hang tuoi song'!Y$4)</f>
        <v>0</v>
      </c>
      <c r="Z29" s="183">
        <f>SUMIFS(BKE!$Q:$Q,BKE!$N:$N,'nhap hang tuoi song'!$A:$A,BKE!$M:$M,'nhap hang tuoi song'!Z$4)</f>
        <v>0</v>
      </c>
      <c r="AA29" s="183">
        <f>SUMIFS(BKE!$Q:$Q,BKE!$N:$N,'nhap hang tuoi song'!$A:$A,BKE!$M:$M,'nhap hang tuoi song'!AA$4)</f>
        <v>0</v>
      </c>
      <c r="AB29" s="183">
        <f>SUMIFS(BKE!$Q:$Q,BKE!$N:$N,'nhap hang tuoi song'!$A:$A,BKE!$M:$M,'nhap hang tuoi song'!AB$4)</f>
        <v>0</v>
      </c>
      <c r="AC29" s="183">
        <f>SUMIFS(BKE!$Q:$Q,BKE!$N:$N,'nhap hang tuoi song'!$A:$A,BKE!$M:$M,'nhap hang tuoi song'!AC$4)</f>
        <v>0</v>
      </c>
      <c r="AD29" s="183">
        <f>SUMIFS(BKE!$Q:$Q,BKE!$N:$N,'nhap hang tuoi song'!$A:$A,BKE!$M:$M,'nhap hang tuoi song'!AD$4)</f>
        <v>0</v>
      </c>
      <c r="AE29" s="183">
        <f>SUMIFS(BKE!$Q:$Q,BKE!$N:$N,'nhap hang tuoi song'!$A:$A,BKE!$M:$M,'nhap hang tuoi song'!AE$4)</f>
        <v>0</v>
      </c>
      <c r="AF29" s="183">
        <f>SUMIFS(BKE!$Q:$Q,BKE!$N:$N,'nhap hang tuoi song'!$A:$A,BKE!$M:$M,'nhap hang tuoi song'!AF$4)</f>
        <v>0</v>
      </c>
      <c r="AG29" s="183">
        <f>SUMIFS(BKE!$Q:$Q,BKE!$N:$N,'nhap hang tuoi song'!$A:$A,BKE!$M:$M,'nhap hang tuoi song'!AG$4)</f>
        <v>0</v>
      </c>
      <c r="AH29" s="183">
        <f>SUMIFS(BKE!$Q:$Q,BKE!$N:$N,'nhap hang tuoi song'!$A:$A,BKE!$M:$M,'nhap hang tuoi song'!AH$4)</f>
        <v>0</v>
      </c>
      <c r="AI29" s="183">
        <f>SUMIFS(BKE!$Q:$Q,BKE!$N:$N,'nhap hang tuoi song'!$A:$A,BKE!$M:$M,'nhap hang tuoi song'!AI$4)</f>
        <v>0</v>
      </c>
      <c r="AJ29" s="183">
        <f>SUMIFS(BKE!$Q:$Q,BKE!$N:$N,'nhap hang tuoi song'!$A:$A,BKE!$M:$M,'nhap hang tuoi song'!AJ$4)</f>
        <v>0</v>
      </c>
      <c r="AK29" s="183">
        <f>SUMIFS(BKE!$Q:$Q,BKE!$N:$N,'nhap hang tuoi song'!$A:$A,BKE!$M:$M,'nhap hang tuoi song'!AK$4)</f>
        <v>0</v>
      </c>
      <c r="AL29" s="183">
        <f>SUMIFS(BKE!$Q:$Q,BKE!$N:$N,'nhap hang tuoi song'!$A:$A,BKE!$M:$M,'nhap hang tuoi song'!AL$4)</f>
        <v>0</v>
      </c>
      <c r="AM29" s="183">
        <f>SUMIFS(BKE!$Q:$Q,BKE!$N:$N,'nhap hang tuoi song'!$A:$A,BKE!$M:$M,'nhap hang tuoi song'!AM$4)</f>
        <v>0</v>
      </c>
      <c r="AN29" s="183">
        <f>SUMIFS(BKE!$Q:$Q,BKE!$N:$N,'nhap hang tuoi song'!$A:$A,BKE!$M:$M,'nhap hang tuoi song'!AN$4)</f>
        <v>0</v>
      </c>
      <c r="AO29" s="183">
        <f>SUMIFS(BKE!$Q:$Q,BKE!$N:$N,'nhap hang tuoi song'!$A:$A,BKE!$M:$M,'nhap hang tuoi song'!AO$4)</f>
        <v>0</v>
      </c>
      <c r="AP29" s="183">
        <f>SUMIFS(BKE!$Q:$Q,BKE!$N:$N,'nhap hang tuoi song'!$A:$A,BKE!$M:$M,'nhap hang tuoi song'!AP$4)</f>
        <v>0</v>
      </c>
      <c r="AQ29" s="183">
        <f>SUMIFS(BKE!$Q:$Q,BKE!$N:$N,'nhap hang tuoi song'!$A:$A,BKE!$M:$M,'nhap hang tuoi song'!AQ$4)</f>
        <v>0</v>
      </c>
    </row>
    <row r="30" spans="1:43" ht="12.75">
      <c r="A30" s="26" t="s">
        <v>826</v>
      </c>
      <c r="B30" s="27" t="s">
        <v>827</v>
      </c>
      <c r="C30" s="28" t="s">
        <v>4</v>
      </c>
      <c r="D30" s="218">
        <f>VLOOKUP(A30,BKE!N217:R241,5,0)</f>
        <v>0</v>
      </c>
      <c r="E30" s="15"/>
      <c r="F30" s="230">
        <f t="shared" si="7"/>
        <v>0</v>
      </c>
      <c r="G30" s="37">
        <f>SUM(M30:AQ30)</f>
        <v>0</v>
      </c>
      <c r="H30" s="38">
        <f t="shared" si="9"/>
        <v>0</v>
      </c>
      <c r="I30" s="14">
        <f>E30+G30-K30</f>
        <v>0</v>
      </c>
      <c r="J30" s="221">
        <f>I30*D30</f>
        <v>0</v>
      </c>
      <c r="K30" s="15"/>
      <c r="L30" s="221">
        <f>K30*D30</f>
        <v>0</v>
      </c>
      <c r="M30" s="183">
        <f>SUMIFS(BKE!$Q:$Q,BKE!$N:$N,'nhap hang tuoi song'!$A:$A,BKE!$M:$M,'nhap hang tuoi song'!M$4)</f>
        <v>0</v>
      </c>
      <c r="N30" s="183">
        <f>SUMIFS(BKE!$Q:$Q,BKE!$N:$N,'nhap hang tuoi song'!$A:$A,BKE!$M:$M,'nhap hang tuoi song'!N$4)</f>
        <v>0</v>
      </c>
      <c r="O30" s="183">
        <f>SUMIFS(BKE!$Q:$Q,BKE!$N:$N,'nhap hang tuoi song'!$A:$A,BKE!$M:$M,'nhap hang tuoi song'!O$4)</f>
        <v>0</v>
      </c>
      <c r="P30" s="183">
        <f>SUMIFS(BKE!$Q:$Q,BKE!$N:$N,'nhap hang tuoi song'!$A:$A,BKE!$M:$M,'nhap hang tuoi song'!P$4)</f>
        <v>0</v>
      </c>
      <c r="Q30" s="183">
        <f>SUMIFS(BKE!$Q:$Q,BKE!$N:$N,'nhap hang tuoi song'!$A:$A,BKE!$M:$M,'nhap hang tuoi song'!Q$4)</f>
        <v>0</v>
      </c>
      <c r="R30" s="183">
        <f>SUMIFS(BKE!$Q:$Q,BKE!$N:$N,'nhap hang tuoi song'!$A:$A,BKE!$M:$M,'nhap hang tuoi song'!R$4)</f>
        <v>0</v>
      </c>
      <c r="S30" s="183">
        <f>SUMIFS(BKE!$Q:$Q,BKE!$N:$N,'nhap hang tuoi song'!$A:$A,BKE!$M:$M,'nhap hang tuoi song'!S$4)</f>
        <v>0</v>
      </c>
      <c r="T30" s="183">
        <f>SUMIFS(BKE!$Q:$Q,BKE!$N:$N,'nhap hang tuoi song'!$A:$A,BKE!$M:$M,'nhap hang tuoi song'!T$4)</f>
        <v>0</v>
      </c>
      <c r="U30" s="183">
        <f>SUMIFS(BKE!$Q:$Q,BKE!$N:$N,'nhap hang tuoi song'!$A:$A,BKE!$M:$M,'nhap hang tuoi song'!U$4)</f>
        <v>0</v>
      </c>
      <c r="V30" s="183">
        <f>SUMIFS(BKE!$Q:$Q,BKE!$N:$N,'nhap hang tuoi song'!$A:$A,BKE!$M:$M,'nhap hang tuoi song'!V$4)</f>
        <v>0</v>
      </c>
      <c r="W30" s="183">
        <f>SUMIFS(BKE!$Q:$Q,BKE!$N:$N,'nhap hang tuoi song'!$A:$A,BKE!$M:$M,'nhap hang tuoi song'!W$4)</f>
        <v>0</v>
      </c>
      <c r="X30" s="183">
        <f>SUMIFS(BKE!$Q:$Q,BKE!$N:$N,'nhap hang tuoi song'!$A:$A,BKE!$M:$M,'nhap hang tuoi song'!X$4)</f>
        <v>0</v>
      </c>
      <c r="Y30" s="183">
        <f>SUMIFS(BKE!$Q:$Q,BKE!$N:$N,'nhap hang tuoi song'!$A:$A,BKE!$M:$M,'nhap hang tuoi song'!Y$4)</f>
        <v>0</v>
      </c>
      <c r="Z30" s="183">
        <f>SUMIFS(BKE!$Q:$Q,BKE!$N:$N,'nhap hang tuoi song'!$A:$A,BKE!$M:$M,'nhap hang tuoi song'!Z$4)</f>
        <v>0</v>
      </c>
      <c r="AA30" s="183">
        <f>SUMIFS(BKE!$Q:$Q,BKE!$N:$N,'nhap hang tuoi song'!$A:$A,BKE!$M:$M,'nhap hang tuoi song'!AA$4)</f>
        <v>0</v>
      </c>
      <c r="AB30" s="183">
        <f>SUMIFS(BKE!$Q:$Q,BKE!$N:$N,'nhap hang tuoi song'!$A:$A,BKE!$M:$M,'nhap hang tuoi song'!AB$4)</f>
        <v>0</v>
      </c>
      <c r="AC30" s="183">
        <f>SUMIFS(BKE!$Q:$Q,BKE!$N:$N,'nhap hang tuoi song'!$A:$A,BKE!$M:$M,'nhap hang tuoi song'!AC$4)</f>
        <v>0</v>
      </c>
      <c r="AD30" s="183">
        <f>SUMIFS(BKE!$Q:$Q,BKE!$N:$N,'nhap hang tuoi song'!$A:$A,BKE!$M:$M,'nhap hang tuoi song'!AD$4)</f>
        <v>0</v>
      </c>
      <c r="AE30" s="183">
        <f>SUMIFS(BKE!$Q:$Q,BKE!$N:$N,'nhap hang tuoi song'!$A:$A,BKE!$M:$M,'nhap hang tuoi song'!AE$4)</f>
        <v>0</v>
      </c>
      <c r="AF30" s="183">
        <f>SUMIFS(BKE!$Q:$Q,BKE!$N:$N,'nhap hang tuoi song'!$A:$A,BKE!$M:$M,'nhap hang tuoi song'!AF$4)</f>
        <v>0</v>
      </c>
      <c r="AG30" s="183">
        <f>SUMIFS(BKE!$Q:$Q,BKE!$N:$N,'nhap hang tuoi song'!$A:$A,BKE!$M:$M,'nhap hang tuoi song'!AG$4)</f>
        <v>0</v>
      </c>
      <c r="AH30" s="183">
        <f>SUMIFS(BKE!$Q:$Q,BKE!$N:$N,'nhap hang tuoi song'!$A:$A,BKE!$M:$M,'nhap hang tuoi song'!AH$4)</f>
        <v>0</v>
      </c>
      <c r="AI30" s="183">
        <f>SUMIFS(BKE!$Q:$Q,BKE!$N:$N,'nhap hang tuoi song'!$A:$A,BKE!$M:$M,'nhap hang tuoi song'!AI$4)</f>
        <v>0</v>
      </c>
      <c r="AJ30" s="183">
        <f>SUMIFS(BKE!$Q:$Q,BKE!$N:$N,'nhap hang tuoi song'!$A:$A,BKE!$M:$M,'nhap hang tuoi song'!AJ$4)</f>
        <v>0</v>
      </c>
      <c r="AK30" s="183">
        <f>SUMIFS(BKE!$Q:$Q,BKE!$N:$N,'nhap hang tuoi song'!$A:$A,BKE!$M:$M,'nhap hang tuoi song'!AK$4)</f>
        <v>0</v>
      </c>
      <c r="AL30" s="183">
        <f>SUMIFS(BKE!$Q:$Q,BKE!$N:$N,'nhap hang tuoi song'!$A:$A,BKE!$M:$M,'nhap hang tuoi song'!AL$4)</f>
        <v>0</v>
      </c>
      <c r="AM30" s="183">
        <f>SUMIFS(BKE!$Q:$Q,BKE!$N:$N,'nhap hang tuoi song'!$A:$A,BKE!$M:$M,'nhap hang tuoi song'!AM$4)</f>
        <v>0</v>
      </c>
      <c r="AN30" s="183">
        <f>SUMIFS(BKE!$Q:$Q,BKE!$N:$N,'nhap hang tuoi song'!$A:$A,BKE!$M:$M,'nhap hang tuoi song'!AN$4)</f>
        <v>0</v>
      </c>
      <c r="AO30" s="183">
        <f>SUMIFS(BKE!$Q:$Q,BKE!$N:$N,'nhap hang tuoi song'!$A:$A,BKE!$M:$M,'nhap hang tuoi song'!AO$4)</f>
        <v>0</v>
      </c>
      <c r="AP30" s="183">
        <f>SUMIFS(BKE!$Q:$Q,BKE!$N:$N,'nhap hang tuoi song'!$A:$A,BKE!$M:$M,'nhap hang tuoi song'!AP$4)</f>
        <v>0</v>
      </c>
      <c r="AQ30" s="183">
        <f>SUMIFS(BKE!$Q:$Q,BKE!$N:$N,'nhap hang tuoi song'!$A:$A,BKE!$M:$M,'nhap hang tuoi song'!AQ$4)</f>
        <v>0</v>
      </c>
    </row>
    <row r="31" spans="1:43" ht="12.75">
      <c r="A31" s="26" t="s">
        <v>675</v>
      </c>
      <c r="B31" s="27" t="s">
        <v>602</v>
      </c>
      <c r="C31" s="28" t="s">
        <v>76</v>
      </c>
      <c r="D31" s="218">
        <f>VLOOKUP(A31,BKE!N218:R242,5,0)</f>
        <v>4431.75</v>
      </c>
      <c r="E31" s="15">
        <v>14</v>
      </c>
      <c r="F31" s="230">
        <f t="shared" si="7"/>
        <v>62044.5</v>
      </c>
      <c r="G31" s="37">
        <f t="shared" si="8"/>
        <v>12</v>
      </c>
      <c r="H31" s="38">
        <f t="shared" si="9"/>
        <v>53181</v>
      </c>
      <c r="I31" s="14">
        <f t="shared" si="4"/>
        <v>13</v>
      </c>
      <c r="J31" s="221">
        <f t="shared" si="5"/>
        <v>57612.75</v>
      </c>
      <c r="K31" s="15">
        <v>13</v>
      </c>
      <c r="L31" s="221">
        <f t="shared" si="6"/>
        <v>57612.75</v>
      </c>
      <c r="M31" s="183">
        <f>SUMIFS(BKE!$Q:$Q,BKE!$N:$N,'nhap hang tuoi song'!$A:$A,BKE!$M:$M,'nhap hang tuoi song'!M$4)</f>
        <v>0</v>
      </c>
      <c r="N31" s="183">
        <f>SUMIFS(BKE!$Q:$Q,BKE!$N:$N,'nhap hang tuoi song'!$A:$A,BKE!$M:$M,'nhap hang tuoi song'!N$4)</f>
        <v>0</v>
      </c>
      <c r="O31" s="183">
        <f>SUMIFS(BKE!$Q:$Q,BKE!$N:$N,'nhap hang tuoi song'!$A:$A,BKE!$M:$M,'nhap hang tuoi song'!O$4)</f>
        <v>0</v>
      </c>
      <c r="P31" s="183">
        <f>SUMIFS(BKE!$Q:$Q,BKE!$N:$N,'nhap hang tuoi song'!$A:$A,BKE!$M:$M,'nhap hang tuoi song'!P$4)</f>
        <v>0</v>
      </c>
      <c r="Q31" s="183">
        <f>SUMIFS(BKE!$Q:$Q,BKE!$N:$N,'nhap hang tuoi song'!$A:$A,BKE!$M:$M,'nhap hang tuoi song'!Q$4)</f>
        <v>0</v>
      </c>
      <c r="R31" s="183">
        <f>SUMIFS(BKE!$Q:$Q,BKE!$N:$N,'nhap hang tuoi song'!$A:$A,BKE!$M:$M,'nhap hang tuoi song'!R$4)</f>
        <v>0</v>
      </c>
      <c r="S31" s="183">
        <f>SUMIFS(BKE!$Q:$Q,BKE!$N:$N,'nhap hang tuoi song'!$A:$A,BKE!$M:$M,'nhap hang tuoi song'!S$4)</f>
        <v>0</v>
      </c>
      <c r="T31" s="183">
        <f>SUMIFS(BKE!$Q:$Q,BKE!$N:$N,'nhap hang tuoi song'!$A:$A,BKE!$M:$M,'nhap hang tuoi song'!T$4)</f>
        <v>0</v>
      </c>
      <c r="U31" s="183">
        <f>SUMIFS(BKE!$Q:$Q,BKE!$N:$N,'nhap hang tuoi song'!$A:$A,BKE!$M:$M,'nhap hang tuoi song'!U$4)</f>
        <v>0</v>
      </c>
      <c r="V31" s="183">
        <f>SUMIFS(BKE!$Q:$Q,BKE!$N:$N,'nhap hang tuoi song'!$A:$A,BKE!$M:$M,'nhap hang tuoi song'!V$4)</f>
        <v>0</v>
      </c>
      <c r="W31" s="183">
        <f>SUMIFS(BKE!$Q:$Q,BKE!$N:$N,'nhap hang tuoi song'!$A:$A,BKE!$M:$M,'nhap hang tuoi song'!W$4)</f>
        <v>0</v>
      </c>
      <c r="X31" s="183">
        <f>SUMIFS(BKE!$Q:$Q,BKE!$N:$N,'nhap hang tuoi song'!$A:$A,BKE!$M:$M,'nhap hang tuoi song'!X$4)</f>
        <v>0</v>
      </c>
      <c r="Y31" s="183">
        <f>SUMIFS(BKE!$Q:$Q,BKE!$N:$N,'nhap hang tuoi song'!$A:$A,BKE!$M:$M,'nhap hang tuoi song'!Y$4)</f>
        <v>12</v>
      </c>
      <c r="Z31" s="183">
        <f>SUMIFS(BKE!$Q:$Q,BKE!$N:$N,'nhap hang tuoi song'!$A:$A,BKE!$M:$M,'nhap hang tuoi song'!Z$4)</f>
        <v>0</v>
      </c>
      <c r="AA31" s="183">
        <f>SUMIFS(BKE!$Q:$Q,BKE!$N:$N,'nhap hang tuoi song'!$A:$A,BKE!$M:$M,'nhap hang tuoi song'!AA$4)</f>
        <v>0</v>
      </c>
      <c r="AB31" s="183">
        <f>SUMIFS(BKE!$Q:$Q,BKE!$N:$N,'nhap hang tuoi song'!$A:$A,BKE!$M:$M,'nhap hang tuoi song'!AB$4)</f>
        <v>0</v>
      </c>
      <c r="AC31" s="183">
        <f>SUMIFS(BKE!$Q:$Q,BKE!$N:$N,'nhap hang tuoi song'!$A:$A,BKE!$M:$M,'nhap hang tuoi song'!AC$4)</f>
        <v>0</v>
      </c>
      <c r="AD31" s="183">
        <f>SUMIFS(BKE!$Q:$Q,BKE!$N:$N,'nhap hang tuoi song'!$A:$A,BKE!$M:$M,'nhap hang tuoi song'!AD$4)</f>
        <v>0</v>
      </c>
      <c r="AE31" s="183">
        <f>SUMIFS(BKE!$Q:$Q,BKE!$N:$N,'nhap hang tuoi song'!$A:$A,BKE!$M:$M,'nhap hang tuoi song'!AE$4)</f>
        <v>0</v>
      </c>
      <c r="AF31" s="183">
        <f>SUMIFS(BKE!$Q:$Q,BKE!$N:$N,'nhap hang tuoi song'!$A:$A,BKE!$M:$M,'nhap hang tuoi song'!AF$4)</f>
        <v>0</v>
      </c>
      <c r="AG31" s="183">
        <f>SUMIFS(BKE!$Q:$Q,BKE!$N:$N,'nhap hang tuoi song'!$A:$A,BKE!$M:$M,'nhap hang tuoi song'!AG$4)</f>
        <v>0</v>
      </c>
      <c r="AH31" s="183">
        <f>SUMIFS(BKE!$Q:$Q,BKE!$N:$N,'nhap hang tuoi song'!$A:$A,BKE!$M:$M,'nhap hang tuoi song'!AH$4)</f>
        <v>0</v>
      </c>
      <c r="AI31" s="183">
        <f>SUMIFS(BKE!$Q:$Q,BKE!$N:$N,'nhap hang tuoi song'!$A:$A,BKE!$M:$M,'nhap hang tuoi song'!AI$4)</f>
        <v>0</v>
      </c>
      <c r="AJ31" s="183">
        <f>SUMIFS(BKE!$Q:$Q,BKE!$N:$N,'nhap hang tuoi song'!$A:$A,BKE!$M:$M,'nhap hang tuoi song'!AJ$4)</f>
        <v>0</v>
      </c>
      <c r="AK31" s="183">
        <f>SUMIFS(BKE!$Q:$Q,BKE!$N:$N,'nhap hang tuoi song'!$A:$A,BKE!$M:$M,'nhap hang tuoi song'!AK$4)</f>
        <v>0</v>
      </c>
      <c r="AL31" s="183">
        <f>SUMIFS(BKE!$Q:$Q,BKE!$N:$N,'nhap hang tuoi song'!$A:$A,BKE!$M:$M,'nhap hang tuoi song'!AL$4)</f>
        <v>0</v>
      </c>
      <c r="AM31" s="183">
        <f>SUMIFS(BKE!$Q:$Q,BKE!$N:$N,'nhap hang tuoi song'!$A:$A,BKE!$M:$M,'nhap hang tuoi song'!AM$4)</f>
        <v>0</v>
      </c>
      <c r="AN31" s="183">
        <f>SUMIFS(BKE!$Q:$Q,BKE!$N:$N,'nhap hang tuoi song'!$A:$A,BKE!$M:$M,'nhap hang tuoi song'!AN$4)</f>
        <v>0</v>
      </c>
      <c r="AO31" s="183">
        <f>SUMIFS(BKE!$Q:$Q,BKE!$N:$N,'nhap hang tuoi song'!$A:$A,BKE!$M:$M,'nhap hang tuoi song'!AO$4)</f>
        <v>0</v>
      </c>
      <c r="AP31" s="183">
        <f>SUMIFS(BKE!$Q:$Q,BKE!$N:$N,'nhap hang tuoi song'!$A:$A,BKE!$M:$M,'nhap hang tuoi song'!AP$4)</f>
        <v>0</v>
      </c>
      <c r="AQ31" s="183">
        <f>SUMIFS(BKE!$Q:$Q,BKE!$N:$N,'nhap hang tuoi song'!$A:$A,BKE!$M:$M,'nhap hang tuoi song'!AQ$4)</f>
        <v>0</v>
      </c>
    </row>
    <row r="32" spans="1:43" ht="12.75">
      <c r="A32" s="26" t="s">
        <v>676</v>
      </c>
      <c r="B32" s="27" t="s">
        <v>614</v>
      </c>
      <c r="C32" s="28" t="s">
        <v>76</v>
      </c>
      <c r="D32" s="218">
        <f>VLOOKUP(A32,BKE!N219:R243,5,0)</f>
        <v>5727.25</v>
      </c>
      <c r="E32" s="15">
        <v>7</v>
      </c>
      <c r="F32" s="230">
        <f t="shared" si="7"/>
        <v>40090.75</v>
      </c>
      <c r="G32" s="37">
        <f t="shared" si="8"/>
        <v>8</v>
      </c>
      <c r="H32" s="38">
        <f t="shared" si="9"/>
        <v>45818</v>
      </c>
      <c r="I32" s="14">
        <f t="shared" si="4"/>
        <v>5</v>
      </c>
      <c r="J32" s="221">
        <f t="shared" si="5"/>
        <v>28636.25</v>
      </c>
      <c r="K32" s="15">
        <v>10</v>
      </c>
      <c r="L32" s="221">
        <f t="shared" si="6"/>
        <v>57272.5</v>
      </c>
      <c r="M32" s="183">
        <f>SUMIFS(BKE!$Q:$Q,BKE!$N:$N,'nhap hang tuoi song'!$A:$A,BKE!$M:$M,'nhap hang tuoi song'!M$4)</f>
        <v>0</v>
      </c>
      <c r="N32" s="183">
        <f>SUMIFS(BKE!$Q:$Q,BKE!$N:$N,'nhap hang tuoi song'!$A:$A,BKE!$M:$M,'nhap hang tuoi song'!N$4)</f>
        <v>0</v>
      </c>
      <c r="O32" s="183">
        <f>SUMIFS(BKE!$Q:$Q,BKE!$N:$N,'nhap hang tuoi song'!$A:$A,BKE!$M:$M,'nhap hang tuoi song'!O$4)</f>
        <v>0</v>
      </c>
      <c r="P32" s="183">
        <f>SUMIFS(BKE!$Q:$Q,BKE!$N:$N,'nhap hang tuoi song'!$A:$A,BKE!$M:$M,'nhap hang tuoi song'!P$4)</f>
        <v>0</v>
      </c>
      <c r="Q32" s="183">
        <f>SUMIFS(BKE!$Q:$Q,BKE!$N:$N,'nhap hang tuoi song'!$A:$A,BKE!$M:$M,'nhap hang tuoi song'!Q$4)</f>
        <v>0</v>
      </c>
      <c r="R32" s="183">
        <f>SUMIFS(BKE!$Q:$Q,BKE!$N:$N,'nhap hang tuoi song'!$A:$A,BKE!$M:$M,'nhap hang tuoi song'!R$4)</f>
        <v>0</v>
      </c>
      <c r="S32" s="183">
        <f>SUMIFS(BKE!$Q:$Q,BKE!$N:$N,'nhap hang tuoi song'!$A:$A,BKE!$M:$M,'nhap hang tuoi song'!S$4)</f>
        <v>0</v>
      </c>
      <c r="T32" s="183">
        <f>SUMIFS(BKE!$Q:$Q,BKE!$N:$N,'nhap hang tuoi song'!$A:$A,BKE!$M:$M,'nhap hang tuoi song'!T$4)</f>
        <v>0</v>
      </c>
      <c r="U32" s="183">
        <f>SUMIFS(BKE!$Q:$Q,BKE!$N:$N,'nhap hang tuoi song'!$A:$A,BKE!$M:$M,'nhap hang tuoi song'!U$4)</f>
        <v>0</v>
      </c>
      <c r="V32" s="183">
        <f>SUMIFS(BKE!$Q:$Q,BKE!$N:$N,'nhap hang tuoi song'!$A:$A,BKE!$M:$M,'nhap hang tuoi song'!V$4)</f>
        <v>0</v>
      </c>
      <c r="W32" s="183">
        <f>SUMIFS(BKE!$Q:$Q,BKE!$N:$N,'nhap hang tuoi song'!$A:$A,BKE!$M:$M,'nhap hang tuoi song'!W$4)</f>
        <v>0</v>
      </c>
      <c r="X32" s="183">
        <f>SUMIFS(BKE!$Q:$Q,BKE!$N:$N,'nhap hang tuoi song'!$A:$A,BKE!$M:$M,'nhap hang tuoi song'!X$4)</f>
        <v>0</v>
      </c>
      <c r="Y32" s="183">
        <f>SUMIFS(BKE!$Q:$Q,BKE!$N:$N,'nhap hang tuoi song'!$A:$A,BKE!$M:$M,'nhap hang tuoi song'!Y$4)</f>
        <v>8</v>
      </c>
      <c r="Z32" s="183">
        <f>SUMIFS(BKE!$Q:$Q,BKE!$N:$N,'nhap hang tuoi song'!$A:$A,BKE!$M:$M,'nhap hang tuoi song'!Z$4)</f>
        <v>0</v>
      </c>
      <c r="AA32" s="183">
        <f>SUMIFS(BKE!$Q:$Q,BKE!$N:$N,'nhap hang tuoi song'!$A:$A,BKE!$M:$M,'nhap hang tuoi song'!AA$4)</f>
        <v>0</v>
      </c>
      <c r="AB32" s="183">
        <f>SUMIFS(BKE!$Q:$Q,BKE!$N:$N,'nhap hang tuoi song'!$A:$A,BKE!$M:$M,'nhap hang tuoi song'!AB$4)</f>
        <v>0</v>
      </c>
      <c r="AC32" s="183">
        <f>SUMIFS(BKE!$Q:$Q,BKE!$N:$N,'nhap hang tuoi song'!$A:$A,BKE!$M:$M,'nhap hang tuoi song'!AC$4)</f>
        <v>0</v>
      </c>
      <c r="AD32" s="183">
        <f>SUMIFS(BKE!$Q:$Q,BKE!$N:$N,'nhap hang tuoi song'!$A:$A,BKE!$M:$M,'nhap hang tuoi song'!AD$4)</f>
        <v>0</v>
      </c>
      <c r="AE32" s="183">
        <f>SUMIFS(BKE!$Q:$Q,BKE!$N:$N,'nhap hang tuoi song'!$A:$A,BKE!$M:$M,'nhap hang tuoi song'!AE$4)</f>
        <v>0</v>
      </c>
      <c r="AF32" s="183">
        <f>SUMIFS(BKE!$Q:$Q,BKE!$N:$N,'nhap hang tuoi song'!$A:$A,BKE!$M:$M,'nhap hang tuoi song'!AF$4)</f>
        <v>0</v>
      </c>
      <c r="AG32" s="183">
        <f>SUMIFS(BKE!$Q:$Q,BKE!$N:$N,'nhap hang tuoi song'!$A:$A,BKE!$M:$M,'nhap hang tuoi song'!AG$4)</f>
        <v>0</v>
      </c>
      <c r="AH32" s="183">
        <f>SUMIFS(BKE!$Q:$Q,BKE!$N:$N,'nhap hang tuoi song'!$A:$A,BKE!$M:$M,'nhap hang tuoi song'!AH$4)</f>
        <v>0</v>
      </c>
      <c r="AI32" s="183">
        <f>SUMIFS(BKE!$Q:$Q,BKE!$N:$N,'nhap hang tuoi song'!$A:$A,BKE!$M:$M,'nhap hang tuoi song'!AI$4)</f>
        <v>0</v>
      </c>
      <c r="AJ32" s="183">
        <f>SUMIFS(BKE!$Q:$Q,BKE!$N:$N,'nhap hang tuoi song'!$A:$A,BKE!$M:$M,'nhap hang tuoi song'!AJ$4)</f>
        <v>0</v>
      </c>
      <c r="AK32" s="183">
        <f>SUMIFS(BKE!$Q:$Q,BKE!$N:$N,'nhap hang tuoi song'!$A:$A,BKE!$M:$M,'nhap hang tuoi song'!AK$4)</f>
        <v>0</v>
      </c>
      <c r="AL32" s="183">
        <f>SUMIFS(BKE!$Q:$Q,BKE!$N:$N,'nhap hang tuoi song'!$A:$A,BKE!$M:$M,'nhap hang tuoi song'!AL$4)</f>
        <v>0</v>
      </c>
      <c r="AM32" s="183">
        <f>SUMIFS(BKE!$Q:$Q,BKE!$N:$N,'nhap hang tuoi song'!$A:$A,BKE!$M:$M,'nhap hang tuoi song'!AM$4)</f>
        <v>0</v>
      </c>
      <c r="AN32" s="183">
        <f>SUMIFS(BKE!$Q:$Q,BKE!$N:$N,'nhap hang tuoi song'!$A:$A,BKE!$M:$M,'nhap hang tuoi song'!AN$4)</f>
        <v>0</v>
      </c>
      <c r="AO32" s="183">
        <f>SUMIFS(BKE!$Q:$Q,BKE!$N:$N,'nhap hang tuoi song'!$A:$A,BKE!$M:$M,'nhap hang tuoi song'!AO$4)</f>
        <v>0</v>
      </c>
      <c r="AP32" s="183">
        <f>SUMIFS(BKE!$Q:$Q,BKE!$N:$N,'nhap hang tuoi song'!$A:$A,BKE!$M:$M,'nhap hang tuoi song'!AP$4)</f>
        <v>0</v>
      </c>
      <c r="AQ32" s="183">
        <f>SUMIFS(BKE!$Q:$Q,BKE!$N:$N,'nhap hang tuoi song'!$A:$A,BKE!$M:$M,'nhap hang tuoi song'!AQ$4)</f>
        <v>0</v>
      </c>
    </row>
    <row r="33" spans="1:43" ht="12.75">
      <c r="A33" s="6"/>
      <c r="B33" s="18"/>
      <c r="C33" s="19"/>
      <c r="D33" s="219"/>
      <c r="E33" s="15"/>
      <c r="F33" s="230">
        <v>0</v>
      </c>
      <c r="G33" s="37">
        <f t="shared" si="8"/>
        <v>0</v>
      </c>
      <c r="H33" s="38">
        <f t="shared" si="9"/>
        <v>0</v>
      </c>
      <c r="I33" s="14"/>
      <c r="J33" s="221">
        <f t="shared" si="5"/>
        <v>0</v>
      </c>
      <c r="K33" s="15"/>
      <c r="L33" s="221">
        <f t="shared" si="6"/>
        <v>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s="4" customFormat="1" ht="12.75">
      <c r="A34" s="226" t="s">
        <v>2</v>
      </c>
      <c r="B34" s="30" t="s">
        <v>671</v>
      </c>
      <c r="C34" s="31"/>
      <c r="D34" s="227"/>
      <c r="E34" s="228"/>
      <c r="F34" s="229">
        <v>0</v>
      </c>
      <c r="G34" s="228">
        <f t="shared" ref="G34:L34" si="10">G35</f>
        <v>0</v>
      </c>
      <c r="H34" s="229">
        <f t="shared" si="10"/>
        <v>0</v>
      </c>
      <c r="I34" s="228">
        <f t="shared" si="10"/>
        <v>0</v>
      </c>
      <c r="J34" s="229">
        <f t="shared" si="10"/>
        <v>0</v>
      </c>
      <c r="K34" s="228">
        <f t="shared" si="10"/>
        <v>0</v>
      </c>
      <c r="L34" s="229">
        <f t="shared" si="10"/>
        <v>0</v>
      </c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</row>
    <row r="35" spans="1:43" ht="12.75">
      <c r="A35" s="6" t="s">
        <v>674</v>
      </c>
      <c r="B35" s="11" t="s">
        <v>672</v>
      </c>
      <c r="C35" s="7" t="s">
        <v>301</v>
      </c>
      <c r="D35" s="218">
        <v>0</v>
      </c>
      <c r="E35" s="33"/>
      <c r="F35" s="230">
        <v>0</v>
      </c>
      <c r="G35" s="37">
        <f t="shared" si="8"/>
        <v>0</v>
      </c>
      <c r="H35" s="38">
        <f>G35*D35</f>
        <v>0</v>
      </c>
      <c r="I35" s="14">
        <f>E35+G35-K35</f>
        <v>0</v>
      </c>
      <c r="J35" s="221"/>
      <c r="K35" s="15">
        <v>0</v>
      </c>
      <c r="L35" s="221">
        <f>K35*D35</f>
        <v>0</v>
      </c>
      <c r="M35" s="183">
        <f>SUMIFS(BKE!$Q:$Q,BKE!$N:$N,'nhap hang tuoi song'!$A:$A,BKE!$M:$M,'nhap hang tuoi song'!M$4)</f>
        <v>0</v>
      </c>
      <c r="N35" s="183">
        <f>SUMIFS(BKE!$Q:$Q,BKE!$N:$N,'nhap hang tuoi song'!$A:$A,BKE!$M:$M,'nhap hang tuoi song'!N$4)</f>
        <v>0</v>
      </c>
      <c r="O35" s="183">
        <f>SUMIFS(BKE!$Q:$Q,BKE!$N:$N,'nhap hang tuoi song'!$A:$A,BKE!$M:$M,'nhap hang tuoi song'!O$4)</f>
        <v>0</v>
      </c>
      <c r="P35" s="183">
        <f>SUMIFS(BKE!$Q:$Q,BKE!$N:$N,'nhap hang tuoi song'!$A:$A,BKE!$M:$M,'nhap hang tuoi song'!P$4)</f>
        <v>0</v>
      </c>
      <c r="Q35" s="183">
        <f>SUMIFS(BKE!$Q:$Q,BKE!$N:$N,'nhap hang tuoi song'!$A:$A,BKE!$M:$M,'nhap hang tuoi song'!Q$4)</f>
        <v>0</v>
      </c>
      <c r="R35" s="183">
        <f>SUMIFS(BKE!$Q:$Q,BKE!$N:$N,'nhap hang tuoi song'!$A:$A,BKE!$M:$M,'nhap hang tuoi song'!R$4)</f>
        <v>0</v>
      </c>
      <c r="S35" s="183">
        <f>SUMIFS(BKE!$Q:$Q,BKE!$N:$N,'nhap hang tuoi song'!$A:$A,BKE!$M:$M,'nhap hang tuoi song'!S$4)</f>
        <v>0</v>
      </c>
      <c r="T35" s="183">
        <f>SUMIFS(BKE!$Q:$Q,BKE!$N:$N,'nhap hang tuoi song'!$A:$A,BKE!$M:$M,'nhap hang tuoi song'!T$4)</f>
        <v>0</v>
      </c>
      <c r="U35" s="183">
        <f>SUMIFS(BKE!$Q:$Q,BKE!$N:$N,'nhap hang tuoi song'!$A:$A,BKE!$M:$M,'nhap hang tuoi song'!U$4)</f>
        <v>0</v>
      </c>
      <c r="V35" s="183">
        <f>SUMIFS(BKE!$Q:$Q,BKE!$N:$N,'nhap hang tuoi song'!$A:$A,BKE!$M:$M,'nhap hang tuoi song'!V$4)</f>
        <v>0</v>
      </c>
      <c r="W35" s="183">
        <f>SUMIFS(BKE!$Q:$Q,BKE!$N:$N,'nhap hang tuoi song'!$A:$A,BKE!$M:$M,'nhap hang tuoi song'!W$4)</f>
        <v>0</v>
      </c>
      <c r="X35" s="183">
        <f>SUMIFS(BKE!$Q:$Q,BKE!$N:$N,'nhap hang tuoi song'!$A:$A,BKE!$M:$M,'nhap hang tuoi song'!X$4)</f>
        <v>0</v>
      </c>
      <c r="Y35" s="183">
        <f>SUMIFS(BKE!$Q:$Q,BKE!$N:$N,'nhap hang tuoi song'!$A:$A,BKE!$M:$M,'nhap hang tuoi song'!Y$4)</f>
        <v>0</v>
      </c>
      <c r="Z35" s="183">
        <f>SUMIFS(BKE!$Q:$Q,BKE!$N:$N,'nhap hang tuoi song'!$A:$A,BKE!$M:$M,'nhap hang tuoi song'!Z$4)</f>
        <v>0</v>
      </c>
      <c r="AA35" s="183">
        <f>SUMIFS(BKE!$Q:$Q,BKE!$N:$N,'nhap hang tuoi song'!$A:$A,BKE!$M:$M,'nhap hang tuoi song'!AA$4)</f>
        <v>0</v>
      </c>
      <c r="AB35" s="183">
        <f>SUMIFS(BKE!$Q:$Q,BKE!$N:$N,'nhap hang tuoi song'!$A:$A,BKE!$M:$M,'nhap hang tuoi song'!AB$4)</f>
        <v>0</v>
      </c>
      <c r="AC35" s="183">
        <f>SUMIFS(BKE!$Q:$Q,BKE!$N:$N,'nhap hang tuoi song'!$A:$A,BKE!$M:$M,'nhap hang tuoi song'!AC$4)</f>
        <v>0</v>
      </c>
      <c r="AD35" s="183">
        <f>SUMIFS(BKE!$Q:$Q,BKE!$N:$N,'nhap hang tuoi song'!$A:$A,BKE!$M:$M,'nhap hang tuoi song'!AD$4)</f>
        <v>0</v>
      </c>
      <c r="AE35" s="183">
        <f>SUMIFS(BKE!$Q:$Q,BKE!$N:$N,'nhap hang tuoi song'!$A:$A,BKE!$M:$M,'nhap hang tuoi song'!AE$4)</f>
        <v>0</v>
      </c>
      <c r="AF35" s="183">
        <f>SUMIFS(BKE!$Q:$Q,BKE!$N:$N,'nhap hang tuoi song'!$A:$A,BKE!$M:$M,'nhap hang tuoi song'!AF$4)</f>
        <v>0</v>
      </c>
      <c r="AG35" s="183">
        <f>SUMIFS(BKE!$Q:$Q,BKE!$N:$N,'nhap hang tuoi song'!$A:$A,BKE!$M:$M,'nhap hang tuoi song'!AG$4)</f>
        <v>0</v>
      </c>
      <c r="AH35" s="183">
        <f>SUMIFS(BKE!$Q:$Q,BKE!$N:$N,'nhap hang tuoi song'!$A:$A,BKE!$M:$M,'nhap hang tuoi song'!AH$4)</f>
        <v>0</v>
      </c>
      <c r="AI35" s="183">
        <f>SUMIFS(BKE!$Q:$Q,BKE!$N:$N,'nhap hang tuoi song'!$A:$A,BKE!$M:$M,'nhap hang tuoi song'!AI$4)</f>
        <v>0</v>
      </c>
      <c r="AJ35" s="183">
        <f>SUMIFS(BKE!$Q:$Q,BKE!$N:$N,'nhap hang tuoi song'!$A:$A,BKE!$M:$M,'nhap hang tuoi song'!AJ$4)</f>
        <v>0</v>
      </c>
      <c r="AK35" s="183">
        <f>SUMIFS(BKE!$Q:$Q,BKE!$N:$N,'nhap hang tuoi song'!$A:$A,BKE!$M:$M,'nhap hang tuoi song'!AK$4)</f>
        <v>0</v>
      </c>
      <c r="AL35" s="183">
        <f>SUMIFS(BKE!$Q:$Q,BKE!$N:$N,'nhap hang tuoi song'!$A:$A,BKE!$M:$M,'nhap hang tuoi song'!AL$4)</f>
        <v>0</v>
      </c>
      <c r="AM35" s="183">
        <f>SUMIFS(BKE!$Q:$Q,BKE!$N:$N,'nhap hang tuoi song'!$A:$A,BKE!$M:$M,'nhap hang tuoi song'!AM$4)</f>
        <v>0</v>
      </c>
      <c r="AN35" s="183">
        <f>SUMIFS(BKE!$Q:$Q,BKE!$N:$N,'nhap hang tuoi song'!$A:$A,BKE!$M:$M,'nhap hang tuoi song'!AN$4)</f>
        <v>0</v>
      </c>
      <c r="AO35" s="183">
        <f>SUMIFS(BKE!$Q:$Q,BKE!$N:$N,'nhap hang tuoi song'!$A:$A,BKE!$M:$M,'nhap hang tuoi song'!AO$4)</f>
        <v>0</v>
      </c>
      <c r="AP35" s="183">
        <f>SUMIFS(BKE!$Q:$Q,BKE!$N:$N,'nhap hang tuoi song'!$A:$A,BKE!$M:$M,'nhap hang tuoi song'!AP$4)</f>
        <v>0</v>
      </c>
      <c r="AQ35" s="183">
        <f>SUMIFS(BKE!$Q:$Q,BKE!$N:$N,'nhap hang tuoi song'!$A:$A,BKE!$M:$M,'nhap hang tuoi song'!AQ$4)</f>
        <v>0</v>
      </c>
    </row>
    <row r="36" spans="1:43" ht="12.75">
      <c r="A36" s="6"/>
      <c r="B36" s="18"/>
      <c r="C36" s="19"/>
      <c r="D36" s="219"/>
      <c r="E36" s="33"/>
      <c r="F36" s="230"/>
      <c r="G36" s="37"/>
      <c r="H36" s="38"/>
      <c r="I36" s="14"/>
      <c r="J36" s="221"/>
      <c r="K36" s="15"/>
      <c r="L36" s="221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s="4" customFormat="1" ht="12.75">
      <c r="A37" s="226" t="s">
        <v>2</v>
      </c>
      <c r="B37" s="30" t="s">
        <v>677</v>
      </c>
      <c r="C37" s="31"/>
      <c r="D37" s="227"/>
      <c r="E37" s="228"/>
      <c r="F37" s="229">
        <v>0</v>
      </c>
      <c r="G37" s="228">
        <f t="shared" ref="G37:L37" si="11">G38</f>
        <v>0</v>
      </c>
      <c r="H37" s="229">
        <f t="shared" si="11"/>
        <v>0</v>
      </c>
      <c r="I37" s="228">
        <f t="shared" si="11"/>
        <v>0</v>
      </c>
      <c r="J37" s="229">
        <f t="shared" si="11"/>
        <v>0</v>
      </c>
      <c r="K37" s="228">
        <f t="shared" si="11"/>
        <v>0</v>
      </c>
      <c r="L37" s="229">
        <f t="shared" si="11"/>
        <v>0</v>
      </c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  <c r="AC37" s="228"/>
      <c r="AD37" s="228"/>
      <c r="AE37" s="228"/>
      <c r="AF37" s="228"/>
      <c r="AG37" s="228"/>
      <c r="AH37" s="228"/>
      <c r="AI37" s="228"/>
      <c r="AJ37" s="228"/>
      <c r="AK37" s="228"/>
      <c r="AL37" s="228"/>
      <c r="AM37" s="228"/>
      <c r="AN37" s="228"/>
      <c r="AO37" s="228"/>
      <c r="AP37" s="228"/>
      <c r="AQ37" s="228"/>
    </row>
    <row r="38" spans="1:43" ht="12.75">
      <c r="A38" s="6" t="s">
        <v>679</v>
      </c>
      <c r="B38" s="11" t="s">
        <v>678</v>
      </c>
      <c r="C38" s="7" t="s">
        <v>604</v>
      </c>
      <c r="D38" s="218">
        <v>15000</v>
      </c>
      <c r="E38" s="33">
        <v>0</v>
      </c>
      <c r="F38" s="230">
        <v>0</v>
      </c>
      <c r="G38" s="37">
        <f>SUM(M38:AQ38)</f>
        <v>0</v>
      </c>
      <c r="H38" s="38">
        <f>G38*D38</f>
        <v>0</v>
      </c>
      <c r="I38" s="14">
        <f>E38+G38-K38</f>
        <v>0</v>
      </c>
      <c r="J38" s="221">
        <f>I38*D38</f>
        <v>0</v>
      </c>
      <c r="K38" s="15">
        <v>0</v>
      </c>
      <c r="L38" s="221">
        <f>K38*D38</f>
        <v>0</v>
      </c>
      <c r="M38" s="183">
        <f>SUMIFS(BKE!$Q:$Q,BKE!$N:$N,'nhap hang tuoi song'!$A:$A,BKE!$M:$M,'nhap hang tuoi song'!M$4)</f>
        <v>0</v>
      </c>
      <c r="N38" s="183">
        <f>SUMIFS(BKE!$Q:$Q,BKE!$N:$N,'nhap hang tuoi song'!$A:$A,BKE!$M:$M,'nhap hang tuoi song'!N$4)</f>
        <v>0</v>
      </c>
      <c r="O38" s="183">
        <f>SUMIFS(BKE!$Q:$Q,BKE!$N:$N,'nhap hang tuoi song'!$A:$A,BKE!$M:$M,'nhap hang tuoi song'!O$4)</f>
        <v>0</v>
      </c>
      <c r="P38" s="183">
        <f>SUMIFS(BKE!$Q:$Q,BKE!$N:$N,'nhap hang tuoi song'!$A:$A,BKE!$M:$M,'nhap hang tuoi song'!P$4)</f>
        <v>0</v>
      </c>
      <c r="Q38" s="183">
        <f>SUMIFS(BKE!$Q:$Q,BKE!$N:$N,'nhap hang tuoi song'!$A:$A,BKE!$M:$M,'nhap hang tuoi song'!Q$4)</f>
        <v>0</v>
      </c>
      <c r="R38" s="183">
        <f>SUMIFS(BKE!$Q:$Q,BKE!$N:$N,'nhap hang tuoi song'!$A:$A,BKE!$M:$M,'nhap hang tuoi song'!R$4)</f>
        <v>0</v>
      </c>
      <c r="S38" s="183">
        <f>SUMIFS(BKE!$Q:$Q,BKE!$N:$N,'nhap hang tuoi song'!$A:$A,BKE!$M:$M,'nhap hang tuoi song'!S$4)</f>
        <v>0</v>
      </c>
      <c r="T38" s="183">
        <f>SUMIFS(BKE!$Q:$Q,BKE!$N:$N,'nhap hang tuoi song'!$A:$A,BKE!$M:$M,'nhap hang tuoi song'!T$4)</f>
        <v>0</v>
      </c>
      <c r="U38" s="183">
        <f>SUMIFS(BKE!$Q:$Q,BKE!$N:$N,'nhap hang tuoi song'!$A:$A,BKE!$M:$M,'nhap hang tuoi song'!U$4)</f>
        <v>0</v>
      </c>
      <c r="V38" s="183">
        <f>SUMIFS(BKE!$Q:$Q,BKE!$N:$N,'nhap hang tuoi song'!$A:$A,BKE!$M:$M,'nhap hang tuoi song'!V$4)</f>
        <v>0</v>
      </c>
      <c r="W38" s="183">
        <f>SUMIFS(BKE!$Q:$Q,BKE!$N:$N,'nhap hang tuoi song'!$A:$A,BKE!$M:$M,'nhap hang tuoi song'!W$4)</f>
        <v>0</v>
      </c>
      <c r="X38" s="183">
        <f>SUMIFS(BKE!$Q:$Q,BKE!$N:$N,'nhap hang tuoi song'!$A:$A,BKE!$M:$M,'nhap hang tuoi song'!X$4)</f>
        <v>0</v>
      </c>
      <c r="Y38" s="183">
        <f>SUMIFS(BKE!$Q:$Q,BKE!$N:$N,'nhap hang tuoi song'!$A:$A,BKE!$M:$M,'nhap hang tuoi song'!Y$4)</f>
        <v>0</v>
      </c>
      <c r="Z38" s="183">
        <f>SUMIFS(BKE!$Q:$Q,BKE!$N:$N,'nhap hang tuoi song'!$A:$A,BKE!$M:$M,'nhap hang tuoi song'!Z$4)</f>
        <v>0</v>
      </c>
      <c r="AA38" s="183">
        <f>SUMIFS(BKE!$Q:$Q,BKE!$N:$N,'nhap hang tuoi song'!$A:$A,BKE!$M:$M,'nhap hang tuoi song'!AA$4)</f>
        <v>0</v>
      </c>
      <c r="AB38" s="183">
        <f>SUMIFS(BKE!$Q:$Q,BKE!$N:$N,'nhap hang tuoi song'!$A:$A,BKE!$M:$M,'nhap hang tuoi song'!AB$4)</f>
        <v>0</v>
      </c>
      <c r="AC38" s="183">
        <f>SUMIFS(BKE!$Q:$Q,BKE!$N:$N,'nhap hang tuoi song'!$A:$A,BKE!$M:$M,'nhap hang tuoi song'!AC$4)</f>
        <v>0</v>
      </c>
      <c r="AD38" s="183">
        <f>SUMIFS(BKE!$Q:$Q,BKE!$N:$N,'nhap hang tuoi song'!$A:$A,BKE!$M:$M,'nhap hang tuoi song'!AD$4)</f>
        <v>0</v>
      </c>
      <c r="AE38" s="183">
        <f>SUMIFS(BKE!$Q:$Q,BKE!$N:$N,'nhap hang tuoi song'!$A:$A,BKE!$M:$M,'nhap hang tuoi song'!AE$4)</f>
        <v>0</v>
      </c>
      <c r="AF38" s="183">
        <f>SUMIFS(BKE!$Q:$Q,BKE!$N:$N,'nhap hang tuoi song'!$A:$A,BKE!$M:$M,'nhap hang tuoi song'!AF$4)</f>
        <v>0</v>
      </c>
      <c r="AG38" s="183">
        <f>SUMIFS(BKE!$Q:$Q,BKE!$N:$N,'nhap hang tuoi song'!$A:$A,BKE!$M:$M,'nhap hang tuoi song'!AG$4)</f>
        <v>0</v>
      </c>
      <c r="AH38" s="183">
        <f>SUMIFS(BKE!$Q:$Q,BKE!$N:$N,'nhap hang tuoi song'!$A:$A,BKE!$M:$M,'nhap hang tuoi song'!AH$4)</f>
        <v>0</v>
      </c>
      <c r="AI38" s="183">
        <f>SUMIFS(BKE!$Q:$Q,BKE!$N:$N,'nhap hang tuoi song'!$A:$A,BKE!$M:$M,'nhap hang tuoi song'!AI$4)</f>
        <v>0</v>
      </c>
      <c r="AJ38" s="183">
        <f>SUMIFS(BKE!$Q:$Q,BKE!$N:$N,'nhap hang tuoi song'!$A:$A,BKE!$M:$M,'nhap hang tuoi song'!AJ$4)</f>
        <v>0</v>
      </c>
      <c r="AK38" s="183">
        <f>SUMIFS(BKE!$Q:$Q,BKE!$N:$N,'nhap hang tuoi song'!$A:$A,BKE!$M:$M,'nhap hang tuoi song'!AK$4)</f>
        <v>0</v>
      </c>
      <c r="AL38" s="183">
        <f>SUMIFS(BKE!$Q:$Q,BKE!$N:$N,'nhap hang tuoi song'!$A:$A,BKE!$M:$M,'nhap hang tuoi song'!AL$4)</f>
        <v>0</v>
      </c>
      <c r="AM38" s="183">
        <f>SUMIFS(BKE!$Q:$Q,BKE!$N:$N,'nhap hang tuoi song'!$A:$A,BKE!$M:$M,'nhap hang tuoi song'!AM$4)</f>
        <v>0</v>
      </c>
      <c r="AN38" s="183">
        <f>SUMIFS(BKE!$Q:$Q,BKE!$N:$N,'nhap hang tuoi song'!$A:$A,BKE!$M:$M,'nhap hang tuoi song'!AN$4)</f>
        <v>0</v>
      </c>
      <c r="AO38" s="183">
        <f>SUMIFS(BKE!$Q:$Q,BKE!$N:$N,'nhap hang tuoi song'!$A:$A,BKE!$M:$M,'nhap hang tuoi song'!AO$4)</f>
        <v>0</v>
      </c>
      <c r="AP38" s="183">
        <f>SUMIFS(BKE!$Q:$Q,BKE!$N:$N,'nhap hang tuoi song'!$A:$A,BKE!$M:$M,'nhap hang tuoi song'!AP$4)</f>
        <v>0</v>
      </c>
      <c r="AQ38" s="183">
        <f>SUMIFS(BKE!$Q:$Q,BKE!$N:$N,'nhap hang tuoi song'!$A:$A,BKE!$M:$M,'nhap hang tuoi song'!AQ$4)</f>
        <v>0</v>
      </c>
    </row>
    <row r="39" spans="1:43" ht="12.75"/>
    <row r="40" spans="1:43" ht="12.75">
      <c r="F40" s="220">
        <f>F5+F11+F14+F34+F37</f>
        <v>4243929.2104271511</v>
      </c>
      <c r="H40" s="220" t="e">
        <f>H5+H11+H14+H34+H37</f>
        <v>#DIV/0!</v>
      </c>
      <c r="J40" s="220" t="e">
        <f>J5+J11+J14+J34+J37</f>
        <v>#DIV/0!</v>
      </c>
      <c r="L40" s="220" t="e">
        <f>L5+L11+L14+L34+L37</f>
        <v>#DIV/0!</v>
      </c>
    </row>
    <row r="41" spans="1:43" ht="12.75"/>
    <row r="42" spans="1:43" ht="12.75"/>
    <row r="43" spans="1:43" ht="12.75"/>
    <row r="44" spans="1:43" ht="12.75"/>
    <row r="45" spans="1:43" ht="12.75"/>
    <row r="46" spans="1:43" ht="12.75"/>
    <row r="47" spans="1:43" ht="12.75"/>
    <row r="48" spans="1:43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</sheetData>
  <mergeCells count="16">
    <mergeCell ref="G2:H2"/>
    <mergeCell ref="I2:J2"/>
    <mergeCell ref="K2:L2"/>
    <mergeCell ref="I3:I4"/>
    <mergeCell ref="J3:J4"/>
    <mergeCell ref="K3:K4"/>
    <mergeCell ref="L3:L4"/>
    <mergeCell ref="G3:G4"/>
    <mergeCell ref="H3:H4"/>
    <mergeCell ref="E2:F2"/>
    <mergeCell ref="E3:E4"/>
    <mergeCell ref="F3:F4"/>
    <mergeCell ref="A2:A4"/>
    <mergeCell ref="B2:B4"/>
    <mergeCell ref="C2:C4"/>
    <mergeCell ref="D2:D4"/>
  </mergeCells>
  <conditionalFormatting sqref="B32:B34 B36 B5:B16">
    <cfRule type="expression" dxfId="939" priority="155" stopIfTrue="1">
      <formula>AND(COUNTIF(#REF!, B5)&gt;1,NOT(ISBLANK(B5)))</formula>
    </cfRule>
  </conditionalFormatting>
  <conditionalFormatting sqref="B15:B16 B6:B13">
    <cfRule type="expression" dxfId="938" priority="150" stopIfTrue="1">
      <formula>AND(COUNTIF(#REF!, B6)+COUNTIF(#REF!, B6)&gt;1,NOT(ISBLANK(B6)))</formula>
    </cfRule>
  </conditionalFormatting>
  <conditionalFormatting sqref="B15">
    <cfRule type="duplicateValues" dxfId="937" priority="32"/>
  </conditionalFormatting>
  <conditionalFormatting sqref="B15">
    <cfRule type="duplicateValues" dxfId="936" priority="24"/>
  </conditionalFormatting>
  <conditionalFormatting sqref="B31">
    <cfRule type="duplicateValues" dxfId="935" priority="15"/>
  </conditionalFormatting>
  <conditionalFormatting sqref="B32 B26:B30">
    <cfRule type="duplicateValues" dxfId="934" priority="12"/>
  </conditionalFormatting>
  <conditionalFormatting sqref="B20">
    <cfRule type="duplicateValues" dxfId="933" priority="10"/>
  </conditionalFormatting>
  <conditionalFormatting sqref="B15">
    <cfRule type="expression" dxfId="932" priority="365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931" priority="379" stopIfTrue="1">
      <formula>AND(COUNTIF(#REF!, B15)+COUNTIF(#REF!, B15)+COUNTIF(#REF!, B15)&gt;1,NOT(ISBLANK(B15)))</formula>
    </cfRule>
  </conditionalFormatting>
  <conditionalFormatting sqref="B15">
    <cfRule type="expression" dxfId="930" priority="380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929" priority="6572"/>
  </conditionalFormatting>
  <conditionalFormatting sqref="B22:B24">
    <cfRule type="duplicateValues" dxfId="928" priority="12613"/>
  </conditionalFormatting>
  <conditionalFormatting sqref="B22:B24 B16:B20">
    <cfRule type="duplicateValues" dxfId="927" priority="12615"/>
  </conditionalFormatting>
  <conditionalFormatting sqref="B22:B23 B16:B19">
    <cfRule type="duplicateValues" dxfId="926" priority="12618"/>
  </conditionalFormatting>
  <conditionalFormatting sqref="B22:B23">
    <cfRule type="duplicateValues" dxfId="925" priority="12620"/>
  </conditionalFormatting>
  <conditionalFormatting sqref="B16:B19 B21:B22">
    <cfRule type="duplicateValues" dxfId="924" priority="12622"/>
  </conditionalFormatting>
  <conditionalFormatting sqref="B24 B16:B22">
    <cfRule type="duplicateValues" dxfId="923" priority="12625"/>
  </conditionalFormatting>
  <conditionalFormatting sqref="B24">
    <cfRule type="duplicateValues" dxfId="922" priority="12627"/>
  </conditionalFormatting>
  <conditionalFormatting sqref="B25:B26">
    <cfRule type="duplicateValues" dxfId="921" priority="12631"/>
  </conditionalFormatting>
  <conditionalFormatting sqref="B26:B32">
    <cfRule type="duplicateValues" dxfId="920" priority="12634"/>
  </conditionalFormatting>
  <conditionalFormatting sqref="B26:B30">
    <cfRule type="duplicateValues" dxfId="919" priority="12636"/>
  </conditionalFormatting>
  <conditionalFormatting sqref="B6:B9">
    <cfRule type="duplicateValues" dxfId="918" priority="12641"/>
  </conditionalFormatting>
  <conditionalFormatting sqref="B37">
    <cfRule type="expression" dxfId="917" priority="1" stopIfTrue="1">
      <formula>AND(COUNTIF(#REF!, B37)&gt;1,NOT(ISBLANK(B37)))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K22" sqref="K22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9" max="9" width="11" customWidth="1"/>
    <col min="11" max="11" width="13.5703125" customWidth="1"/>
    <col min="14" max="14" width="11" customWidth="1"/>
    <col min="16" max="16" width="13.5703125" customWidth="1"/>
  </cols>
  <sheetData>
    <row r="1" spans="1:16" ht="21">
      <c r="A1" s="451" t="s">
        <v>926</v>
      </c>
      <c r="B1" s="451"/>
      <c r="C1" s="451"/>
      <c r="D1" s="451"/>
      <c r="E1" s="451"/>
      <c r="F1" s="451"/>
      <c r="G1" s="403"/>
      <c r="H1" s="403"/>
      <c r="I1" s="403"/>
      <c r="J1" s="403"/>
      <c r="K1" s="403"/>
      <c r="L1" s="403"/>
      <c r="M1" s="403"/>
      <c r="N1" s="403"/>
      <c r="O1" s="403"/>
      <c r="P1" s="403"/>
    </row>
    <row r="2" spans="1:16" ht="21">
      <c r="A2" s="65"/>
    </row>
    <row r="3" spans="1:16" ht="15" customHeight="1">
      <c r="A3" s="448" t="s">
        <v>588</v>
      </c>
      <c r="B3" s="447" t="s">
        <v>928</v>
      </c>
      <c r="C3" s="447"/>
      <c r="D3" s="448" t="s">
        <v>590</v>
      </c>
      <c r="E3" s="448" t="s">
        <v>591</v>
      </c>
      <c r="F3" s="449" t="s">
        <v>592</v>
      </c>
      <c r="G3" s="447" t="s">
        <v>929</v>
      </c>
      <c r="H3" s="447"/>
      <c r="I3" s="448" t="s">
        <v>590</v>
      </c>
      <c r="J3" s="448" t="s">
        <v>591</v>
      </c>
      <c r="K3" s="449" t="s">
        <v>592</v>
      </c>
      <c r="L3" s="447" t="s">
        <v>930</v>
      </c>
      <c r="M3" s="447"/>
      <c r="N3" s="448" t="s">
        <v>590</v>
      </c>
      <c r="O3" s="448" t="s">
        <v>591</v>
      </c>
      <c r="P3" s="449" t="s">
        <v>592</v>
      </c>
    </row>
    <row r="4" spans="1:16">
      <c r="A4" s="448"/>
      <c r="B4" s="398" t="s">
        <v>593</v>
      </c>
      <c r="C4" s="398" t="s">
        <v>594</v>
      </c>
      <c r="D4" s="448"/>
      <c r="E4" s="448"/>
      <c r="F4" s="450"/>
      <c r="G4" s="398" t="s">
        <v>593</v>
      </c>
      <c r="H4" s="398" t="s">
        <v>594</v>
      </c>
      <c r="I4" s="448"/>
      <c r="J4" s="448"/>
      <c r="K4" s="450"/>
      <c r="L4" s="398" t="s">
        <v>593</v>
      </c>
      <c r="M4" s="398" t="s">
        <v>594</v>
      </c>
      <c r="N4" s="448"/>
      <c r="O4" s="448"/>
      <c r="P4" s="450"/>
    </row>
    <row r="5" spans="1:16">
      <c r="A5" s="390">
        <v>1</v>
      </c>
      <c r="B5" s="391">
        <v>20371</v>
      </c>
      <c r="C5" s="391">
        <v>21598</v>
      </c>
      <c r="D5" s="391">
        <f>C5-B5</f>
        <v>1227</v>
      </c>
      <c r="E5" s="399">
        <v>3991</v>
      </c>
      <c r="F5" s="399">
        <f>E5*D5</f>
        <v>4896957</v>
      </c>
      <c r="G5" s="391">
        <v>11581</v>
      </c>
      <c r="H5" s="391">
        <v>12257</v>
      </c>
      <c r="I5" s="391">
        <f>H5-G5</f>
        <v>676</v>
      </c>
      <c r="J5" s="399">
        <v>1412</v>
      </c>
      <c r="K5" s="399">
        <f>J5*I5</f>
        <v>954512</v>
      </c>
      <c r="L5" s="391">
        <v>60410</v>
      </c>
      <c r="M5" s="391">
        <v>63911</v>
      </c>
      <c r="N5" s="391">
        <f>M5-L5</f>
        <v>3501</v>
      </c>
      <c r="O5" s="399">
        <v>2320</v>
      </c>
      <c r="P5" s="399">
        <f>O5*N5</f>
        <v>8122320</v>
      </c>
    </row>
    <row r="6" spans="1:16">
      <c r="A6" s="390">
        <v>2</v>
      </c>
      <c r="B6" s="391">
        <f>C5</f>
        <v>21598</v>
      </c>
      <c r="C6" s="391">
        <v>22748</v>
      </c>
      <c r="D6" s="391">
        <f t="shared" ref="D6:D16" si="0">C6-B6</f>
        <v>1150</v>
      </c>
      <c r="E6" s="399">
        <v>3991</v>
      </c>
      <c r="F6" s="399">
        <f t="shared" ref="F6:F16" si="1">E6*D6</f>
        <v>4589650</v>
      </c>
      <c r="G6" s="391">
        <f>H5</f>
        <v>12257</v>
      </c>
      <c r="H6" s="391">
        <v>12918</v>
      </c>
      <c r="I6" s="391">
        <f t="shared" ref="I6:I16" si="2">H6-G6</f>
        <v>661</v>
      </c>
      <c r="J6" s="399">
        <v>1412</v>
      </c>
      <c r="K6" s="399">
        <f t="shared" ref="K6:K16" si="3">J6*I6</f>
        <v>933332</v>
      </c>
      <c r="L6" s="391">
        <f>M5</f>
        <v>63911</v>
      </c>
      <c r="M6" s="391">
        <v>67223</v>
      </c>
      <c r="N6" s="391">
        <f t="shared" ref="N6:N16" si="4">M6-L6</f>
        <v>3312</v>
      </c>
      <c r="O6" s="399">
        <v>2320</v>
      </c>
      <c r="P6" s="399">
        <f t="shared" ref="P6:P16" si="5">O6*N6</f>
        <v>7683840</v>
      </c>
    </row>
    <row r="7" spans="1:16">
      <c r="A7" s="390">
        <v>3</v>
      </c>
      <c r="B7" s="391">
        <f t="shared" ref="B7:B16" si="6">C6</f>
        <v>22748</v>
      </c>
      <c r="C7" s="391">
        <v>23783</v>
      </c>
      <c r="D7" s="391">
        <f t="shared" si="0"/>
        <v>1035</v>
      </c>
      <c r="E7" s="399">
        <v>3991</v>
      </c>
      <c r="F7" s="399">
        <f t="shared" si="1"/>
        <v>4130685</v>
      </c>
      <c r="G7" s="391">
        <f t="shared" ref="G7:G16" si="7">H6</f>
        <v>12918</v>
      </c>
      <c r="H7" s="391">
        <v>13504</v>
      </c>
      <c r="I7" s="391">
        <f t="shared" si="2"/>
        <v>586</v>
      </c>
      <c r="J7" s="399">
        <v>1412</v>
      </c>
      <c r="K7" s="399">
        <f t="shared" si="3"/>
        <v>827432</v>
      </c>
      <c r="L7" s="391">
        <f t="shared" ref="L7:L16" si="8">M6</f>
        <v>67223</v>
      </c>
      <c r="M7" s="391">
        <v>70295</v>
      </c>
      <c r="N7" s="391">
        <f t="shared" si="4"/>
        <v>3072</v>
      </c>
      <c r="O7" s="399">
        <v>2320</v>
      </c>
      <c r="P7" s="399">
        <f t="shared" si="5"/>
        <v>7127040</v>
      </c>
    </row>
    <row r="8" spans="1:16">
      <c r="A8" s="390">
        <v>4</v>
      </c>
      <c r="B8" s="391">
        <f t="shared" si="6"/>
        <v>23783</v>
      </c>
      <c r="C8" s="391">
        <v>24977</v>
      </c>
      <c r="D8" s="391">
        <f t="shared" si="0"/>
        <v>1194</v>
      </c>
      <c r="E8" s="399">
        <v>3991</v>
      </c>
      <c r="F8" s="399">
        <f t="shared" si="1"/>
        <v>4765254</v>
      </c>
      <c r="G8" s="391">
        <f t="shared" si="7"/>
        <v>13504</v>
      </c>
      <c r="H8" s="391">
        <v>14193</v>
      </c>
      <c r="I8" s="391">
        <f t="shared" si="2"/>
        <v>689</v>
      </c>
      <c r="J8" s="399">
        <v>1412</v>
      </c>
      <c r="K8" s="399">
        <f t="shared" si="3"/>
        <v>972868</v>
      </c>
      <c r="L8" s="391">
        <f t="shared" si="8"/>
        <v>70295</v>
      </c>
      <c r="M8" s="391">
        <v>73752</v>
      </c>
      <c r="N8" s="391">
        <f t="shared" si="4"/>
        <v>3457</v>
      </c>
      <c r="O8" s="399">
        <v>2320</v>
      </c>
      <c r="P8" s="399">
        <f t="shared" si="5"/>
        <v>8020240</v>
      </c>
    </row>
    <row r="9" spans="1:16">
      <c r="A9" s="390">
        <v>5</v>
      </c>
      <c r="B9" s="391">
        <f t="shared" si="6"/>
        <v>24977</v>
      </c>
      <c r="C9" s="391">
        <v>26141</v>
      </c>
      <c r="D9" s="391">
        <f t="shared" si="0"/>
        <v>1164</v>
      </c>
      <c r="E9" s="399">
        <v>3991</v>
      </c>
      <c r="F9" s="399">
        <f t="shared" si="1"/>
        <v>4645524</v>
      </c>
      <c r="G9" s="391">
        <f t="shared" si="7"/>
        <v>14193</v>
      </c>
      <c r="H9" s="391">
        <v>14840</v>
      </c>
      <c r="I9" s="391">
        <f t="shared" si="2"/>
        <v>647</v>
      </c>
      <c r="J9" s="399">
        <v>1412</v>
      </c>
      <c r="K9" s="399">
        <f t="shared" si="3"/>
        <v>913564</v>
      </c>
      <c r="L9" s="391">
        <f t="shared" si="8"/>
        <v>73752</v>
      </c>
      <c r="M9" s="391">
        <v>77135</v>
      </c>
      <c r="N9" s="391">
        <f t="shared" si="4"/>
        <v>3383</v>
      </c>
      <c r="O9" s="399">
        <v>2320</v>
      </c>
      <c r="P9" s="399">
        <f t="shared" si="5"/>
        <v>7848560</v>
      </c>
    </row>
    <row r="10" spans="1:16">
      <c r="A10" s="390">
        <v>6</v>
      </c>
      <c r="B10" s="391">
        <f t="shared" si="6"/>
        <v>26141</v>
      </c>
      <c r="C10" s="391">
        <v>27317</v>
      </c>
      <c r="D10" s="391">
        <f t="shared" si="0"/>
        <v>1176</v>
      </c>
      <c r="E10" s="399">
        <v>3991</v>
      </c>
      <c r="F10" s="399">
        <f t="shared" si="1"/>
        <v>4693416</v>
      </c>
      <c r="G10" s="391">
        <f t="shared" si="7"/>
        <v>14840</v>
      </c>
      <c r="H10" s="391">
        <v>16619</v>
      </c>
      <c r="I10" s="391">
        <f t="shared" si="2"/>
        <v>1779</v>
      </c>
      <c r="J10" s="399">
        <v>1412</v>
      </c>
      <c r="K10" s="399">
        <f t="shared" si="3"/>
        <v>2511948</v>
      </c>
      <c r="L10" s="391">
        <f t="shared" si="8"/>
        <v>77135</v>
      </c>
      <c r="M10" s="391">
        <v>80701</v>
      </c>
      <c r="N10" s="391">
        <f t="shared" si="4"/>
        <v>3566</v>
      </c>
      <c r="O10" s="399">
        <v>2320</v>
      </c>
      <c r="P10" s="399">
        <f t="shared" si="5"/>
        <v>8273120</v>
      </c>
    </row>
    <row r="11" spans="1:16">
      <c r="A11" s="390">
        <v>7</v>
      </c>
      <c r="B11" s="391">
        <f t="shared" si="6"/>
        <v>27317</v>
      </c>
      <c r="C11" s="391"/>
      <c r="D11" s="391">
        <f t="shared" si="0"/>
        <v>-27317</v>
      </c>
      <c r="E11" s="399">
        <v>3991</v>
      </c>
      <c r="F11" s="399">
        <f t="shared" si="1"/>
        <v>-109022147</v>
      </c>
      <c r="G11" s="391">
        <f t="shared" si="7"/>
        <v>16619</v>
      </c>
      <c r="H11" s="391"/>
      <c r="I11" s="391">
        <f t="shared" si="2"/>
        <v>-16619</v>
      </c>
      <c r="J11" s="399">
        <v>1412</v>
      </c>
      <c r="K11" s="399">
        <f t="shared" si="3"/>
        <v>-23466028</v>
      </c>
      <c r="L11" s="391">
        <f t="shared" si="8"/>
        <v>80701</v>
      </c>
      <c r="M11" s="391"/>
      <c r="N11" s="391">
        <f t="shared" si="4"/>
        <v>-80701</v>
      </c>
      <c r="O11" s="399">
        <v>2320</v>
      </c>
      <c r="P11" s="399">
        <f t="shared" si="5"/>
        <v>-187226320</v>
      </c>
    </row>
    <row r="12" spans="1:16">
      <c r="A12" s="390">
        <v>8</v>
      </c>
      <c r="B12" s="391">
        <f t="shared" si="6"/>
        <v>0</v>
      </c>
      <c r="C12" s="391"/>
      <c r="D12" s="391">
        <f t="shared" si="0"/>
        <v>0</v>
      </c>
      <c r="E12" s="399">
        <v>3991</v>
      </c>
      <c r="F12" s="399">
        <f t="shared" si="1"/>
        <v>0</v>
      </c>
      <c r="G12" s="391">
        <f t="shared" si="7"/>
        <v>0</v>
      </c>
      <c r="H12" s="391"/>
      <c r="I12" s="391">
        <f t="shared" si="2"/>
        <v>0</v>
      </c>
      <c r="J12" s="399">
        <v>1412</v>
      </c>
      <c r="K12" s="399">
        <f t="shared" si="3"/>
        <v>0</v>
      </c>
      <c r="L12" s="391">
        <f t="shared" si="8"/>
        <v>0</v>
      </c>
      <c r="M12" s="391"/>
      <c r="N12" s="391">
        <f t="shared" si="4"/>
        <v>0</v>
      </c>
      <c r="O12" s="399">
        <v>2320</v>
      </c>
      <c r="P12" s="399">
        <f t="shared" si="5"/>
        <v>0</v>
      </c>
    </row>
    <row r="13" spans="1:16">
      <c r="A13" s="390">
        <v>9</v>
      </c>
      <c r="B13" s="391">
        <f t="shared" si="6"/>
        <v>0</v>
      </c>
      <c r="C13" s="391"/>
      <c r="D13" s="391">
        <f t="shared" si="0"/>
        <v>0</v>
      </c>
      <c r="E13" s="399">
        <v>3991</v>
      </c>
      <c r="F13" s="399">
        <f t="shared" si="1"/>
        <v>0</v>
      </c>
      <c r="G13" s="391">
        <f t="shared" si="7"/>
        <v>0</v>
      </c>
      <c r="H13" s="391"/>
      <c r="I13" s="391">
        <f t="shared" si="2"/>
        <v>0</v>
      </c>
      <c r="J13" s="399">
        <v>1412</v>
      </c>
      <c r="K13" s="399">
        <f t="shared" si="3"/>
        <v>0</v>
      </c>
      <c r="L13" s="391">
        <f t="shared" si="8"/>
        <v>0</v>
      </c>
      <c r="M13" s="391"/>
      <c r="N13" s="391">
        <f t="shared" si="4"/>
        <v>0</v>
      </c>
      <c r="O13" s="399">
        <v>2320</v>
      </c>
      <c r="P13" s="399">
        <f t="shared" si="5"/>
        <v>0</v>
      </c>
    </row>
    <row r="14" spans="1:16">
      <c r="A14" s="390">
        <v>10</v>
      </c>
      <c r="B14" s="391">
        <f t="shared" si="6"/>
        <v>0</v>
      </c>
      <c r="C14" s="391"/>
      <c r="D14" s="391">
        <f t="shared" si="0"/>
        <v>0</v>
      </c>
      <c r="E14" s="399">
        <v>3991</v>
      </c>
      <c r="F14" s="399">
        <f t="shared" si="1"/>
        <v>0</v>
      </c>
      <c r="G14" s="391">
        <f t="shared" si="7"/>
        <v>0</v>
      </c>
      <c r="H14" s="391"/>
      <c r="I14" s="391">
        <f t="shared" si="2"/>
        <v>0</v>
      </c>
      <c r="J14" s="399">
        <v>1412</v>
      </c>
      <c r="K14" s="399">
        <f t="shared" si="3"/>
        <v>0</v>
      </c>
      <c r="L14" s="391">
        <f t="shared" si="8"/>
        <v>0</v>
      </c>
      <c r="M14" s="391"/>
      <c r="N14" s="391">
        <f t="shared" si="4"/>
        <v>0</v>
      </c>
      <c r="O14" s="399">
        <v>2320</v>
      </c>
      <c r="P14" s="399">
        <f t="shared" si="5"/>
        <v>0</v>
      </c>
    </row>
    <row r="15" spans="1:16">
      <c r="A15" s="390">
        <v>11</v>
      </c>
      <c r="B15" s="391">
        <f t="shared" si="6"/>
        <v>0</v>
      </c>
      <c r="C15" s="391"/>
      <c r="D15" s="391">
        <f t="shared" si="0"/>
        <v>0</v>
      </c>
      <c r="E15" s="399">
        <v>3991</v>
      </c>
      <c r="F15" s="399">
        <f t="shared" si="1"/>
        <v>0</v>
      </c>
      <c r="G15" s="391">
        <f t="shared" si="7"/>
        <v>0</v>
      </c>
      <c r="H15" s="391"/>
      <c r="I15" s="391">
        <f t="shared" si="2"/>
        <v>0</v>
      </c>
      <c r="J15" s="399">
        <v>1412</v>
      </c>
      <c r="K15" s="399">
        <f t="shared" si="3"/>
        <v>0</v>
      </c>
      <c r="L15" s="391">
        <f t="shared" si="8"/>
        <v>0</v>
      </c>
      <c r="M15" s="391"/>
      <c r="N15" s="391">
        <f t="shared" si="4"/>
        <v>0</v>
      </c>
      <c r="O15" s="399">
        <v>2320</v>
      </c>
      <c r="P15" s="399">
        <f t="shared" si="5"/>
        <v>0</v>
      </c>
    </row>
    <row r="16" spans="1:16">
      <c r="A16" s="390">
        <v>12</v>
      </c>
      <c r="B16" s="391">
        <f t="shared" si="6"/>
        <v>0</v>
      </c>
      <c r="C16" s="391"/>
      <c r="D16" s="391">
        <f t="shared" si="0"/>
        <v>0</v>
      </c>
      <c r="E16" s="399">
        <v>3991</v>
      </c>
      <c r="F16" s="399">
        <f t="shared" si="1"/>
        <v>0</v>
      </c>
      <c r="G16" s="391">
        <f t="shared" si="7"/>
        <v>0</v>
      </c>
      <c r="H16" s="391"/>
      <c r="I16" s="391">
        <f t="shared" si="2"/>
        <v>0</v>
      </c>
      <c r="J16" s="399">
        <v>1412</v>
      </c>
      <c r="K16" s="399">
        <f t="shared" si="3"/>
        <v>0</v>
      </c>
      <c r="L16" s="391">
        <f t="shared" si="8"/>
        <v>0</v>
      </c>
      <c r="M16" s="391"/>
      <c r="N16" s="391">
        <f t="shared" si="4"/>
        <v>0</v>
      </c>
      <c r="O16" s="399">
        <v>2320</v>
      </c>
      <c r="P16" s="399">
        <f t="shared" si="5"/>
        <v>0</v>
      </c>
    </row>
    <row r="17" spans="1:16">
      <c r="A17" s="117" t="s">
        <v>585</v>
      </c>
      <c r="B17" s="391"/>
      <c r="C17" s="391"/>
      <c r="D17" s="391">
        <f>SUM(D5:D16)</f>
        <v>-20371</v>
      </c>
      <c r="E17" s="399">
        <f>SUM(E5:E16)</f>
        <v>47892</v>
      </c>
      <c r="F17" s="399">
        <f>SUM(F5:F16)</f>
        <v>-81300661</v>
      </c>
      <c r="G17" s="391"/>
      <c r="H17" s="391"/>
      <c r="I17" s="391">
        <f>SUM(I5:I16)</f>
        <v>-11581</v>
      </c>
      <c r="J17" s="391">
        <f>SUM(J5:J16)</f>
        <v>16944</v>
      </c>
      <c r="K17" s="391">
        <f>SUM(K5:K16)</f>
        <v>-16352372</v>
      </c>
      <c r="L17" s="391"/>
      <c r="M17" s="391"/>
      <c r="N17" s="391">
        <f>SUM(N5:N16)</f>
        <v>-60410</v>
      </c>
      <c r="O17" s="391">
        <f>SUM(O5:O16)</f>
        <v>27840</v>
      </c>
      <c r="P17" s="391">
        <f>SUM(P5:P16)</f>
        <v>-140151200</v>
      </c>
    </row>
    <row r="21" spans="1:16" ht="21">
      <c r="A21" s="451" t="s">
        <v>927</v>
      </c>
      <c r="B21" s="451"/>
      <c r="C21" s="451"/>
      <c r="D21" s="451"/>
      <c r="E21" s="451"/>
      <c r="F21" s="451"/>
      <c r="G21" s="403"/>
      <c r="H21" s="403"/>
      <c r="I21" s="403"/>
      <c r="J21" s="403"/>
      <c r="K21" s="403"/>
      <c r="L21" s="403"/>
      <c r="M21" s="403"/>
      <c r="N21" s="403"/>
      <c r="O21" s="403"/>
      <c r="P21" s="403"/>
    </row>
    <row r="22" spans="1:16" ht="21">
      <c r="A22" s="65"/>
    </row>
    <row r="23" spans="1:16" ht="15" customHeight="1">
      <c r="A23" s="448" t="s">
        <v>588</v>
      </c>
      <c r="B23" s="447" t="s">
        <v>589</v>
      </c>
      <c r="C23" s="447"/>
      <c r="D23" s="448" t="s">
        <v>590</v>
      </c>
      <c r="E23" s="448" t="s">
        <v>591</v>
      </c>
      <c r="F23" s="448" t="s">
        <v>592</v>
      </c>
    </row>
    <row r="24" spans="1:16">
      <c r="A24" s="448"/>
      <c r="B24" s="398" t="s">
        <v>593</v>
      </c>
      <c r="C24" s="398" t="s">
        <v>594</v>
      </c>
      <c r="D24" s="448"/>
      <c r="E24" s="448"/>
      <c r="F24" s="448"/>
    </row>
    <row r="25" spans="1:16">
      <c r="A25" s="390">
        <v>1</v>
      </c>
      <c r="B25" s="391">
        <v>573</v>
      </c>
      <c r="C25" s="391">
        <v>607</v>
      </c>
      <c r="D25" s="391">
        <f>C25-B25</f>
        <v>34</v>
      </c>
      <c r="E25" s="399">
        <v>17800</v>
      </c>
      <c r="F25" s="399">
        <f>E25*D25</f>
        <v>605200</v>
      </c>
    </row>
    <row r="26" spans="1:16">
      <c r="A26" s="390">
        <v>2</v>
      </c>
      <c r="B26" s="391">
        <f>C25</f>
        <v>607</v>
      </c>
      <c r="C26" s="391">
        <v>638</v>
      </c>
      <c r="D26" s="391">
        <f t="shared" ref="D26:D36" si="9">C26-B26</f>
        <v>31</v>
      </c>
      <c r="E26" s="399">
        <v>17800</v>
      </c>
      <c r="F26" s="399">
        <f t="shared" ref="F26:F36" si="10">E26*D26</f>
        <v>551800</v>
      </c>
    </row>
    <row r="27" spans="1:16">
      <c r="A27" s="390">
        <v>3</v>
      </c>
      <c r="B27" s="391">
        <f t="shared" ref="B27:B36" si="11">C26</f>
        <v>638</v>
      </c>
      <c r="C27" s="391">
        <v>664</v>
      </c>
      <c r="D27" s="391">
        <f t="shared" si="9"/>
        <v>26</v>
      </c>
      <c r="E27" s="399">
        <v>17800</v>
      </c>
      <c r="F27" s="399">
        <f t="shared" si="10"/>
        <v>462800</v>
      </c>
    </row>
    <row r="28" spans="1:16">
      <c r="A28" s="390">
        <v>4</v>
      </c>
      <c r="B28" s="391">
        <f t="shared" si="11"/>
        <v>664</v>
      </c>
      <c r="C28" s="391">
        <v>693</v>
      </c>
      <c r="D28" s="391">
        <f t="shared" si="9"/>
        <v>29</v>
      </c>
      <c r="E28" s="399">
        <v>17800</v>
      </c>
      <c r="F28" s="399">
        <f t="shared" si="10"/>
        <v>516200</v>
      </c>
    </row>
    <row r="29" spans="1:16">
      <c r="A29" s="390">
        <v>5</v>
      </c>
      <c r="B29" s="391">
        <f t="shared" si="11"/>
        <v>693</v>
      </c>
      <c r="C29" s="391">
        <v>725</v>
      </c>
      <c r="D29" s="391">
        <f t="shared" si="9"/>
        <v>32</v>
      </c>
      <c r="E29" s="399">
        <v>17800</v>
      </c>
      <c r="F29" s="399">
        <f t="shared" si="10"/>
        <v>569600</v>
      </c>
    </row>
    <row r="30" spans="1:16">
      <c r="A30" s="390">
        <v>6</v>
      </c>
      <c r="B30" s="391">
        <f t="shared" si="11"/>
        <v>725</v>
      </c>
      <c r="C30" s="391">
        <v>757</v>
      </c>
      <c r="D30" s="391">
        <f t="shared" si="9"/>
        <v>32</v>
      </c>
      <c r="E30" s="399">
        <v>17800</v>
      </c>
      <c r="F30" s="399">
        <f t="shared" si="10"/>
        <v>569600</v>
      </c>
    </row>
    <row r="31" spans="1:16">
      <c r="A31" s="390">
        <v>7</v>
      </c>
      <c r="B31" s="391">
        <f t="shared" si="11"/>
        <v>757</v>
      </c>
      <c r="C31" s="391"/>
      <c r="D31" s="391">
        <f t="shared" si="9"/>
        <v>-757</v>
      </c>
      <c r="E31" s="399">
        <v>17800</v>
      </c>
      <c r="F31" s="399">
        <f t="shared" si="10"/>
        <v>-13474600</v>
      </c>
    </row>
    <row r="32" spans="1:16">
      <c r="A32" s="390">
        <v>8</v>
      </c>
      <c r="B32" s="391">
        <f t="shared" si="11"/>
        <v>0</v>
      </c>
      <c r="C32" s="391"/>
      <c r="D32" s="391">
        <f t="shared" si="9"/>
        <v>0</v>
      </c>
      <c r="E32" s="399">
        <v>17800</v>
      </c>
      <c r="F32" s="399">
        <f t="shared" si="10"/>
        <v>0</v>
      </c>
    </row>
    <row r="33" spans="1:6">
      <c r="A33" s="390">
        <v>9</v>
      </c>
      <c r="B33" s="391">
        <f t="shared" si="11"/>
        <v>0</v>
      </c>
      <c r="C33" s="391"/>
      <c r="D33" s="391">
        <f t="shared" si="9"/>
        <v>0</v>
      </c>
      <c r="E33" s="399">
        <v>17800</v>
      </c>
      <c r="F33" s="399">
        <f t="shared" si="10"/>
        <v>0</v>
      </c>
    </row>
    <row r="34" spans="1:6">
      <c r="A34" s="390">
        <v>10</v>
      </c>
      <c r="B34" s="391">
        <f t="shared" si="11"/>
        <v>0</v>
      </c>
      <c r="C34" s="391"/>
      <c r="D34" s="391">
        <f t="shared" si="9"/>
        <v>0</v>
      </c>
      <c r="E34" s="399">
        <v>17800</v>
      </c>
      <c r="F34" s="399">
        <f t="shared" si="10"/>
        <v>0</v>
      </c>
    </row>
    <row r="35" spans="1:6">
      <c r="A35" s="390">
        <v>11</v>
      </c>
      <c r="B35" s="391">
        <f t="shared" si="11"/>
        <v>0</v>
      </c>
      <c r="C35" s="391"/>
      <c r="D35" s="391">
        <f t="shared" si="9"/>
        <v>0</v>
      </c>
      <c r="E35" s="399">
        <v>17800</v>
      </c>
      <c r="F35" s="399">
        <f t="shared" si="10"/>
        <v>0</v>
      </c>
    </row>
    <row r="36" spans="1:6">
      <c r="A36" s="390">
        <v>12</v>
      </c>
      <c r="B36" s="391">
        <f t="shared" si="11"/>
        <v>0</v>
      </c>
      <c r="C36" s="391"/>
      <c r="D36" s="391">
        <f t="shared" si="9"/>
        <v>0</v>
      </c>
      <c r="E36" s="399">
        <v>17800</v>
      </c>
      <c r="F36" s="399">
        <f t="shared" si="10"/>
        <v>0</v>
      </c>
    </row>
    <row r="37" spans="1:6">
      <c r="A37" s="117" t="s">
        <v>585</v>
      </c>
      <c r="B37" s="391"/>
      <c r="C37" s="391"/>
      <c r="D37" s="391">
        <f>SUM(D25:D36)</f>
        <v>-573</v>
      </c>
      <c r="E37" s="391">
        <f>SUM(E25:E36)</f>
        <v>213600</v>
      </c>
      <c r="F37" s="391">
        <f>SUM(F25:F36)</f>
        <v>-10199400</v>
      </c>
    </row>
  </sheetData>
  <mergeCells count="20">
    <mergeCell ref="G3:H3"/>
    <mergeCell ref="A21:F21"/>
    <mergeCell ref="A23:A24"/>
    <mergeCell ref="B23:C23"/>
    <mergeCell ref="D23:D24"/>
    <mergeCell ref="E23:E24"/>
    <mergeCell ref="F23:F24"/>
    <mergeCell ref="A1:F1"/>
    <mergeCell ref="A3:A4"/>
    <mergeCell ref="B3:C3"/>
    <mergeCell ref="D3:D4"/>
    <mergeCell ref="E3:E4"/>
    <mergeCell ref="F3:F4"/>
    <mergeCell ref="L3:M3"/>
    <mergeCell ref="N3:N4"/>
    <mergeCell ref="O3:O4"/>
    <mergeCell ref="P3:P4"/>
    <mergeCell ref="I3:I4"/>
    <mergeCell ref="J3:J4"/>
    <mergeCell ref="K3:K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U927"/>
  <sheetViews>
    <sheetView zoomScaleNormal="100" workbookViewId="0">
      <pane ySplit="5" topLeftCell="A843" activePane="bottomLeft" state="frozen"/>
      <selection pane="bottomLeft" activeCell="D918" sqref="D918"/>
    </sheetView>
  </sheetViews>
  <sheetFormatPr defaultColWidth="9.140625" defaultRowHeight="16.5"/>
  <cols>
    <col min="1" max="1" width="12" style="147" customWidth="1"/>
    <col min="2" max="2" width="13" style="174" customWidth="1"/>
    <col min="3" max="3" width="11.85546875" style="175" customWidth="1"/>
    <col min="4" max="4" width="43.140625" style="176" customWidth="1"/>
    <col min="5" max="5" width="11.140625" style="176" customWidth="1"/>
    <col min="6" max="6" width="14.140625" style="269" customWidth="1"/>
    <col min="7" max="7" width="16.7109375" style="269" customWidth="1"/>
    <col min="8" max="8" width="19.5703125" style="275" customWidth="1"/>
    <col min="9" max="9" width="21.5703125" style="269" customWidth="1"/>
    <col min="10" max="10" width="17.42578125" style="178" customWidth="1"/>
    <col min="11" max="11" width="5.5703125" style="169" customWidth="1"/>
    <col min="12" max="12" width="12" style="147" customWidth="1"/>
    <col min="13" max="13" width="13" style="174" customWidth="1"/>
    <col min="14" max="14" width="11.7109375" style="175" customWidth="1"/>
    <col min="15" max="15" width="28.140625" style="176" customWidth="1"/>
    <col min="16" max="16" width="7.42578125" style="176" customWidth="1"/>
    <col min="17" max="17" width="13.28515625" style="364" customWidth="1"/>
    <col min="18" max="18" width="16.28515625" style="179" customWidth="1"/>
    <col min="19" max="19" width="17.5703125" style="177" customWidth="1"/>
    <col min="20" max="20" width="33.28515625" style="178" customWidth="1"/>
    <col min="21" max="21" width="10" style="147" bestFit="1" customWidth="1"/>
    <col min="22" max="16384" width="9.140625" style="147"/>
  </cols>
  <sheetData>
    <row r="1" spans="1:20">
      <c r="B1" s="148" t="s">
        <v>975</v>
      </c>
      <c r="C1" s="148"/>
      <c r="D1" s="148"/>
      <c r="E1" s="148"/>
      <c r="F1" s="266"/>
      <c r="G1" s="267"/>
      <c r="H1" s="272"/>
      <c r="I1" s="267"/>
      <c r="J1" s="151"/>
      <c r="K1" s="152"/>
      <c r="M1" s="148" t="s">
        <v>974</v>
      </c>
      <c r="N1" s="148"/>
      <c r="O1" s="148"/>
      <c r="P1" s="148"/>
      <c r="Q1" s="352"/>
      <c r="R1" s="149"/>
      <c r="S1" s="150"/>
      <c r="T1" s="151"/>
    </row>
    <row r="2" spans="1:20">
      <c r="B2" s="150"/>
      <c r="C2" s="153"/>
      <c r="D2" s="154" t="s">
        <v>596</v>
      </c>
      <c r="E2" s="155"/>
      <c r="F2" s="267"/>
      <c r="G2" s="267"/>
      <c r="H2" s="272"/>
      <c r="I2" s="267"/>
      <c r="J2" s="151"/>
      <c r="K2" s="152"/>
      <c r="M2" s="150"/>
      <c r="N2" s="153"/>
      <c r="O2" s="154" t="s">
        <v>596</v>
      </c>
      <c r="P2" s="155"/>
      <c r="Q2" s="353"/>
      <c r="R2" s="149"/>
      <c r="S2" s="156"/>
      <c r="T2" s="151"/>
    </row>
    <row r="3" spans="1:20">
      <c r="A3" s="157" t="s">
        <v>635</v>
      </c>
      <c r="B3" s="150"/>
      <c r="C3" s="153"/>
      <c r="D3" s="154"/>
      <c r="E3" s="155"/>
      <c r="F3" s="267"/>
      <c r="G3" s="267"/>
      <c r="H3" s="272"/>
      <c r="I3" s="267"/>
      <c r="J3" s="151"/>
      <c r="K3" s="152"/>
      <c r="L3" s="157" t="s">
        <v>636</v>
      </c>
      <c r="M3" s="150"/>
      <c r="N3" s="153"/>
      <c r="O3" s="154"/>
      <c r="P3" s="155"/>
      <c r="Q3" s="353"/>
      <c r="R3" s="149"/>
      <c r="S3" s="156"/>
      <c r="T3" s="151"/>
    </row>
    <row r="4" spans="1:20" ht="16.5" customHeight="1">
      <c r="A4" s="461" t="s">
        <v>597</v>
      </c>
      <c r="B4" s="462" t="s">
        <v>598</v>
      </c>
      <c r="C4" s="473" t="s">
        <v>599</v>
      </c>
      <c r="D4" s="474" t="s">
        <v>600</v>
      </c>
      <c r="E4" s="474" t="s">
        <v>1</v>
      </c>
      <c r="F4" s="472" t="s">
        <v>518</v>
      </c>
      <c r="G4" s="471" t="s">
        <v>473</v>
      </c>
      <c r="H4" s="469" t="s">
        <v>470</v>
      </c>
      <c r="I4" s="471" t="s">
        <v>475</v>
      </c>
      <c r="J4" s="462" t="s">
        <v>601</v>
      </c>
      <c r="K4" s="158"/>
      <c r="L4" s="461" t="s">
        <v>597</v>
      </c>
      <c r="M4" s="462" t="s">
        <v>598</v>
      </c>
      <c r="N4" s="473" t="s">
        <v>599</v>
      </c>
      <c r="O4" s="474" t="s">
        <v>600</v>
      </c>
      <c r="P4" s="474" t="s">
        <v>1</v>
      </c>
      <c r="Q4" s="480" t="s">
        <v>518</v>
      </c>
      <c r="R4" s="479" t="s">
        <v>473</v>
      </c>
      <c r="S4" s="478" t="s">
        <v>470</v>
      </c>
      <c r="T4" s="462" t="s">
        <v>601</v>
      </c>
    </row>
    <row r="5" spans="1:20">
      <c r="A5" s="462"/>
      <c r="B5" s="462"/>
      <c r="C5" s="473"/>
      <c r="D5" s="474"/>
      <c r="E5" s="474"/>
      <c r="F5" s="472"/>
      <c r="G5" s="472"/>
      <c r="H5" s="470"/>
      <c r="I5" s="472"/>
      <c r="J5" s="462"/>
      <c r="K5" s="158"/>
      <c r="L5" s="462"/>
      <c r="M5" s="462"/>
      <c r="N5" s="473"/>
      <c r="O5" s="474"/>
      <c r="P5" s="474"/>
      <c r="Q5" s="480"/>
      <c r="R5" s="479"/>
      <c r="S5" s="478"/>
      <c r="T5" s="462"/>
    </row>
    <row r="6" spans="1:20" ht="17.25" customHeight="1">
      <c r="A6" s="458">
        <v>66030</v>
      </c>
      <c r="B6" s="270">
        <v>42888</v>
      </c>
      <c r="C6" s="379">
        <v>2145</v>
      </c>
      <c r="D6" s="345" t="s">
        <v>611</v>
      </c>
      <c r="E6" s="401" t="s">
        <v>48</v>
      </c>
      <c r="F6" s="372">
        <v>24</v>
      </c>
      <c r="G6" s="340">
        <f>145636/24</f>
        <v>6068.166666666667</v>
      </c>
      <c r="H6" s="217">
        <f t="shared" ref="H6:H69" si="0">F6*G6</f>
        <v>145636</v>
      </c>
      <c r="I6" s="452">
        <f>H6+H7+H8</f>
        <v>474546</v>
      </c>
      <c r="J6" s="484" t="s">
        <v>845</v>
      </c>
      <c r="K6" s="152"/>
      <c r="L6" s="383"/>
      <c r="M6" s="312">
        <v>42887</v>
      </c>
      <c r="N6" s="344" t="s">
        <v>514</v>
      </c>
      <c r="O6" s="322" t="s">
        <v>515</v>
      </c>
      <c r="P6" s="349" t="s">
        <v>1050</v>
      </c>
      <c r="Q6" s="365">
        <v>2</v>
      </c>
      <c r="R6" s="161">
        <v>160000</v>
      </c>
      <c r="S6" s="161">
        <f t="shared" ref="S6:S69" si="1">Q6*R6</f>
        <v>320000</v>
      </c>
      <c r="T6" s="367"/>
    </row>
    <row r="7" spans="1:20" ht="17.25" customHeight="1">
      <c r="A7" s="459"/>
      <c r="B7" s="270">
        <v>42888</v>
      </c>
      <c r="C7" s="379">
        <v>2583</v>
      </c>
      <c r="D7" s="345" t="s">
        <v>910</v>
      </c>
      <c r="E7" s="401" t="s">
        <v>75</v>
      </c>
      <c r="F7" s="372">
        <v>72</v>
      </c>
      <c r="G7" s="340">
        <f>70364/24</f>
        <v>2931.8333333333335</v>
      </c>
      <c r="H7" s="217">
        <f t="shared" si="0"/>
        <v>211092</v>
      </c>
      <c r="I7" s="453"/>
      <c r="J7" s="485"/>
      <c r="K7" s="152"/>
      <c r="L7" s="383"/>
      <c r="M7" s="312">
        <v>42887</v>
      </c>
      <c r="N7" s="344" t="s">
        <v>514</v>
      </c>
      <c r="O7" s="322" t="s">
        <v>515</v>
      </c>
      <c r="P7" s="349" t="s">
        <v>1050</v>
      </c>
      <c r="Q7" s="376">
        <v>1</v>
      </c>
      <c r="R7" s="161">
        <v>130000</v>
      </c>
      <c r="S7" s="161">
        <f t="shared" si="1"/>
        <v>130000</v>
      </c>
      <c r="T7" s="367"/>
    </row>
    <row r="8" spans="1:20" ht="17.25" customHeight="1">
      <c r="A8" s="460"/>
      <c r="B8" s="270">
        <v>42888</v>
      </c>
      <c r="C8" s="379">
        <v>2373</v>
      </c>
      <c r="D8" s="345" t="s">
        <v>750</v>
      </c>
      <c r="E8" s="401" t="s">
        <v>75</v>
      </c>
      <c r="F8" s="372">
        <v>24</v>
      </c>
      <c r="G8" s="340">
        <f>117818/24</f>
        <v>4909.083333333333</v>
      </c>
      <c r="H8" s="217">
        <f t="shared" si="0"/>
        <v>117818</v>
      </c>
      <c r="I8" s="454"/>
      <c r="J8" s="485"/>
      <c r="K8" s="152"/>
      <c r="L8" s="383"/>
      <c r="M8" s="312">
        <v>42887</v>
      </c>
      <c r="N8" s="344" t="s">
        <v>530</v>
      </c>
      <c r="O8" s="322" t="s">
        <v>531</v>
      </c>
      <c r="P8" s="349" t="s">
        <v>1050</v>
      </c>
      <c r="Q8" s="376">
        <v>1.7</v>
      </c>
      <c r="R8" s="161">
        <v>18000</v>
      </c>
      <c r="S8" s="161">
        <f t="shared" si="1"/>
        <v>30600</v>
      </c>
      <c r="T8" s="475" t="s">
        <v>1096</v>
      </c>
    </row>
    <row r="9" spans="1:20" ht="17.25" customHeight="1">
      <c r="A9" s="392"/>
      <c r="B9" s="270">
        <v>42887</v>
      </c>
      <c r="C9" s="348" t="s">
        <v>477</v>
      </c>
      <c r="D9" s="345" t="s">
        <v>478</v>
      </c>
      <c r="E9" s="345" t="s">
        <v>27</v>
      </c>
      <c r="F9" s="372">
        <v>40</v>
      </c>
      <c r="G9" s="340"/>
      <c r="H9" s="217">
        <f t="shared" si="0"/>
        <v>0</v>
      </c>
      <c r="I9" s="350"/>
      <c r="J9" s="485"/>
      <c r="K9" s="152"/>
      <c r="L9" s="383"/>
      <c r="M9" s="312">
        <v>42887</v>
      </c>
      <c r="N9" s="344" t="s">
        <v>544</v>
      </c>
      <c r="O9" s="322" t="s">
        <v>545</v>
      </c>
      <c r="P9" s="349" t="s">
        <v>1051</v>
      </c>
      <c r="Q9" s="376">
        <v>5</v>
      </c>
      <c r="R9" s="161">
        <v>16000</v>
      </c>
      <c r="S9" s="161">
        <f t="shared" si="1"/>
        <v>80000</v>
      </c>
      <c r="T9" s="477"/>
    </row>
    <row r="10" spans="1:20" ht="17.25" customHeight="1">
      <c r="A10" s="392"/>
      <c r="B10" s="270">
        <v>42887</v>
      </c>
      <c r="C10" s="348" t="s">
        <v>497</v>
      </c>
      <c r="D10" s="345" t="s">
        <v>498</v>
      </c>
      <c r="E10" s="345" t="s">
        <v>27</v>
      </c>
      <c r="F10" s="372">
        <v>40</v>
      </c>
      <c r="G10" s="340"/>
      <c r="H10" s="217">
        <f t="shared" si="0"/>
        <v>0</v>
      </c>
      <c r="I10" s="350"/>
      <c r="J10" s="485"/>
      <c r="K10" s="152"/>
      <c r="L10" s="383"/>
      <c r="M10" s="312">
        <v>42887</v>
      </c>
      <c r="N10" s="384" t="s">
        <v>381</v>
      </c>
      <c r="O10" s="385" t="s">
        <v>382</v>
      </c>
      <c r="P10" s="386" t="s">
        <v>1052</v>
      </c>
      <c r="Q10" s="376">
        <v>1500</v>
      </c>
      <c r="R10" s="161">
        <v>2100</v>
      </c>
      <c r="S10" s="161">
        <f t="shared" si="1"/>
        <v>3150000</v>
      </c>
      <c r="T10" s="367"/>
    </row>
    <row r="11" spans="1:20" ht="17.25" customHeight="1">
      <c r="A11" s="392"/>
      <c r="B11" s="270">
        <v>42887</v>
      </c>
      <c r="C11" s="348" t="s">
        <v>485</v>
      </c>
      <c r="D11" s="345" t="s">
        <v>486</v>
      </c>
      <c r="E11" s="345" t="s">
        <v>27</v>
      </c>
      <c r="F11" s="372">
        <v>30</v>
      </c>
      <c r="G11" s="340"/>
      <c r="H11" s="217">
        <f t="shared" si="0"/>
        <v>0</v>
      </c>
      <c r="I11" s="350"/>
      <c r="J11" s="485"/>
      <c r="K11" s="152"/>
      <c r="L11" s="383"/>
      <c r="M11" s="312">
        <v>42892</v>
      </c>
      <c r="N11" s="384" t="s">
        <v>381</v>
      </c>
      <c r="O11" s="385" t="s">
        <v>382</v>
      </c>
      <c r="P11" s="386" t="s">
        <v>1052</v>
      </c>
      <c r="Q11" s="376">
        <v>1500</v>
      </c>
      <c r="R11" s="161">
        <v>2050</v>
      </c>
      <c r="S11" s="161">
        <f t="shared" si="1"/>
        <v>3075000</v>
      </c>
      <c r="T11" s="367"/>
    </row>
    <row r="12" spans="1:20" ht="17.25" customHeight="1">
      <c r="A12" s="392"/>
      <c r="B12" s="270">
        <v>42887</v>
      </c>
      <c r="C12" s="348" t="s">
        <v>481</v>
      </c>
      <c r="D12" s="345" t="s">
        <v>482</v>
      </c>
      <c r="E12" s="345" t="s">
        <v>27</v>
      </c>
      <c r="F12" s="372">
        <v>30</v>
      </c>
      <c r="G12" s="340"/>
      <c r="H12" s="217">
        <f t="shared" si="0"/>
        <v>0</v>
      </c>
      <c r="I12" s="350"/>
      <c r="J12" s="485"/>
      <c r="K12" s="152"/>
      <c r="L12" s="383"/>
      <c r="M12" s="312">
        <v>42894</v>
      </c>
      <c r="N12" s="384" t="s">
        <v>522</v>
      </c>
      <c r="O12" s="385" t="s">
        <v>523</v>
      </c>
      <c r="P12" s="386" t="s">
        <v>1050</v>
      </c>
      <c r="Q12" s="376">
        <v>2</v>
      </c>
      <c r="R12" s="161">
        <v>123292</v>
      </c>
      <c r="S12" s="161">
        <f t="shared" si="1"/>
        <v>246584</v>
      </c>
      <c r="T12" s="475" t="s">
        <v>1095</v>
      </c>
    </row>
    <row r="13" spans="1:20" ht="17.25" customHeight="1">
      <c r="A13" s="392"/>
      <c r="B13" s="270">
        <v>42887</v>
      </c>
      <c r="C13" s="348" t="s">
        <v>492</v>
      </c>
      <c r="D13" s="345" t="s">
        <v>493</v>
      </c>
      <c r="E13" s="345" t="s">
        <v>494</v>
      </c>
      <c r="F13" s="372">
        <v>1</v>
      </c>
      <c r="G13" s="340"/>
      <c r="H13" s="217">
        <f t="shared" si="0"/>
        <v>0</v>
      </c>
      <c r="I13" s="350"/>
      <c r="J13" s="485"/>
      <c r="K13" s="152"/>
      <c r="L13" s="383"/>
      <c r="M13" s="312">
        <v>42894</v>
      </c>
      <c r="N13" s="384" t="s">
        <v>524</v>
      </c>
      <c r="O13" s="385" t="s">
        <v>525</v>
      </c>
      <c r="P13" s="386" t="s">
        <v>1050</v>
      </c>
      <c r="Q13" s="376">
        <v>5</v>
      </c>
      <c r="R13" s="161">
        <v>97110</v>
      </c>
      <c r="S13" s="161">
        <f t="shared" si="1"/>
        <v>485550</v>
      </c>
      <c r="T13" s="476"/>
    </row>
    <row r="14" spans="1:20" ht="17.25" customHeight="1">
      <c r="A14" s="392"/>
      <c r="B14" s="270">
        <v>42887</v>
      </c>
      <c r="C14" s="348" t="s">
        <v>479</v>
      </c>
      <c r="D14" s="345" t="s">
        <v>480</v>
      </c>
      <c r="E14" s="345" t="s">
        <v>27</v>
      </c>
      <c r="F14" s="253">
        <v>1000</v>
      </c>
      <c r="G14" s="340"/>
      <c r="H14" s="217">
        <f t="shared" si="0"/>
        <v>0</v>
      </c>
      <c r="I14" s="350"/>
      <c r="J14" s="485"/>
      <c r="K14" s="152"/>
      <c r="L14" s="383"/>
      <c r="M14" s="312">
        <v>42894</v>
      </c>
      <c r="N14" s="384" t="s">
        <v>526</v>
      </c>
      <c r="O14" s="385" t="s">
        <v>527</v>
      </c>
      <c r="P14" s="386" t="s">
        <v>1050</v>
      </c>
      <c r="Q14" s="376">
        <v>1</v>
      </c>
      <c r="R14" s="161">
        <v>128700</v>
      </c>
      <c r="S14" s="161">
        <f t="shared" si="1"/>
        <v>128700</v>
      </c>
      <c r="T14" s="477"/>
    </row>
    <row r="15" spans="1:20" ht="17.25" customHeight="1">
      <c r="A15" s="392"/>
      <c r="B15" s="270">
        <v>42887</v>
      </c>
      <c r="C15" s="348" t="s">
        <v>917</v>
      </c>
      <c r="D15" s="345" t="s">
        <v>918</v>
      </c>
      <c r="E15" s="345" t="s">
        <v>4</v>
      </c>
      <c r="F15" s="372">
        <v>10</v>
      </c>
      <c r="G15" s="217"/>
      <c r="H15" s="217">
        <f t="shared" si="0"/>
        <v>0</v>
      </c>
      <c r="I15" s="350"/>
      <c r="J15" s="485"/>
      <c r="K15" s="152"/>
      <c r="L15" s="400"/>
      <c r="M15" s="312">
        <v>42894</v>
      </c>
      <c r="N15" s="344" t="s">
        <v>514</v>
      </c>
      <c r="O15" s="322" t="s">
        <v>515</v>
      </c>
      <c r="P15" s="349" t="s">
        <v>1050</v>
      </c>
      <c r="Q15" s="376">
        <v>2</v>
      </c>
      <c r="R15" s="161">
        <v>160000</v>
      </c>
      <c r="S15" s="161">
        <f t="shared" si="1"/>
        <v>320000</v>
      </c>
      <c r="T15" s="367"/>
    </row>
    <row r="16" spans="1:20" ht="17.25" customHeight="1">
      <c r="A16" s="392"/>
      <c r="B16" s="270">
        <v>42887</v>
      </c>
      <c r="C16" s="348" t="s">
        <v>644</v>
      </c>
      <c r="D16" s="345" t="s">
        <v>603</v>
      </c>
      <c r="E16" s="345" t="s">
        <v>4</v>
      </c>
      <c r="F16" s="253">
        <v>3</v>
      </c>
      <c r="G16" s="340"/>
      <c r="H16" s="217">
        <f t="shared" si="0"/>
        <v>0</v>
      </c>
      <c r="I16" s="350"/>
      <c r="J16" s="485"/>
      <c r="K16" s="152"/>
      <c r="L16" s="481" t="s">
        <v>1094</v>
      </c>
      <c r="M16" s="312">
        <v>42899</v>
      </c>
      <c r="N16" s="344" t="s">
        <v>676</v>
      </c>
      <c r="O16" s="322" t="s">
        <v>614</v>
      </c>
      <c r="P16" s="349" t="s">
        <v>1093</v>
      </c>
      <c r="Q16" s="376">
        <v>8</v>
      </c>
      <c r="R16" s="161">
        <f>22909/4</f>
        <v>5727.25</v>
      </c>
      <c r="S16" s="161">
        <f t="shared" si="1"/>
        <v>45818</v>
      </c>
      <c r="T16" s="475" t="s">
        <v>1097</v>
      </c>
    </row>
    <row r="17" spans="1:20" ht="17.25" customHeight="1">
      <c r="A17" s="392"/>
      <c r="B17" s="270">
        <v>42887</v>
      </c>
      <c r="C17" s="348" t="s">
        <v>646</v>
      </c>
      <c r="D17" s="345" t="s">
        <v>606</v>
      </c>
      <c r="E17" s="345" t="s">
        <v>4</v>
      </c>
      <c r="F17" s="253">
        <v>2</v>
      </c>
      <c r="G17" s="217"/>
      <c r="H17" s="217">
        <f t="shared" si="0"/>
        <v>0</v>
      </c>
      <c r="I17" s="350"/>
      <c r="J17" s="485"/>
      <c r="K17" s="152"/>
      <c r="L17" s="482"/>
      <c r="M17" s="312">
        <v>42899</v>
      </c>
      <c r="N17" s="344" t="s">
        <v>675</v>
      </c>
      <c r="O17" s="322" t="s">
        <v>602</v>
      </c>
      <c r="P17" s="349" t="s">
        <v>1093</v>
      </c>
      <c r="Q17" s="376">
        <v>12</v>
      </c>
      <c r="R17" s="161">
        <f>17727/4</f>
        <v>4431.75</v>
      </c>
      <c r="S17" s="161">
        <f t="shared" si="1"/>
        <v>53181</v>
      </c>
      <c r="T17" s="476"/>
    </row>
    <row r="18" spans="1:20" ht="17.25" customHeight="1">
      <c r="A18" s="392"/>
      <c r="B18" s="270">
        <v>42887</v>
      </c>
      <c r="C18" s="348" t="s">
        <v>647</v>
      </c>
      <c r="D18" s="345" t="s">
        <v>607</v>
      </c>
      <c r="E18" s="345" t="s">
        <v>4</v>
      </c>
      <c r="F18" s="372">
        <v>2</v>
      </c>
      <c r="G18" s="217"/>
      <c r="H18" s="217">
        <f t="shared" si="0"/>
        <v>0</v>
      </c>
      <c r="I18" s="350"/>
      <c r="J18" s="485"/>
      <c r="K18" s="152"/>
      <c r="L18" s="482"/>
      <c r="M18" s="312">
        <v>42899</v>
      </c>
      <c r="N18" s="344" t="s">
        <v>540</v>
      </c>
      <c r="O18" s="322" t="s">
        <v>541</v>
      </c>
      <c r="P18" s="349" t="s">
        <v>1050</v>
      </c>
      <c r="Q18" s="376">
        <v>0.55000000000000004</v>
      </c>
      <c r="R18" s="161">
        <v>15713</v>
      </c>
      <c r="S18" s="161">
        <f t="shared" si="1"/>
        <v>8642.1500000000015</v>
      </c>
      <c r="T18" s="476"/>
    </row>
    <row r="19" spans="1:20" ht="17.25" customHeight="1">
      <c r="A19" s="392"/>
      <c r="B19" s="270">
        <v>42887</v>
      </c>
      <c r="C19" s="348" t="s">
        <v>648</v>
      </c>
      <c r="D19" s="345" t="s">
        <v>608</v>
      </c>
      <c r="E19" s="345" t="s">
        <v>4</v>
      </c>
      <c r="F19" s="372">
        <v>1</v>
      </c>
      <c r="G19" s="340"/>
      <c r="H19" s="217">
        <f t="shared" si="0"/>
        <v>0</v>
      </c>
      <c r="I19" s="350"/>
      <c r="J19" s="485"/>
      <c r="K19" s="152"/>
      <c r="L19" s="482"/>
      <c r="M19" s="312">
        <v>42899</v>
      </c>
      <c r="N19" s="344" t="s">
        <v>534</v>
      </c>
      <c r="O19" s="322" t="s">
        <v>535</v>
      </c>
      <c r="P19" s="349" t="s">
        <v>1050</v>
      </c>
      <c r="Q19" s="376">
        <v>0.83</v>
      </c>
      <c r="R19" s="161">
        <v>28571</v>
      </c>
      <c r="S19" s="161">
        <f t="shared" si="1"/>
        <v>23713.93</v>
      </c>
      <c r="T19" s="476"/>
    </row>
    <row r="20" spans="1:20" ht="17.25" customHeight="1">
      <c r="A20" s="392"/>
      <c r="B20" s="270">
        <v>42887</v>
      </c>
      <c r="C20" s="348" t="s">
        <v>746</v>
      </c>
      <c r="D20" s="345" t="s">
        <v>747</v>
      </c>
      <c r="E20" s="345" t="s">
        <v>4</v>
      </c>
      <c r="F20" s="253">
        <v>2</v>
      </c>
      <c r="G20" s="217"/>
      <c r="H20" s="217">
        <f t="shared" si="0"/>
        <v>0</v>
      </c>
      <c r="I20" s="350"/>
      <c r="J20" s="485"/>
      <c r="K20" s="152"/>
      <c r="L20" s="482"/>
      <c r="M20" s="312">
        <v>42899</v>
      </c>
      <c r="N20" s="344" t="s">
        <v>546</v>
      </c>
      <c r="O20" s="322" t="s">
        <v>547</v>
      </c>
      <c r="P20" s="349" t="s">
        <v>1050</v>
      </c>
      <c r="Q20" s="376">
        <v>0.87</v>
      </c>
      <c r="R20" s="161">
        <v>38952</v>
      </c>
      <c r="S20" s="161">
        <f t="shared" si="1"/>
        <v>33888.239999999998</v>
      </c>
      <c r="T20" s="476"/>
    </row>
    <row r="21" spans="1:20" ht="17.25" customHeight="1">
      <c r="A21" s="458" t="s">
        <v>977</v>
      </c>
      <c r="B21" s="270">
        <v>42887</v>
      </c>
      <c r="C21" s="348" t="s">
        <v>79</v>
      </c>
      <c r="D21" s="345" t="s">
        <v>978</v>
      </c>
      <c r="E21" s="345" t="s">
        <v>4</v>
      </c>
      <c r="F21" s="372">
        <v>1</v>
      </c>
      <c r="G21" s="217">
        <v>308400</v>
      </c>
      <c r="H21" s="217">
        <f t="shared" si="0"/>
        <v>308400</v>
      </c>
      <c r="I21" s="452">
        <f>SUM(H21:H64)</f>
        <v>18525460.5</v>
      </c>
      <c r="J21" s="485"/>
      <c r="K21" s="152"/>
      <c r="L21" s="482"/>
      <c r="M21" s="312">
        <v>42899</v>
      </c>
      <c r="N21" s="344" t="s">
        <v>542</v>
      </c>
      <c r="O21" s="322" t="s">
        <v>543</v>
      </c>
      <c r="P21" s="349" t="s">
        <v>1050</v>
      </c>
      <c r="Q21" s="376">
        <v>0.92</v>
      </c>
      <c r="R21" s="161">
        <v>35714</v>
      </c>
      <c r="S21" s="161">
        <f t="shared" si="1"/>
        <v>32856.880000000005</v>
      </c>
      <c r="T21" s="476"/>
    </row>
    <row r="22" spans="1:20" ht="17.25" customHeight="1">
      <c r="A22" s="459"/>
      <c r="B22" s="270">
        <v>42887</v>
      </c>
      <c r="C22" s="348" t="s">
        <v>82</v>
      </c>
      <c r="D22" s="345" t="s">
        <v>5</v>
      </c>
      <c r="E22" s="345" t="s">
        <v>4</v>
      </c>
      <c r="F22" s="372">
        <v>5</v>
      </c>
      <c r="G22" s="217">
        <v>91800</v>
      </c>
      <c r="H22" s="217">
        <f t="shared" si="0"/>
        <v>459000</v>
      </c>
      <c r="I22" s="453"/>
      <c r="J22" s="485"/>
      <c r="K22" s="152"/>
      <c r="L22" s="482"/>
      <c r="M22" s="312">
        <v>42899</v>
      </c>
      <c r="N22" s="344" t="s">
        <v>528</v>
      </c>
      <c r="O22" s="322" t="s">
        <v>924</v>
      </c>
      <c r="P22" s="349" t="s">
        <v>1050</v>
      </c>
      <c r="Q22" s="376">
        <v>1.05</v>
      </c>
      <c r="R22" s="161">
        <v>35142</v>
      </c>
      <c r="S22" s="161">
        <f t="shared" si="1"/>
        <v>36899.1</v>
      </c>
      <c r="T22" s="476"/>
    </row>
    <row r="23" spans="1:20" ht="17.25" customHeight="1">
      <c r="A23" s="459"/>
      <c r="B23" s="270">
        <v>42887</v>
      </c>
      <c r="C23" s="348" t="s">
        <v>83</v>
      </c>
      <c r="D23" s="371" t="s">
        <v>84</v>
      </c>
      <c r="E23" s="371" t="s">
        <v>4</v>
      </c>
      <c r="F23" s="253">
        <v>5</v>
      </c>
      <c r="G23" s="217">
        <v>91383</v>
      </c>
      <c r="H23" s="217">
        <f t="shared" si="0"/>
        <v>456915</v>
      </c>
      <c r="I23" s="453"/>
      <c r="J23" s="485"/>
      <c r="K23" s="152"/>
      <c r="L23" s="482"/>
      <c r="M23" s="312">
        <v>42899</v>
      </c>
      <c r="N23" s="344" t="s">
        <v>670</v>
      </c>
      <c r="O23" s="322" t="s">
        <v>548</v>
      </c>
      <c r="P23" s="349" t="s">
        <v>1050</v>
      </c>
      <c r="Q23" s="376">
        <v>1.06</v>
      </c>
      <c r="R23" s="161">
        <v>25238</v>
      </c>
      <c r="S23" s="161">
        <f t="shared" si="1"/>
        <v>26752.280000000002</v>
      </c>
      <c r="T23" s="476"/>
    </row>
    <row r="24" spans="1:20" ht="17.25" customHeight="1">
      <c r="A24" s="459"/>
      <c r="B24" s="270">
        <v>42887</v>
      </c>
      <c r="C24" s="348" t="s">
        <v>87</v>
      </c>
      <c r="D24" s="371" t="s">
        <v>979</v>
      </c>
      <c r="E24" s="371" t="s">
        <v>4</v>
      </c>
      <c r="F24" s="372">
        <v>1</v>
      </c>
      <c r="G24" s="217">
        <v>115000</v>
      </c>
      <c r="H24" s="217">
        <f t="shared" si="0"/>
        <v>115000</v>
      </c>
      <c r="I24" s="453"/>
      <c r="J24" s="485"/>
      <c r="K24" s="152"/>
      <c r="L24" s="482"/>
      <c r="M24" s="312">
        <v>42899</v>
      </c>
      <c r="N24" s="344" t="s">
        <v>536</v>
      </c>
      <c r="O24" s="322" t="s">
        <v>537</v>
      </c>
      <c r="P24" s="349" t="s">
        <v>1050</v>
      </c>
      <c r="Q24" s="376">
        <v>1.3</v>
      </c>
      <c r="R24" s="161">
        <v>18952</v>
      </c>
      <c r="S24" s="161">
        <f t="shared" si="1"/>
        <v>24637.600000000002</v>
      </c>
      <c r="T24" s="476"/>
    </row>
    <row r="25" spans="1:20" ht="17.25" customHeight="1">
      <c r="A25" s="459"/>
      <c r="B25" s="270">
        <v>42887</v>
      </c>
      <c r="C25" s="348" t="s">
        <v>89</v>
      </c>
      <c r="D25" s="371" t="s">
        <v>980</v>
      </c>
      <c r="E25" s="371" t="s">
        <v>4</v>
      </c>
      <c r="F25" s="253">
        <v>0.5</v>
      </c>
      <c r="G25" s="217">
        <v>210000</v>
      </c>
      <c r="H25" s="217">
        <f t="shared" si="0"/>
        <v>105000</v>
      </c>
      <c r="I25" s="453"/>
      <c r="J25" s="485"/>
      <c r="K25" s="152"/>
      <c r="L25" s="482"/>
      <c r="M25" s="312">
        <v>42899</v>
      </c>
      <c r="N25" s="344" t="s">
        <v>532</v>
      </c>
      <c r="O25" s="322" t="s">
        <v>533</v>
      </c>
      <c r="P25" s="349" t="s">
        <v>1050</v>
      </c>
      <c r="Q25" s="402">
        <v>1.5</v>
      </c>
      <c r="R25" s="161">
        <v>24666</v>
      </c>
      <c r="S25" s="161">
        <f t="shared" si="1"/>
        <v>36999</v>
      </c>
      <c r="T25" s="476"/>
    </row>
    <row r="26" spans="1:20" ht="17.25" customHeight="1">
      <c r="A26" s="459"/>
      <c r="B26" s="270">
        <v>42887</v>
      </c>
      <c r="C26" s="348" t="s">
        <v>93</v>
      </c>
      <c r="D26" s="371" t="s">
        <v>981</v>
      </c>
      <c r="E26" s="371" t="s">
        <v>4</v>
      </c>
      <c r="F26" s="253">
        <v>4</v>
      </c>
      <c r="G26" s="217">
        <v>173000</v>
      </c>
      <c r="H26" s="217">
        <f t="shared" si="0"/>
        <v>692000</v>
      </c>
      <c r="I26" s="453"/>
      <c r="J26" s="485"/>
      <c r="K26" s="152"/>
      <c r="L26" s="482"/>
      <c r="M26" s="312">
        <v>42899</v>
      </c>
      <c r="N26" s="344" t="s">
        <v>538</v>
      </c>
      <c r="O26" s="322" t="s">
        <v>539</v>
      </c>
      <c r="P26" s="349" t="s">
        <v>1050</v>
      </c>
      <c r="Q26" s="376">
        <v>2.1</v>
      </c>
      <c r="R26" s="161">
        <v>24666</v>
      </c>
      <c r="S26" s="161">
        <f t="shared" si="1"/>
        <v>51798.600000000006</v>
      </c>
      <c r="T26" s="476"/>
    </row>
    <row r="27" spans="1:20" ht="17.25" customHeight="1">
      <c r="A27" s="459"/>
      <c r="B27" s="270">
        <v>42887</v>
      </c>
      <c r="C27" s="348" t="s">
        <v>64</v>
      </c>
      <c r="D27" s="371" t="s">
        <v>982</v>
      </c>
      <c r="E27" s="371" t="s">
        <v>4</v>
      </c>
      <c r="F27" s="372">
        <v>25</v>
      </c>
      <c r="G27" s="217">
        <v>85000</v>
      </c>
      <c r="H27" s="217">
        <f t="shared" si="0"/>
        <v>2125000</v>
      </c>
      <c r="I27" s="453"/>
      <c r="J27" s="485"/>
      <c r="K27" s="152"/>
      <c r="L27" s="483"/>
      <c r="M27" s="312">
        <v>42899</v>
      </c>
      <c r="N27" s="344" t="s">
        <v>516</v>
      </c>
      <c r="O27" s="322" t="s">
        <v>517</v>
      </c>
      <c r="P27" s="349" t="s">
        <v>1050</v>
      </c>
      <c r="Q27" s="376">
        <v>4.7300000000000004</v>
      </c>
      <c r="R27" s="161">
        <v>18000</v>
      </c>
      <c r="S27" s="161">
        <f t="shared" si="1"/>
        <v>85140.000000000015</v>
      </c>
      <c r="T27" s="477"/>
    </row>
    <row r="28" spans="1:20" ht="17.25" customHeight="1">
      <c r="A28" s="459"/>
      <c r="B28" s="270">
        <v>42887</v>
      </c>
      <c r="C28" s="348" t="s">
        <v>95</v>
      </c>
      <c r="D28" s="371" t="s">
        <v>983</v>
      </c>
      <c r="E28" s="371" t="s">
        <v>4</v>
      </c>
      <c r="F28" s="253">
        <v>20</v>
      </c>
      <c r="G28" s="217">
        <v>134006</v>
      </c>
      <c r="H28" s="217">
        <f t="shared" si="0"/>
        <v>2680120</v>
      </c>
      <c r="I28" s="453"/>
      <c r="J28" s="485"/>
      <c r="K28" s="152"/>
      <c r="L28" s="383"/>
      <c r="M28" s="312">
        <v>42901</v>
      </c>
      <c r="N28" s="384" t="s">
        <v>524</v>
      </c>
      <c r="O28" s="385" t="s">
        <v>525</v>
      </c>
      <c r="P28" s="386" t="s">
        <v>1050</v>
      </c>
      <c r="Q28" s="376">
        <v>4</v>
      </c>
      <c r="R28" s="161">
        <v>97110</v>
      </c>
      <c r="S28" s="161">
        <f t="shared" si="1"/>
        <v>388440</v>
      </c>
      <c r="T28" s="475" t="s">
        <v>1095</v>
      </c>
    </row>
    <row r="29" spans="1:20" ht="17.25" customHeight="1">
      <c r="A29" s="459"/>
      <c r="B29" s="270">
        <v>42887</v>
      </c>
      <c r="C29" s="348" t="s">
        <v>884</v>
      </c>
      <c r="D29" s="371" t="s">
        <v>984</v>
      </c>
      <c r="E29" s="371" t="s">
        <v>4</v>
      </c>
      <c r="F29" s="253">
        <v>1</v>
      </c>
      <c r="G29" s="217">
        <v>195000</v>
      </c>
      <c r="H29" s="217">
        <f t="shared" si="0"/>
        <v>195000</v>
      </c>
      <c r="I29" s="453"/>
      <c r="J29" s="485"/>
      <c r="K29" s="152"/>
      <c r="L29" s="383"/>
      <c r="M29" s="312">
        <v>42901</v>
      </c>
      <c r="N29" s="384" t="s">
        <v>526</v>
      </c>
      <c r="O29" s="385" t="s">
        <v>527</v>
      </c>
      <c r="P29" s="386" t="s">
        <v>1050</v>
      </c>
      <c r="Q29" s="376">
        <v>3</v>
      </c>
      <c r="R29" s="161">
        <v>128800</v>
      </c>
      <c r="S29" s="161">
        <f t="shared" si="1"/>
        <v>386400</v>
      </c>
      <c r="T29" s="476"/>
    </row>
    <row r="30" spans="1:20" ht="17.25" customHeight="1">
      <c r="A30" s="459"/>
      <c r="B30" s="270">
        <v>42887</v>
      </c>
      <c r="C30" s="348" t="s">
        <v>102</v>
      </c>
      <c r="D30" s="371" t="s">
        <v>985</v>
      </c>
      <c r="E30" s="371" t="s">
        <v>4</v>
      </c>
      <c r="F30" s="253">
        <v>3</v>
      </c>
      <c r="G30" s="217">
        <v>57394</v>
      </c>
      <c r="H30" s="217">
        <f t="shared" si="0"/>
        <v>172182</v>
      </c>
      <c r="I30" s="453"/>
      <c r="J30" s="485"/>
      <c r="K30" s="152"/>
      <c r="L30" s="383"/>
      <c r="M30" s="312">
        <v>42901</v>
      </c>
      <c r="N30" s="384" t="s">
        <v>520</v>
      </c>
      <c r="O30" s="385" t="s">
        <v>521</v>
      </c>
      <c r="P30" s="386" t="s">
        <v>1050</v>
      </c>
      <c r="Q30" s="376">
        <v>3</v>
      </c>
      <c r="R30" s="161">
        <v>125000</v>
      </c>
      <c r="S30" s="161">
        <f t="shared" si="1"/>
        <v>375000</v>
      </c>
      <c r="T30" s="476"/>
    </row>
    <row r="31" spans="1:20" ht="17.25" customHeight="1">
      <c r="A31" s="459"/>
      <c r="B31" s="270">
        <v>42887</v>
      </c>
      <c r="C31" s="348" t="s">
        <v>33</v>
      </c>
      <c r="D31" s="371" t="s">
        <v>986</v>
      </c>
      <c r="E31" s="371" t="s">
        <v>4</v>
      </c>
      <c r="F31" s="253">
        <v>18</v>
      </c>
      <c r="G31" s="217">
        <v>50000</v>
      </c>
      <c r="H31" s="217">
        <f t="shared" si="0"/>
        <v>900000</v>
      </c>
      <c r="I31" s="453"/>
      <c r="J31" s="485"/>
      <c r="K31" s="152"/>
      <c r="L31" s="383"/>
      <c r="M31" s="312">
        <v>42901</v>
      </c>
      <c r="N31" s="384" t="s">
        <v>522</v>
      </c>
      <c r="O31" s="385" t="s">
        <v>523</v>
      </c>
      <c r="P31" s="386" t="s">
        <v>1050</v>
      </c>
      <c r="Q31" s="376">
        <v>3</v>
      </c>
      <c r="R31" s="161">
        <v>119170</v>
      </c>
      <c r="S31" s="161">
        <f t="shared" si="1"/>
        <v>357510</v>
      </c>
      <c r="T31" s="477"/>
    </row>
    <row r="32" spans="1:20" ht="17.25" customHeight="1">
      <c r="A32" s="459"/>
      <c r="B32" s="270">
        <v>42887</v>
      </c>
      <c r="C32" s="348" t="s">
        <v>808</v>
      </c>
      <c r="D32" s="371" t="s">
        <v>987</v>
      </c>
      <c r="E32" s="371" t="s">
        <v>146</v>
      </c>
      <c r="F32" s="253">
        <v>12</v>
      </c>
      <c r="G32" s="217">
        <v>86000</v>
      </c>
      <c r="H32" s="217">
        <f t="shared" si="0"/>
        <v>1032000</v>
      </c>
      <c r="I32" s="453"/>
      <c r="J32" s="485"/>
      <c r="K32" s="152"/>
      <c r="L32" s="383"/>
      <c r="M32" s="312">
        <v>42901</v>
      </c>
      <c r="N32" s="344" t="s">
        <v>514</v>
      </c>
      <c r="O32" s="322" t="s">
        <v>515</v>
      </c>
      <c r="P32" s="349" t="s">
        <v>1050</v>
      </c>
      <c r="Q32" s="376">
        <v>2</v>
      </c>
      <c r="R32" s="161">
        <v>160000</v>
      </c>
      <c r="S32" s="161">
        <f t="shared" si="1"/>
        <v>320000</v>
      </c>
      <c r="T32" s="367"/>
    </row>
    <row r="33" spans="1:20" ht="17.25" customHeight="1">
      <c r="A33" s="459"/>
      <c r="B33" s="270">
        <v>42887</v>
      </c>
      <c r="C33" s="348" t="s">
        <v>37</v>
      </c>
      <c r="D33" s="371" t="s">
        <v>988</v>
      </c>
      <c r="E33" s="371" t="s">
        <v>4</v>
      </c>
      <c r="F33" s="253">
        <v>5</v>
      </c>
      <c r="G33" s="217">
        <v>82363</v>
      </c>
      <c r="H33" s="217">
        <f t="shared" si="0"/>
        <v>411815</v>
      </c>
      <c r="I33" s="453"/>
      <c r="J33" s="485"/>
      <c r="K33" s="152"/>
      <c r="L33" s="400"/>
      <c r="M33" s="312">
        <v>42898</v>
      </c>
      <c r="N33" s="327" t="s">
        <v>381</v>
      </c>
      <c r="O33" s="330" t="s">
        <v>382</v>
      </c>
      <c r="P33" s="338" t="s">
        <v>513</v>
      </c>
      <c r="Q33" s="376">
        <v>1500</v>
      </c>
      <c r="R33" s="161">
        <v>2050</v>
      </c>
      <c r="S33" s="161">
        <f t="shared" si="1"/>
        <v>3075000</v>
      </c>
      <c r="T33" s="367"/>
    </row>
    <row r="34" spans="1:20" ht="17.25" customHeight="1">
      <c r="A34" s="459"/>
      <c r="B34" s="270">
        <v>42887</v>
      </c>
      <c r="C34" s="348" t="s">
        <v>976</v>
      </c>
      <c r="D34" s="371" t="s">
        <v>989</v>
      </c>
      <c r="E34" s="371" t="s">
        <v>146</v>
      </c>
      <c r="F34" s="253">
        <v>24</v>
      </c>
      <c r="G34" s="217">
        <v>22000</v>
      </c>
      <c r="H34" s="217">
        <f t="shared" si="0"/>
        <v>528000</v>
      </c>
      <c r="I34" s="453"/>
      <c r="J34" s="485"/>
      <c r="K34" s="152"/>
      <c r="L34" s="400"/>
      <c r="M34" s="312">
        <v>42906</v>
      </c>
      <c r="N34" s="327" t="s">
        <v>381</v>
      </c>
      <c r="O34" s="330" t="s">
        <v>382</v>
      </c>
      <c r="P34" s="338" t="s">
        <v>513</v>
      </c>
      <c r="Q34" s="376">
        <v>1500</v>
      </c>
      <c r="R34" s="161">
        <v>2050</v>
      </c>
      <c r="S34" s="161">
        <f t="shared" si="1"/>
        <v>3075000</v>
      </c>
      <c r="T34" s="367"/>
    </row>
    <row r="35" spans="1:20" ht="17.25" customHeight="1">
      <c r="A35" s="459"/>
      <c r="B35" s="270">
        <v>42887</v>
      </c>
      <c r="C35" s="348" t="s">
        <v>142</v>
      </c>
      <c r="D35" s="371" t="s">
        <v>990</v>
      </c>
      <c r="E35" s="371" t="s">
        <v>4</v>
      </c>
      <c r="F35" s="253">
        <v>36</v>
      </c>
      <c r="G35" s="217">
        <v>7000</v>
      </c>
      <c r="H35" s="217">
        <f t="shared" si="0"/>
        <v>252000</v>
      </c>
      <c r="I35" s="453"/>
      <c r="J35" s="485"/>
      <c r="K35" s="152"/>
      <c r="L35" s="400"/>
      <c r="M35" s="312">
        <v>42908</v>
      </c>
      <c r="N35" s="384" t="s">
        <v>524</v>
      </c>
      <c r="O35" s="385" t="s">
        <v>525</v>
      </c>
      <c r="P35" s="386" t="s">
        <v>1050</v>
      </c>
      <c r="Q35" s="376">
        <v>4</v>
      </c>
      <c r="R35" s="161">
        <v>97110</v>
      </c>
      <c r="S35" s="161">
        <f t="shared" si="1"/>
        <v>388440</v>
      </c>
      <c r="T35" s="475" t="s">
        <v>1095</v>
      </c>
    </row>
    <row r="36" spans="1:20" ht="17.25" customHeight="1">
      <c r="A36" s="459"/>
      <c r="B36" s="270">
        <v>42887</v>
      </c>
      <c r="C36" s="263" t="s">
        <v>135</v>
      </c>
      <c r="D36" s="337" t="s">
        <v>991</v>
      </c>
      <c r="E36" s="263" t="s">
        <v>4</v>
      </c>
      <c r="F36" s="253">
        <v>2</v>
      </c>
      <c r="G36" s="217">
        <v>270000</v>
      </c>
      <c r="H36" s="217">
        <f t="shared" si="0"/>
        <v>540000</v>
      </c>
      <c r="I36" s="453"/>
      <c r="J36" s="485"/>
      <c r="K36" s="152"/>
      <c r="L36" s="400"/>
      <c r="M36" s="312">
        <v>42908</v>
      </c>
      <c r="N36" s="384" t="s">
        <v>522</v>
      </c>
      <c r="O36" s="385" t="s">
        <v>523</v>
      </c>
      <c r="P36" s="386" t="s">
        <v>1050</v>
      </c>
      <c r="Q36" s="376">
        <v>3</v>
      </c>
      <c r="R36" s="161">
        <v>119170</v>
      </c>
      <c r="S36" s="161">
        <f t="shared" si="1"/>
        <v>357510</v>
      </c>
      <c r="T36" s="476"/>
    </row>
    <row r="37" spans="1:20" ht="17.25" customHeight="1">
      <c r="A37" s="459"/>
      <c r="B37" s="270">
        <v>42887</v>
      </c>
      <c r="C37" s="263" t="s">
        <v>769</v>
      </c>
      <c r="D37" s="263" t="s">
        <v>992</v>
      </c>
      <c r="E37" s="263" t="s">
        <v>4</v>
      </c>
      <c r="F37" s="253">
        <v>2</v>
      </c>
      <c r="G37" s="217">
        <v>65714</v>
      </c>
      <c r="H37" s="217">
        <f t="shared" si="0"/>
        <v>131428</v>
      </c>
      <c r="I37" s="453"/>
      <c r="J37" s="485"/>
      <c r="K37" s="152"/>
      <c r="L37" s="400"/>
      <c r="M37" s="312">
        <v>42908</v>
      </c>
      <c r="N37" s="344" t="s">
        <v>514</v>
      </c>
      <c r="O37" s="322" t="s">
        <v>515</v>
      </c>
      <c r="P37" s="349" t="s">
        <v>1050</v>
      </c>
      <c r="Q37" s="376">
        <v>1</v>
      </c>
      <c r="R37" s="161">
        <v>160000</v>
      </c>
      <c r="S37" s="161">
        <f t="shared" si="1"/>
        <v>160000</v>
      </c>
      <c r="T37" s="477"/>
    </row>
    <row r="38" spans="1:20" ht="17.25" customHeight="1">
      <c r="A38" s="459"/>
      <c r="B38" s="270">
        <v>42887</v>
      </c>
      <c r="C38" s="263" t="s">
        <v>62</v>
      </c>
      <c r="D38" s="263" t="s">
        <v>993</v>
      </c>
      <c r="E38" s="263" t="s">
        <v>4</v>
      </c>
      <c r="F38" s="253">
        <v>2</v>
      </c>
      <c r="G38" s="217">
        <v>25500</v>
      </c>
      <c r="H38" s="217">
        <f t="shared" si="0"/>
        <v>51000</v>
      </c>
      <c r="I38" s="453"/>
      <c r="J38" s="485"/>
      <c r="K38" s="152"/>
      <c r="L38" s="400"/>
      <c r="M38" s="312">
        <v>42916</v>
      </c>
      <c r="N38" s="384" t="s">
        <v>524</v>
      </c>
      <c r="O38" s="385" t="s">
        <v>525</v>
      </c>
      <c r="P38" s="386" t="s">
        <v>1050</v>
      </c>
      <c r="Q38" s="376">
        <v>5</v>
      </c>
      <c r="R38" s="161">
        <v>97110</v>
      </c>
      <c r="S38" s="161">
        <f t="shared" si="1"/>
        <v>485550</v>
      </c>
      <c r="T38" s="367"/>
    </row>
    <row r="39" spans="1:20" ht="17.25" customHeight="1">
      <c r="A39" s="459"/>
      <c r="B39" s="270">
        <v>42887</v>
      </c>
      <c r="C39" s="263" t="s">
        <v>59</v>
      </c>
      <c r="D39" s="263" t="s">
        <v>994</v>
      </c>
      <c r="E39" s="263" t="s">
        <v>4</v>
      </c>
      <c r="F39" s="253">
        <v>2</v>
      </c>
      <c r="G39" s="217">
        <v>83791</v>
      </c>
      <c r="H39" s="217">
        <f t="shared" si="0"/>
        <v>167582</v>
      </c>
      <c r="I39" s="453"/>
      <c r="J39" s="485"/>
      <c r="K39" s="152"/>
      <c r="L39" s="400"/>
      <c r="M39" s="312">
        <v>42916</v>
      </c>
      <c r="N39" s="384" t="s">
        <v>526</v>
      </c>
      <c r="O39" s="385" t="s">
        <v>527</v>
      </c>
      <c r="P39" s="386" t="s">
        <v>1050</v>
      </c>
      <c r="Q39" s="376">
        <v>2</v>
      </c>
      <c r="R39" s="161">
        <v>128700</v>
      </c>
      <c r="S39" s="161">
        <f t="shared" si="1"/>
        <v>257400</v>
      </c>
      <c r="T39" s="367"/>
    </row>
    <row r="40" spans="1:20" ht="17.25" customHeight="1">
      <c r="A40" s="459"/>
      <c r="B40" s="270">
        <v>42887</v>
      </c>
      <c r="C40" s="263" t="s">
        <v>53</v>
      </c>
      <c r="D40" s="263" t="s">
        <v>995</v>
      </c>
      <c r="E40" s="263" t="s">
        <v>4</v>
      </c>
      <c r="F40" s="253">
        <v>1</v>
      </c>
      <c r="G40" s="217">
        <v>21996</v>
      </c>
      <c r="H40" s="217">
        <f t="shared" si="0"/>
        <v>21996</v>
      </c>
      <c r="I40" s="453"/>
      <c r="J40" s="485"/>
      <c r="K40" s="152"/>
      <c r="L40" s="400"/>
      <c r="M40" s="312">
        <v>42916</v>
      </c>
      <c r="N40" s="384" t="s">
        <v>520</v>
      </c>
      <c r="O40" s="385" t="s">
        <v>521</v>
      </c>
      <c r="P40" s="386" t="s">
        <v>1050</v>
      </c>
      <c r="Q40" s="376">
        <v>1</v>
      </c>
      <c r="R40" s="161">
        <v>125000</v>
      </c>
      <c r="S40" s="161">
        <f t="shared" si="1"/>
        <v>125000</v>
      </c>
      <c r="T40" s="367"/>
    </row>
    <row r="41" spans="1:20" ht="17.25" customHeight="1">
      <c r="A41" s="459"/>
      <c r="B41" s="270">
        <v>42887</v>
      </c>
      <c r="C41" s="263" t="s">
        <v>55</v>
      </c>
      <c r="D41" s="263" t="s">
        <v>996</v>
      </c>
      <c r="E41" s="263" t="s">
        <v>4</v>
      </c>
      <c r="F41" s="253">
        <v>0.5</v>
      </c>
      <c r="G41" s="217">
        <v>63757</v>
      </c>
      <c r="H41" s="217">
        <f t="shared" si="0"/>
        <v>31878.5</v>
      </c>
      <c r="I41" s="453"/>
      <c r="J41" s="485"/>
      <c r="K41" s="152"/>
      <c r="L41" s="400"/>
      <c r="M41" s="312">
        <v>42916</v>
      </c>
      <c r="N41" s="384" t="s">
        <v>522</v>
      </c>
      <c r="O41" s="385" t="s">
        <v>523</v>
      </c>
      <c r="P41" s="386" t="s">
        <v>1050</v>
      </c>
      <c r="Q41" s="376">
        <v>4</v>
      </c>
      <c r="R41" s="161">
        <v>118170</v>
      </c>
      <c r="S41" s="161">
        <f t="shared" si="1"/>
        <v>472680</v>
      </c>
      <c r="T41" s="367"/>
    </row>
    <row r="42" spans="1:20" ht="17.25" customHeight="1">
      <c r="A42" s="459"/>
      <c r="B42" s="270">
        <v>42887</v>
      </c>
      <c r="C42" s="263" t="s">
        <v>772</v>
      </c>
      <c r="D42" s="263" t="s">
        <v>159</v>
      </c>
      <c r="E42" s="263" t="s">
        <v>1083</v>
      </c>
      <c r="F42" s="253">
        <v>24</v>
      </c>
      <c r="G42" s="217">
        <v>48207</v>
      </c>
      <c r="H42" s="217">
        <f t="shared" si="0"/>
        <v>1156968</v>
      </c>
      <c r="I42" s="453"/>
      <c r="J42" s="485"/>
      <c r="K42" s="152"/>
      <c r="L42" s="400"/>
      <c r="M42" s="312">
        <v>42916</v>
      </c>
      <c r="N42" s="344" t="s">
        <v>514</v>
      </c>
      <c r="O42" s="322" t="s">
        <v>515</v>
      </c>
      <c r="P42" s="349" t="s">
        <v>1050</v>
      </c>
      <c r="Q42" s="376">
        <v>2</v>
      </c>
      <c r="R42" s="161">
        <v>160000</v>
      </c>
      <c r="S42" s="161">
        <f t="shared" si="1"/>
        <v>320000</v>
      </c>
      <c r="T42" s="367"/>
    </row>
    <row r="43" spans="1:20" ht="17.25" customHeight="1">
      <c r="A43" s="459"/>
      <c r="B43" s="270">
        <v>42887</v>
      </c>
      <c r="C43" s="263" t="s">
        <v>118</v>
      </c>
      <c r="D43" s="263" t="s">
        <v>997</v>
      </c>
      <c r="E43" s="263" t="s">
        <v>1083</v>
      </c>
      <c r="F43" s="253">
        <v>5</v>
      </c>
      <c r="G43" s="217">
        <v>19560</v>
      </c>
      <c r="H43" s="217">
        <f t="shared" si="0"/>
        <v>97800</v>
      </c>
      <c r="I43" s="453"/>
      <c r="J43" s="485"/>
      <c r="K43" s="152"/>
      <c r="L43" s="400"/>
      <c r="M43" s="312"/>
      <c r="N43" s="344"/>
      <c r="O43" s="322"/>
      <c r="P43" s="349"/>
      <c r="Q43" s="376"/>
      <c r="R43" s="161"/>
      <c r="S43" s="161">
        <f t="shared" si="1"/>
        <v>0</v>
      </c>
      <c r="T43" s="367"/>
    </row>
    <row r="44" spans="1:20" ht="17.25" customHeight="1">
      <c r="A44" s="459"/>
      <c r="B44" s="270">
        <v>42887</v>
      </c>
      <c r="C44" s="263" t="s">
        <v>774</v>
      </c>
      <c r="D44" s="263" t="s">
        <v>998</v>
      </c>
      <c r="E44" s="263" t="s">
        <v>48</v>
      </c>
      <c r="F44" s="253">
        <v>10</v>
      </c>
      <c r="G44" s="217">
        <v>59907</v>
      </c>
      <c r="H44" s="217">
        <f t="shared" si="0"/>
        <v>599070</v>
      </c>
      <c r="I44" s="453"/>
      <c r="J44" s="485"/>
      <c r="K44" s="152"/>
      <c r="L44" s="400"/>
      <c r="M44" s="312"/>
      <c r="N44" s="344"/>
      <c r="O44" s="322"/>
      <c r="P44" s="349"/>
      <c r="Q44" s="376"/>
      <c r="R44" s="161"/>
      <c r="S44" s="161">
        <f t="shared" si="1"/>
        <v>0</v>
      </c>
      <c r="T44" s="367"/>
    </row>
    <row r="45" spans="1:20" ht="17.25" customHeight="1">
      <c r="A45" s="459"/>
      <c r="B45" s="270">
        <v>42887</v>
      </c>
      <c r="C45" s="263" t="s">
        <v>775</v>
      </c>
      <c r="D45" s="263" t="s">
        <v>999</v>
      </c>
      <c r="E45" s="263" t="s">
        <v>48</v>
      </c>
      <c r="F45" s="253">
        <v>5</v>
      </c>
      <c r="G45" s="217">
        <v>33000</v>
      </c>
      <c r="H45" s="217">
        <f t="shared" si="0"/>
        <v>165000</v>
      </c>
      <c r="I45" s="453"/>
      <c r="J45" s="485"/>
      <c r="K45" s="152"/>
      <c r="L45" s="400"/>
      <c r="M45" s="312"/>
      <c r="N45" s="344"/>
      <c r="O45" s="322"/>
      <c r="P45" s="349"/>
      <c r="Q45" s="376"/>
      <c r="R45" s="161"/>
      <c r="S45" s="161">
        <f t="shared" si="1"/>
        <v>0</v>
      </c>
      <c r="T45" s="367"/>
    </row>
    <row r="46" spans="1:20" ht="17.25" customHeight="1">
      <c r="A46" s="459"/>
      <c r="B46" s="270">
        <v>42887</v>
      </c>
      <c r="C46" s="263" t="s">
        <v>109</v>
      </c>
      <c r="D46" s="263" t="s">
        <v>1000</v>
      </c>
      <c r="E46" s="263" t="s">
        <v>48</v>
      </c>
      <c r="F46" s="253">
        <v>5</v>
      </c>
      <c r="G46" s="217">
        <v>55000</v>
      </c>
      <c r="H46" s="217">
        <f t="shared" si="0"/>
        <v>275000</v>
      </c>
      <c r="I46" s="453"/>
      <c r="J46" s="485"/>
      <c r="K46" s="152"/>
      <c r="L46" s="400"/>
      <c r="M46" s="312"/>
      <c r="N46" s="344"/>
      <c r="O46" s="322"/>
      <c r="P46" s="349"/>
      <c r="Q46" s="376"/>
      <c r="R46" s="161"/>
      <c r="S46" s="161">
        <f t="shared" si="1"/>
        <v>0</v>
      </c>
      <c r="T46" s="367"/>
    </row>
    <row r="47" spans="1:20" ht="17.25" customHeight="1">
      <c r="A47" s="459"/>
      <c r="B47" s="270">
        <v>42887</v>
      </c>
      <c r="C47" s="263" t="s">
        <v>107</v>
      </c>
      <c r="D47" s="263" t="s">
        <v>1001</v>
      </c>
      <c r="E47" s="263" t="s">
        <v>48</v>
      </c>
      <c r="F47" s="253">
        <v>12</v>
      </c>
      <c r="G47" s="217">
        <v>13622</v>
      </c>
      <c r="H47" s="217">
        <f t="shared" si="0"/>
        <v>163464</v>
      </c>
      <c r="I47" s="453"/>
      <c r="J47" s="485"/>
      <c r="K47" s="152"/>
      <c r="L47" s="400"/>
      <c r="M47" s="312"/>
      <c r="N47" s="344"/>
      <c r="O47" s="322"/>
      <c r="P47" s="349"/>
      <c r="Q47" s="376"/>
      <c r="R47" s="161"/>
      <c r="S47" s="161">
        <f t="shared" si="1"/>
        <v>0</v>
      </c>
      <c r="T47" s="367"/>
    </row>
    <row r="48" spans="1:20" ht="17.25" customHeight="1">
      <c r="A48" s="459"/>
      <c r="B48" s="270">
        <v>42887</v>
      </c>
      <c r="C48" s="263" t="s">
        <v>782</v>
      </c>
      <c r="D48" s="263" t="s">
        <v>1002</v>
      </c>
      <c r="E48" s="263" t="s">
        <v>75</v>
      </c>
      <c r="F48" s="253">
        <v>5</v>
      </c>
      <c r="G48" s="217">
        <v>28012</v>
      </c>
      <c r="H48" s="217">
        <f t="shared" si="0"/>
        <v>140060</v>
      </c>
      <c r="I48" s="453"/>
      <c r="J48" s="485"/>
      <c r="K48" s="152"/>
      <c r="L48" s="400"/>
      <c r="M48" s="312"/>
      <c r="N48" s="344"/>
      <c r="O48" s="322"/>
      <c r="P48" s="349"/>
      <c r="Q48" s="376"/>
      <c r="R48" s="161"/>
      <c r="S48" s="161">
        <f t="shared" si="1"/>
        <v>0</v>
      </c>
      <c r="T48" s="367"/>
    </row>
    <row r="49" spans="1:21" ht="17.25" customHeight="1">
      <c r="A49" s="459"/>
      <c r="B49" s="270">
        <v>42887</v>
      </c>
      <c r="C49" s="263" t="s">
        <v>785</v>
      </c>
      <c r="D49" s="263" t="s">
        <v>1003</v>
      </c>
      <c r="E49" s="263" t="s">
        <v>75</v>
      </c>
      <c r="F49" s="253">
        <v>3</v>
      </c>
      <c r="G49" s="217">
        <v>28000</v>
      </c>
      <c r="H49" s="217">
        <f t="shared" si="0"/>
        <v>84000</v>
      </c>
      <c r="I49" s="453"/>
      <c r="J49" s="485"/>
      <c r="K49" s="152"/>
      <c r="L49" s="400"/>
      <c r="M49" s="312"/>
      <c r="N49" s="384"/>
      <c r="O49" s="385"/>
      <c r="P49" s="386"/>
      <c r="Q49" s="376"/>
      <c r="R49" s="161"/>
      <c r="S49" s="161">
        <f t="shared" si="1"/>
        <v>0</v>
      </c>
      <c r="T49" s="367"/>
    </row>
    <row r="50" spans="1:21" ht="17.25" customHeight="1">
      <c r="A50" s="459"/>
      <c r="B50" s="270">
        <v>42887</v>
      </c>
      <c r="C50" s="377" t="s">
        <v>121</v>
      </c>
      <c r="D50" s="337" t="s">
        <v>1004</v>
      </c>
      <c r="E50" s="263" t="s">
        <v>4</v>
      </c>
      <c r="F50" s="253">
        <v>5</v>
      </c>
      <c r="G50" s="217">
        <v>83488</v>
      </c>
      <c r="H50" s="217">
        <f t="shared" si="0"/>
        <v>417440</v>
      </c>
      <c r="I50" s="453"/>
      <c r="J50" s="485"/>
      <c r="K50" s="152"/>
      <c r="L50" s="400"/>
      <c r="M50" s="312"/>
      <c r="N50" s="384"/>
      <c r="O50" s="385"/>
      <c r="P50" s="386"/>
      <c r="Q50" s="376"/>
      <c r="R50" s="161"/>
      <c r="S50" s="161">
        <f t="shared" si="1"/>
        <v>0</v>
      </c>
      <c r="T50" s="367"/>
    </row>
    <row r="51" spans="1:21" ht="17.25" customHeight="1">
      <c r="A51" s="459"/>
      <c r="B51" s="270">
        <v>42887</v>
      </c>
      <c r="C51" s="377">
        <v>20201319</v>
      </c>
      <c r="D51" s="263" t="s">
        <v>1005</v>
      </c>
      <c r="E51" s="263" t="s">
        <v>237</v>
      </c>
      <c r="F51" s="253">
        <v>13440</v>
      </c>
      <c r="G51" s="217">
        <v>56</v>
      </c>
      <c r="H51" s="217">
        <f t="shared" si="0"/>
        <v>752640</v>
      </c>
      <c r="I51" s="453"/>
      <c r="J51" s="485"/>
      <c r="K51" s="152"/>
      <c r="L51" s="400"/>
      <c r="M51" s="312"/>
      <c r="N51" s="344"/>
      <c r="O51" s="322"/>
      <c r="P51" s="349"/>
      <c r="Q51" s="376"/>
      <c r="R51" s="161"/>
      <c r="S51" s="161">
        <f t="shared" si="1"/>
        <v>0</v>
      </c>
      <c r="T51" s="367"/>
    </row>
    <row r="52" spans="1:21" ht="17.25" customHeight="1">
      <c r="A52" s="459"/>
      <c r="B52" s="270">
        <v>42887</v>
      </c>
      <c r="C52" s="377">
        <v>30701001</v>
      </c>
      <c r="D52" s="263" t="s">
        <v>1006</v>
      </c>
      <c r="E52" s="263" t="s">
        <v>4</v>
      </c>
      <c r="F52" s="253">
        <v>4</v>
      </c>
      <c r="G52" s="217">
        <v>451330</v>
      </c>
      <c r="H52" s="217">
        <f t="shared" si="0"/>
        <v>1805320</v>
      </c>
      <c r="I52" s="453"/>
      <c r="J52" s="485"/>
      <c r="K52" s="152"/>
      <c r="L52" s="400"/>
      <c r="M52" s="312"/>
      <c r="N52" s="344"/>
      <c r="O52" s="322"/>
      <c r="P52" s="349"/>
      <c r="Q52" s="376"/>
      <c r="R52" s="161"/>
      <c r="S52" s="161">
        <f t="shared" si="1"/>
        <v>0</v>
      </c>
      <c r="T52" s="367"/>
    </row>
    <row r="53" spans="1:21" ht="17.25" customHeight="1">
      <c r="A53" s="459"/>
      <c r="B53" s="270">
        <v>42887</v>
      </c>
      <c r="C53" s="377">
        <v>40305019</v>
      </c>
      <c r="D53" s="263" t="s">
        <v>1007</v>
      </c>
      <c r="E53" s="263" t="s">
        <v>27</v>
      </c>
      <c r="F53" s="253">
        <v>200</v>
      </c>
      <c r="G53" s="217">
        <v>501</v>
      </c>
      <c r="H53" s="217">
        <f t="shared" si="0"/>
        <v>100200</v>
      </c>
      <c r="I53" s="453"/>
      <c r="J53" s="485"/>
      <c r="K53" s="152"/>
      <c r="L53" s="400"/>
      <c r="M53" s="312"/>
      <c r="N53" s="384"/>
      <c r="O53" s="385"/>
      <c r="P53" s="386"/>
      <c r="Q53" s="376"/>
      <c r="R53" s="161"/>
      <c r="S53" s="161">
        <f t="shared" si="1"/>
        <v>0</v>
      </c>
      <c r="T53" s="367"/>
    </row>
    <row r="54" spans="1:21" ht="17.25" customHeight="1">
      <c r="A54" s="459"/>
      <c r="B54" s="270">
        <v>42887</v>
      </c>
      <c r="C54" s="377" t="s">
        <v>231</v>
      </c>
      <c r="D54" s="263" t="s">
        <v>232</v>
      </c>
      <c r="E54" s="263" t="s">
        <v>4</v>
      </c>
      <c r="F54" s="253">
        <v>1</v>
      </c>
      <c r="G54" s="217">
        <v>70000</v>
      </c>
      <c r="H54" s="217">
        <f t="shared" si="0"/>
        <v>70000</v>
      </c>
      <c r="I54" s="453"/>
      <c r="J54" s="485"/>
      <c r="K54" s="152"/>
      <c r="L54" s="400"/>
      <c r="M54" s="312"/>
      <c r="N54" s="384"/>
      <c r="O54" s="385"/>
      <c r="P54" s="386"/>
      <c r="Q54" s="376"/>
      <c r="R54" s="161"/>
      <c r="S54" s="161">
        <f t="shared" si="1"/>
        <v>0</v>
      </c>
      <c r="T54" s="367"/>
    </row>
    <row r="55" spans="1:21" ht="17.25" customHeight="1">
      <c r="A55" s="459"/>
      <c r="B55" s="270">
        <v>42887</v>
      </c>
      <c r="C55" s="377" t="s">
        <v>852</v>
      </c>
      <c r="D55" s="263" t="s">
        <v>1008</v>
      </c>
      <c r="E55" s="263" t="s">
        <v>27</v>
      </c>
      <c r="F55" s="253">
        <v>100</v>
      </c>
      <c r="G55" s="217">
        <v>200</v>
      </c>
      <c r="H55" s="217">
        <f t="shared" si="0"/>
        <v>20000</v>
      </c>
      <c r="I55" s="453"/>
      <c r="J55" s="485"/>
      <c r="K55" s="152"/>
      <c r="L55" s="400"/>
      <c r="M55" s="312"/>
      <c r="N55" s="387"/>
      <c r="O55" s="388"/>
      <c r="P55" s="389"/>
      <c r="Q55" s="376"/>
      <c r="R55" s="161"/>
      <c r="S55" s="161">
        <f t="shared" si="1"/>
        <v>0</v>
      </c>
      <c r="T55" s="367"/>
    </row>
    <row r="56" spans="1:21" ht="17.25" customHeight="1">
      <c r="A56" s="459"/>
      <c r="B56" s="270">
        <v>42887</v>
      </c>
      <c r="C56" s="377" t="s">
        <v>829</v>
      </c>
      <c r="D56" s="337" t="s">
        <v>1009</v>
      </c>
      <c r="E56" s="263" t="s">
        <v>27</v>
      </c>
      <c r="F56" s="253">
        <v>50</v>
      </c>
      <c r="G56" s="217">
        <v>2500</v>
      </c>
      <c r="H56" s="217">
        <f t="shared" si="0"/>
        <v>125000</v>
      </c>
      <c r="I56" s="453"/>
      <c r="J56" s="485"/>
      <c r="K56" s="152"/>
      <c r="L56" s="400"/>
      <c r="M56" s="312"/>
      <c r="N56" s="344"/>
      <c r="O56" s="322"/>
      <c r="P56" s="349"/>
      <c r="Q56" s="376"/>
      <c r="R56" s="161"/>
      <c r="S56" s="161">
        <f t="shared" si="1"/>
        <v>0</v>
      </c>
      <c r="T56" s="367"/>
    </row>
    <row r="57" spans="1:21" ht="17.25" customHeight="1">
      <c r="A57" s="459"/>
      <c r="B57" s="270">
        <v>42887</v>
      </c>
      <c r="C57" s="263" t="s">
        <v>830</v>
      </c>
      <c r="D57" s="263" t="s">
        <v>315</v>
      </c>
      <c r="E57" s="263" t="s">
        <v>27</v>
      </c>
      <c r="F57" s="253">
        <v>200</v>
      </c>
      <c r="G57" s="217">
        <v>150</v>
      </c>
      <c r="H57" s="217">
        <f t="shared" si="0"/>
        <v>30000</v>
      </c>
      <c r="I57" s="453"/>
      <c r="J57" s="485"/>
      <c r="K57" s="152"/>
      <c r="L57" s="400"/>
      <c r="M57" s="312"/>
      <c r="N57" s="344"/>
      <c r="O57" s="322"/>
      <c r="P57" s="349"/>
      <c r="Q57" s="376"/>
      <c r="R57" s="161"/>
      <c r="S57" s="161">
        <f t="shared" si="1"/>
        <v>0</v>
      </c>
      <c r="T57" s="367"/>
    </row>
    <row r="58" spans="1:21" ht="17.25" customHeight="1">
      <c r="A58" s="459"/>
      <c r="B58" s="270">
        <v>42887</v>
      </c>
      <c r="C58" s="263" t="s">
        <v>904</v>
      </c>
      <c r="D58" s="263" t="s">
        <v>354</v>
      </c>
      <c r="E58" s="263" t="s">
        <v>27</v>
      </c>
      <c r="F58" s="253">
        <v>50</v>
      </c>
      <c r="G58" s="217">
        <v>2500</v>
      </c>
      <c r="H58" s="217">
        <f t="shared" si="0"/>
        <v>125000</v>
      </c>
      <c r="I58" s="453"/>
      <c r="J58" s="485"/>
      <c r="K58" s="152"/>
      <c r="L58" s="400"/>
      <c r="M58" s="312"/>
      <c r="N58" s="344"/>
      <c r="O58" s="322"/>
      <c r="P58" s="349"/>
      <c r="Q58" s="376"/>
      <c r="R58" s="161"/>
      <c r="S58" s="161">
        <f t="shared" si="1"/>
        <v>0</v>
      </c>
      <c r="T58" s="367"/>
    </row>
    <row r="59" spans="1:21" ht="17.25" customHeight="1">
      <c r="A59" s="459"/>
      <c r="B59" s="270">
        <v>42887</v>
      </c>
      <c r="C59" s="263" t="s">
        <v>383</v>
      </c>
      <c r="D59" s="263" t="s">
        <v>384</v>
      </c>
      <c r="E59" s="263" t="s">
        <v>146</v>
      </c>
      <c r="F59" s="253">
        <v>2</v>
      </c>
      <c r="G59" s="217">
        <v>73001</v>
      </c>
      <c r="H59" s="217">
        <f t="shared" si="0"/>
        <v>146002</v>
      </c>
      <c r="I59" s="453"/>
      <c r="J59" s="485"/>
      <c r="K59" s="152"/>
      <c r="L59" s="400"/>
      <c r="M59" s="312"/>
      <c r="N59" s="344"/>
      <c r="O59" s="322"/>
      <c r="P59" s="349"/>
      <c r="Q59" s="376"/>
      <c r="R59" s="161"/>
      <c r="S59" s="161">
        <f t="shared" si="1"/>
        <v>0</v>
      </c>
      <c r="T59" s="367"/>
    </row>
    <row r="60" spans="1:21" ht="17.25" customHeight="1">
      <c r="A60" s="459"/>
      <c r="B60" s="270">
        <v>42887</v>
      </c>
      <c r="C60" s="263" t="s">
        <v>111</v>
      </c>
      <c r="D60" s="263" t="s">
        <v>1010</v>
      </c>
      <c r="E60" s="263" t="s">
        <v>75</v>
      </c>
      <c r="F60" s="253">
        <v>1</v>
      </c>
      <c r="G60" s="217">
        <v>130000</v>
      </c>
      <c r="H60" s="217">
        <f t="shared" si="0"/>
        <v>130000</v>
      </c>
      <c r="I60" s="453"/>
      <c r="J60" s="485"/>
      <c r="K60" s="152"/>
      <c r="L60" s="400"/>
      <c r="M60" s="312"/>
      <c r="N60" s="344"/>
      <c r="O60" s="322"/>
      <c r="P60" s="349"/>
      <c r="Q60" s="376"/>
      <c r="R60" s="161"/>
      <c r="S60" s="161">
        <f t="shared" si="1"/>
        <v>0</v>
      </c>
      <c r="T60" s="367"/>
    </row>
    <row r="61" spans="1:21" ht="17.25" customHeight="1">
      <c r="A61" s="459"/>
      <c r="B61" s="270">
        <v>42887</v>
      </c>
      <c r="C61" s="377" t="s">
        <v>798</v>
      </c>
      <c r="D61" s="293" t="s">
        <v>1011</v>
      </c>
      <c r="E61" s="263" t="s">
        <v>4</v>
      </c>
      <c r="F61" s="253">
        <v>5</v>
      </c>
      <c r="G61" s="217">
        <v>70000</v>
      </c>
      <c r="H61" s="217">
        <f t="shared" si="0"/>
        <v>350000</v>
      </c>
      <c r="I61" s="453"/>
      <c r="J61" s="485"/>
      <c r="K61" s="152"/>
      <c r="L61" s="400"/>
      <c r="M61" s="312"/>
      <c r="N61" s="344"/>
      <c r="O61" s="322"/>
      <c r="P61" s="349"/>
      <c r="Q61" s="376"/>
      <c r="R61" s="161"/>
      <c r="S61" s="161">
        <f t="shared" si="1"/>
        <v>0</v>
      </c>
      <c r="T61" s="367"/>
    </row>
    <row r="62" spans="1:21" ht="17.25" customHeight="1">
      <c r="A62" s="459"/>
      <c r="B62" s="270">
        <v>42887</v>
      </c>
      <c r="C62" s="377">
        <v>30602055</v>
      </c>
      <c r="D62" s="263" t="s">
        <v>1012</v>
      </c>
      <c r="E62" s="263" t="s">
        <v>4</v>
      </c>
      <c r="F62" s="253">
        <v>2.5</v>
      </c>
      <c r="G62" s="217">
        <v>102040</v>
      </c>
      <c r="H62" s="217">
        <f t="shared" si="0"/>
        <v>255100</v>
      </c>
      <c r="I62" s="453"/>
      <c r="J62" s="485"/>
      <c r="K62" s="152"/>
      <c r="L62" s="400"/>
      <c r="M62" s="312"/>
      <c r="N62" s="344"/>
      <c r="O62" s="322"/>
      <c r="P62" s="349"/>
      <c r="Q62" s="376"/>
      <c r="R62" s="161"/>
      <c r="S62" s="161">
        <f t="shared" si="1"/>
        <v>0</v>
      </c>
      <c r="T62" s="367"/>
      <c r="U62" s="252"/>
    </row>
    <row r="63" spans="1:21" ht="17.25" customHeight="1">
      <c r="A63" s="459"/>
      <c r="B63" s="270">
        <v>42887</v>
      </c>
      <c r="C63" s="263">
        <v>20201002</v>
      </c>
      <c r="D63" s="263" t="s">
        <v>1013</v>
      </c>
      <c r="E63" s="263" t="s">
        <v>1084</v>
      </c>
      <c r="F63" s="253">
        <v>5100</v>
      </c>
      <c r="G63" s="217">
        <v>23</v>
      </c>
      <c r="H63" s="217">
        <f t="shared" si="0"/>
        <v>117300</v>
      </c>
      <c r="I63" s="453"/>
      <c r="J63" s="485"/>
      <c r="K63" s="152"/>
      <c r="L63" s="400"/>
      <c r="M63" s="312"/>
      <c r="N63" s="344"/>
      <c r="O63" s="322"/>
      <c r="P63" s="349"/>
      <c r="Q63" s="376"/>
      <c r="R63" s="161"/>
      <c r="S63" s="161">
        <f t="shared" si="1"/>
        <v>0</v>
      </c>
      <c r="T63" s="367"/>
      <c r="U63" s="252"/>
    </row>
    <row r="64" spans="1:21" ht="17.25" customHeight="1">
      <c r="A64" s="460"/>
      <c r="B64" s="270">
        <v>42887</v>
      </c>
      <c r="C64" s="263">
        <v>20201145</v>
      </c>
      <c r="D64" s="263" t="s">
        <v>1014</v>
      </c>
      <c r="E64" s="263" t="s">
        <v>1084</v>
      </c>
      <c r="F64" s="253">
        <v>410</v>
      </c>
      <c r="G64" s="217">
        <v>58</v>
      </c>
      <c r="H64" s="217">
        <f t="shared" si="0"/>
        <v>23780</v>
      </c>
      <c r="I64" s="454"/>
      <c r="J64" s="485"/>
      <c r="K64" s="152"/>
      <c r="L64" s="400"/>
      <c r="M64" s="312"/>
      <c r="N64" s="344"/>
      <c r="O64" s="322"/>
      <c r="P64" s="349"/>
      <c r="Q64" s="376"/>
      <c r="R64" s="161"/>
      <c r="S64" s="161">
        <f t="shared" si="1"/>
        <v>0</v>
      </c>
      <c r="T64" s="367"/>
      <c r="U64" s="252"/>
    </row>
    <row r="65" spans="1:21" ht="17.25" customHeight="1">
      <c r="A65" s="458" t="s">
        <v>1017</v>
      </c>
      <c r="B65" s="270">
        <v>42887</v>
      </c>
      <c r="C65" s="263" t="s">
        <v>211</v>
      </c>
      <c r="D65" s="263" t="s">
        <v>1018</v>
      </c>
      <c r="E65" s="263" t="s">
        <v>4</v>
      </c>
      <c r="F65" s="253">
        <v>3</v>
      </c>
      <c r="G65" s="217">
        <v>48999</v>
      </c>
      <c r="H65" s="217">
        <f t="shared" si="0"/>
        <v>146997</v>
      </c>
      <c r="I65" s="452">
        <f>SUM(H65:H107)</f>
        <v>10564161</v>
      </c>
      <c r="J65" s="485"/>
      <c r="K65" s="152"/>
      <c r="L65" s="400"/>
      <c r="M65" s="312"/>
      <c r="N65" s="327"/>
      <c r="O65" s="330"/>
      <c r="P65" s="338"/>
      <c r="Q65" s="376"/>
      <c r="R65" s="161"/>
      <c r="S65" s="161">
        <f t="shared" si="1"/>
        <v>0</v>
      </c>
      <c r="T65" s="367"/>
      <c r="U65" s="252"/>
    </row>
    <row r="66" spans="1:21" ht="17.25" customHeight="1">
      <c r="A66" s="459"/>
      <c r="B66" s="270">
        <v>42887</v>
      </c>
      <c r="C66" s="263" t="s">
        <v>223</v>
      </c>
      <c r="D66" s="263" t="s">
        <v>1019</v>
      </c>
      <c r="E66" s="263" t="s">
        <v>4</v>
      </c>
      <c r="F66" s="253">
        <v>1</v>
      </c>
      <c r="G66" s="217">
        <v>48987</v>
      </c>
      <c r="H66" s="217">
        <f t="shared" si="0"/>
        <v>48987</v>
      </c>
      <c r="I66" s="453"/>
      <c r="J66" s="485"/>
      <c r="K66" s="152"/>
      <c r="L66" s="400"/>
      <c r="M66" s="312"/>
      <c r="N66" s="327"/>
      <c r="O66" s="330"/>
      <c r="P66" s="338"/>
      <c r="Q66" s="376"/>
      <c r="R66" s="161"/>
      <c r="S66" s="161">
        <f t="shared" si="1"/>
        <v>0</v>
      </c>
      <c r="T66" s="367"/>
      <c r="U66" s="252"/>
    </row>
    <row r="67" spans="1:21" ht="17.25" customHeight="1">
      <c r="A67" s="459"/>
      <c r="B67" s="270">
        <v>42887</v>
      </c>
      <c r="C67" s="263" t="s">
        <v>235</v>
      </c>
      <c r="D67" s="263" t="s">
        <v>1020</v>
      </c>
      <c r="E67" s="263" t="s">
        <v>1085</v>
      </c>
      <c r="F67" s="253">
        <v>1</v>
      </c>
      <c r="G67" s="217">
        <v>169074</v>
      </c>
      <c r="H67" s="217">
        <f t="shared" si="0"/>
        <v>169074</v>
      </c>
      <c r="I67" s="453"/>
      <c r="J67" s="485"/>
      <c r="K67" s="152"/>
      <c r="L67" s="400"/>
      <c r="M67" s="312"/>
      <c r="N67" s="327"/>
      <c r="O67" s="330"/>
      <c r="P67" s="338"/>
      <c r="Q67" s="376"/>
      <c r="R67" s="161"/>
      <c r="S67" s="161">
        <f t="shared" si="1"/>
        <v>0</v>
      </c>
      <c r="T67" s="367"/>
      <c r="U67" s="252"/>
    </row>
    <row r="68" spans="1:21" ht="17.25" customHeight="1">
      <c r="A68" s="459"/>
      <c r="B68" s="270">
        <v>42887</v>
      </c>
      <c r="C68" s="263" t="s">
        <v>813</v>
      </c>
      <c r="D68" s="263" t="s">
        <v>1021</v>
      </c>
      <c r="E68" s="263" t="s">
        <v>27</v>
      </c>
      <c r="F68" s="253">
        <v>50</v>
      </c>
      <c r="G68" s="217">
        <v>16639</v>
      </c>
      <c r="H68" s="217">
        <f t="shared" si="0"/>
        <v>831950</v>
      </c>
      <c r="I68" s="453"/>
      <c r="J68" s="485"/>
      <c r="K68" s="152"/>
      <c r="L68" s="400"/>
      <c r="M68" s="312"/>
      <c r="N68" s="344"/>
      <c r="O68" s="322"/>
      <c r="P68" s="349"/>
      <c r="Q68" s="376"/>
      <c r="R68" s="161"/>
      <c r="S68" s="161">
        <f t="shared" si="1"/>
        <v>0</v>
      </c>
      <c r="T68" s="367"/>
      <c r="U68" s="252"/>
    </row>
    <row r="69" spans="1:21" ht="17.25" customHeight="1">
      <c r="A69" s="459"/>
      <c r="B69" s="270">
        <v>42887</v>
      </c>
      <c r="C69" s="263" t="s">
        <v>248</v>
      </c>
      <c r="D69" s="263" t="s">
        <v>1022</v>
      </c>
      <c r="E69" s="263" t="s">
        <v>27</v>
      </c>
      <c r="F69" s="253">
        <v>100</v>
      </c>
      <c r="G69" s="217">
        <v>1990</v>
      </c>
      <c r="H69" s="217">
        <f t="shared" si="0"/>
        <v>199000</v>
      </c>
      <c r="I69" s="453"/>
      <c r="J69" s="485"/>
      <c r="K69" s="152"/>
      <c r="L69" s="400"/>
      <c r="M69" s="312"/>
      <c r="N69" s="344"/>
      <c r="O69" s="322"/>
      <c r="P69" s="349"/>
      <c r="Q69" s="376"/>
      <c r="R69" s="161"/>
      <c r="S69" s="161">
        <f t="shared" si="1"/>
        <v>0</v>
      </c>
      <c r="T69" s="367"/>
    </row>
    <row r="70" spans="1:21" ht="17.25" customHeight="1">
      <c r="A70" s="459"/>
      <c r="B70" s="270">
        <v>42887</v>
      </c>
      <c r="C70" s="263" t="s">
        <v>250</v>
      </c>
      <c r="D70" s="263" t="s">
        <v>1023</v>
      </c>
      <c r="E70" s="263" t="s">
        <v>27</v>
      </c>
      <c r="F70" s="253">
        <v>200</v>
      </c>
      <c r="G70" s="217">
        <v>1400</v>
      </c>
      <c r="H70" s="217">
        <f t="shared" ref="H70:H133" si="2">F70*G70</f>
        <v>280000</v>
      </c>
      <c r="I70" s="453"/>
      <c r="J70" s="485"/>
      <c r="K70" s="152"/>
      <c r="L70" s="400"/>
      <c r="M70" s="312"/>
      <c r="N70" s="344"/>
      <c r="O70" s="322"/>
      <c r="P70" s="349"/>
      <c r="Q70" s="376"/>
      <c r="R70" s="161"/>
      <c r="S70" s="161">
        <f t="shared" ref="S70:S112" si="3">Q70*R70</f>
        <v>0</v>
      </c>
      <c r="T70" s="367"/>
    </row>
    <row r="71" spans="1:21" ht="17.25" customHeight="1">
      <c r="A71" s="459"/>
      <c r="B71" s="270">
        <v>42887</v>
      </c>
      <c r="C71" s="263" t="s">
        <v>265</v>
      </c>
      <c r="D71" s="263" t="s">
        <v>1024</v>
      </c>
      <c r="E71" s="263" t="s">
        <v>27</v>
      </c>
      <c r="F71" s="253">
        <v>600</v>
      </c>
      <c r="G71" s="217">
        <v>200</v>
      </c>
      <c r="H71" s="217">
        <f t="shared" si="2"/>
        <v>120000</v>
      </c>
      <c r="I71" s="453"/>
      <c r="J71" s="485"/>
      <c r="K71" s="152"/>
      <c r="L71" s="400"/>
      <c r="M71" s="312"/>
      <c r="N71" s="344"/>
      <c r="O71" s="322"/>
      <c r="P71" s="349"/>
      <c r="Q71" s="376"/>
      <c r="R71" s="161"/>
      <c r="S71" s="161">
        <f t="shared" si="3"/>
        <v>0</v>
      </c>
      <c r="T71" s="367"/>
    </row>
    <row r="72" spans="1:21" ht="17.25" customHeight="1">
      <c r="A72" s="459"/>
      <c r="B72" s="270">
        <v>42887</v>
      </c>
      <c r="C72" s="263" t="s">
        <v>267</v>
      </c>
      <c r="D72" s="263" t="s">
        <v>268</v>
      </c>
      <c r="E72" s="263" t="s">
        <v>27</v>
      </c>
      <c r="F72" s="253">
        <v>50</v>
      </c>
      <c r="G72" s="217">
        <v>1200</v>
      </c>
      <c r="H72" s="217">
        <f t="shared" si="2"/>
        <v>60000</v>
      </c>
      <c r="I72" s="453"/>
      <c r="J72" s="485"/>
      <c r="K72" s="152"/>
      <c r="L72" s="400"/>
      <c r="M72" s="312"/>
      <c r="N72" s="384"/>
      <c r="O72" s="385"/>
      <c r="P72" s="386"/>
      <c r="Q72" s="396"/>
      <c r="R72" s="161"/>
      <c r="S72" s="161">
        <f t="shared" si="3"/>
        <v>0</v>
      </c>
      <c r="T72" s="367"/>
    </row>
    <row r="73" spans="1:21" ht="17.25" customHeight="1">
      <c r="A73" s="459"/>
      <c r="B73" s="270">
        <v>42887</v>
      </c>
      <c r="C73" s="263" t="s">
        <v>275</v>
      </c>
      <c r="D73" s="263" t="s">
        <v>1025</v>
      </c>
      <c r="E73" s="263" t="s">
        <v>146</v>
      </c>
      <c r="F73" s="253">
        <v>1</v>
      </c>
      <c r="G73" s="217">
        <v>14000</v>
      </c>
      <c r="H73" s="217">
        <f t="shared" si="2"/>
        <v>14000</v>
      </c>
      <c r="I73" s="453"/>
      <c r="J73" s="485"/>
      <c r="K73" s="152"/>
      <c r="L73" s="400"/>
      <c r="M73" s="312"/>
      <c r="N73" s="384"/>
      <c r="O73" s="385"/>
      <c r="P73" s="386"/>
      <c r="Q73" s="376"/>
      <c r="R73" s="161"/>
      <c r="S73" s="161">
        <f t="shared" si="3"/>
        <v>0</v>
      </c>
      <c r="T73" s="367"/>
    </row>
    <row r="74" spans="1:21" ht="17.25" customHeight="1">
      <c r="A74" s="459"/>
      <c r="B74" s="270">
        <v>42887</v>
      </c>
      <c r="C74" s="263" t="s">
        <v>948</v>
      </c>
      <c r="D74" s="293" t="s">
        <v>1026</v>
      </c>
      <c r="E74" s="263" t="s">
        <v>4</v>
      </c>
      <c r="F74" s="253">
        <v>3</v>
      </c>
      <c r="G74" s="217">
        <v>8000</v>
      </c>
      <c r="H74" s="217">
        <f t="shared" si="2"/>
        <v>24000</v>
      </c>
      <c r="I74" s="453"/>
      <c r="J74" s="485"/>
      <c r="K74" s="152"/>
      <c r="L74" s="400"/>
      <c r="M74" s="312"/>
      <c r="N74" s="344"/>
      <c r="O74" s="322"/>
      <c r="P74" s="349"/>
      <c r="Q74" s="376"/>
      <c r="R74" s="161"/>
      <c r="S74" s="161">
        <f t="shared" si="3"/>
        <v>0</v>
      </c>
      <c r="T74" s="367"/>
    </row>
    <row r="75" spans="1:21" ht="17.25" customHeight="1">
      <c r="A75" s="459"/>
      <c r="B75" s="270">
        <v>42887</v>
      </c>
      <c r="C75" s="263" t="s">
        <v>949</v>
      </c>
      <c r="D75" s="293" t="s">
        <v>1027</v>
      </c>
      <c r="E75" s="263" t="s">
        <v>4</v>
      </c>
      <c r="F75" s="253">
        <v>3</v>
      </c>
      <c r="G75" s="217">
        <v>8000</v>
      </c>
      <c r="H75" s="217">
        <f t="shared" si="2"/>
        <v>24000</v>
      </c>
      <c r="I75" s="453"/>
      <c r="J75" s="485"/>
      <c r="K75" s="152"/>
      <c r="L75" s="400"/>
      <c r="M75" s="312"/>
      <c r="N75" s="320"/>
      <c r="O75" s="322"/>
      <c r="P75" s="393"/>
      <c r="Q75" s="376"/>
      <c r="R75" s="161"/>
      <c r="S75" s="161">
        <f t="shared" si="3"/>
        <v>0</v>
      </c>
      <c r="T75" s="367"/>
    </row>
    <row r="76" spans="1:21" ht="17.25" customHeight="1">
      <c r="A76" s="459"/>
      <c r="B76" s="270">
        <v>42887</v>
      </c>
      <c r="C76" s="263" t="s">
        <v>923</v>
      </c>
      <c r="D76" s="371" t="s">
        <v>1028</v>
      </c>
      <c r="E76" s="263" t="s">
        <v>27</v>
      </c>
      <c r="F76" s="253">
        <v>100</v>
      </c>
      <c r="G76" s="217">
        <v>385</v>
      </c>
      <c r="H76" s="217">
        <f t="shared" si="2"/>
        <v>38500</v>
      </c>
      <c r="I76" s="453"/>
      <c r="J76" s="485"/>
      <c r="K76" s="152"/>
      <c r="L76" s="400"/>
      <c r="M76" s="312"/>
      <c r="N76" s="320"/>
      <c r="O76" s="322"/>
      <c r="P76" s="393"/>
      <c r="Q76" s="376"/>
      <c r="R76" s="161"/>
      <c r="S76" s="161">
        <f t="shared" si="3"/>
        <v>0</v>
      </c>
      <c r="T76" s="367"/>
    </row>
    <row r="77" spans="1:21" ht="17.25" customHeight="1">
      <c r="A77" s="459"/>
      <c r="B77" s="270">
        <v>42887</v>
      </c>
      <c r="C77" s="263" t="s">
        <v>765</v>
      </c>
      <c r="D77" s="371" t="s">
        <v>1029</v>
      </c>
      <c r="E77" s="263" t="s">
        <v>146</v>
      </c>
      <c r="F77" s="253">
        <v>12</v>
      </c>
      <c r="G77" s="217">
        <v>57080</v>
      </c>
      <c r="H77" s="217">
        <f t="shared" si="2"/>
        <v>684960</v>
      </c>
      <c r="I77" s="453"/>
      <c r="J77" s="485"/>
      <c r="K77" s="152"/>
      <c r="L77" s="400"/>
      <c r="M77" s="312"/>
      <c r="N77" s="320"/>
      <c r="O77" s="322"/>
      <c r="P77" s="393"/>
      <c r="Q77" s="376"/>
      <c r="R77" s="340"/>
      <c r="S77" s="161">
        <f t="shared" si="3"/>
        <v>0</v>
      </c>
      <c r="T77" s="367"/>
    </row>
    <row r="78" spans="1:21" ht="17.25" customHeight="1">
      <c r="A78" s="459"/>
      <c r="B78" s="270">
        <v>42887</v>
      </c>
      <c r="C78" s="263" t="s">
        <v>663</v>
      </c>
      <c r="D78" s="371" t="s">
        <v>1030</v>
      </c>
      <c r="E78" s="263" t="s">
        <v>75</v>
      </c>
      <c r="F78" s="253">
        <v>2</v>
      </c>
      <c r="G78" s="217">
        <v>39942</v>
      </c>
      <c r="H78" s="217">
        <f t="shared" si="2"/>
        <v>79884</v>
      </c>
      <c r="I78" s="453"/>
      <c r="J78" s="485"/>
      <c r="K78" s="152"/>
      <c r="L78" s="400"/>
      <c r="M78" s="312"/>
      <c r="N78" s="320"/>
      <c r="O78" s="322"/>
      <c r="P78" s="393"/>
      <c r="Q78" s="376"/>
      <c r="R78" s="161"/>
      <c r="S78" s="161">
        <f t="shared" si="3"/>
        <v>0</v>
      </c>
      <c r="T78" s="367"/>
    </row>
    <row r="79" spans="1:21" ht="17.25" customHeight="1">
      <c r="A79" s="459"/>
      <c r="B79" s="270">
        <v>42887</v>
      </c>
      <c r="C79" s="263" t="s">
        <v>823</v>
      </c>
      <c r="D79" s="371" t="s">
        <v>1031</v>
      </c>
      <c r="E79" s="263" t="s">
        <v>1086</v>
      </c>
      <c r="F79" s="253">
        <v>2</v>
      </c>
      <c r="G79" s="217">
        <v>68223</v>
      </c>
      <c r="H79" s="217">
        <f t="shared" si="2"/>
        <v>136446</v>
      </c>
      <c r="I79" s="453"/>
      <c r="J79" s="485"/>
      <c r="K79" s="152"/>
      <c r="L79" s="400"/>
      <c r="M79" s="312"/>
      <c r="N79" s="320"/>
      <c r="O79" s="322"/>
      <c r="P79" s="393"/>
      <c r="Q79" s="376"/>
      <c r="R79" s="161"/>
      <c r="S79" s="161">
        <f t="shared" si="3"/>
        <v>0</v>
      </c>
      <c r="T79" s="367"/>
    </row>
    <row r="80" spans="1:21" ht="17.25" customHeight="1">
      <c r="A80" s="459"/>
      <c r="B80" s="270">
        <v>42887</v>
      </c>
      <c r="C80" s="348" t="s">
        <v>654</v>
      </c>
      <c r="D80" s="345" t="s">
        <v>1032</v>
      </c>
      <c r="E80" s="345" t="s">
        <v>1086</v>
      </c>
      <c r="F80" s="253">
        <v>1</v>
      </c>
      <c r="G80" s="217">
        <v>68223</v>
      </c>
      <c r="H80" s="217">
        <f t="shared" si="2"/>
        <v>68223</v>
      </c>
      <c r="I80" s="453"/>
      <c r="J80" s="485"/>
      <c r="K80" s="152"/>
      <c r="L80" s="400"/>
      <c r="M80" s="312"/>
      <c r="N80" s="394"/>
      <c r="O80" s="385"/>
      <c r="P80" s="395"/>
      <c r="Q80" s="376"/>
      <c r="R80" s="279"/>
      <c r="S80" s="161">
        <f t="shared" si="3"/>
        <v>0</v>
      </c>
      <c r="T80" s="367"/>
    </row>
    <row r="81" spans="1:21" ht="17.25" customHeight="1">
      <c r="A81" s="459"/>
      <c r="B81" s="270">
        <v>42887</v>
      </c>
      <c r="C81" s="348" t="s">
        <v>689</v>
      </c>
      <c r="D81" s="345" t="s">
        <v>690</v>
      </c>
      <c r="E81" s="345" t="s">
        <v>75</v>
      </c>
      <c r="F81" s="253">
        <v>4</v>
      </c>
      <c r="G81" s="217">
        <v>57244</v>
      </c>
      <c r="H81" s="217">
        <f t="shared" si="2"/>
        <v>228976</v>
      </c>
      <c r="I81" s="453"/>
      <c r="J81" s="485"/>
      <c r="K81" s="152"/>
      <c r="L81" s="400"/>
      <c r="M81" s="312"/>
      <c r="N81" s="394"/>
      <c r="O81" s="385"/>
      <c r="P81" s="395"/>
      <c r="Q81" s="376"/>
      <c r="R81" s="161"/>
      <c r="S81" s="161">
        <f t="shared" si="3"/>
        <v>0</v>
      </c>
      <c r="T81" s="367"/>
    </row>
    <row r="82" spans="1:21" ht="17.25" customHeight="1">
      <c r="A82" s="459"/>
      <c r="B82" s="270">
        <v>42887</v>
      </c>
      <c r="C82" s="348" t="s">
        <v>693</v>
      </c>
      <c r="D82" s="345" t="s">
        <v>694</v>
      </c>
      <c r="E82" s="345" t="s">
        <v>75</v>
      </c>
      <c r="F82" s="253">
        <v>2</v>
      </c>
      <c r="G82" s="217">
        <v>83600</v>
      </c>
      <c r="H82" s="217">
        <f t="shared" si="2"/>
        <v>167200</v>
      </c>
      <c r="I82" s="453"/>
      <c r="J82" s="485"/>
      <c r="K82" s="152"/>
      <c r="L82" s="400"/>
      <c r="M82" s="312"/>
      <c r="N82" s="394"/>
      <c r="O82" s="385"/>
      <c r="P82" s="395"/>
      <c r="Q82" s="376"/>
      <c r="R82" s="161"/>
      <c r="S82" s="161">
        <f t="shared" si="3"/>
        <v>0</v>
      </c>
      <c r="T82" s="367"/>
    </row>
    <row r="83" spans="1:21" ht="17.25" customHeight="1">
      <c r="A83" s="459"/>
      <c r="B83" s="270">
        <v>42887</v>
      </c>
      <c r="C83" s="348" t="s">
        <v>919</v>
      </c>
      <c r="D83" s="345" t="s">
        <v>1033</v>
      </c>
      <c r="E83" s="345" t="s">
        <v>115</v>
      </c>
      <c r="F83" s="253">
        <v>3</v>
      </c>
      <c r="G83" s="217">
        <v>49999</v>
      </c>
      <c r="H83" s="217">
        <f t="shared" si="2"/>
        <v>149997</v>
      </c>
      <c r="I83" s="453"/>
      <c r="J83" s="485"/>
      <c r="K83" s="152"/>
      <c r="L83" s="400"/>
      <c r="M83" s="312"/>
      <c r="N83" s="394"/>
      <c r="O83" s="385"/>
      <c r="P83" s="395"/>
      <c r="Q83" s="376"/>
      <c r="R83" s="161"/>
      <c r="S83" s="161">
        <f t="shared" si="3"/>
        <v>0</v>
      </c>
      <c r="T83" s="367"/>
    </row>
    <row r="84" spans="1:21" ht="17.25" customHeight="1">
      <c r="A84" s="459"/>
      <c r="B84" s="270">
        <v>42887</v>
      </c>
      <c r="C84" s="348" t="s">
        <v>658</v>
      </c>
      <c r="D84" s="345" t="s">
        <v>1034</v>
      </c>
      <c r="E84" s="345" t="s">
        <v>1086</v>
      </c>
      <c r="F84" s="253">
        <v>1</v>
      </c>
      <c r="G84" s="217">
        <v>190000</v>
      </c>
      <c r="H84" s="217">
        <f t="shared" si="2"/>
        <v>190000</v>
      </c>
      <c r="I84" s="453"/>
      <c r="J84" s="485"/>
      <c r="K84" s="152"/>
      <c r="L84" s="400"/>
      <c r="M84" s="312"/>
      <c r="N84" s="320"/>
      <c r="O84" s="322"/>
      <c r="P84" s="393"/>
      <c r="Q84" s="376"/>
      <c r="R84" s="161"/>
      <c r="S84" s="161">
        <f t="shared" si="3"/>
        <v>0</v>
      </c>
      <c r="T84" s="367"/>
    </row>
    <row r="85" spans="1:21" ht="17.25" customHeight="1">
      <c r="A85" s="459"/>
      <c r="B85" s="270">
        <v>42887</v>
      </c>
      <c r="C85" s="348" t="s">
        <v>951</v>
      </c>
      <c r="D85" s="345" t="s">
        <v>1035</v>
      </c>
      <c r="E85" s="345" t="s">
        <v>146</v>
      </c>
      <c r="F85" s="253">
        <v>4</v>
      </c>
      <c r="G85" s="217">
        <v>36460</v>
      </c>
      <c r="H85" s="217">
        <f t="shared" si="2"/>
        <v>145840</v>
      </c>
      <c r="I85" s="453"/>
      <c r="J85" s="485"/>
      <c r="K85" s="152"/>
      <c r="L85" s="400"/>
      <c r="M85" s="312"/>
      <c r="N85" s="320"/>
      <c r="O85" s="322"/>
      <c r="P85" s="393"/>
      <c r="Q85" s="376"/>
      <c r="R85" s="161"/>
      <c r="S85" s="161">
        <f t="shared" si="3"/>
        <v>0</v>
      </c>
      <c r="T85" s="367"/>
    </row>
    <row r="86" spans="1:21" ht="17.25" customHeight="1">
      <c r="A86" s="459"/>
      <c r="B86" s="270">
        <v>42887</v>
      </c>
      <c r="C86" s="348" t="s">
        <v>639</v>
      </c>
      <c r="D86" s="371" t="s">
        <v>620</v>
      </c>
      <c r="E86" s="371" t="s">
        <v>115</v>
      </c>
      <c r="F86" s="253">
        <v>1</v>
      </c>
      <c r="G86" s="217">
        <v>185000</v>
      </c>
      <c r="H86" s="217">
        <f t="shared" si="2"/>
        <v>185000</v>
      </c>
      <c r="I86" s="453"/>
      <c r="J86" s="485"/>
      <c r="K86" s="152"/>
      <c r="L86" s="400"/>
      <c r="M86" s="312"/>
      <c r="N86" s="320"/>
      <c r="O86" s="322"/>
      <c r="P86" s="393"/>
      <c r="Q86" s="376"/>
      <c r="R86" s="161"/>
      <c r="S86" s="161">
        <f t="shared" si="3"/>
        <v>0</v>
      </c>
      <c r="T86" s="367"/>
    </row>
    <row r="87" spans="1:21" ht="17.25" customHeight="1">
      <c r="A87" s="459"/>
      <c r="B87" s="270">
        <v>42887</v>
      </c>
      <c r="C87" s="348" t="s">
        <v>640</v>
      </c>
      <c r="D87" s="371" t="s">
        <v>621</v>
      </c>
      <c r="E87" s="371" t="s">
        <v>146</v>
      </c>
      <c r="F87" s="253">
        <v>12</v>
      </c>
      <c r="G87" s="217">
        <v>26595</v>
      </c>
      <c r="H87" s="217">
        <f t="shared" si="2"/>
        <v>319140</v>
      </c>
      <c r="I87" s="453"/>
      <c r="J87" s="485"/>
      <c r="K87" s="152"/>
      <c r="L87" s="400"/>
      <c r="M87" s="312"/>
      <c r="N87" s="320"/>
      <c r="O87" s="322"/>
      <c r="P87" s="393"/>
      <c r="Q87" s="376"/>
      <c r="R87" s="161"/>
      <c r="S87" s="161">
        <f t="shared" si="3"/>
        <v>0</v>
      </c>
      <c r="T87" s="367"/>
    </row>
    <row r="88" spans="1:21" ht="15.75" customHeight="1">
      <c r="A88" s="459"/>
      <c r="B88" s="270">
        <v>42887</v>
      </c>
      <c r="C88" s="378" t="s">
        <v>641</v>
      </c>
      <c r="D88" s="293" t="s">
        <v>1036</v>
      </c>
      <c r="E88" s="289" t="s">
        <v>1087</v>
      </c>
      <c r="F88" s="253">
        <v>10</v>
      </c>
      <c r="G88" s="217">
        <v>8626</v>
      </c>
      <c r="H88" s="217">
        <f t="shared" si="2"/>
        <v>86260</v>
      </c>
      <c r="I88" s="453"/>
      <c r="J88" s="485"/>
      <c r="K88" s="152"/>
      <c r="L88" s="400"/>
      <c r="M88" s="312"/>
      <c r="N88" s="320"/>
      <c r="O88" s="322"/>
      <c r="P88" s="393"/>
      <c r="Q88" s="376"/>
      <c r="R88" s="161"/>
      <c r="S88" s="161">
        <f t="shared" si="3"/>
        <v>0</v>
      </c>
      <c r="T88" s="367"/>
    </row>
    <row r="89" spans="1:21" ht="17.25" customHeight="1">
      <c r="A89" s="459"/>
      <c r="B89" s="270">
        <v>42887</v>
      </c>
      <c r="C89" s="348" t="s">
        <v>908</v>
      </c>
      <c r="D89" s="345" t="s">
        <v>1037</v>
      </c>
      <c r="E89" s="345" t="s">
        <v>1088</v>
      </c>
      <c r="F89" s="253">
        <v>6</v>
      </c>
      <c r="G89" s="217">
        <v>190909</v>
      </c>
      <c r="H89" s="217">
        <f t="shared" si="2"/>
        <v>1145454</v>
      </c>
      <c r="I89" s="453"/>
      <c r="J89" s="485"/>
      <c r="K89" s="152"/>
      <c r="L89" s="400"/>
      <c r="M89" s="312"/>
      <c r="N89" s="320"/>
      <c r="O89" s="322"/>
      <c r="P89" s="393"/>
      <c r="Q89" s="376"/>
      <c r="R89" s="161"/>
      <c r="S89" s="161">
        <f t="shared" si="3"/>
        <v>0</v>
      </c>
      <c r="T89" s="367"/>
    </row>
    <row r="90" spans="1:21" ht="17.25" customHeight="1">
      <c r="A90" s="459"/>
      <c r="B90" s="270">
        <v>42887</v>
      </c>
      <c r="C90" s="348" t="s">
        <v>649</v>
      </c>
      <c r="D90" s="345" t="s">
        <v>1038</v>
      </c>
      <c r="E90" s="345" t="s">
        <v>27</v>
      </c>
      <c r="F90" s="372">
        <v>200</v>
      </c>
      <c r="G90" s="217">
        <v>4000</v>
      </c>
      <c r="H90" s="217">
        <f t="shared" si="2"/>
        <v>800000</v>
      </c>
      <c r="I90" s="453"/>
      <c r="J90" s="485"/>
      <c r="K90" s="152"/>
      <c r="L90" s="400"/>
      <c r="M90" s="312"/>
      <c r="N90" s="344"/>
      <c r="O90" s="322"/>
      <c r="P90" s="349"/>
      <c r="Q90" s="376"/>
      <c r="R90" s="161"/>
      <c r="S90" s="161">
        <f t="shared" si="3"/>
        <v>0</v>
      </c>
      <c r="T90" s="367"/>
    </row>
    <row r="91" spans="1:21" ht="17.25" customHeight="1">
      <c r="A91" s="459"/>
      <c r="B91" s="270">
        <v>42887</v>
      </c>
      <c r="C91" s="348" t="s">
        <v>905</v>
      </c>
      <c r="D91" s="345" t="s">
        <v>1039</v>
      </c>
      <c r="E91" s="345" t="s">
        <v>4</v>
      </c>
      <c r="F91" s="372">
        <v>1</v>
      </c>
      <c r="G91" s="340">
        <v>70000</v>
      </c>
      <c r="H91" s="217">
        <f t="shared" si="2"/>
        <v>70000</v>
      </c>
      <c r="I91" s="453"/>
      <c r="J91" s="485"/>
      <c r="K91" s="152"/>
      <c r="L91" s="400"/>
      <c r="M91" s="312"/>
      <c r="N91" s="344"/>
      <c r="O91" s="322"/>
      <c r="P91" s="349"/>
      <c r="Q91" s="376"/>
      <c r="R91" s="161"/>
      <c r="S91" s="161">
        <f t="shared" si="3"/>
        <v>0</v>
      </c>
      <c r="T91" s="367"/>
      <c r="U91" s="252"/>
    </row>
    <row r="92" spans="1:21" ht="17.25" customHeight="1">
      <c r="A92" s="459"/>
      <c r="B92" s="270">
        <v>42887</v>
      </c>
      <c r="C92" s="348" t="s">
        <v>937</v>
      </c>
      <c r="D92" s="345" t="s">
        <v>1040</v>
      </c>
      <c r="E92" s="345" t="s">
        <v>4</v>
      </c>
      <c r="F92" s="372">
        <v>1</v>
      </c>
      <c r="G92" s="340">
        <v>82000</v>
      </c>
      <c r="H92" s="217">
        <f t="shared" si="2"/>
        <v>82000</v>
      </c>
      <c r="I92" s="453"/>
      <c r="J92" s="485"/>
      <c r="K92" s="152"/>
      <c r="L92" s="400"/>
      <c r="M92" s="312"/>
      <c r="N92" s="344"/>
      <c r="O92" s="322"/>
      <c r="P92" s="349"/>
      <c r="Q92" s="376"/>
      <c r="R92" s="161"/>
      <c r="S92" s="161">
        <f t="shared" si="3"/>
        <v>0</v>
      </c>
      <c r="T92" s="367"/>
      <c r="U92" s="252"/>
    </row>
    <row r="93" spans="1:21" ht="17.25" customHeight="1">
      <c r="A93" s="459"/>
      <c r="B93" s="270">
        <v>42887</v>
      </c>
      <c r="C93" s="348" t="s">
        <v>855</v>
      </c>
      <c r="D93" s="345" t="s">
        <v>1041</v>
      </c>
      <c r="E93" s="345" t="s">
        <v>27</v>
      </c>
      <c r="F93" s="372">
        <v>50</v>
      </c>
      <c r="G93" s="340">
        <v>650</v>
      </c>
      <c r="H93" s="217">
        <f t="shared" si="2"/>
        <v>32500</v>
      </c>
      <c r="I93" s="453"/>
      <c r="J93" s="485"/>
      <c r="K93" s="152"/>
      <c r="L93" s="400"/>
      <c r="M93" s="312"/>
      <c r="N93" s="344"/>
      <c r="O93" s="322"/>
      <c r="P93" s="349"/>
      <c r="Q93" s="376"/>
      <c r="R93" s="161"/>
      <c r="S93" s="161">
        <f t="shared" si="3"/>
        <v>0</v>
      </c>
      <c r="T93" s="367"/>
      <c r="U93" s="252"/>
    </row>
    <row r="94" spans="1:21" ht="15.75" customHeight="1">
      <c r="A94" s="459"/>
      <c r="B94" s="270">
        <v>42887</v>
      </c>
      <c r="C94" s="348" t="s">
        <v>203</v>
      </c>
      <c r="D94" s="345" t="s">
        <v>312</v>
      </c>
      <c r="E94" s="345" t="s">
        <v>27</v>
      </c>
      <c r="F94" s="372">
        <v>160</v>
      </c>
      <c r="G94" s="340">
        <v>880</v>
      </c>
      <c r="H94" s="217">
        <f t="shared" si="2"/>
        <v>140800</v>
      </c>
      <c r="I94" s="453"/>
      <c r="J94" s="485"/>
      <c r="K94" s="152"/>
      <c r="L94" s="400"/>
      <c r="M94" s="312"/>
      <c r="N94" s="344"/>
      <c r="O94" s="322"/>
      <c r="P94" s="349"/>
      <c r="Q94" s="376"/>
      <c r="R94" s="161"/>
      <c r="S94" s="161">
        <f t="shared" si="3"/>
        <v>0</v>
      </c>
      <c r="T94" s="367"/>
      <c r="U94" s="252"/>
    </row>
    <row r="95" spans="1:21" ht="15.75" customHeight="1">
      <c r="A95" s="459"/>
      <c r="B95" s="270">
        <v>42887</v>
      </c>
      <c r="C95" s="348" t="s">
        <v>1015</v>
      </c>
      <c r="D95" s="345" t="s">
        <v>1042</v>
      </c>
      <c r="E95" s="345" t="s">
        <v>27</v>
      </c>
      <c r="F95" s="372">
        <v>100</v>
      </c>
      <c r="G95" s="340"/>
      <c r="H95" s="217">
        <f t="shared" si="2"/>
        <v>0</v>
      </c>
      <c r="I95" s="453"/>
      <c r="J95" s="485"/>
      <c r="K95" s="152"/>
      <c r="L95" s="400"/>
      <c r="M95" s="312"/>
      <c r="N95" s="344"/>
      <c r="O95" s="322"/>
      <c r="P95" s="349"/>
      <c r="Q95" s="376"/>
      <c r="R95" s="161"/>
      <c r="S95" s="161">
        <f t="shared" si="3"/>
        <v>0</v>
      </c>
      <c r="T95" s="367"/>
    </row>
    <row r="96" spans="1:21" ht="15.75" customHeight="1">
      <c r="A96" s="459"/>
      <c r="B96" s="270">
        <v>42887</v>
      </c>
      <c r="C96" s="348" t="s">
        <v>653</v>
      </c>
      <c r="D96" s="345" t="s">
        <v>631</v>
      </c>
      <c r="E96" s="345" t="s">
        <v>27</v>
      </c>
      <c r="F96" s="372">
        <v>50</v>
      </c>
      <c r="G96" s="340">
        <v>5700</v>
      </c>
      <c r="H96" s="217">
        <f t="shared" si="2"/>
        <v>285000</v>
      </c>
      <c r="I96" s="453"/>
      <c r="J96" s="485"/>
      <c r="K96" s="152"/>
      <c r="L96" s="400"/>
      <c r="M96" s="312"/>
      <c r="N96" s="344"/>
      <c r="O96" s="322"/>
      <c r="P96" s="349"/>
      <c r="Q96" s="376"/>
      <c r="R96" s="161"/>
      <c r="S96" s="161">
        <f t="shared" si="3"/>
        <v>0</v>
      </c>
      <c r="T96" s="367"/>
    </row>
    <row r="97" spans="1:21" ht="15.75" customHeight="1">
      <c r="A97" s="459"/>
      <c r="B97" s="270">
        <v>42887</v>
      </c>
      <c r="C97" s="348" t="s">
        <v>638</v>
      </c>
      <c r="D97" s="345" t="s">
        <v>619</v>
      </c>
      <c r="E97" s="345" t="s">
        <v>27</v>
      </c>
      <c r="F97" s="372">
        <v>30</v>
      </c>
      <c r="G97" s="340">
        <v>15108</v>
      </c>
      <c r="H97" s="217">
        <f t="shared" si="2"/>
        <v>453240</v>
      </c>
      <c r="I97" s="453"/>
      <c r="J97" s="485"/>
      <c r="L97" s="400"/>
      <c r="M97" s="312"/>
      <c r="N97" s="344"/>
      <c r="O97" s="322"/>
      <c r="P97" s="349"/>
      <c r="Q97" s="376"/>
      <c r="R97" s="161"/>
      <c r="S97" s="161">
        <f t="shared" si="3"/>
        <v>0</v>
      </c>
      <c r="T97" s="367"/>
    </row>
    <row r="98" spans="1:21" ht="15.75" customHeight="1">
      <c r="A98" s="459"/>
      <c r="B98" s="270">
        <v>42887</v>
      </c>
      <c r="C98" s="348">
        <v>60101001</v>
      </c>
      <c r="D98" s="345" t="s">
        <v>1043</v>
      </c>
      <c r="E98" s="345" t="s">
        <v>1086</v>
      </c>
      <c r="F98" s="372">
        <v>10</v>
      </c>
      <c r="G98" s="340">
        <v>38105</v>
      </c>
      <c r="H98" s="217">
        <f t="shared" si="2"/>
        <v>381050</v>
      </c>
      <c r="I98" s="453"/>
      <c r="J98" s="485"/>
      <c r="L98" s="400"/>
      <c r="M98" s="312"/>
      <c r="N98" s="344"/>
      <c r="O98" s="322"/>
      <c r="P98" s="349"/>
      <c r="Q98" s="376"/>
      <c r="R98" s="161"/>
      <c r="S98" s="161">
        <f t="shared" si="3"/>
        <v>0</v>
      </c>
      <c r="T98" s="367"/>
    </row>
    <row r="99" spans="1:21" ht="15.75" customHeight="1">
      <c r="A99" s="459"/>
      <c r="B99" s="270">
        <v>42887</v>
      </c>
      <c r="C99" s="348" t="s">
        <v>945</v>
      </c>
      <c r="D99" s="345" t="s">
        <v>1044</v>
      </c>
      <c r="E99" s="345" t="s">
        <v>1086</v>
      </c>
      <c r="F99" s="372">
        <v>3</v>
      </c>
      <c r="G99" s="340">
        <v>8000</v>
      </c>
      <c r="H99" s="217">
        <f t="shared" si="2"/>
        <v>24000</v>
      </c>
      <c r="I99" s="453"/>
      <c r="J99" s="485"/>
      <c r="L99" s="400"/>
      <c r="M99" s="312"/>
      <c r="N99" s="344"/>
      <c r="O99" s="322"/>
      <c r="P99" s="349"/>
      <c r="Q99" s="376"/>
      <c r="R99" s="161"/>
      <c r="S99" s="161">
        <f t="shared" si="3"/>
        <v>0</v>
      </c>
      <c r="T99" s="367"/>
      <c r="U99" s="252"/>
    </row>
    <row r="100" spans="1:21" ht="15.75" customHeight="1">
      <c r="A100" s="459"/>
      <c r="B100" s="270">
        <v>42887</v>
      </c>
      <c r="C100" s="348" t="s">
        <v>946</v>
      </c>
      <c r="D100" s="345" t="s">
        <v>1045</v>
      </c>
      <c r="E100" s="345" t="s">
        <v>1086</v>
      </c>
      <c r="F100" s="374">
        <v>3</v>
      </c>
      <c r="G100" s="340">
        <v>8000</v>
      </c>
      <c r="H100" s="217">
        <f t="shared" si="2"/>
        <v>24000</v>
      </c>
      <c r="I100" s="453"/>
      <c r="J100" s="485"/>
      <c r="L100" s="400"/>
      <c r="M100" s="312"/>
      <c r="N100" s="344"/>
      <c r="O100" s="322"/>
      <c r="P100" s="349"/>
      <c r="Q100" s="376"/>
      <c r="R100" s="161"/>
      <c r="S100" s="161">
        <f t="shared" si="3"/>
        <v>0</v>
      </c>
      <c r="T100" s="367"/>
      <c r="U100" s="252"/>
    </row>
    <row r="101" spans="1:21" ht="15.75" customHeight="1">
      <c r="A101" s="459"/>
      <c r="B101" s="270">
        <v>42887</v>
      </c>
      <c r="C101" s="348" t="s">
        <v>947</v>
      </c>
      <c r="D101" s="345" t="s">
        <v>1046</v>
      </c>
      <c r="E101" s="345" t="s">
        <v>1086</v>
      </c>
      <c r="F101" s="372">
        <v>3</v>
      </c>
      <c r="G101" s="340">
        <v>8000</v>
      </c>
      <c r="H101" s="217">
        <f t="shared" si="2"/>
        <v>24000</v>
      </c>
      <c r="I101" s="453"/>
      <c r="J101" s="485"/>
      <c r="K101" s="152"/>
      <c r="L101" s="400"/>
      <c r="M101" s="312"/>
      <c r="N101" s="344"/>
      <c r="O101" s="322"/>
      <c r="P101" s="349"/>
      <c r="Q101" s="376"/>
      <c r="R101" s="161"/>
      <c r="S101" s="161">
        <f t="shared" si="3"/>
        <v>0</v>
      </c>
      <c r="T101" s="367"/>
      <c r="U101" s="252"/>
    </row>
    <row r="102" spans="1:21" ht="15.75" customHeight="1">
      <c r="A102" s="459"/>
      <c r="B102" s="270">
        <v>42887</v>
      </c>
      <c r="C102" s="348" t="s">
        <v>252</v>
      </c>
      <c r="D102" s="345" t="s">
        <v>1047</v>
      </c>
      <c r="E102" s="345" t="s">
        <v>28</v>
      </c>
      <c r="F102" s="372">
        <v>250</v>
      </c>
      <c r="G102" s="340">
        <v>1119</v>
      </c>
      <c r="H102" s="217">
        <f t="shared" si="2"/>
        <v>279750</v>
      </c>
      <c r="I102" s="453"/>
      <c r="J102" s="485"/>
      <c r="L102" s="400"/>
      <c r="M102" s="312"/>
      <c r="N102" s="344"/>
      <c r="O102" s="322"/>
      <c r="P102" s="349"/>
      <c r="Q102" s="376"/>
      <c r="R102" s="161"/>
      <c r="S102" s="161">
        <f t="shared" si="3"/>
        <v>0</v>
      </c>
      <c r="T102" s="367"/>
      <c r="U102" s="252"/>
    </row>
    <row r="103" spans="1:21" ht="15.75" customHeight="1">
      <c r="A103" s="459"/>
      <c r="B103" s="270">
        <v>42887</v>
      </c>
      <c r="C103" s="348" t="s">
        <v>260</v>
      </c>
      <c r="D103" s="345" t="s">
        <v>1048</v>
      </c>
      <c r="E103" s="345" t="s">
        <v>27</v>
      </c>
      <c r="F103" s="372">
        <v>1000</v>
      </c>
      <c r="G103" s="340">
        <v>2100</v>
      </c>
      <c r="H103" s="217">
        <f t="shared" si="2"/>
        <v>2100000</v>
      </c>
      <c r="I103" s="453"/>
      <c r="J103" s="485"/>
      <c r="L103" s="400"/>
      <c r="M103" s="312"/>
      <c r="N103" s="344"/>
      <c r="O103" s="322"/>
      <c r="P103" s="349"/>
      <c r="Q103" s="376"/>
      <c r="R103" s="161"/>
      <c r="S103" s="161">
        <f t="shared" si="3"/>
        <v>0</v>
      </c>
      <c r="T103" s="367"/>
      <c r="U103" s="252"/>
    </row>
    <row r="104" spans="1:21" ht="15.75" customHeight="1">
      <c r="A104" s="459"/>
      <c r="B104" s="270">
        <v>42887</v>
      </c>
      <c r="C104" s="348" t="s">
        <v>262</v>
      </c>
      <c r="D104" s="345" t="s">
        <v>263</v>
      </c>
      <c r="E104" s="345" t="s">
        <v>27</v>
      </c>
      <c r="F104" s="372">
        <v>1000</v>
      </c>
      <c r="G104" s="340">
        <v>300</v>
      </c>
      <c r="H104" s="217">
        <f t="shared" si="2"/>
        <v>300000</v>
      </c>
      <c r="I104" s="453"/>
      <c r="J104" s="485"/>
      <c r="L104" s="400"/>
      <c r="M104" s="312"/>
      <c r="N104" s="384"/>
      <c r="O104" s="385"/>
      <c r="P104" s="386"/>
      <c r="Q104" s="376"/>
      <c r="R104" s="161"/>
      <c r="S104" s="161">
        <f t="shared" si="3"/>
        <v>0</v>
      </c>
      <c r="T104" s="367"/>
      <c r="U104" s="252"/>
    </row>
    <row r="105" spans="1:21" ht="15.75" customHeight="1">
      <c r="A105" s="459"/>
      <c r="B105" s="270">
        <v>42887</v>
      </c>
      <c r="C105" s="348" t="s">
        <v>264</v>
      </c>
      <c r="D105" s="345" t="s">
        <v>699</v>
      </c>
      <c r="E105" s="345" t="s">
        <v>1089</v>
      </c>
      <c r="F105" s="372">
        <v>1</v>
      </c>
      <c r="G105" s="340">
        <v>5933</v>
      </c>
      <c r="H105" s="217">
        <f t="shared" si="2"/>
        <v>5933</v>
      </c>
      <c r="I105" s="453"/>
      <c r="J105" s="485"/>
      <c r="L105" s="400"/>
      <c r="M105" s="312"/>
      <c r="N105" s="387"/>
      <c r="O105" s="388"/>
      <c r="P105" s="389"/>
      <c r="Q105" s="376"/>
      <c r="R105" s="161"/>
      <c r="S105" s="161">
        <f t="shared" si="3"/>
        <v>0</v>
      </c>
      <c r="T105" s="367"/>
      <c r="U105" s="252"/>
    </row>
    <row r="106" spans="1:21" ht="15.75" customHeight="1">
      <c r="A106" s="459"/>
      <c r="B106" s="270">
        <v>42887</v>
      </c>
      <c r="C106" s="348" t="s">
        <v>254</v>
      </c>
      <c r="D106" s="345" t="s">
        <v>255</v>
      </c>
      <c r="E106" s="345" t="s">
        <v>4</v>
      </c>
      <c r="F106" s="253">
        <v>0.5</v>
      </c>
      <c r="G106" s="340">
        <v>36000</v>
      </c>
      <c r="H106" s="217">
        <f t="shared" si="2"/>
        <v>18000</v>
      </c>
      <c r="I106" s="453"/>
      <c r="J106" s="485"/>
      <c r="L106" s="400"/>
      <c r="M106" s="312"/>
      <c r="N106" s="387"/>
      <c r="O106" s="388"/>
      <c r="P106" s="389"/>
      <c r="Q106" s="376"/>
      <c r="R106" s="161"/>
      <c r="S106" s="161">
        <f t="shared" si="3"/>
        <v>0</v>
      </c>
      <c r="T106" s="367"/>
      <c r="U106" s="252"/>
    </row>
    <row r="107" spans="1:21" ht="15.75" customHeight="1">
      <c r="A107" s="460"/>
      <c r="B107" s="270">
        <v>42887</v>
      </c>
      <c r="C107" s="348" t="s">
        <v>1016</v>
      </c>
      <c r="D107" s="371" t="s">
        <v>1049</v>
      </c>
      <c r="E107" s="371" t="s">
        <v>4</v>
      </c>
      <c r="F107" s="253">
        <v>50</v>
      </c>
      <c r="G107" s="340"/>
      <c r="H107" s="217">
        <f t="shared" si="2"/>
        <v>0</v>
      </c>
      <c r="I107" s="454"/>
      <c r="J107" s="485"/>
      <c r="L107" s="400"/>
      <c r="M107" s="312"/>
      <c r="N107" s="387"/>
      <c r="O107" s="388"/>
      <c r="P107" s="389"/>
      <c r="Q107" s="376"/>
      <c r="R107" s="161"/>
      <c r="S107" s="161">
        <f t="shared" si="3"/>
        <v>0</v>
      </c>
      <c r="T107" s="367"/>
    </row>
    <row r="108" spans="1:21" ht="15.75" customHeight="1">
      <c r="A108" s="458">
        <v>9451</v>
      </c>
      <c r="B108" s="270">
        <v>42891</v>
      </c>
      <c r="C108" s="407" t="s">
        <v>683</v>
      </c>
      <c r="D108" s="345" t="s">
        <v>630</v>
      </c>
      <c r="E108" s="401" t="s">
        <v>99</v>
      </c>
      <c r="F108" s="253">
        <v>18</v>
      </c>
      <c r="G108" s="340">
        <v>57272</v>
      </c>
      <c r="H108" s="217">
        <f t="shared" si="2"/>
        <v>1030896</v>
      </c>
      <c r="I108" s="452">
        <f>H108+H109</f>
        <v>2121792</v>
      </c>
      <c r="J108" s="485"/>
      <c r="L108" s="400"/>
      <c r="M108" s="312"/>
      <c r="N108" s="344"/>
      <c r="O108" s="322"/>
      <c r="P108" s="349"/>
      <c r="Q108" s="376"/>
      <c r="R108" s="161"/>
      <c r="S108" s="161">
        <f t="shared" si="3"/>
        <v>0</v>
      </c>
      <c r="T108" s="367"/>
    </row>
    <row r="109" spans="1:21" ht="15.75" customHeight="1">
      <c r="A109" s="460"/>
      <c r="B109" s="270">
        <v>42891</v>
      </c>
      <c r="C109" s="348" t="s">
        <v>684</v>
      </c>
      <c r="D109" s="345" t="s">
        <v>682</v>
      </c>
      <c r="E109" s="345" t="s">
        <v>99</v>
      </c>
      <c r="F109" s="253">
        <v>16</v>
      </c>
      <c r="G109" s="340">
        <v>68181</v>
      </c>
      <c r="H109" s="217">
        <f t="shared" si="2"/>
        <v>1090896</v>
      </c>
      <c r="I109" s="454"/>
      <c r="J109" s="485"/>
      <c r="L109" s="400"/>
      <c r="M109" s="312"/>
      <c r="N109" s="344"/>
      <c r="O109" s="322"/>
      <c r="P109" s="349"/>
      <c r="Q109" s="376"/>
      <c r="R109" s="161"/>
      <c r="S109" s="161">
        <f t="shared" si="3"/>
        <v>0</v>
      </c>
      <c r="T109" s="367"/>
    </row>
    <row r="110" spans="1:21" ht="15.75" customHeight="1">
      <c r="A110" s="392"/>
      <c r="B110" s="270">
        <v>42894</v>
      </c>
      <c r="C110" s="348" t="s">
        <v>477</v>
      </c>
      <c r="D110" s="345" t="s">
        <v>478</v>
      </c>
      <c r="E110" s="345" t="s">
        <v>27</v>
      </c>
      <c r="F110" s="253">
        <v>50</v>
      </c>
      <c r="G110" s="340"/>
      <c r="H110" s="217">
        <f t="shared" si="2"/>
        <v>0</v>
      </c>
      <c r="I110" s="350"/>
      <c r="J110" s="485"/>
      <c r="L110" s="400"/>
      <c r="M110" s="312"/>
      <c r="N110" s="344"/>
      <c r="O110" s="322"/>
      <c r="P110" s="349"/>
      <c r="Q110" s="376"/>
      <c r="R110" s="161"/>
      <c r="S110" s="161">
        <f t="shared" si="3"/>
        <v>0</v>
      </c>
      <c r="T110" s="367"/>
    </row>
    <row r="111" spans="1:21" ht="15.75" customHeight="1">
      <c r="A111" s="392"/>
      <c r="B111" s="270">
        <v>42894</v>
      </c>
      <c r="C111" s="348" t="s">
        <v>497</v>
      </c>
      <c r="D111" s="345" t="s">
        <v>498</v>
      </c>
      <c r="E111" s="345" t="s">
        <v>27</v>
      </c>
      <c r="F111" s="253">
        <v>40</v>
      </c>
      <c r="G111" s="340"/>
      <c r="H111" s="217">
        <f t="shared" si="2"/>
        <v>0</v>
      </c>
      <c r="I111" s="350"/>
      <c r="J111" s="485"/>
      <c r="L111" s="400"/>
      <c r="M111" s="312"/>
      <c r="N111" s="344"/>
      <c r="O111" s="322"/>
      <c r="P111" s="349"/>
      <c r="Q111" s="376"/>
      <c r="R111" s="161"/>
      <c r="S111" s="161">
        <f t="shared" si="3"/>
        <v>0</v>
      </c>
      <c r="T111" s="367"/>
    </row>
    <row r="112" spans="1:21" ht="15.75" customHeight="1">
      <c r="A112" s="392"/>
      <c r="B112" s="270">
        <v>42894</v>
      </c>
      <c r="C112" s="348" t="s">
        <v>485</v>
      </c>
      <c r="D112" s="345" t="s">
        <v>486</v>
      </c>
      <c r="E112" s="345" t="s">
        <v>27</v>
      </c>
      <c r="F112" s="253">
        <v>50</v>
      </c>
      <c r="G112" s="340"/>
      <c r="H112" s="217">
        <f t="shared" si="2"/>
        <v>0</v>
      </c>
      <c r="I112" s="350"/>
      <c r="J112" s="485"/>
      <c r="K112" s="152"/>
      <c r="L112" s="400"/>
      <c r="M112" s="312"/>
      <c r="N112" s="344"/>
      <c r="O112" s="322"/>
      <c r="P112" s="349"/>
      <c r="Q112" s="376"/>
      <c r="R112" s="161"/>
      <c r="S112" s="161">
        <f t="shared" si="3"/>
        <v>0</v>
      </c>
      <c r="T112" s="367"/>
    </row>
    <row r="113" spans="1:21" ht="15.75" customHeight="1">
      <c r="A113" s="392"/>
      <c r="B113" s="270">
        <v>42894</v>
      </c>
      <c r="C113" s="348" t="s">
        <v>481</v>
      </c>
      <c r="D113" s="345" t="s">
        <v>482</v>
      </c>
      <c r="E113" s="345" t="s">
        <v>27</v>
      </c>
      <c r="F113" s="253">
        <v>50</v>
      </c>
      <c r="G113" s="217"/>
      <c r="H113" s="217">
        <f t="shared" si="2"/>
        <v>0</v>
      </c>
      <c r="I113" s="350"/>
      <c r="J113" s="485"/>
      <c r="L113" s="400"/>
      <c r="M113" s="312"/>
      <c r="N113" s="344"/>
      <c r="O113" s="322"/>
      <c r="P113" s="349"/>
      <c r="Q113" s="376"/>
      <c r="R113" s="161"/>
      <c r="S113" s="161">
        <f t="shared" ref="S113:S133" si="4">Q113*R113</f>
        <v>0</v>
      </c>
      <c r="T113" s="367"/>
    </row>
    <row r="114" spans="1:21" ht="15.75" customHeight="1">
      <c r="A114" s="392"/>
      <c r="B114" s="270">
        <v>42894</v>
      </c>
      <c r="C114" s="348" t="s">
        <v>492</v>
      </c>
      <c r="D114" s="345" t="s">
        <v>493</v>
      </c>
      <c r="E114" s="345" t="s">
        <v>494</v>
      </c>
      <c r="F114" s="253">
        <v>1</v>
      </c>
      <c r="G114" s="217"/>
      <c r="H114" s="217">
        <f t="shared" si="2"/>
        <v>0</v>
      </c>
      <c r="I114" s="350"/>
      <c r="J114" s="485"/>
      <c r="L114" s="400"/>
      <c r="M114" s="312"/>
      <c r="N114" s="344"/>
      <c r="O114" s="322"/>
      <c r="P114" s="349"/>
      <c r="Q114" s="376"/>
      <c r="R114" s="161"/>
      <c r="S114" s="161">
        <f t="shared" si="4"/>
        <v>0</v>
      </c>
      <c r="T114" s="367"/>
    </row>
    <row r="115" spans="1:21" ht="15.75" customHeight="1">
      <c r="A115" s="392"/>
      <c r="B115" s="270">
        <v>42894</v>
      </c>
      <c r="C115" s="348" t="s">
        <v>503</v>
      </c>
      <c r="D115" s="345" t="s">
        <v>504</v>
      </c>
      <c r="E115" s="345" t="s">
        <v>494</v>
      </c>
      <c r="F115" s="253">
        <v>1</v>
      </c>
      <c r="G115" s="217"/>
      <c r="H115" s="217">
        <f t="shared" si="2"/>
        <v>0</v>
      </c>
      <c r="I115" s="350"/>
      <c r="J115" s="485"/>
      <c r="K115" s="152"/>
      <c r="L115" s="400"/>
      <c r="M115" s="312"/>
      <c r="N115" s="344"/>
      <c r="O115" s="322"/>
      <c r="P115" s="349"/>
      <c r="Q115" s="376"/>
      <c r="R115" s="161"/>
      <c r="S115" s="161">
        <f t="shared" si="4"/>
        <v>0</v>
      </c>
      <c r="T115" s="367"/>
    </row>
    <row r="116" spans="1:21" ht="15.75" customHeight="1">
      <c r="A116" s="392"/>
      <c r="B116" s="270">
        <v>42894</v>
      </c>
      <c r="C116" s="348" t="s">
        <v>501</v>
      </c>
      <c r="D116" s="345" t="s">
        <v>502</v>
      </c>
      <c r="E116" s="345" t="s">
        <v>494</v>
      </c>
      <c r="F116" s="253">
        <v>1</v>
      </c>
      <c r="G116" s="217"/>
      <c r="H116" s="217">
        <f t="shared" si="2"/>
        <v>0</v>
      </c>
      <c r="I116" s="350"/>
      <c r="J116" s="485"/>
      <c r="L116" s="400"/>
      <c r="M116" s="312"/>
      <c r="N116" s="328"/>
      <c r="O116" s="321"/>
      <c r="P116" s="347"/>
      <c r="Q116" s="376"/>
      <c r="R116" s="161"/>
      <c r="S116" s="161">
        <f t="shared" si="4"/>
        <v>0</v>
      </c>
      <c r="T116" s="367"/>
    </row>
    <row r="117" spans="1:21" ht="15.75" customHeight="1">
      <c r="A117" s="392"/>
      <c r="B117" s="270">
        <v>42894</v>
      </c>
      <c r="C117" s="348" t="s">
        <v>917</v>
      </c>
      <c r="D117" s="345" t="s">
        <v>918</v>
      </c>
      <c r="E117" s="345" t="s">
        <v>4</v>
      </c>
      <c r="F117" s="253">
        <v>10</v>
      </c>
      <c r="G117" s="217"/>
      <c r="H117" s="217">
        <f t="shared" si="2"/>
        <v>0</v>
      </c>
      <c r="I117" s="350"/>
      <c r="J117" s="485"/>
      <c r="L117" s="400"/>
      <c r="M117" s="312"/>
      <c r="N117" s="327"/>
      <c r="O117" s="330"/>
      <c r="P117" s="338"/>
      <c r="Q117" s="376"/>
      <c r="R117" s="161"/>
      <c r="S117" s="161">
        <f t="shared" si="4"/>
        <v>0</v>
      </c>
      <c r="T117" s="367"/>
    </row>
    <row r="118" spans="1:21" ht="15.75" customHeight="1">
      <c r="A118" s="392"/>
      <c r="B118" s="270">
        <v>42894</v>
      </c>
      <c r="C118" s="348" t="s">
        <v>662</v>
      </c>
      <c r="D118" s="345" t="s">
        <v>474</v>
      </c>
      <c r="E118" s="345" t="s">
        <v>4</v>
      </c>
      <c r="F118" s="253">
        <v>2</v>
      </c>
      <c r="G118" s="217"/>
      <c r="H118" s="217">
        <f t="shared" si="2"/>
        <v>0</v>
      </c>
      <c r="I118" s="350"/>
      <c r="J118" s="485"/>
      <c r="L118" s="400"/>
      <c r="M118" s="312"/>
      <c r="N118" s="384"/>
      <c r="O118" s="385"/>
      <c r="P118" s="386"/>
      <c r="Q118" s="376"/>
      <c r="R118" s="161"/>
      <c r="S118" s="161">
        <f t="shared" si="4"/>
        <v>0</v>
      </c>
      <c r="T118" s="367"/>
      <c r="U118" s="252"/>
    </row>
    <row r="119" spans="1:21" ht="15.75" customHeight="1">
      <c r="A119" s="392"/>
      <c r="B119" s="270">
        <v>42894</v>
      </c>
      <c r="C119" s="348" t="s">
        <v>644</v>
      </c>
      <c r="D119" s="345" t="s">
        <v>603</v>
      </c>
      <c r="E119" s="345" t="s">
        <v>4</v>
      </c>
      <c r="F119" s="253">
        <v>3</v>
      </c>
      <c r="G119" s="217"/>
      <c r="H119" s="217">
        <f t="shared" si="2"/>
        <v>0</v>
      </c>
      <c r="I119" s="350"/>
      <c r="J119" s="485"/>
      <c r="L119" s="400"/>
      <c r="M119" s="312"/>
      <c r="N119" s="387"/>
      <c r="O119" s="388"/>
      <c r="P119" s="389"/>
      <c r="Q119" s="376"/>
      <c r="R119" s="161"/>
      <c r="S119" s="161">
        <f t="shared" si="4"/>
        <v>0</v>
      </c>
      <c r="T119" s="367"/>
      <c r="U119" s="292"/>
    </row>
    <row r="120" spans="1:21" ht="15.75" customHeight="1">
      <c r="A120" s="392"/>
      <c r="B120" s="270">
        <v>42894</v>
      </c>
      <c r="C120" s="348" t="s">
        <v>646</v>
      </c>
      <c r="D120" s="345" t="s">
        <v>606</v>
      </c>
      <c r="E120" s="345" t="s">
        <v>4</v>
      </c>
      <c r="F120" s="253">
        <v>3</v>
      </c>
      <c r="G120" s="217"/>
      <c r="H120" s="217">
        <f t="shared" si="2"/>
        <v>0</v>
      </c>
      <c r="I120" s="350"/>
      <c r="J120" s="485"/>
      <c r="K120" s="152"/>
      <c r="L120" s="400"/>
      <c r="M120" s="312"/>
      <c r="N120" s="387"/>
      <c r="O120" s="388"/>
      <c r="P120" s="389"/>
      <c r="Q120" s="376"/>
      <c r="R120" s="161"/>
      <c r="S120" s="161">
        <f t="shared" si="4"/>
        <v>0</v>
      </c>
      <c r="T120" s="367"/>
      <c r="U120" s="292"/>
    </row>
    <row r="121" spans="1:21" ht="15.75" customHeight="1">
      <c r="A121" s="392"/>
      <c r="B121" s="270">
        <v>42894</v>
      </c>
      <c r="C121" s="348" t="s">
        <v>647</v>
      </c>
      <c r="D121" s="345" t="s">
        <v>607</v>
      </c>
      <c r="E121" s="345" t="s">
        <v>4</v>
      </c>
      <c r="F121" s="253">
        <v>1</v>
      </c>
      <c r="G121" s="217"/>
      <c r="H121" s="217">
        <f t="shared" si="2"/>
        <v>0</v>
      </c>
      <c r="I121" s="350"/>
      <c r="J121" s="485"/>
      <c r="L121" s="400"/>
      <c r="M121" s="312"/>
      <c r="N121" s="387"/>
      <c r="O121" s="388"/>
      <c r="P121" s="389"/>
      <c r="Q121" s="376"/>
      <c r="R121" s="161"/>
      <c r="S121" s="161">
        <f t="shared" si="4"/>
        <v>0</v>
      </c>
      <c r="T121" s="367"/>
      <c r="U121" s="252"/>
    </row>
    <row r="122" spans="1:21" ht="15.75" customHeight="1">
      <c r="A122" s="392"/>
      <c r="B122" s="270">
        <v>42894</v>
      </c>
      <c r="C122" s="348" t="s">
        <v>648</v>
      </c>
      <c r="D122" s="345" t="s">
        <v>608</v>
      </c>
      <c r="E122" s="345" t="s">
        <v>4</v>
      </c>
      <c r="F122" s="253">
        <v>3</v>
      </c>
      <c r="G122" s="217"/>
      <c r="H122" s="217">
        <f t="shared" si="2"/>
        <v>0</v>
      </c>
      <c r="I122" s="350"/>
      <c r="J122" s="485"/>
      <c r="K122" s="152"/>
      <c r="L122" s="400"/>
      <c r="M122" s="312"/>
      <c r="N122" s="344"/>
      <c r="O122" s="322"/>
      <c r="P122" s="349"/>
      <c r="Q122" s="376"/>
      <c r="R122" s="161"/>
      <c r="S122" s="161">
        <f t="shared" si="4"/>
        <v>0</v>
      </c>
      <c r="T122" s="367"/>
      <c r="U122" s="252"/>
    </row>
    <row r="123" spans="1:21" ht="15.75" customHeight="1">
      <c r="A123" s="392"/>
      <c r="B123" s="270">
        <v>42894</v>
      </c>
      <c r="C123" s="348" t="s">
        <v>746</v>
      </c>
      <c r="D123" s="345" t="s">
        <v>747</v>
      </c>
      <c r="E123" s="345" t="s">
        <v>4</v>
      </c>
      <c r="F123" s="253">
        <v>1</v>
      </c>
      <c r="G123" s="217"/>
      <c r="H123" s="217">
        <f t="shared" si="2"/>
        <v>0</v>
      </c>
      <c r="I123" s="350"/>
      <c r="J123" s="485"/>
      <c r="L123" s="400"/>
      <c r="M123" s="312"/>
      <c r="N123" s="344"/>
      <c r="O123" s="322"/>
      <c r="P123" s="349"/>
      <c r="Q123" s="325"/>
      <c r="R123" s="161"/>
      <c r="S123" s="161">
        <f t="shared" si="4"/>
        <v>0</v>
      </c>
      <c r="T123" s="367"/>
      <c r="U123" s="252"/>
    </row>
    <row r="124" spans="1:21" ht="17.25" customHeight="1">
      <c r="A124" s="458" t="s">
        <v>1053</v>
      </c>
      <c r="B124" s="270">
        <v>42894</v>
      </c>
      <c r="C124" s="377" t="s">
        <v>142</v>
      </c>
      <c r="D124" s="263" t="s">
        <v>990</v>
      </c>
      <c r="E124" s="263" t="s">
        <v>4</v>
      </c>
      <c r="F124" s="253">
        <v>36</v>
      </c>
      <c r="G124" s="217">
        <v>17900</v>
      </c>
      <c r="H124" s="217">
        <f t="shared" si="2"/>
        <v>644400</v>
      </c>
      <c r="I124" s="452">
        <f>SUM(H124:H172)</f>
        <v>19656304</v>
      </c>
      <c r="J124" s="485"/>
      <c r="K124" s="152"/>
      <c r="L124" s="400"/>
      <c r="M124" s="312"/>
      <c r="N124" s="344"/>
      <c r="O124" s="322"/>
      <c r="P124" s="349"/>
      <c r="Q124" s="325"/>
      <c r="R124" s="161"/>
      <c r="S124" s="161">
        <f t="shared" si="4"/>
        <v>0</v>
      </c>
      <c r="T124" s="367"/>
    </row>
    <row r="125" spans="1:21" ht="17.25" customHeight="1">
      <c r="A125" s="459"/>
      <c r="B125" s="270">
        <v>42894</v>
      </c>
      <c r="C125" s="377" t="s">
        <v>766</v>
      </c>
      <c r="D125" s="263" t="s">
        <v>10</v>
      </c>
      <c r="E125" s="263" t="s">
        <v>4</v>
      </c>
      <c r="F125" s="253">
        <v>2</v>
      </c>
      <c r="G125" s="217">
        <v>7000</v>
      </c>
      <c r="H125" s="217">
        <f t="shared" si="2"/>
        <v>14000</v>
      </c>
      <c r="I125" s="453"/>
      <c r="J125" s="485"/>
      <c r="K125" s="152"/>
      <c r="L125" s="400"/>
      <c r="M125" s="312"/>
      <c r="N125" s="344"/>
      <c r="O125" s="322"/>
      <c r="P125" s="349"/>
      <c r="Q125" s="325"/>
      <c r="R125" s="161"/>
      <c r="S125" s="161">
        <f t="shared" si="4"/>
        <v>0</v>
      </c>
      <c r="T125" s="367"/>
    </row>
    <row r="126" spans="1:21" ht="15.75" customHeight="1">
      <c r="A126" s="459"/>
      <c r="B126" s="270">
        <v>42894</v>
      </c>
      <c r="C126" s="377" t="s">
        <v>129</v>
      </c>
      <c r="D126" s="263" t="s">
        <v>130</v>
      </c>
      <c r="E126" s="263" t="s">
        <v>4</v>
      </c>
      <c r="F126" s="253">
        <v>1</v>
      </c>
      <c r="G126" s="217">
        <v>70000</v>
      </c>
      <c r="H126" s="217">
        <f t="shared" si="2"/>
        <v>70000</v>
      </c>
      <c r="I126" s="453"/>
      <c r="J126" s="485"/>
      <c r="K126" s="152"/>
      <c r="L126" s="400"/>
      <c r="M126" s="312"/>
      <c r="N126" s="344"/>
      <c r="O126" s="322"/>
      <c r="P126" s="349"/>
      <c r="Q126" s="325"/>
      <c r="R126" s="161"/>
      <c r="S126" s="161">
        <f t="shared" si="4"/>
        <v>0</v>
      </c>
      <c r="T126" s="367"/>
    </row>
    <row r="127" spans="1:21" ht="17.25" customHeight="1">
      <c r="A127" s="459"/>
      <c r="B127" s="270">
        <v>42894</v>
      </c>
      <c r="C127" s="377" t="s">
        <v>135</v>
      </c>
      <c r="D127" s="263" t="s">
        <v>991</v>
      </c>
      <c r="E127" s="263" t="s">
        <v>4</v>
      </c>
      <c r="F127" s="253">
        <v>3</v>
      </c>
      <c r="G127" s="217">
        <v>27000</v>
      </c>
      <c r="H127" s="217">
        <f t="shared" si="2"/>
        <v>81000</v>
      </c>
      <c r="I127" s="453"/>
      <c r="J127" s="485"/>
      <c r="K127" s="152"/>
      <c r="L127" s="400"/>
      <c r="M127" s="312"/>
      <c r="N127" s="344"/>
      <c r="O127" s="322"/>
      <c r="P127" s="349"/>
      <c r="Q127" s="325"/>
      <c r="R127" s="161"/>
      <c r="S127" s="161">
        <f t="shared" si="4"/>
        <v>0</v>
      </c>
      <c r="T127" s="367"/>
    </row>
    <row r="128" spans="1:21" ht="17.25" customHeight="1">
      <c r="A128" s="459"/>
      <c r="B128" s="270">
        <v>42894</v>
      </c>
      <c r="C128" s="377" t="s">
        <v>136</v>
      </c>
      <c r="D128" s="263" t="s">
        <v>137</v>
      </c>
      <c r="E128" s="263" t="s">
        <v>4</v>
      </c>
      <c r="F128" s="253">
        <v>1</v>
      </c>
      <c r="G128" s="217">
        <v>0</v>
      </c>
      <c r="H128" s="217">
        <f t="shared" si="2"/>
        <v>0</v>
      </c>
      <c r="I128" s="453"/>
      <c r="J128" s="485"/>
      <c r="K128" s="152"/>
      <c r="L128" s="400"/>
      <c r="M128" s="312"/>
      <c r="N128" s="344"/>
      <c r="O128" s="322"/>
      <c r="P128" s="349"/>
      <c r="Q128" s="325"/>
      <c r="R128" s="161"/>
      <c r="S128" s="161">
        <f t="shared" si="4"/>
        <v>0</v>
      </c>
      <c r="T128" s="367"/>
    </row>
    <row r="129" spans="1:21" ht="17.25" customHeight="1">
      <c r="A129" s="459"/>
      <c r="B129" s="270">
        <v>42894</v>
      </c>
      <c r="C129" s="377" t="s">
        <v>60</v>
      </c>
      <c r="D129" s="263" t="s">
        <v>1054</v>
      </c>
      <c r="E129" s="263" t="s">
        <v>4</v>
      </c>
      <c r="F129" s="253">
        <v>25</v>
      </c>
      <c r="G129" s="217">
        <v>12500</v>
      </c>
      <c r="H129" s="217">
        <f t="shared" si="2"/>
        <v>312500</v>
      </c>
      <c r="I129" s="453"/>
      <c r="J129" s="485"/>
      <c r="K129" s="152"/>
      <c r="L129" s="400"/>
      <c r="M129" s="312"/>
      <c r="N129" s="344"/>
      <c r="O129" s="322"/>
      <c r="P129" s="349"/>
      <c r="Q129" s="325"/>
      <c r="R129" s="161"/>
      <c r="S129" s="161">
        <f t="shared" si="4"/>
        <v>0</v>
      </c>
      <c r="T129" s="367"/>
    </row>
    <row r="130" spans="1:21" ht="17.25" customHeight="1">
      <c r="A130" s="459"/>
      <c r="B130" s="270">
        <v>42894</v>
      </c>
      <c r="C130" s="377">
        <v>20201319</v>
      </c>
      <c r="D130" s="263" t="s">
        <v>1005</v>
      </c>
      <c r="E130" s="263" t="s">
        <v>1084</v>
      </c>
      <c r="F130" s="253">
        <v>13440</v>
      </c>
      <c r="G130" s="217">
        <v>56</v>
      </c>
      <c r="H130" s="217">
        <f t="shared" si="2"/>
        <v>752640</v>
      </c>
      <c r="I130" s="453"/>
      <c r="J130" s="485"/>
      <c r="K130" s="152"/>
      <c r="L130" s="400"/>
      <c r="M130" s="312"/>
      <c r="N130" s="344"/>
      <c r="O130" s="322"/>
      <c r="P130" s="349"/>
      <c r="Q130" s="325"/>
      <c r="R130" s="161"/>
      <c r="S130" s="161">
        <f t="shared" si="4"/>
        <v>0</v>
      </c>
      <c r="T130" s="367"/>
    </row>
    <row r="131" spans="1:21" ht="17.25" customHeight="1">
      <c r="A131" s="459"/>
      <c r="B131" s="270">
        <v>42894</v>
      </c>
      <c r="C131" s="377">
        <v>20201002</v>
      </c>
      <c r="D131" s="293" t="s">
        <v>1013</v>
      </c>
      <c r="E131" s="263" t="s">
        <v>1084</v>
      </c>
      <c r="F131" s="253">
        <v>3400</v>
      </c>
      <c r="G131" s="217">
        <v>23</v>
      </c>
      <c r="H131" s="217">
        <f t="shared" si="2"/>
        <v>78200</v>
      </c>
      <c r="I131" s="453"/>
      <c r="J131" s="485"/>
      <c r="K131" s="152"/>
      <c r="L131" s="400"/>
      <c r="M131" s="312"/>
      <c r="N131" s="327"/>
      <c r="O131" s="185"/>
      <c r="P131" s="338"/>
      <c r="Q131" s="325"/>
      <c r="R131" s="161"/>
      <c r="S131" s="161">
        <f t="shared" si="4"/>
        <v>0</v>
      </c>
      <c r="T131" s="367"/>
    </row>
    <row r="132" spans="1:21" ht="17.25" customHeight="1">
      <c r="A132" s="459"/>
      <c r="B132" s="270">
        <v>42894</v>
      </c>
      <c r="C132" s="377">
        <v>30602055</v>
      </c>
      <c r="D132" s="263" t="s">
        <v>1055</v>
      </c>
      <c r="E132" s="263" t="s">
        <v>4</v>
      </c>
      <c r="F132" s="253">
        <v>2.5</v>
      </c>
      <c r="G132" s="217">
        <v>102040</v>
      </c>
      <c r="H132" s="217">
        <f t="shared" si="2"/>
        <v>255100</v>
      </c>
      <c r="I132" s="453"/>
      <c r="J132" s="485"/>
      <c r="K132" s="152"/>
      <c r="L132" s="400"/>
      <c r="M132" s="312"/>
      <c r="N132" s="327"/>
      <c r="O132" s="185"/>
      <c r="P132" s="338"/>
      <c r="Q132" s="325"/>
      <c r="R132" s="161"/>
      <c r="S132" s="161">
        <f t="shared" si="4"/>
        <v>0</v>
      </c>
      <c r="T132" s="367"/>
    </row>
    <row r="133" spans="1:21" ht="17.25" customHeight="1">
      <c r="A133" s="459"/>
      <c r="B133" s="270">
        <v>42894</v>
      </c>
      <c r="C133" s="377">
        <v>30701001</v>
      </c>
      <c r="D133" s="263" t="s">
        <v>1006</v>
      </c>
      <c r="E133" s="263" t="s">
        <v>4</v>
      </c>
      <c r="F133" s="253">
        <v>2</v>
      </c>
      <c r="G133" s="217">
        <v>451330</v>
      </c>
      <c r="H133" s="217">
        <f t="shared" si="2"/>
        <v>902660</v>
      </c>
      <c r="I133" s="453"/>
      <c r="J133" s="485"/>
      <c r="K133" s="152"/>
      <c r="L133" s="400"/>
      <c r="M133" s="312"/>
      <c r="N133" s="327"/>
      <c r="O133" s="185"/>
      <c r="P133" s="338"/>
      <c r="Q133" s="325"/>
      <c r="R133" s="161"/>
      <c r="S133" s="161">
        <f t="shared" si="4"/>
        <v>0</v>
      </c>
      <c r="T133" s="367"/>
    </row>
    <row r="134" spans="1:21" ht="17.25" customHeight="1">
      <c r="A134" s="459"/>
      <c r="B134" s="270">
        <v>42894</v>
      </c>
      <c r="C134" s="377">
        <v>30701004</v>
      </c>
      <c r="D134" s="263" t="s">
        <v>1056</v>
      </c>
      <c r="E134" s="263" t="s">
        <v>4</v>
      </c>
      <c r="F134" s="253">
        <v>2</v>
      </c>
      <c r="G134" s="217">
        <v>463886</v>
      </c>
      <c r="H134" s="217">
        <f t="shared" ref="H134:H197" si="5">F134*G134</f>
        <v>927772</v>
      </c>
      <c r="I134" s="453"/>
      <c r="J134" s="485"/>
      <c r="K134" s="152"/>
      <c r="L134" s="400"/>
      <c r="M134" s="312"/>
      <c r="N134" s="327"/>
      <c r="O134" s="185"/>
      <c r="P134" s="338"/>
      <c r="Q134" s="325"/>
      <c r="R134" s="161"/>
      <c r="S134" s="161">
        <f t="shared" ref="S134:S197" si="6">Q134*R134</f>
        <v>0</v>
      </c>
      <c r="T134" s="367"/>
    </row>
    <row r="135" spans="1:21" ht="17.25" customHeight="1">
      <c r="A135" s="459"/>
      <c r="B135" s="270">
        <v>42894</v>
      </c>
      <c r="C135" s="377">
        <v>30608001</v>
      </c>
      <c r="D135" s="263" t="s">
        <v>1057</v>
      </c>
      <c r="E135" s="263" t="s">
        <v>4</v>
      </c>
      <c r="F135" s="253">
        <v>4</v>
      </c>
      <c r="G135" s="217">
        <v>64920</v>
      </c>
      <c r="H135" s="217">
        <f t="shared" si="5"/>
        <v>259680</v>
      </c>
      <c r="I135" s="453"/>
      <c r="J135" s="485"/>
      <c r="K135" s="152"/>
      <c r="L135" s="400"/>
      <c r="M135" s="312"/>
      <c r="N135" s="344"/>
      <c r="O135" s="322"/>
      <c r="P135" s="349"/>
      <c r="Q135" s="325"/>
      <c r="R135" s="161"/>
      <c r="S135" s="161">
        <f t="shared" si="6"/>
        <v>0</v>
      </c>
      <c r="T135" s="367"/>
    </row>
    <row r="136" spans="1:21" ht="17.25" customHeight="1">
      <c r="A136" s="459"/>
      <c r="B136" s="270">
        <v>42894</v>
      </c>
      <c r="C136" s="377">
        <v>40305010</v>
      </c>
      <c r="D136" s="263" t="s">
        <v>295</v>
      </c>
      <c r="E136" s="263" t="s">
        <v>27</v>
      </c>
      <c r="F136" s="253">
        <v>200</v>
      </c>
      <c r="G136" s="217">
        <v>803</v>
      </c>
      <c r="H136" s="217">
        <f t="shared" si="5"/>
        <v>160600</v>
      </c>
      <c r="I136" s="453"/>
      <c r="J136" s="485"/>
      <c r="K136" s="152"/>
      <c r="L136" s="400"/>
      <c r="M136" s="312"/>
      <c r="N136" s="328"/>
      <c r="O136" s="321"/>
      <c r="P136" s="347"/>
      <c r="Q136" s="325"/>
      <c r="R136" s="161"/>
      <c r="S136" s="161">
        <f t="shared" si="6"/>
        <v>0</v>
      </c>
      <c r="T136" s="367"/>
      <c r="U136" s="252"/>
    </row>
    <row r="137" spans="1:21" ht="17.25" customHeight="1">
      <c r="A137" s="459"/>
      <c r="B137" s="270">
        <v>42894</v>
      </c>
      <c r="C137" s="377" t="s">
        <v>773</v>
      </c>
      <c r="D137" s="337" t="s">
        <v>1058</v>
      </c>
      <c r="E137" s="263" t="s">
        <v>1090</v>
      </c>
      <c r="F137" s="253">
        <v>5</v>
      </c>
      <c r="G137" s="217">
        <v>75900</v>
      </c>
      <c r="H137" s="217">
        <f t="shared" si="5"/>
        <v>379500</v>
      </c>
      <c r="I137" s="453"/>
      <c r="J137" s="485"/>
      <c r="K137" s="152"/>
      <c r="L137" s="400"/>
      <c r="M137" s="312"/>
      <c r="N137" s="328"/>
      <c r="O137" s="321"/>
      <c r="P137" s="347"/>
      <c r="Q137" s="325"/>
      <c r="R137" s="161"/>
      <c r="S137" s="161">
        <f t="shared" si="6"/>
        <v>0</v>
      </c>
      <c r="T137" s="367"/>
      <c r="U137" s="252"/>
    </row>
    <row r="138" spans="1:21" ht="17.25" customHeight="1">
      <c r="A138" s="459"/>
      <c r="B138" s="270">
        <v>42894</v>
      </c>
      <c r="C138" s="377" t="s">
        <v>73</v>
      </c>
      <c r="D138" s="263" t="s">
        <v>74</v>
      </c>
      <c r="E138" s="263" t="s">
        <v>4</v>
      </c>
      <c r="F138" s="253">
        <v>3</v>
      </c>
      <c r="G138" s="217">
        <v>50590</v>
      </c>
      <c r="H138" s="217">
        <f t="shared" si="5"/>
        <v>151770</v>
      </c>
      <c r="I138" s="453"/>
      <c r="J138" s="485"/>
      <c r="K138" s="152"/>
      <c r="L138" s="400"/>
      <c r="M138" s="312"/>
      <c r="N138" s="344"/>
      <c r="O138" s="322"/>
      <c r="P138" s="349"/>
      <c r="Q138" s="325"/>
      <c r="R138" s="161"/>
      <c r="S138" s="161">
        <f t="shared" si="6"/>
        <v>0</v>
      </c>
      <c r="T138" s="367"/>
      <c r="U138" s="252"/>
    </row>
    <row r="139" spans="1:21" ht="17.25" customHeight="1">
      <c r="A139" s="459"/>
      <c r="B139" s="270">
        <v>42894</v>
      </c>
      <c r="C139" s="377" t="s">
        <v>790</v>
      </c>
      <c r="D139" s="263" t="s">
        <v>156</v>
      </c>
      <c r="E139" s="263" t="s">
        <v>4</v>
      </c>
      <c r="F139" s="253">
        <v>2</v>
      </c>
      <c r="G139" s="217">
        <v>293576</v>
      </c>
      <c r="H139" s="217">
        <f t="shared" si="5"/>
        <v>587152</v>
      </c>
      <c r="I139" s="453"/>
      <c r="J139" s="485"/>
      <c r="K139" s="152"/>
      <c r="L139" s="400"/>
      <c r="M139" s="312"/>
      <c r="N139" s="344"/>
      <c r="O139" s="322"/>
      <c r="P139" s="349"/>
      <c r="Q139" s="325"/>
      <c r="R139" s="161"/>
      <c r="S139" s="161">
        <f t="shared" si="6"/>
        <v>0</v>
      </c>
      <c r="T139" s="367"/>
      <c r="U139" s="252"/>
    </row>
    <row r="140" spans="1:21" ht="17.25" customHeight="1">
      <c r="A140" s="459"/>
      <c r="B140" s="270">
        <v>42894</v>
      </c>
      <c r="C140" s="377" t="s">
        <v>888</v>
      </c>
      <c r="D140" s="263" t="s">
        <v>890</v>
      </c>
      <c r="E140" s="263" t="s">
        <v>4</v>
      </c>
      <c r="F140" s="253">
        <v>1</v>
      </c>
      <c r="G140" s="217">
        <v>265000</v>
      </c>
      <c r="H140" s="217">
        <f t="shared" si="5"/>
        <v>265000</v>
      </c>
      <c r="I140" s="453"/>
      <c r="J140" s="485"/>
      <c r="K140" s="152"/>
      <c r="L140" s="400"/>
      <c r="M140" s="312"/>
      <c r="N140" s="344"/>
      <c r="O140" s="322"/>
      <c r="P140" s="349"/>
      <c r="Q140" s="325"/>
      <c r="R140" s="161"/>
      <c r="S140" s="161">
        <f t="shared" si="6"/>
        <v>0</v>
      </c>
      <c r="T140" s="367"/>
      <c r="U140" s="252"/>
    </row>
    <row r="141" spans="1:21" ht="17.25" customHeight="1">
      <c r="A141" s="459"/>
      <c r="B141" s="270">
        <v>42894</v>
      </c>
      <c r="C141" s="377" t="s">
        <v>59</v>
      </c>
      <c r="D141" s="263" t="s">
        <v>994</v>
      </c>
      <c r="E141" s="263" t="s">
        <v>4</v>
      </c>
      <c r="F141" s="253">
        <v>2</v>
      </c>
      <c r="G141" s="217">
        <v>83791</v>
      </c>
      <c r="H141" s="217">
        <f t="shared" si="5"/>
        <v>167582</v>
      </c>
      <c r="I141" s="453"/>
      <c r="J141" s="485"/>
      <c r="K141" s="152"/>
      <c r="L141" s="400"/>
      <c r="M141" s="312"/>
      <c r="N141" s="344"/>
      <c r="O141" s="322"/>
      <c r="P141" s="349"/>
      <c r="Q141" s="325"/>
      <c r="R141" s="161"/>
      <c r="S141" s="161">
        <f t="shared" si="6"/>
        <v>0</v>
      </c>
      <c r="T141" s="367"/>
      <c r="U141" s="252"/>
    </row>
    <row r="142" spans="1:21" ht="17.25" customHeight="1">
      <c r="A142" s="459"/>
      <c r="B142" s="270">
        <v>42894</v>
      </c>
      <c r="C142" s="377" t="s">
        <v>53</v>
      </c>
      <c r="D142" s="263" t="s">
        <v>995</v>
      </c>
      <c r="E142" s="263" t="s">
        <v>4</v>
      </c>
      <c r="F142" s="253">
        <v>2</v>
      </c>
      <c r="G142" s="217">
        <v>22000</v>
      </c>
      <c r="H142" s="217">
        <f t="shared" si="5"/>
        <v>44000</v>
      </c>
      <c r="I142" s="453"/>
      <c r="J142" s="485"/>
      <c r="K142" s="152"/>
      <c r="L142" s="400"/>
      <c r="M142" s="312"/>
      <c r="N142" s="344"/>
      <c r="O142" s="322"/>
      <c r="P142" s="349"/>
      <c r="Q142" s="325"/>
      <c r="R142" s="161"/>
      <c r="S142" s="161">
        <f t="shared" si="6"/>
        <v>0</v>
      </c>
      <c r="T142" s="367"/>
      <c r="U142" s="252"/>
    </row>
    <row r="143" spans="1:21" ht="17.25" customHeight="1">
      <c r="A143" s="459"/>
      <c r="B143" s="270">
        <v>42894</v>
      </c>
      <c r="C143" s="377" t="s">
        <v>47</v>
      </c>
      <c r="D143" s="263" t="s">
        <v>1059</v>
      </c>
      <c r="E143" s="263" t="s">
        <v>4</v>
      </c>
      <c r="F143" s="253">
        <v>1</v>
      </c>
      <c r="G143" s="217">
        <v>92000</v>
      </c>
      <c r="H143" s="217">
        <f t="shared" si="5"/>
        <v>92000</v>
      </c>
      <c r="I143" s="453"/>
      <c r="J143" s="485"/>
      <c r="K143" s="152"/>
      <c r="L143" s="400"/>
      <c r="M143" s="312"/>
      <c r="N143" s="344"/>
      <c r="O143" s="322"/>
      <c r="P143" s="349"/>
      <c r="Q143" s="325"/>
      <c r="R143" s="161"/>
      <c r="S143" s="161">
        <f t="shared" si="6"/>
        <v>0</v>
      </c>
      <c r="T143" s="367"/>
      <c r="U143" s="252"/>
    </row>
    <row r="144" spans="1:21" ht="17.25" customHeight="1">
      <c r="A144" s="459"/>
      <c r="B144" s="270">
        <v>42894</v>
      </c>
      <c r="C144" s="377" t="s">
        <v>791</v>
      </c>
      <c r="D144" s="263" t="s">
        <v>1060</v>
      </c>
      <c r="E144" s="263" t="s">
        <v>4</v>
      </c>
      <c r="F144" s="253">
        <v>1</v>
      </c>
      <c r="G144" s="217">
        <v>200000</v>
      </c>
      <c r="H144" s="217">
        <f t="shared" si="5"/>
        <v>200000</v>
      </c>
      <c r="I144" s="453"/>
      <c r="J144" s="485"/>
      <c r="K144" s="152"/>
      <c r="L144" s="400"/>
      <c r="M144" s="312"/>
      <c r="N144" s="328"/>
      <c r="O144" s="321"/>
      <c r="P144" s="347"/>
      <c r="Q144" s="325"/>
      <c r="R144" s="161"/>
      <c r="S144" s="161">
        <f t="shared" si="6"/>
        <v>0</v>
      </c>
      <c r="T144" s="367"/>
      <c r="U144" s="252"/>
    </row>
    <row r="145" spans="1:21" ht="17.25" customHeight="1">
      <c r="A145" s="459"/>
      <c r="B145" s="270">
        <v>42894</v>
      </c>
      <c r="C145" s="377" t="s">
        <v>772</v>
      </c>
      <c r="D145" s="263" t="s">
        <v>159</v>
      </c>
      <c r="E145" s="263" t="s">
        <v>1083</v>
      </c>
      <c r="F145" s="253">
        <v>12</v>
      </c>
      <c r="G145" s="217">
        <v>47166</v>
      </c>
      <c r="H145" s="217">
        <f t="shared" si="5"/>
        <v>565992</v>
      </c>
      <c r="I145" s="453"/>
      <c r="J145" s="485"/>
      <c r="K145" s="152"/>
      <c r="L145" s="400"/>
      <c r="M145" s="312"/>
      <c r="N145" s="328"/>
      <c r="O145" s="321"/>
      <c r="P145" s="347"/>
      <c r="Q145" s="325"/>
      <c r="R145" s="161"/>
      <c r="S145" s="161">
        <f t="shared" si="6"/>
        <v>0</v>
      </c>
      <c r="T145" s="367"/>
      <c r="U145" s="252"/>
    </row>
    <row r="146" spans="1:21" ht="17.25" customHeight="1">
      <c r="A146" s="459"/>
      <c r="B146" s="270">
        <v>42894</v>
      </c>
      <c r="C146" s="377" t="s">
        <v>774</v>
      </c>
      <c r="D146" s="263" t="s">
        <v>998</v>
      </c>
      <c r="E146" s="263" t="s">
        <v>1090</v>
      </c>
      <c r="F146" s="253">
        <v>5</v>
      </c>
      <c r="G146" s="217">
        <v>59386</v>
      </c>
      <c r="H146" s="217">
        <f t="shared" si="5"/>
        <v>296930</v>
      </c>
      <c r="I146" s="453"/>
      <c r="J146" s="485"/>
      <c r="K146" s="152"/>
      <c r="L146" s="400"/>
      <c r="M146" s="312"/>
      <c r="N146" s="329"/>
      <c r="O146" s="331"/>
      <c r="P146" s="346"/>
      <c r="Q146" s="325"/>
      <c r="R146" s="161"/>
      <c r="S146" s="161">
        <f t="shared" si="6"/>
        <v>0</v>
      </c>
      <c r="T146" s="367"/>
    </row>
    <row r="147" spans="1:21" ht="17.25" customHeight="1">
      <c r="A147" s="459"/>
      <c r="B147" s="270">
        <v>42894</v>
      </c>
      <c r="C147" s="377" t="s">
        <v>775</v>
      </c>
      <c r="D147" s="263" t="s">
        <v>999</v>
      </c>
      <c r="E147" s="263" t="s">
        <v>1090</v>
      </c>
      <c r="F147" s="253">
        <v>5</v>
      </c>
      <c r="G147" s="217">
        <v>33000</v>
      </c>
      <c r="H147" s="217">
        <f t="shared" si="5"/>
        <v>165000</v>
      </c>
      <c r="I147" s="453"/>
      <c r="J147" s="485"/>
      <c r="L147" s="400"/>
      <c r="M147" s="312"/>
      <c r="N147" s="329"/>
      <c r="O147" s="331"/>
      <c r="P147" s="346"/>
      <c r="Q147" s="325"/>
      <c r="R147" s="161"/>
      <c r="S147" s="161">
        <f t="shared" si="6"/>
        <v>0</v>
      </c>
      <c r="T147" s="367"/>
    </row>
    <row r="148" spans="1:21" ht="17.25" customHeight="1">
      <c r="A148" s="459"/>
      <c r="B148" s="270">
        <v>42894</v>
      </c>
      <c r="C148" s="377" t="s">
        <v>109</v>
      </c>
      <c r="D148" s="263" t="s">
        <v>1000</v>
      </c>
      <c r="E148" s="263" t="s">
        <v>1090</v>
      </c>
      <c r="F148" s="253">
        <v>8</v>
      </c>
      <c r="G148" s="217">
        <v>55000</v>
      </c>
      <c r="H148" s="217">
        <f t="shared" si="5"/>
        <v>440000</v>
      </c>
      <c r="I148" s="453"/>
      <c r="J148" s="485"/>
      <c r="K148" s="152"/>
      <c r="L148" s="400"/>
      <c r="M148" s="312"/>
      <c r="N148" s="329"/>
      <c r="O148" s="331"/>
      <c r="P148" s="346"/>
      <c r="Q148" s="325"/>
      <c r="R148" s="161"/>
      <c r="S148" s="161">
        <f t="shared" si="6"/>
        <v>0</v>
      </c>
      <c r="T148" s="367"/>
    </row>
    <row r="149" spans="1:21" ht="17.25" customHeight="1">
      <c r="A149" s="459"/>
      <c r="B149" s="270">
        <v>42894</v>
      </c>
      <c r="C149" s="377" t="s">
        <v>107</v>
      </c>
      <c r="D149" s="263" t="s">
        <v>1001</v>
      </c>
      <c r="E149" s="263" t="s">
        <v>1090</v>
      </c>
      <c r="F149" s="253">
        <v>20</v>
      </c>
      <c r="G149" s="217">
        <v>13632</v>
      </c>
      <c r="H149" s="217">
        <f t="shared" si="5"/>
        <v>272640</v>
      </c>
      <c r="I149" s="453"/>
      <c r="J149" s="485"/>
      <c r="K149" s="152"/>
      <c r="L149" s="400"/>
      <c r="M149" s="312"/>
      <c r="N149" s="329"/>
      <c r="O149" s="331"/>
      <c r="P149" s="346"/>
      <c r="Q149" s="325"/>
      <c r="R149" s="161"/>
      <c r="S149" s="161">
        <f t="shared" si="6"/>
        <v>0</v>
      </c>
      <c r="T149" s="367"/>
    </row>
    <row r="150" spans="1:21" ht="17.25" customHeight="1">
      <c r="A150" s="459"/>
      <c r="B150" s="270">
        <v>42894</v>
      </c>
      <c r="C150" s="377" t="s">
        <v>777</v>
      </c>
      <c r="D150" s="263" t="s">
        <v>1061</v>
      </c>
      <c r="E150" s="263" t="s">
        <v>1086</v>
      </c>
      <c r="F150" s="253">
        <v>2</v>
      </c>
      <c r="G150" s="217">
        <v>33500</v>
      </c>
      <c r="H150" s="217">
        <f t="shared" si="5"/>
        <v>67000</v>
      </c>
      <c r="I150" s="453"/>
      <c r="J150" s="485"/>
      <c r="K150" s="152"/>
      <c r="L150" s="400"/>
      <c r="M150" s="312"/>
      <c r="N150" s="329"/>
      <c r="O150" s="331"/>
      <c r="P150" s="346"/>
      <c r="Q150" s="325"/>
      <c r="R150" s="161"/>
      <c r="S150" s="161">
        <f t="shared" si="6"/>
        <v>0</v>
      </c>
      <c r="T150" s="367"/>
    </row>
    <row r="151" spans="1:21" ht="17.25" customHeight="1">
      <c r="A151" s="459"/>
      <c r="B151" s="270">
        <v>42894</v>
      </c>
      <c r="C151" s="348" t="s">
        <v>79</v>
      </c>
      <c r="D151" s="371" t="s">
        <v>978</v>
      </c>
      <c r="E151" s="371" t="s">
        <v>4</v>
      </c>
      <c r="F151" s="253">
        <v>1</v>
      </c>
      <c r="G151" s="217">
        <v>308400</v>
      </c>
      <c r="H151" s="217">
        <f t="shared" si="5"/>
        <v>308400</v>
      </c>
      <c r="I151" s="453"/>
      <c r="J151" s="485"/>
      <c r="K151" s="152"/>
      <c r="L151" s="400"/>
      <c r="M151" s="312"/>
      <c r="N151" s="329"/>
      <c r="O151" s="331"/>
      <c r="P151" s="346"/>
      <c r="Q151" s="325"/>
      <c r="R151" s="161"/>
      <c r="S151" s="161">
        <f t="shared" si="6"/>
        <v>0</v>
      </c>
      <c r="T151" s="367"/>
    </row>
    <row r="152" spans="1:21" ht="17.25" customHeight="1">
      <c r="A152" s="459"/>
      <c r="B152" s="270">
        <v>42894</v>
      </c>
      <c r="C152" s="348" t="s">
        <v>91</v>
      </c>
      <c r="D152" s="371" t="s">
        <v>92</v>
      </c>
      <c r="E152" s="371" t="s">
        <v>4</v>
      </c>
      <c r="F152" s="253">
        <v>2</v>
      </c>
      <c r="G152" s="217">
        <v>280000</v>
      </c>
      <c r="H152" s="217">
        <f t="shared" si="5"/>
        <v>560000</v>
      </c>
      <c r="I152" s="453"/>
      <c r="J152" s="485"/>
      <c r="K152" s="152"/>
      <c r="L152" s="400"/>
      <c r="M152" s="312"/>
      <c r="N152" s="329"/>
      <c r="O152" s="331"/>
      <c r="P152" s="346"/>
      <c r="Q152" s="325"/>
      <c r="R152" s="161"/>
      <c r="S152" s="161">
        <f t="shared" si="6"/>
        <v>0</v>
      </c>
      <c r="T152" s="367"/>
    </row>
    <row r="153" spans="1:21" ht="17.25" customHeight="1">
      <c r="A153" s="459"/>
      <c r="B153" s="270">
        <v>42894</v>
      </c>
      <c r="C153" s="348" t="s">
        <v>93</v>
      </c>
      <c r="D153" s="371" t="s">
        <v>1062</v>
      </c>
      <c r="E153" s="371" t="s">
        <v>4</v>
      </c>
      <c r="F153" s="253">
        <v>2</v>
      </c>
      <c r="G153" s="217">
        <v>167981</v>
      </c>
      <c r="H153" s="217">
        <f t="shared" si="5"/>
        <v>335962</v>
      </c>
      <c r="I153" s="453"/>
      <c r="J153" s="485"/>
      <c r="L153" s="400"/>
      <c r="M153" s="312"/>
      <c r="N153" s="329"/>
      <c r="O153" s="331"/>
      <c r="P153" s="346"/>
      <c r="Q153" s="325"/>
      <c r="R153" s="161"/>
      <c r="S153" s="161">
        <f t="shared" si="6"/>
        <v>0</v>
      </c>
      <c r="T153" s="367"/>
    </row>
    <row r="154" spans="1:21" ht="17.25" customHeight="1">
      <c r="A154" s="459"/>
      <c r="B154" s="270">
        <v>42894</v>
      </c>
      <c r="C154" s="348" t="s">
        <v>64</v>
      </c>
      <c r="D154" s="371" t="s">
        <v>982</v>
      </c>
      <c r="E154" s="371" t="s">
        <v>4</v>
      </c>
      <c r="F154" s="253">
        <v>25</v>
      </c>
      <c r="G154" s="217">
        <v>85000</v>
      </c>
      <c r="H154" s="217">
        <f t="shared" si="5"/>
        <v>2125000</v>
      </c>
      <c r="I154" s="453"/>
      <c r="J154" s="485"/>
      <c r="L154" s="400"/>
      <c r="M154" s="312"/>
      <c r="N154" s="329"/>
      <c r="O154" s="331"/>
      <c r="P154" s="346"/>
      <c r="Q154" s="325"/>
      <c r="R154" s="161"/>
      <c r="S154" s="161">
        <f t="shared" si="6"/>
        <v>0</v>
      </c>
      <c r="T154" s="367"/>
    </row>
    <row r="155" spans="1:21" ht="17.25" customHeight="1">
      <c r="A155" s="459"/>
      <c r="B155" s="270">
        <v>42894</v>
      </c>
      <c r="C155" s="348" t="s">
        <v>95</v>
      </c>
      <c r="D155" s="371" t="s">
        <v>983</v>
      </c>
      <c r="E155" s="371" t="s">
        <v>4</v>
      </c>
      <c r="F155" s="253">
        <v>20</v>
      </c>
      <c r="G155" s="217">
        <v>133999</v>
      </c>
      <c r="H155" s="217">
        <f t="shared" si="5"/>
        <v>2679980</v>
      </c>
      <c r="I155" s="453"/>
      <c r="J155" s="485"/>
      <c r="K155" s="152"/>
      <c r="L155" s="400"/>
      <c r="M155" s="312"/>
      <c r="N155" s="329"/>
      <c r="O155" s="331"/>
      <c r="P155" s="325"/>
      <c r="Q155" s="325"/>
      <c r="R155" s="161"/>
      <c r="S155" s="161">
        <f t="shared" si="6"/>
        <v>0</v>
      </c>
      <c r="T155" s="367"/>
    </row>
    <row r="156" spans="1:21" ht="17.25" customHeight="1">
      <c r="A156" s="459"/>
      <c r="B156" s="270">
        <v>42894</v>
      </c>
      <c r="C156" s="348" t="s">
        <v>884</v>
      </c>
      <c r="D156" s="371" t="s">
        <v>984</v>
      </c>
      <c r="E156" s="371" t="s">
        <v>4</v>
      </c>
      <c r="F156" s="253">
        <v>2</v>
      </c>
      <c r="G156" s="217">
        <v>194999</v>
      </c>
      <c r="H156" s="217">
        <f t="shared" si="5"/>
        <v>389998</v>
      </c>
      <c r="I156" s="453"/>
      <c r="J156" s="485"/>
      <c r="K156" s="152"/>
      <c r="L156" s="400"/>
      <c r="M156" s="312"/>
      <c r="N156" s="329"/>
      <c r="O156" s="331"/>
      <c r="P156" s="325"/>
      <c r="Q156" s="325"/>
      <c r="R156" s="161"/>
      <c r="S156" s="161">
        <f t="shared" si="6"/>
        <v>0</v>
      </c>
      <c r="T156" s="367"/>
    </row>
    <row r="157" spans="1:21" ht="17.25" customHeight="1">
      <c r="A157" s="459"/>
      <c r="B157" s="270">
        <v>42894</v>
      </c>
      <c r="C157" s="348" t="s">
        <v>102</v>
      </c>
      <c r="D157" s="371" t="s">
        <v>985</v>
      </c>
      <c r="E157" s="371" t="s">
        <v>4</v>
      </c>
      <c r="F157" s="253">
        <v>3</v>
      </c>
      <c r="G157" s="217">
        <v>57266</v>
      </c>
      <c r="H157" s="217">
        <f t="shared" si="5"/>
        <v>171798</v>
      </c>
      <c r="I157" s="453"/>
      <c r="J157" s="485"/>
      <c r="K157" s="152"/>
      <c r="L157" s="400"/>
      <c r="M157" s="312"/>
      <c r="N157" s="329"/>
      <c r="O157" s="331"/>
      <c r="P157" s="325"/>
      <c r="Q157" s="325"/>
      <c r="R157" s="161"/>
      <c r="S157" s="161">
        <f t="shared" si="6"/>
        <v>0</v>
      </c>
      <c r="T157" s="367"/>
    </row>
    <row r="158" spans="1:21" ht="17.25" customHeight="1">
      <c r="A158" s="459"/>
      <c r="B158" s="270">
        <v>42894</v>
      </c>
      <c r="C158" s="348" t="s">
        <v>104</v>
      </c>
      <c r="D158" s="371" t="s">
        <v>1063</v>
      </c>
      <c r="E158" s="371" t="s">
        <v>4</v>
      </c>
      <c r="F158" s="253">
        <v>3</v>
      </c>
      <c r="G158" s="217">
        <v>30727</v>
      </c>
      <c r="H158" s="217">
        <f t="shared" si="5"/>
        <v>92181</v>
      </c>
      <c r="I158" s="453"/>
      <c r="J158" s="485"/>
      <c r="K158" s="152"/>
      <c r="L158" s="400"/>
      <c r="M158" s="312"/>
      <c r="N158" s="320"/>
      <c r="O158" s="339"/>
      <c r="P158" s="341"/>
      <c r="Q158" s="325"/>
      <c r="R158" s="161"/>
      <c r="S158" s="161">
        <f t="shared" si="6"/>
        <v>0</v>
      </c>
      <c r="T158" s="367"/>
    </row>
    <row r="159" spans="1:21" ht="17.25" customHeight="1">
      <c r="A159" s="459"/>
      <c r="B159" s="270">
        <v>42894</v>
      </c>
      <c r="C159" s="377" t="s">
        <v>33</v>
      </c>
      <c r="D159" s="371" t="s">
        <v>986</v>
      </c>
      <c r="E159" s="371" t="s">
        <v>146</v>
      </c>
      <c r="F159" s="253">
        <v>24</v>
      </c>
      <c r="G159" s="217">
        <v>49872</v>
      </c>
      <c r="H159" s="217">
        <f t="shared" si="5"/>
        <v>1196928</v>
      </c>
      <c r="I159" s="453"/>
      <c r="J159" s="485"/>
      <c r="K159" s="152"/>
      <c r="L159" s="400"/>
      <c r="M159" s="312"/>
      <c r="N159" s="320"/>
      <c r="O159" s="339"/>
      <c r="P159" s="341"/>
      <c r="Q159" s="325"/>
      <c r="R159" s="161"/>
      <c r="S159" s="161">
        <f t="shared" si="6"/>
        <v>0</v>
      </c>
      <c r="T159" s="367"/>
    </row>
    <row r="160" spans="1:21" ht="17.25" customHeight="1">
      <c r="A160" s="459"/>
      <c r="B160" s="270">
        <v>42894</v>
      </c>
      <c r="C160" s="348" t="s">
        <v>808</v>
      </c>
      <c r="D160" s="371" t="s">
        <v>1064</v>
      </c>
      <c r="E160" s="371" t="s">
        <v>146</v>
      </c>
      <c r="F160" s="253">
        <v>12</v>
      </c>
      <c r="G160" s="217">
        <v>86000</v>
      </c>
      <c r="H160" s="217">
        <f t="shared" si="5"/>
        <v>1032000</v>
      </c>
      <c r="I160" s="453"/>
      <c r="J160" s="485"/>
      <c r="K160" s="152"/>
      <c r="L160" s="400"/>
      <c r="M160" s="312"/>
      <c r="N160" s="329"/>
      <c r="O160" s="331"/>
      <c r="P160" s="325"/>
      <c r="Q160" s="325"/>
      <c r="R160" s="161"/>
      <c r="S160" s="161">
        <f t="shared" si="6"/>
        <v>0</v>
      </c>
      <c r="T160" s="367"/>
    </row>
    <row r="161" spans="1:21" ht="17.25" customHeight="1">
      <c r="A161" s="459"/>
      <c r="B161" s="270">
        <v>42894</v>
      </c>
      <c r="C161" s="348" t="s">
        <v>37</v>
      </c>
      <c r="D161" s="371" t="s">
        <v>988</v>
      </c>
      <c r="E161" s="371" t="s">
        <v>4</v>
      </c>
      <c r="F161" s="376">
        <v>5</v>
      </c>
      <c r="G161" s="217">
        <v>82209</v>
      </c>
      <c r="H161" s="217">
        <f t="shared" si="5"/>
        <v>411045</v>
      </c>
      <c r="I161" s="453"/>
      <c r="J161" s="485"/>
      <c r="K161" s="152"/>
      <c r="L161" s="400"/>
      <c r="M161" s="312"/>
      <c r="N161" s="320"/>
      <c r="O161" s="339"/>
      <c r="P161" s="341"/>
      <c r="Q161" s="325"/>
      <c r="R161" s="161"/>
      <c r="S161" s="161">
        <f t="shared" si="6"/>
        <v>0</v>
      </c>
      <c r="T161" s="367"/>
    </row>
    <row r="162" spans="1:21" ht="17.25" customHeight="1">
      <c r="A162" s="459"/>
      <c r="B162" s="270">
        <v>42894</v>
      </c>
      <c r="C162" s="348" t="s">
        <v>976</v>
      </c>
      <c r="D162" s="371" t="s">
        <v>989</v>
      </c>
      <c r="E162" s="371" t="s">
        <v>146</v>
      </c>
      <c r="F162" s="376">
        <v>24</v>
      </c>
      <c r="G162" s="217">
        <v>22481</v>
      </c>
      <c r="H162" s="217">
        <f t="shared" si="5"/>
        <v>539544</v>
      </c>
      <c r="I162" s="453"/>
      <c r="J162" s="485"/>
      <c r="K162" s="152"/>
      <c r="L162" s="400"/>
      <c r="M162" s="312"/>
      <c r="N162" s="320"/>
      <c r="O162" s="339"/>
      <c r="P162" s="341"/>
      <c r="Q162" s="325"/>
      <c r="R162" s="161"/>
      <c r="S162" s="161">
        <f t="shared" si="6"/>
        <v>0</v>
      </c>
      <c r="T162" s="367"/>
    </row>
    <row r="163" spans="1:21" ht="17.25" customHeight="1">
      <c r="A163" s="459"/>
      <c r="B163" s="270">
        <v>42894</v>
      </c>
      <c r="C163" s="348" t="s">
        <v>231</v>
      </c>
      <c r="D163" s="371" t="s">
        <v>232</v>
      </c>
      <c r="E163" s="371" t="s">
        <v>4</v>
      </c>
      <c r="F163" s="376">
        <v>1</v>
      </c>
      <c r="G163" s="217">
        <v>70000</v>
      </c>
      <c r="H163" s="217">
        <f t="shared" si="5"/>
        <v>70000</v>
      </c>
      <c r="I163" s="453"/>
      <c r="J163" s="485"/>
      <c r="K163" s="152"/>
      <c r="L163" s="400"/>
      <c r="M163" s="312"/>
      <c r="N163" s="344"/>
      <c r="O163" s="322"/>
      <c r="P163" s="349"/>
      <c r="Q163" s="325"/>
      <c r="R163" s="161"/>
      <c r="S163" s="161">
        <f t="shared" si="6"/>
        <v>0</v>
      </c>
      <c r="T163" s="367"/>
    </row>
    <row r="164" spans="1:21" ht="17.25" customHeight="1">
      <c r="A164" s="459"/>
      <c r="B164" s="270">
        <v>42894</v>
      </c>
      <c r="C164" s="348" t="s">
        <v>805</v>
      </c>
      <c r="D164" s="371" t="s">
        <v>1065</v>
      </c>
      <c r="E164" s="371" t="s">
        <v>1091</v>
      </c>
      <c r="F164" s="376">
        <v>1</v>
      </c>
      <c r="G164" s="217">
        <v>250000</v>
      </c>
      <c r="H164" s="217">
        <f t="shared" si="5"/>
        <v>250000</v>
      </c>
      <c r="I164" s="453"/>
      <c r="J164" s="485"/>
      <c r="K164" s="152"/>
      <c r="L164" s="400"/>
      <c r="M164" s="312"/>
      <c r="N164" s="344"/>
      <c r="O164" s="322"/>
      <c r="P164" s="349"/>
      <c r="Q164" s="325"/>
      <c r="R164" s="161"/>
      <c r="S164" s="161">
        <f t="shared" si="6"/>
        <v>0</v>
      </c>
      <c r="T164" s="367"/>
    </row>
    <row r="165" spans="1:21" ht="17.25" customHeight="1">
      <c r="A165" s="459"/>
      <c r="B165" s="270">
        <v>42894</v>
      </c>
      <c r="C165" s="348" t="s">
        <v>921</v>
      </c>
      <c r="D165" s="371" t="s">
        <v>1020</v>
      </c>
      <c r="E165" s="371" t="s">
        <v>1085</v>
      </c>
      <c r="F165" s="376">
        <v>0.5</v>
      </c>
      <c r="G165" s="217">
        <v>830000</v>
      </c>
      <c r="H165" s="217">
        <f t="shared" si="5"/>
        <v>415000</v>
      </c>
      <c r="I165" s="453"/>
      <c r="J165" s="485"/>
      <c r="K165" s="152"/>
      <c r="L165" s="400"/>
      <c r="M165" s="312"/>
      <c r="N165" s="344"/>
      <c r="O165" s="322"/>
      <c r="P165" s="341"/>
      <c r="Q165" s="325"/>
      <c r="R165" s="161"/>
      <c r="S165" s="161">
        <f t="shared" si="6"/>
        <v>0</v>
      </c>
      <c r="T165" s="367"/>
    </row>
    <row r="166" spans="1:21" ht="17.25" customHeight="1">
      <c r="A166" s="459"/>
      <c r="B166" s="270">
        <v>42894</v>
      </c>
      <c r="C166" s="348" t="s">
        <v>810</v>
      </c>
      <c r="D166" s="371" t="s">
        <v>1066</v>
      </c>
      <c r="E166" s="371" t="s">
        <v>27</v>
      </c>
      <c r="F166" s="376">
        <v>100</v>
      </c>
      <c r="G166" s="217">
        <v>200</v>
      </c>
      <c r="H166" s="217">
        <f t="shared" si="5"/>
        <v>20000</v>
      </c>
      <c r="I166" s="453"/>
      <c r="J166" s="485"/>
      <c r="K166" s="152"/>
      <c r="L166" s="400"/>
      <c r="M166" s="312"/>
      <c r="N166" s="320"/>
      <c r="O166" s="339"/>
      <c r="P166" s="341"/>
      <c r="Q166" s="325"/>
      <c r="R166" s="161"/>
      <c r="S166" s="161">
        <f t="shared" si="6"/>
        <v>0</v>
      </c>
      <c r="T166" s="367"/>
    </row>
    <row r="167" spans="1:21" ht="17.25" customHeight="1">
      <c r="A167" s="459"/>
      <c r="B167" s="270">
        <v>42894</v>
      </c>
      <c r="C167" s="348" t="s">
        <v>852</v>
      </c>
      <c r="D167" s="371" t="s">
        <v>1008</v>
      </c>
      <c r="E167" s="371" t="s">
        <v>27</v>
      </c>
      <c r="F167" s="376">
        <v>50</v>
      </c>
      <c r="G167" s="217">
        <v>200</v>
      </c>
      <c r="H167" s="217">
        <f t="shared" si="5"/>
        <v>10000</v>
      </c>
      <c r="I167" s="453"/>
      <c r="J167" s="485"/>
      <c r="K167" s="152"/>
      <c r="L167" s="400"/>
      <c r="M167" s="312"/>
      <c r="N167" s="344"/>
      <c r="O167" s="322"/>
      <c r="P167" s="341"/>
      <c r="Q167" s="325"/>
      <c r="R167" s="161"/>
      <c r="S167" s="161">
        <f t="shared" si="6"/>
        <v>0</v>
      </c>
      <c r="T167" s="367"/>
      <c r="U167" s="252"/>
    </row>
    <row r="168" spans="1:21" ht="17.25" customHeight="1">
      <c r="A168" s="459"/>
      <c r="B168" s="270">
        <v>42894</v>
      </c>
      <c r="C168" s="348" t="s">
        <v>830</v>
      </c>
      <c r="D168" s="371" t="s">
        <v>315</v>
      </c>
      <c r="E168" s="371" t="s">
        <v>27</v>
      </c>
      <c r="F168" s="376">
        <v>150</v>
      </c>
      <c r="G168" s="217">
        <v>150</v>
      </c>
      <c r="H168" s="217">
        <f t="shared" si="5"/>
        <v>22500</v>
      </c>
      <c r="I168" s="453"/>
      <c r="J168" s="485"/>
      <c r="K168" s="152"/>
      <c r="L168" s="400"/>
      <c r="M168" s="312"/>
      <c r="N168" s="344"/>
      <c r="O168" s="322"/>
      <c r="P168" s="341"/>
      <c r="Q168" s="354"/>
      <c r="R168" s="161"/>
      <c r="S168" s="161">
        <f t="shared" si="6"/>
        <v>0</v>
      </c>
      <c r="T168" s="367"/>
      <c r="U168" s="252"/>
    </row>
    <row r="169" spans="1:21" ht="17.25" customHeight="1">
      <c r="A169" s="459"/>
      <c r="B169" s="270">
        <v>42894</v>
      </c>
      <c r="C169" s="348" t="s">
        <v>385</v>
      </c>
      <c r="D169" s="371" t="s">
        <v>386</v>
      </c>
      <c r="E169" s="371" t="s">
        <v>27</v>
      </c>
      <c r="F169" s="376">
        <v>5</v>
      </c>
      <c r="G169" s="217">
        <v>19571</v>
      </c>
      <c r="H169" s="217">
        <f t="shared" si="5"/>
        <v>97855</v>
      </c>
      <c r="I169" s="453"/>
      <c r="J169" s="485"/>
      <c r="K169" s="152"/>
      <c r="L169" s="400"/>
      <c r="M169" s="312"/>
      <c r="N169" s="329"/>
      <c r="O169" s="331"/>
      <c r="P169" s="325"/>
      <c r="Q169" s="354"/>
      <c r="R169" s="161"/>
      <c r="S169" s="161">
        <f t="shared" si="6"/>
        <v>0</v>
      </c>
      <c r="T169" s="367"/>
      <c r="U169" s="252"/>
    </row>
    <row r="170" spans="1:21" ht="17.25" customHeight="1">
      <c r="A170" s="459"/>
      <c r="B170" s="270">
        <v>42894</v>
      </c>
      <c r="C170" s="348" t="s">
        <v>383</v>
      </c>
      <c r="D170" s="371" t="s">
        <v>384</v>
      </c>
      <c r="E170" s="371" t="s">
        <v>27</v>
      </c>
      <c r="F170" s="376">
        <v>5</v>
      </c>
      <c r="G170" s="217">
        <v>72999</v>
      </c>
      <c r="H170" s="217">
        <f t="shared" si="5"/>
        <v>364995</v>
      </c>
      <c r="I170" s="453"/>
      <c r="J170" s="485"/>
      <c r="K170" s="171"/>
      <c r="L170" s="400"/>
      <c r="M170" s="312"/>
      <c r="N170" s="329"/>
      <c r="O170" s="331"/>
      <c r="P170" s="325"/>
      <c r="Q170" s="354"/>
      <c r="R170" s="161"/>
      <c r="S170" s="161">
        <f t="shared" si="6"/>
        <v>0</v>
      </c>
      <c r="T170" s="367"/>
      <c r="U170" s="252"/>
    </row>
    <row r="171" spans="1:21" ht="17.25" customHeight="1">
      <c r="A171" s="459"/>
      <c r="B171" s="270">
        <v>42894</v>
      </c>
      <c r="C171" s="348" t="s">
        <v>389</v>
      </c>
      <c r="D171" s="345" t="s">
        <v>390</v>
      </c>
      <c r="E171" s="345" t="s">
        <v>146</v>
      </c>
      <c r="F171" s="376">
        <v>2</v>
      </c>
      <c r="G171" s="217">
        <v>30000</v>
      </c>
      <c r="H171" s="217">
        <f t="shared" si="5"/>
        <v>60000</v>
      </c>
      <c r="I171" s="453"/>
      <c r="J171" s="485"/>
      <c r="K171" s="171"/>
      <c r="L171" s="400"/>
      <c r="M171" s="312"/>
      <c r="N171" s="320"/>
      <c r="O171" s="339"/>
      <c r="P171" s="341"/>
      <c r="Q171" s="354"/>
      <c r="R171" s="161"/>
      <c r="S171" s="161">
        <f t="shared" si="6"/>
        <v>0</v>
      </c>
      <c r="T171" s="367"/>
      <c r="U171" s="252"/>
    </row>
    <row r="172" spans="1:21" ht="17.25" customHeight="1">
      <c r="A172" s="460"/>
      <c r="B172" s="270">
        <v>42894</v>
      </c>
      <c r="C172" s="348" t="s">
        <v>798</v>
      </c>
      <c r="D172" s="345" t="s">
        <v>1011</v>
      </c>
      <c r="E172" s="345" t="s">
        <v>4</v>
      </c>
      <c r="F172" s="376">
        <v>5</v>
      </c>
      <c r="G172" s="340">
        <v>70000</v>
      </c>
      <c r="H172" s="217">
        <f t="shared" si="5"/>
        <v>350000</v>
      </c>
      <c r="I172" s="454"/>
      <c r="J172" s="485"/>
      <c r="K172" s="171"/>
      <c r="L172" s="400"/>
      <c r="M172" s="312"/>
      <c r="N172" s="320"/>
      <c r="O172" s="339"/>
      <c r="P172" s="341"/>
      <c r="Q172" s="354"/>
      <c r="R172" s="161"/>
      <c r="S172" s="161">
        <f t="shared" si="6"/>
        <v>0</v>
      </c>
      <c r="T172" s="367"/>
      <c r="U172" s="252"/>
    </row>
    <row r="173" spans="1:21" ht="17.25" customHeight="1">
      <c r="A173" s="484" t="s">
        <v>1067</v>
      </c>
      <c r="B173" s="270">
        <v>42894</v>
      </c>
      <c r="C173" s="348" t="s">
        <v>262</v>
      </c>
      <c r="D173" s="345" t="s">
        <v>263</v>
      </c>
      <c r="E173" s="345" t="s">
        <v>27</v>
      </c>
      <c r="F173" s="376">
        <v>500</v>
      </c>
      <c r="G173" s="340">
        <v>300</v>
      </c>
      <c r="H173" s="217">
        <f t="shared" si="5"/>
        <v>150000</v>
      </c>
      <c r="I173" s="452">
        <f>SUM(H173:H203)</f>
        <v>5478969</v>
      </c>
      <c r="J173" s="485"/>
      <c r="K173" s="171"/>
      <c r="L173" s="400"/>
      <c r="M173" s="312"/>
      <c r="N173" s="344"/>
      <c r="O173" s="322"/>
      <c r="P173" s="349"/>
      <c r="Q173" s="354"/>
      <c r="R173" s="161"/>
      <c r="S173" s="161">
        <f t="shared" si="6"/>
        <v>0</v>
      </c>
      <c r="T173" s="367"/>
      <c r="U173" s="252"/>
    </row>
    <row r="174" spans="1:21" ht="17.25" customHeight="1">
      <c r="A174" s="485"/>
      <c r="B174" s="270">
        <v>42894</v>
      </c>
      <c r="C174" s="348" t="s">
        <v>264</v>
      </c>
      <c r="D174" s="345" t="s">
        <v>699</v>
      </c>
      <c r="E174" s="345" t="s">
        <v>115</v>
      </c>
      <c r="F174" s="376">
        <v>1</v>
      </c>
      <c r="G174" s="340">
        <v>5933</v>
      </c>
      <c r="H174" s="217">
        <f t="shared" si="5"/>
        <v>5933</v>
      </c>
      <c r="I174" s="453"/>
      <c r="J174" s="485"/>
      <c r="K174" s="171"/>
      <c r="L174" s="400"/>
      <c r="M174" s="312"/>
      <c r="N174" s="344"/>
      <c r="O174" s="322"/>
      <c r="P174" s="341"/>
      <c r="Q174" s="354"/>
      <c r="R174" s="161"/>
      <c r="S174" s="161">
        <f t="shared" si="6"/>
        <v>0</v>
      </c>
      <c r="T174" s="367"/>
      <c r="U174" s="252"/>
    </row>
    <row r="175" spans="1:21" ht="17.25" customHeight="1">
      <c r="A175" s="485"/>
      <c r="B175" s="270">
        <v>42894</v>
      </c>
      <c r="C175" s="348" t="s">
        <v>254</v>
      </c>
      <c r="D175" s="345" t="s">
        <v>255</v>
      </c>
      <c r="E175" s="345" t="s">
        <v>4</v>
      </c>
      <c r="F175" s="372">
        <v>0.5</v>
      </c>
      <c r="G175" s="340">
        <v>36000</v>
      </c>
      <c r="H175" s="217">
        <f t="shared" si="5"/>
        <v>18000</v>
      </c>
      <c r="I175" s="453"/>
      <c r="J175" s="485"/>
      <c r="K175" s="171"/>
      <c r="L175" s="400"/>
      <c r="M175" s="312"/>
      <c r="N175" s="320"/>
      <c r="O175" s="339"/>
      <c r="P175" s="341"/>
      <c r="Q175" s="354"/>
      <c r="R175" s="161"/>
      <c r="S175" s="161">
        <f t="shared" si="6"/>
        <v>0</v>
      </c>
      <c r="T175" s="367"/>
    </row>
    <row r="176" spans="1:21" ht="17.25" customHeight="1">
      <c r="A176" s="485"/>
      <c r="B176" s="270">
        <v>42894</v>
      </c>
      <c r="C176" s="348" t="s">
        <v>265</v>
      </c>
      <c r="D176" s="345" t="s">
        <v>1024</v>
      </c>
      <c r="E176" s="345" t="s">
        <v>27</v>
      </c>
      <c r="F176" s="372">
        <v>400</v>
      </c>
      <c r="G176" s="340">
        <v>200</v>
      </c>
      <c r="H176" s="217">
        <f t="shared" si="5"/>
        <v>80000</v>
      </c>
      <c r="I176" s="453"/>
      <c r="J176" s="485"/>
      <c r="K176" s="171"/>
      <c r="L176" s="400"/>
      <c r="M176" s="312"/>
      <c r="N176" s="344"/>
      <c r="O176" s="322"/>
      <c r="P176" s="341"/>
      <c r="Q176" s="354"/>
      <c r="R176" s="161"/>
      <c r="S176" s="161">
        <f t="shared" si="6"/>
        <v>0</v>
      </c>
      <c r="T176" s="367"/>
    </row>
    <row r="177" spans="1:20" ht="17.25" customHeight="1">
      <c r="A177" s="485"/>
      <c r="B177" s="270">
        <v>42894</v>
      </c>
      <c r="C177" s="348" t="s">
        <v>267</v>
      </c>
      <c r="D177" s="345" t="s">
        <v>268</v>
      </c>
      <c r="E177" s="345" t="s">
        <v>27</v>
      </c>
      <c r="F177" s="372">
        <v>30</v>
      </c>
      <c r="G177" s="340">
        <v>1200</v>
      </c>
      <c r="H177" s="217">
        <f t="shared" si="5"/>
        <v>36000</v>
      </c>
      <c r="I177" s="453"/>
      <c r="J177" s="485"/>
      <c r="K177" s="171"/>
      <c r="L177" s="400"/>
      <c r="M177" s="312"/>
      <c r="N177" s="344"/>
      <c r="O177" s="322"/>
      <c r="P177" s="341"/>
      <c r="Q177" s="354"/>
      <c r="R177" s="161"/>
      <c r="S177" s="161">
        <f t="shared" si="6"/>
        <v>0</v>
      </c>
      <c r="T177" s="367"/>
    </row>
    <row r="178" spans="1:20" ht="17.25" customHeight="1">
      <c r="A178" s="485"/>
      <c r="B178" s="270">
        <v>42894</v>
      </c>
      <c r="C178" s="348" t="s">
        <v>273</v>
      </c>
      <c r="D178" s="345" t="s">
        <v>1068</v>
      </c>
      <c r="E178" s="345" t="s">
        <v>146</v>
      </c>
      <c r="F178" s="372">
        <v>1</v>
      </c>
      <c r="G178" s="340">
        <v>14000</v>
      </c>
      <c r="H178" s="217">
        <f t="shared" si="5"/>
        <v>14000</v>
      </c>
      <c r="I178" s="453"/>
      <c r="J178" s="485"/>
      <c r="K178" s="171"/>
      <c r="L178" s="400"/>
      <c r="M178" s="312"/>
      <c r="N178" s="320"/>
      <c r="O178" s="339"/>
      <c r="P178" s="341"/>
      <c r="Q178" s="354"/>
      <c r="R178" s="161"/>
      <c r="S178" s="161">
        <f t="shared" si="6"/>
        <v>0</v>
      </c>
      <c r="T178" s="367"/>
    </row>
    <row r="179" spans="1:20" ht="17.25" customHeight="1">
      <c r="A179" s="485"/>
      <c r="B179" s="270">
        <v>42894</v>
      </c>
      <c r="C179" s="348" t="s">
        <v>279</v>
      </c>
      <c r="D179" s="345" t="s">
        <v>1069</v>
      </c>
      <c r="E179" s="345" t="s">
        <v>146</v>
      </c>
      <c r="F179" s="372">
        <v>1</v>
      </c>
      <c r="G179" s="340">
        <v>14000</v>
      </c>
      <c r="H179" s="217">
        <f t="shared" si="5"/>
        <v>14000</v>
      </c>
      <c r="I179" s="453"/>
      <c r="J179" s="485"/>
      <c r="K179" s="171"/>
      <c r="L179" s="400"/>
      <c r="M179" s="312"/>
      <c r="N179" s="344"/>
      <c r="O179" s="322"/>
      <c r="P179" s="341"/>
      <c r="Q179" s="354"/>
      <c r="R179" s="161"/>
      <c r="S179" s="161">
        <f t="shared" si="6"/>
        <v>0</v>
      </c>
      <c r="T179" s="367"/>
    </row>
    <row r="180" spans="1:20" ht="17.25" customHeight="1">
      <c r="A180" s="485"/>
      <c r="B180" s="270">
        <v>42894</v>
      </c>
      <c r="C180" s="377" t="s">
        <v>281</v>
      </c>
      <c r="D180" s="263" t="s">
        <v>1070</v>
      </c>
      <c r="E180" s="263" t="s">
        <v>146</v>
      </c>
      <c r="F180" s="253">
        <v>1</v>
      </c>
      <c r="G180" s="217">
        <v>14000</v>
      </c>
      <c r="H180" s="217">
        <f t="shared" si="5"/>
        <v>14000</v>
      </c>
      <c r="I180" s="453"/>
      <c r="J180" s="485"/>
      <c r="K180" s="171"/>
      <c r="L180" s="400"/>
      <c r="M180" s="312"/>
      <c r="N180" s="344"/>
      <c r="O180" s="322"/>
      <c r="P180" s="349"/>
      <c r="Q180" s="354"/>
      <c r="R180" s="161"/>
      <c r="S180" s="161">
        <f t="shared" si="6"/>
        <v>0</v>
      </c>
      <c r="T180" s="367"/>
    </row>
    <row r="181" spans="1:20" ht="17.25" customHeight="1">
      <c r="A181" s="485"/>
      <c r="B181" s="270">
        <v>42894</v>
      </c>
      <c r="C181" s="377" t="s">
        <v>937</v>
      </c>
      <c r="D181" s="263" t="s">
        <v>1040</v>
      </c>
      <c r="E181" s="263" t="s">
        <v>4</v>
      </c>
      <c r="F181" s="253">
        <v>2</v>
      </c>
      <c r="G181" s="217">
        <v>82000</v>
      </c>
      <c r="H181" s="217">
        <f t="shared" si="5"/>
        <v>164000</v>
      </c>
      <c r="I181" s="453"/>
      <c r="J181" s="485"/>
      <c r="K181" s="171"/>
      <c r="L181" s="400"/>
      <c r="M181" s="312"/>
      <c r="N181" s="320"/>
      <c r="O181" s="339"/>
      <c r="P181" s="341"/>
      <c r="Q181" s="354"/>
      <c r="R181" s="161"/>
      <c r="S181" s="161">
        <f t="shared" si="6"/>
        <v>0</v>
      </c>
      <c r="T181" s="367"/>
    </row>
    <row r="182" spans="1:20" ht="17.25" customHeight="1">
      <c r="A182" s="485"/>
      <c r="B182" s="270">
        <v>42894</v>
      </c>
      <c r="C182" s="377" t="s">
        <v>855</v>
      </c>
      <c r="D182" s="263" t="s">
        <v>1041</v>
      </c>
      <c r="E182" s="263" t="s">
        <v>27</v>
      </c>
      <c r="F182" s="253">
        <v>100</v>
      </c>
      <c r="G182" s="217">
        <v>650</v>
      </c>
      <c r="H182" s="217">
        <f t="shared" si="5"/>
        <v>65000</v>
      </c>
      <c r="I182" s="453"/>
      <c r="J182" s="485"/>
      <c r="K182" s="171"/>
      <c r="L182" s="400"/>
      <c r="M182" s="312"/>
      <c r="N182" s="344"/>
      <c r="O182" s="322"/>
      <c r="P182" s="341"/>
      <c r="Q182" s="354"/>
      <c r="R182" s="161"/>
      <c r="S182" s="161">
        <f t="shared" si="6"/>
        <v>0</v>
      </c>
      <c r="T182" s="367"/>
    </row>
    <row r="183" spans="1:20" ht="17.25" customHeight="1">
      <c r="A183" s="485"/>
      <c r="B183" s="270">
        <v>42894</v>
      </c>
      <c r="C183" s="377" t="s">
        <v>715</v>
      </c>
      <c r="D183" s="263" t="s">
        <v>717</v>
      </c>
      <c r="E183" s="263" t="s">
        <v>146</v>
      </c>
      <c r="F183" s="253">
        <v>10</v>
      </c>
      <c r="G183" s="217">
        <v>3000</v>
      </c>
      <c r="H183" s="217">
        <f t="shared" si="5"/>
        <v>30000</v>
      </c>
      <c r="I183" s="453"/>
      <c r="J183" s="485"/>
      <c r="K183" s="171"/>
      <c r="L183" s="400"/>
      <c r="M183" s="312"/>
      <c r="N183" s="344"/>
      <c r="O183" s="322"/>
      <c r="P183" s="341"/>
      <c r="Q183" s="354"/>
      <c r="R183" s="161"/>
      <c r="S183" s="161">
        <f t="shared" si="6"/>
        <v>0</v>
      </c>
      <c r="T183" s="367"/>
    </row>
    <row r="184" spans="1:20" ht="17.25" customHeight="1">
      <c r="A184" s="485"/>
      <c r="B184" s="270">
        <v>42894</v>
      </c>
      <c r="C184" s="377" t="s">
        <v>652</v>
      </c>
      <c r="D184" s="263" t="s">
        <v>1071</v>
      </c>
      <c r="E184" s="263" t="s">
        <v>27</v>
      </c>
      <c r="F184" s="253">
        <v>10</v>
      </c>
      <c r="G184" s="217">
        <v>6950</v>
      </c>
      <c r="H184" s="217">
        <f t="shared" si="5"/>
        <v>69500</v>
      </c>
      <c r="I184" s="453"/>
      <c r="J184" s="485"/>
      <c r="K184" s="171"/>
      <c r="L184" s="400"/>
      <c r="M184" s="312"/>
      <c r="N184" s="329"/>
      <c r="O184" s="331"/>
      <c r="P184" s="325"/>
      <c r="Q184" s="354"/>
      <c r="R184" s="161"/>
      <c r="S184" s="161">
        <f t="shared" si="6"/>
        <v>0</v>
      </c>
      <c r="T184" s="367"/>
    </row>
    <row r="185" spans="1:20" ht="17.25" customHeight="1">
      <c r="A185" s="485"/>
      <c r="B185" s="270">
        <v>42894</v>
      </c>
      <c r="C185" s="377" t="s">
        <v>653</v>
      </c>
      <c r="D185" s="337" t="s">
        <v>631</v>
      </c>
      <c r="E185" s="263" t="s">
        <v>27</v>
      </c>
      <c r="F185" s="253">
        <v>50</v>
      </c>
      <c r="G185" s="217">
        <v>5700</v>
      </c>
      <c r="H185" s="217">
        <f t="shared" si="5"/>
        <v>285000</v>
      </c>
      <c r="I185" s="453"/>
      <c r="J185" s="485"/>
      <c r="K185" s="171"/>
      <c r="L185" s="400"/>
      <c r="M185" s="160"/>
      <c r="N185" s="264"/>
      <c r="O185" s="160"/>
      <c r="P185" s="160"/>
      <c r="Q185" s="354"/>
      <c r="R185" s="161"/>
      <c r="S185" s="161">
        <f t="shared" si="6"/>
        <v>0</v>
      </c>
      <c r="T185" s="367"/>
    </row>
    <row r="186" spans="1:20" ht="17.25" customHeight="1">
      <c r="A186" s="485"/>
      <c r="B186" s="270">
        <v>42894</v>
      </c>
      <c r="C186" s="377" t="s">
        <v>638</v>
      </c>
      <c r="D186" s="293" t="s">
        <v>619</v>
      </c>
      <c r="E186" s="263" t="s">
        <v>27</v>
      </c>
      <c r="F186" s="253">
        <v>30</v>
      </c>
      <c r="G186" s="217">
        <v>15117</v>
      </c>
      <c r="H186" s="217">
        <f t="shared" si="5"/>
        <v>453510</v>
      </c>
      <c r="I186" s="453"/>
      <c r="J186" s="485"/>
      <c r="K186" s="171"/>
      <c r="L186" s="400"/>
      <c r="M186" s="160"/>
      <c r="N186" s="264"/>
      <c r="O186" s="164"/>
      <c r="P186" s="164"/>
      <c r="Q186" s="354"/>
      <c r="R186" s="161"/>
      <c r="S186" s="161">
        <f t="shared" si="6"/>
        <v>0</v>
      </c>
      <c r="T186" s="162"/>
    </row>
    <row r="187" spans="1:20" ht="17.25" customHeight="1">
      <c r="A187" s="485"/>
      <c r="B187" s="270">
        <v>42894</v>
      </c>
      <c r="C187" s="377" t="s">
        <v>209</v>
      </c>
      <c r="D187" s="293" t="s">
        <v>1072</v>
      </c>
      <c r="E187" s="263" t="s">
        <v>4</v>
      </c>
      <c r="F187" s="253">
        <v>6</v>
      </c>
      <c r="G187" s="217">
        <v>49000</v>
      </c>
      <c r="H187" s="217">
        <f t="shared" si="5"/>
        <v>294000</v>
      </c>
      <c r="I187" s="453"/>
      <c r="J187" s="485"/>
      <c r="K187" s="171"/>
      <c r="L187" s="400"/>
      <c r="M187" s="160"/>
      <c r="N187" s="264"/>
      <c r="O187" s="160"/>
      <c r="P187" s="160"/>
      <c r="Q187" s="354"/>
      <c r="R187" s="161"/>
      <c r="S187" s="161">
        <f t="shared" si="6"/>
        <v>0</v>
      </c>
      <c r="T187" s="162"/>
    </row>
    <row r="188" spans="1:20" ht="17.25" customHeight="1">
      <c r="A188" s="485"/>
      <c r="B188" s="270">
        <v>42894</v>
      </c>
      <c r="C188" s="377" t="s">
        <v>211</v>
      </c>
      <c r="D188" s="371" t="s">
        <v>1018</v>
      </c>
      <c r="E188" s="263" t="s">
        <v>4</v>
      </c>
      <c r="F188" s="253">
        <v>3</v>
      </c>
      <c r="G188" s="217">
        <v>49000</v>
      </c>
      <c r="H188" s="217">
        <f t="shared" si="5"/>
        <v>147000</v>
      </c>
      <c r="I188" s="453"/>
      <c r="J188" s="485"/>
      <c r="K188" s="171"/>
      <c r="L188" s="400"/>
      <c r="M188" s="160"/>
      <c r="N188" s="264"/>
      <c r="O188" s="164"/>
      <c r="P188" s="164"/>
      <c r="Q188" s="354"/>
      <c r="R188" s="161"/>
      <c r="S188" s="161">
        <f t="shared" si="6"/>
        <v>0</v>
      </c>
      <c r="T188" s="162"/>
    </row>
    <row r="189" spans="1:20" ht="17.25" customHeight="1">
      <c r="A189" s="485"/>
      <c r="B189" s="270">
        <v>42894</v>
      </c>
      <c r="C189" s="377" t="s">
        <v>223</v>
      </c>
      <c r="D189" s="371" t="s">
        <v>1019</v>
      </c>
      <c r="E189" s="263" t="s">
        <v>4</v>
      </c>
      <c r="F189" s="253">
        <v>4</v>
      </c>
      <c r="G189" s="217">
        <v>49000</v>
      </c>
      <c r="H189" s="217">
        <f t="shared" si="5"/>
        <v>196000</v>
      </c>
      <c r="I189" s="453"/>
      <c r="J189" s="485"/>
      <c r="K189" s="171"/>
      <c r="L189" s="270"/>
      <c r="M189" s="160"/>
      <c r="N189" s="264"/>
      <c r="O189" s="160"/>
      <c r="P189" s="160"/>
      <c r="Q189" s="354"/>
      <c r="R189" s="279"/>
      <c r="S189" s="161">
        <f t="shared" si="6"/>
        <v>0</v>
      </c>
      <c r="T189" s="165"/>
    </row>
    <row r="190" spans="1:20" ht="17.25" customHeight="1">
      <c r="A190" s="485"/>
      <c r="B190" s="270">
        <v>42894</v>
      </c>
      <c r="C190" s="377" t="s">
        <v>227</v>
      </c>
      <c r="D190" s="371" t="s">
        <v>1073</v>
      </c>
      <c r="E190" s="263" t="s">
        <v>4</v>
      </c>
      <c r="F190" s="253">
        <v>3</v>
      </c>
      <c r="G190" s="217">
        <v>87000</v>
      </c>
      <c r="H190" s="217">
        <f t="shared" si="5"/>
        <v>261000</v>
      </c>
      <c r="I190" s="453"/>
      <c r="J190" s="485"/>
      <c r="K190" s="171"/>
      <c r="L190" s="270"/>
      <c r="M190" s="160"/>
      <c r="N190" s="264"/>
      <c r="O190" s="164"/>
      <c r="P190" s="164"/>
      <c r="Q190" s="354"/>
      <c r="R190" s="161"/>
      <c r="S190" s="161">
        <f t="shared" si="6"/>
        <v>0</v>
      </c>
      <c r="T190" s="162"/>
    </row>
    <row r="191" spans="1:20" ht="17.25" customHeight="1">
      <c r="A191" s="485"/>
      <c r="B191" s="270">
        <v>42894</v>
      </c>
      <c r="C191" s="377" t="s">
        <v>229</v>
      </c>
      <c r="D191" s="371" t="s">
        <v>1074</v>
      </c>
      <c r="E191" s="263" t="s">
        <v>4</v>
      </c>
      <c r="F191" s="253">
        <v>1</v>
      </c>
      <c r="G191" s="217">
        <v>99971</v>
      </c>
      <c r="H191" s="217">
        <f t="shared" si="5"/>
        <v>99971</v>
      </c>
      <c r="I191" s="453"/>
      <c r="J191" s="485"/>
      <c r="K191" s="171"/>
      <c r="L191" s="270"/>
      <c r="M191" s="160"/>
      <c r="N191" s="264"/>
      <c r="O191" s="160"/>
      <c r="P191" s="160"/>
      <c r="Q191" s="354"/>
      <c r="R191" s="279"/>
      <c r="S191" s="161">
        <f t="shared" si="6"/>
        <v>0</v>
      </c>
      <c r="T191" s="165"/>
    </row>
    <row r="192" spans="1:20" ht="17.25" customHeight="1">
      <c r="A192" s="485"/>
      <c r="B192" s="270">
        <v>42894</v>
      </c>
      <c r="C192" s="377" t="s">
        <v>233</v>
      </c>
      <c r="D192" s="345" t="s">
        <v>1075</v>
      </c>
      <c r="E192" s="401" t="s">
        <v>4</v>
      </c>
      <c r="F192" s="253">
        <v>1</v>
      </c>
      <c r="G192" s="217">
        <v>50000</v>
      </c>
      <c r="H192" s="217">
        <f t="shared" si="5"/>
        <v>50000</v>
      </c>
      <c r="I192" s="453"/>
      <c r="J192" s="485"/>
      <c r="K192" s="171"/>
      <c r="L192" s="159"/>
      <c r="M192" s="160"/>
      <c r="N192" s="264"/>
      <c r="O192" s="164"/>
      <c r="P192" s="164"/>
      <c r="Q192" s="354"/>
      <c r="R192" s="161"/>
      <c r="S192" s="161">
        <f t="shared" si="6"/>
        <v>0</v>
      </c>
      <c r="T192" s="162"/>
    </row>
    <row r="193" spans="1:21" ht="17.25" customHeight="1">
      <c r="A193" s="485"/>
      <c r="B193" s="270">
        <v>42894</v>
      </c>
      <c r="C193" s="377" t="s">
        <v>235</v>
      </c>
      <c r="D193" s="345" t="s">
        <v>1020</v>
      </c>
      <c r="E193" s="263" t="s">
        <v>1085</v>
      </c>
      <c r="F193" s="253">
        <v>1</v>
      </c>
      <c r="G193" s="217">
        <v>98842</v>
      </c>
      <c r="H193" s="217">
        <f t="shared" si="5"/>
        <v>98842</v>
      </c>
      <c r="I193" s="453"/>
      <c r="J193" s="485"/>
      <c r="K193" s="171"/>
      <c r="L193" s="180"/>
      <c r="M193" s="160"/>
      <c r="N193" s="264"/>
      <c r="O193" s="160"/>
      <c r="P193" s="160"/>
      <c r="Q193" s="354"/>
      <c r="R193" s="279"/>
      <c r="S193" s="161">
        <f t="shared" si="6"/>
        <v>0</v>
      </c>
      <c r="T193" s="165"/>
    </row>
    <row r="194" spans="1:21" ht="17.25" customHeight="1">
      <c r="A194" s="485"/>
      <c r="B194" s="270">
        <v>42894</v>
      </c>
      <c r="C194" s="377" t="s">
        <v>813</v>
      </c>
      <c r="D194" s="333" t="s">
        <v>1021</v>
      </c>
      <c r="E194" s="263" t="s">
        <v>27</v>
      </c>
      <c r="F194" s="253">
        <v>100</v>
      </c>
      <c r="G194" s="217">
        <v>5531</v>
      </c>
      <c r="H194" s="217">
        <f t="shared" si="5"/>
        <v>553100</v>
      </c>
      <c r="I194" s="453"/>
      <c r="J194" s="485"/>
      <c r="K194" s="171"/>
      <c r="L194" s="180"/>
      <c r="M194" s="160"/>
      <c r="N194" s="264"/>
      <c r="O194" s="160"/>
      <c r="P194" s="160"/>
      <c r="Q194" s="354"/>
      <c r="R194" s="279"/>
      <c r="S194" s="161">
        <f t="shared" si="6"/>
        <v>0</v>
      </c>
      <c r="T194" s="165"/>
    </row>
    <row r="195" spans="1:21" ht="17.25" customHeight="1">
      <c r="A195" s="485"/>
      <c r="B195" s="270">
        <v>42894</v>
      </c>
      <c r="C195" s="377" t="s">
        <v>248</v>
      </c>
      <c r="D195" s="345" t="s">
        <v>1022</v>
      </c>
      <c r="E195" s="345" t="s">
        <v>27</v>
      </c>
      <c r="F195" s="253">
        <v>100</v>
      </c>
      <c r="G195" s="217">
        <v>1990</v>
      </c>
      <c r="H195" s="217">
        <f t="shared" si="5"/>
        <v>199000</v>
      </c>
      <c r="I195" s="453"/>
      <c r="J195" s="485"/>
      <c r="K195" s="171"/>
      <c r="L195" s="180"/>
      <c r="M195" s="160"/>
      <c r="N195" s="264"/>
      <c r="O195" s="160"/>
      <c r="P195" s="160"/>
      <c r="Q195" s="354"/>
      <c r="R195" s="279"/>
      <c r="S195" s="161">
        <f t="shared" si="6"/>
        <v>0</v>
      </c>
      <c r="T195" s="165"/>
    </row>
    <row r="196" spans="1:21" ht="17.25" customHeight="1">
      <c r="A196" s="485"/>
      <c r="B196" s="270">
        <v>42894</v>
      </c>
      <c r="C196" s="377" t="s">
        <v>250</v>
      </c>
      <c r="D196" s="345" t="s">
        <v>1023</v>
      </c>
      <c r="E196" s="345" t="s">
        <v>27</v>
      </c>
      <c r="F196" s="253">
        <v>200</v>
      </c>
      <c r="G196" s="217">
        <v>1343</v>
      </c>
      <c r="H196" s="217">
        <f t="shared" si="5"/>
        <v>268600</v>
      </c>
      <c r="I196" s="453"/>
      <c r="J196" s="485"/>
      <c r="K196" s="171"/>
      <c r="L196" s="180"/>
      <c r="M196" s="160"/>
      <c r="N196" s="264"/>
      <c r="O196" s="160"/>
      <c r="P196" s="160"/>
      <c r="Q196" s="354"/>
      <c r="R196" s="279"/>
      <c r="S196" s="161">
        <f t="shared" si="6"/>
        <v>0</v>
      </c>
      <c r="T196" s="165"/>
    </row>
    <row r="197" spans="1:21" ht="17.25" customHeight="1">
      <c r="A197" s="485"/>
      <c r="B197" s="270">
        <v>42894</v>
      </c>
      <c r="C197" s="348" t="s">
        <v>252</v>
      </c>
      <c r="D197" s="345" t="s">
        <v>1047</v>
      </c>
      <c r="E197" s="345" t="s">
        <v>27</v>
      </c>
      <c r="F197" s="253">
        <v>200</v>
      </c>
      <c r="G197" s="217">
        <v>1120</v>
      </c>
      <c r="H197" s="217">
        <f t="shared" si="5"/>
        <v>224000</v>
      </c>
      <c r="I197" s="453"/>
      <c r="J197" s="485"/>
      <c r="K197" s="171"/>
      <c r="L197" s="180"/>
      <c r="M197" s="160"/>
      <c r="N197" s="163"/>
      <c r="O197" s="164"/>
      <c r="P197" s="164"/>
      <c r="Q197" s="354"/>
      <c r="R197" s="279"/>
      <c r="S197" s="161">
        <f t="shared" si="6"/>
        <v>0</v>
      </c>
      <c r="T197" s="165"/>
    </row>
    <row r="198" spans="1:21" ht="17.25" customHeight="1">
      <c r="A198" s="485"/>
      <c r="B198" s="270">
        <v>42894</v>
      </c>
      <c r="C198" s="348" t="s">
        <v>260</v>
      </c>
      <c r="D198" s="345" t="s">
        <v>1048</v>
      </c>
      <c r="E198" s="345" t="s">
        <v>27</v>
      </c>
      <c r="F198" s="253">
        <v>500</v>
      </c>
      <c r="G198" s="217">
        <v>2100</v>
      </c>
      <c r="H198" s="217">
        <f t="shared" ref="H198:H261" si="7">F198*G198</f>
        <v>1050000</v>
      </c>
      <c r="I198" s="453"/>
      <c r="J198" s="485"/>
      <c r="K198" s="171"/>
      <c r="L198" s="180"/>
      <c r="M198" s="160"/>
      <c r="N198" s="264"/>
      <c r="O198" s="160"/>
      <c r="P198" s="160"/>
      <c r="Q198" s="354"/>
      <c r="R198" s="279"/>
      <c r="S198" s="161">
        <f t="shared" ref="S198:S202" si="8">Q198*R198</f>
        <v>0</v>
      </c>
      <c r="T198" s="165"/>
    </row>
    <row r="199" spans="1:21" ht="17.25" customHeight="1">
      <c r="A199" s="485"/>
      <c r="B199" s="270">
        <v>42894</v>
      </c>
      <c r="C199" s="348" t="s">
        <v>412</v>
      </c>
      <c r="D199" s="345" t="s">
        <v>413</v>
      </c>
      <c r="E199" s="345" t="s">
        <v>1085</v>
      </c>
      <c r="F199" s="253">
        <v>20</v>
      </c>
      <c r="G199" s="217">
        <v>9600</v>
      </c>
      <c r="H199" s="217">
        <f t="shared" si="7"/>
        <v>192000</v>
      </c>
      <c r="I199" s="453"/>
      <c r="J199" s="485"/>
      <c r="K199" s="171"/>
      <c r="L199" s="180"/>
      <c r="M199" s="160"/>
      <c r="N199" s="265"/>
      <c r="O199" s="185"/>
      <c r="P199" s="186"/>
      <c r="Q199" s="354"/>
      <c r="R199" s="279"/>
      <c r="S199" s="161">
        <f t="shared" si="8"/>
        <v>0</v>
      </c>
      <c r="T199" s="165"/>
    </row>
    <row r="200" spans="1:21" ht="17.25" customHeight="1">
      <c r="A200" s="486"/>
      <c r="B200" s="270">
        <v>42894</v>
      </c>
      <c r="C200" s="348" t="s">
        <v>422</v>
      </c>
      <c r="D200" s="345" t="s">
        <v>423</v>
      </c>
      <c r="E200" s="345" t="s">
        <v>4</v>
      </c>
      <c r="F200" s="253">
        <v>7</v>
      </c>
      <c r="G200" s="217">
        <v>42604</v>
      </c>
      <c r="H200" s="217">
        <f t="shared" si="7"/>
        <v>298228</v>
      </c>
      <c r="I200" s="453"/>
      <c r="J200" s="485"/>
      <c r="K200" s="171"/>
      <c r="L200" s="180"/>
      <c r="M200" s="160"/>
      <c r="N200" s="264"/>
      <c r="O200" s="160"/>
      <c r="P200" s="160"/>
      <c r="Q200" s="354"/>
      <c r="R200" s="279"/>
      <c r="S200" s="161">
        <f t="shared" si="8"/>
        <v>0</v>
      </c>
      <c r="T200" s="165"/>
    </row>
    <row r="201" spans="1:21" ht="17.25" customHeight="1">
      <c r="A201" s="458" t="s">
        <v>1076</v>
      </c>
      <c r="B201" s="270">
        <v>42894</v>
      </c>
      <c r="C201" s="348" t="s">
        <v>460</v>
      </c>
      <c r="D201" s="345" t="s">
        <v>1078</v>
      </c>
      <c r="E201" s="345" t="s">
        <v>1092</v>
      </c>
      <c r="F201" s="253">
        <v>5</v>
      </c>
      <c r="G201" s="217">
        <v>15227</v>
      </c>
      <c r="H201" s="217">
        <f t="shared" si="7"/>
        <v>76135</v>
      </c>
      <c r="I201" s="453"/>
      <c r="J201" s="485"/>
      <c r="K201" s="171"/>
      <c r="L201" s="180"/>
      <c r="M201" s="160"/>
      <c r="N201" s="291"/>
      <c r="O201" s="160"/>
      <c r="P201" s="160"/>
      <c r="Q201" s="354"/>
      <c r="R201" s="161"/>
      <c r="S201" s="161">
        <f t="shared" si="8"/>
        <v>0</v>
      </c>
      <c r="T201" s="165"/>
    </row>
    <row r="202" spans="1:21" ht="17.25" customHeight="1">
      <c r="A202" s="459"/>
      <c r="B202" s="270">
        <v>42894</v>
      </c>
      <c r="C202" s="348" t="s">
        <v>446</v>
      </c>
      <c r="D202" s="345" t="s">
        <v>462</v>
      </c>
      <c r="E202" s="345" t="s">
        <v>1092</v>
      </c>
      <c r="F202" s="342">
        <v>10</v>
      </c>
      <c r="G202" s="217">
        <v>3215</v>
      </c>
      <c r="H202" s="217">
        <f t="shared" si="7"/>
        <v>32150</v>
      </c>
      <c r="I202" s="453"/>
      <c r="J202" s="485"/>
      <c r="K202" s="171"/>
      <c r="L202" s="180"/>
      <c r="M202" s="160"/>
      <c r="N202" s="264"/>
      <c r="O202" s="160"/>
      <c r="P202" s="160"/>
      <c r="Q202" s="354"/>
      <c r="R202" s="161"/>
      <c r="S202" s="161">
        <f t="shared" si="8"/>
        <v>0</v>
      </c>
      <c r="T202" s="165"/>
    </row>
    <row r="203" spans="1:21" ht="17.25" customHeight="1">
      <c r="A203" s="460"/>
      <c r="B203" s="270">
        <v>42894</v>
      </c>
      <c r="C203" s="348" t="s">
        <v>458</v>
      </c>
      <c r="D203" s="345" t="s">
        <v>1077</v>
      </c>
      <c r="E203" s="345" t="s">
        <v>1092</v>
      </c>
      <c r="F203" s="342">
        <v>10</v>
      </c>
      <c r="G203" s="217">
        <v>4000</v>
      </c>
      <c r="H203" s="217">
        <f t="shared" si="7"/>
        <v>40000</v>
      </c>
      <c r="I203" s="454"/>
      <c r="J203" s="485"/>
      <c r="K203" s="171"/>
      <c r="L203" s="180"/>
      <c r="M203" s="166"/>
      <c r="N203" s="167"/>
      <c r="O203" s="280" t="s">
        <v>475</v>
      </c>
      <c r="P203" s="284"/>
      <c r="Q203" s="355"/>
      <c r="R203" s="285"/>
      <c r="S203" s="285">
        <f>SUM(S6:S202)</f>
        <v>18970690.780000001</v>
      </c>
      <c r="T203" s="165"/>
    </row>
    <row r="204" spans="1:21" ht="17.25" customHeight="1">
      <c r="A204" s="458" t="s">
        <v>1079</v>
      </c>
      <c r="B204" s="270">
        <v>42894</v>
      </c>
      <c r="C204" s="348" t="s">
        <v>765</v>
      </c>
      <c r="D204" s="345" t="s">
        <v>1029</v>
      </c>
      <c r="E204" s="345" t="s">
        <v>146</v>
      </c>
      <c r="F204" s="342">
        <v>24</v>
      </c>
      <c r="G204" s="217">
        <v>52100</v>
      </c>
      <c r="H204" s="217">
        <f t="shared" si="7"/>
        <v>1250400</v>
      </c>
      <c r="I204" s="452">
        <f>SUM(H204:H221)</f>
        <v>5085626</v>
      </c>
      <c r="J204" s="485"/>
      <c r="K204" s="171"/>
      <c r="L204" s="192"/>
      <c r="M204" s="188"/>
      <c r="N204" s="189"/>
      <c r="O204" s="188"/>
      <c r="P204" s="188"/>
      <c r="Q204" s="356"/>
      <c r="R204" s="191"/>
      <c r="S204" s="190"/>
      <c r="T204" s="171"/>
    </row>
    <row r="205" spans="1:21" ht="17.25" customHeight="1">
      <c r="A205" s="459"/>
      <c r="B205" s="270">
        <v>42894</v>
      </c>
      <c r="C205" s="348" t="s">
        <v>817</v>
      </c>
      <c r="D205" s="345" t="s">
        <v>632</v>
      </c>
      <c r="E205" s="345" t="s">
        <v>4</v>
      </c>
      <c r="F205" s="253">
        <v>0.5</v>
      </c>
      <c r="G205" s="217">
        <v>116462</v>
      </c>
      <c r="H205" s="217">
        <f t="shared" si="7"/>
        <v>58231</v>
      </c>
      <c r="I205" s="453"/>
      <c r="J205" s="485"/>
      <c r="K205" s="171"/>
      <c r="L205" s="159"/>
      <c r="M205" s="160"/>
      <c r="N205" s="327" t="s">
        <v>520</v>
      </c>
      <c r="O205" s="185" t="s">
        <v>521</v>
      </c>
      <c r="P205" s="338" t="s">
        <v>4</v>
      </c>
      <c r="Q205" s="354">
        <f t="shared" ref="Q205:Q222" si="9">SUMIF($N$6:$N$202,N205,$Q$6:$Q$202)</f>
        <v>4</v>
      </c>
      <c r="R205" s="161">
        <f>S205/Q205</f>
        <v>125000</v>
      </c>
      <c r="S205" s="217">
        <f t="shared" ref="S205:S222" si="10">SUMIF($N$6:$N$202,N205,$S$6:$S$202)</f>
        <v>500000</v>
      </c>
      <c r="T205" s="217"/>
    </row>
    <row r="206" spans="1:21" ht="17.25" customHeight="1">
      <c r="A206" s="459"/>
      <c r="B206" s="270">
        <v>42894</v>
      </c>
      <c r="C206" s="348" t="s">
        <v>807</v>
      </c>
      <c r="D206" s="345" t="s">
        <v>549</v>
      </c>
      <c r="E206" s="345" t="s">
        <v>1091</v>
      </c>
      <c r="F206" s="253">
        <v>5</v>
      </c>
      <c r="G206" s="217">
        <v>13000</v>
      </c>
      <c r="H206" s="217">
        <f t="shared" si="7"/>
        <v>65000</v>
      </c>
      <c r="I206" s="453"/>
      <c r="J206" s="485"/>
      <c r="K206" s="171"/>
      <c r="L206" s="159"/>
      <c r="M206" s="160"/>
      <c r="N206" s="327" t="s">
        <v>522</v>
      </c>
      <c r="O206" s="185" t="s">
        <v>523</v>
      </c>
      <c r="P206" s="338" t="s">
        <v>4</v>
      </c>
      <c r="Q206" s="357">
        <f t="shared" si="9"/>
        <v>12</v>
      </c>
      <c r="R206" s="323">
        <f t="shared" ref="R206:R222" si="11">S206/Q206</f>
        <v>119523.66666666667</v>
      </c>
      <c r="S206" s="324">
        <f t="shared" si="10"/>
        <v>1434284</v>
      </c>
      <c r="T206" s="324"/>
    </row>
    <row r="207" spans="1:21" ht="17.25" customHeight="1">
      <c r="A207" s="459"/>
      <c r="B207" s="270">
        <v>42894</v>
      </c>
      <c r="C207" s="348" t="s">
        <v>822</v>
      </c>
      <c r="D207" s="345" t="s">
        <v>634</v>
      </c>
      <c r="E207" s="345" t="s">
        <v>4</v>
      </c>
      <c r="F207" s="253">
        <v>2</v>
      </c>
      <c r="G207" s="217">
        <v>21988</v>
      </c>
      <c r="H207" s="217">
        <f t="shared" si="7"/>
        <v>43976</v>
      </c>
      <c r="I207" s="453"/>
      <c r="J207" s="485"/>
      <c r="K207" s="171"/>
      <c r="L207" s="159"/>
      <c r="M207" s="160"/>
      <c r="N207" s="327" t="s">
        <v>524</v>
      </c>
      <c r="O207" s="185" t="s">
        <v>525</v>
      </c>
      <c r="P207" s="338" t="s">
        <v>4</v>
      </c>
      <c r="Q207" s="354">
        <f t="shared" si="9"/>
        <v>18</v>
      </c>
      <c r="R207" s="161">
        <f t="shared" si="11"/>
        <v>97110</v>
      </c>
      <c r="S207" s="217">
        <f t="shared" si="10"/>
        <v>1747980</v>
      </c>
      <c r="T207" s="217"/>
      <c r="U207" s="210"/>
    </row>
    <row r="208" spans="1:21" ht="17.25" customHeight="1">
      <c r="A208" s="459"/>
      <c r="B208" s="270">
        <v>42894</v>
      </c>
      <c r="C208" s="348" t="s">
        <v>663</v>
      </c>
      <c r="D208" s="345" t="s">
        <v>1030</v>
      </c>
      <c r="E208" s="345" t="s">
        <v>1086</v>
      </c>
      <c r="F208" s="372">
        <v>3</v>
      </c>
      <c r="G208" s="217">
        <v>39995</v>
      </c>
      <c r="H208" s="217">
        <f t="shared" si="7"/>
        <v>119985</v>
      </c>
      <c r="I208" s="453"/>
      <c r="J208" s="485"/>
      <c r="K208" s="171"/>
      <c r="L208" s="159"/>
      <c r="M208" s="160"/>
      <c r="N208" s="327" t="s">
        <v>526</v>
      </c>
      <c r="O208" s="185" t="s">
        <v>527</v>
      </c>
      <c r="P208" s="338" t="s">
        <v>4</v>
      </c>
      <c r="Q208" s="354">
        <f t="shared" si="9"/>
        <v>6</v>
      </c>
      <c r="R208" s="161">
        <f t="shared" si="11"/>
        <v>128750</v>
      </c>
      <c r="S208" s="217">
        <f t="shared" si="10"/>
        <v>772500</v>
      </c>
      <c r="T208" s="217"/>
    </row>
    <row r="209" spans="1:20" ht="17.25" customHeight="1">
      <c r="A209" s="459"/>
      <c r="B209" s="270">
        <v>42894</v>
      </c>
      <c r="C209" s="348" t="s">
        <v>823</v>
      </c>
      <c r="D209" s="345" t="s">
        <v>1031</v>
      </c>
      <c r="E209" s="345" t="s">
        <v>1086</v>
      </c>
      <c r="F209" s="372">
        <v>2</v>
      </c>
      <c r="G209" s="340">
        <v>68137</v>
      </c>
      <c r="H209" s="217">
        <f t="shared" si="7"/>
        <v>136274</v>
      </c>
      <c r="I209" s="453"/>
      <c r="J209" s="485"/>
      <c r="K209" s="171"/>
      <c r="L209" s="159"/>
      <c r="M209" s="160"/>
      <c r="N209" s="327" t="s">
        <v>381</v>
      </c>
      <c r="O209" s="330" t="s">
        <v>382</v>
      </c>
      <c r="P209" s="338" t="s">
        <v>513</v>
      </c>
      <c r="Q209" s="354">
        <f t="shared" si="9"/>
        <v>6000</v>
      </c>
      <c r="R209" s="161">
        <f t="shared" si="11"/>
        <v>2062.5</v>
      </c>
      <c r="S209" s="217">
        <f t="shared" si="10"/>
        <v>12375000</v>
      </c>
      <c r="T209" s="217"/>
    </row>
    <row r="210" spans="1:20" ht="17.25" customHeight="1">
      <c r="A210" s="459"/>
      <c r="B210" s="270">
        <v>42894</v>
      </c>
      <c r="C210" s="381" t="s">
        <v>654</v>
      </c>
      <c r="D210" s="336" t="s">
        <v>1032</v>
      </c>
      <c r="E210" s="263" t="s">
        <v>1086</v>
      </c>
      <c r="F210" s="372">
        <v>2</v>
      </c>
      <c r="G210" s="340">
        <v>68014</v>
      </c>
      <c r="H210" s="217">
        <f t="shared" si="7"/>
        <v>136028</v>
      </c>
      <c r="I210" s="453"/>
      <c r="J210" s="485"/>
      <c r="K210" s="171"/>
      <c r="L210" s="159"/>
      <c r="M210" s="160"/>
      <c r="N210" s="328" t="s">
        <v>516</v>
      </c>
      <c r="O210" s="321" t="s">
        <v>517</v>
      </c>
      <c r="P210" s="347" t="s">
        <v>4</v>
      </c>
      <c r="Q210" s="354">
        <f>SUMIF($N$6:$N$202,N210,$Q$6:$Q$202)</f>
        <v>4.7300000000000004</v>
      </c>
      <c r="R210" s="161">
        <f>S210/Q210</f>
        <v>18000</v>
      </c>
      <c r="S210" s="217">
        <f>SUMIF($N$6:$N$202,N210,$S$6:$S$202)</f>
        <v>85140.000000000015</v>
      </c>
      <c r="T210" s="217"/>
    </row>
    <row r="211" spans="1:20" ht="17.25" customHeight="1">
      <c r="A211" s="459"/>
      <c r="B211" s="270">
        <v>42894</v>
      </c>
      <c r="C211" s="382" t="s">
        <v>687</v>
      </c>
      <c r="D211" s="336" t="s">
        <v>1080</v>
      </c>
      <c r="E211" s="263" t="s">
        <v>1088</v>
      </c>
      <c r="F211" s="372">
        <v>1</v>
      </c>
      <c r="G211" s="340">
        <v>0</v>
      </c>
      <c r="H211" s="217">
        <f t="shared" si="7"/>
        <v>0</v>
      </c>
      <c r="I211" s="453"/>
      <c r="J211" s="485"/>
      <c r="K211" s="171"/>
      <c r="L211" s="159"/>
      <c r="M211" s="160"/>
      <c r="N211" s="328" t="s">
        <v>528</v>
      </c>
      <c r="O211" s="321" t="s">
        <v>924</v>
      </c>
      <c r="P211" s="347" t="s">
        <v>4</v>
      </c>
      <c r="Q211" s="357">
        <f t="shared" si="9"/>
        <v>1.05</v>
      </c>
      <c r="R211" s="161">
        <f t="shared" si="11"/>
        <v>35142</v>
      </c>
      <c r="S211" s="217">
        <f t="shared" si="10"/>
        <v>36899.1</v>
      </c>
      <c r="T211" s="217"/>
    </row>
    <row r="212" spans="1:20" ht="17.25" customHeight="1">
      <c r="A212" s="459"/>
      <c r="B212" s="270">
        <v>42894</v>
      </c>
      <c r="C212" s="382" t="s">
        <v>689</v>
      </c>
      <c r="D212" s="336" t="s">
        <v>690</v>
      </c>
      <c r="E212" s="263" t="s">
        <v>1088</v>
      </c>
      <c r="F212" s="372">
        <v>2</v>
      </c>
      <c r="G212" s="340">
        <v>76329</v>
      </c>
      <c r="H212" s="217">
        <f t="shared" si="7"/>
        <v>152658</v>
      </c>
      <c r="I212" s="453"/>
      <c r="J212" s="485"/>
      <c r="K212" s="171"/>
      <c r="L212" s="159"/>
      <c r="M212" s="160"/>
      <c r="N212" s="328" t="s">
        <v>514</v>
      </c>
      <c r="O212" s="321" t="s">
        <v>515</v>
      </c>
      <c r="P212" s="347" t="s">
        <v>4</v>
      </c>
      <c r="Q212" s="354">
        <f t="shared" si="9"/>
        <v>10</v>
      </c>
      <c r="R212" s="161">
        <f t="shared" si="11"/>
        <v>157000</v>
      </c>
      <c r="S212" s="217">
        <f t="shared" si="10"/>
        <v>1570000</v>
      </c>
      <c r="T212" s="217"/>
    </row>
    <row r="213" spans="1:20" ht="17.25" customHeight="1">
      <c r="A213" s="459"/>
      <c r="B213" s="270">
        <v>42894</v>
      </c>
      <c r="C213" s="381" t="s">
        <v>693</v>
      </c>
      <c r="D213" s="371" t="s">
        <v>694</v>
      </c>
      <c r="E213" s="263" t="s">
        <v>1088</v>
      </c>
      <c r="F213" s="372">
        <v>2</v>
      </c>
      <c r="G213" s="340">
        <v>83600</v>
      </c>
      <c r="H213" s="217">
        <f t="shared" si="7"/>
        <v>167200</v>
      </c>
      <c r="I213" s="453"/>
      <c r="J213" s="485"/>
      <c r="K213" s="171"/>
      <c r="L213" s="159"/>
      <c r="M213" s="160"/>
      <c r="N213" s="328" t="s">
        <v>530</v>
      </c>
      <c r="O213" s="321" t="s">
        <v>531</v>
      </c>
      <c r="P213" s="347" t="s">
        <v>4</v>
      </c>
      <c r="Q213" s="354">
        <f t="shared" si="9"/>
        <v>1.7</v>
      </c>
      <c r="R213" s="161">
        <f t="shared" si="11"/>
        <v>18000</v>
      </c>
      <c r="S213" s="217">
        <f t="shared" si="10"/>
        <v>30600</v>
      </c>
      <c r="T213" s="217"/>
    </row>
    <row r="214" spans="1:20" ht="17.25" customHeight="1">
      <c r="A214" s="459"/>
      <c r="B214" s="270">
        <v>42894</v>
      </c>
      <c r="C214" s="381" t="s">
        <v>695</v>
      </c>
      <c r="D214" s="371" t="s">
        <v>1081</v>
      </c>
      <c r="E214" s="263" t="s">
        <v>115</v>
      </c>
      <c r="F214" s="253">
        <v>1</v>
      </c>
      <c r="G214" s="217">
        <v>50000</v>
      </c>
      <c r="H214" s="217">
        <f t="shared" si="7"/>
        <v>50000</v>
      </c>
      <c r="I214" s="453"/>
      <c r="J214" s="485"/>
      <c r="K214" s="171"/>
      <c r="L214" s="159"/>
      <c r="M214" s="160"/>
      <c r="N214" s="328" t="s">
        <v>532</v>
      </c>
      <c r="O214" s="321" t="s">
        <v>533</v>
      </c>
      <c r="P214" s="347" t="s">
        <v>4</v>
      </c>
      <c r="Q214" s="354">
        <f t="shared" si="9"/>
        <v>1.5</v>
      </c>
      <c r="R214" s="161">
        <f t="shared" si="11"/>
        <v>24666</v>
      </c>
      <c r="S214" s="217">
        <f t="shared" si="10"/>
        <v>36999</v>
      </c>
      <c r="T214" s="217"/>
    </row>
    <row r="215" spans="1:20" ht="17.25" customHeight="1">
      <c r="A215" s="459"/>
      <c r="B215" s="270">
        <v>42894</v>
      </c>
      <c r="C215" s="381" t="s">
        <v>919</v>
      </c>
      <c r="D215" s="371" t="s">
        <v>1033</v>
      </c>
      <c r="E215" s="263" t="s">
        <v>115</v>
      </c>
      <c r="F215" s="372">
        <v>1</v>
      </c>
      <c r="G215" s="340">
        <v>50000</v>
      </c>
      <c r="H215" s="217">
        <f t="shared" si="7"/>
        <v>50000</v>
      </c>
      <c r="I215" s="453"/>
      <c r="J215" s="485"/>
      <c r="K215" s="171"/>
      <c r="L215" s="159"/>
      <c r="M215" s="160"/>
      <c r="N215" s="328" t="s">
        <v>534</v>
      </c>
      <c r="O215" s="321" t="s">
        <v>535</v>
      </c>
      <c r="P215" s="347" t="s">
        <v>4</v>
      </c>
      <c r="Q215" s="354">
        <f t="shared" si="9"/>
        <v>0.83</v>
      </c>
      <c r="R215" s="161">
        <f t="shared" si="11"/>
        <v>28571</v>
      </c>
      <c r="S215" s="217">
        <f t="shared" si="10"/>
        <v>23713.93</v>
      </c>
      <c r="T215" s="217"/>
    </row>
    <row r="216" spans="1:20" ht="17.25" customHeight="1">
      <c r="A216" s="459"/>
      <c r="B216" s="270">
        <v>42894</v>
      </c>
      <c r="C216" s="381" t="s">
        <v>658</v>
      </c>
      <c r="D216" s="371" t="s">
        <v>1034</v>
      </c>
      <c r="E216" s="263" t="s">
        <v>1086</v>
      </c>
      <c r="F216" s="372">
        <v>1</v>
      </c>
      <c r="G216" s="340">
        <v>225000</v>
      </c>
      <c r="H216" s="217">
        <f t="shared" si="7"/>
        <v>225000</v>
      </c>
      <c r="I216" s="453"/>
      <c r="J216" s="485"/>
      <c r="K216" s="171"/>
      <c r="L216" s="159"/>
      <c r="M216" s="160"/>
      <c r="N216" s="328" t="s">
        <v>536</v>
      </c>
      <c r="O216" s="321" t="s">
        <v>537</v>
      </c>
      <c r="P216" s="347" t="s">
        <v>4</v>
      </c>
      <c r="Q216" s="354">
        <f t="shared" si="9"/>
        <v>1.3</v>
      </c>
      <c r="R216" s="161">
        <f t="shared" si="11"/>
        <v>18952</v>
      </c>
      <c r="S216" s="217">
        <f t="shared" si="10"/>
        <v>24637.600000000002</v>
      </c>
      <c r="T216" s="217"/>
    </row>
    <row r="217" spans="1:20" ht="17.25" customHeight="1">
      <c r="A217" s="459"/>
      <c r="B217" s="270">
        <v>42894</v>
      </c>
      <c r="C217" s="381" t="s">
        <v>57</v>
      </c>
      <c r="D217" s="371" t="s">
        <v>1082</v>
      </c>
      <c r="E217" s="263" t="s">
        <v>4</v>
      </c>
      <c r="F217" s="372">
        <v>2</v>
      </c>
      <c r="G217" s="340">
        <v>700000</v>
      </c>
      <c r="H217" s="217">
        <f t="shared" si="7"/>
        <v>1400000</v>
      </c>
      <c r="I217" s="453"/>
      <c r="J217" s="485"/>
      <c r="K217" s="171"/>
      <c r="L217" s="159"/>
      <c r="M217" s="160"/>
      <c r="N217" s="328" t="s">
        <v>538</v>
      </c>
      <c r="O217" s="321" t="s">
        <v>539</v>
      </c>
      <c r="P217" s="347" t="s">
        <v>4</v>
      </c>
      <c r="Q217" s="354">
        <f t="shared" si="9"/>
        <v>2.1</v>
      </c>
      <c r="R217" s="161">
        <f t="shared" si="11"/>
        <v>24666</v>
      </c>
      <c r="S217" s="217">
        <f t="shared" si="10"/>
        <v>51798.600000000006</v>
      </c>
      <c r="T217" s="217"/>
    </row>
    <row r="218" spans="1:20" ht="17.25" customHeight="1">
      <c r="A218" s="459"/>
      <c r="B218" s="270">
        <v>42894</v>
      </c>
      <c r="C218" s="381" t="s">
        <v>639</v>
      </c>
      <c r="D218" s="336" t="s">
        <v>620</v>
      </c>
      <c r="E218" s="263" t="s">
        <v>4</v>
      </c>
      <c r="F218" s="372">
        <v>2</v>
      </c>
      <c r="G218" s="340">
        <v>185000</v>
      </c>
      <c r="H218" s="217">
        <f t="shared" si="7"/>
        <v>370000</v>
      </c>
      <c r="I218" s="453"/>
      <c r="J218" s="485"/>
      <c r="K218" s="171"/>
      <c r="L218" s="159"/>
      <c r="M218" s="160"/>
      <c r="N218" s="328" t="s">
        <v>540</v>
      </c>
      <c r="O218" s="321" t="s">
        <v>541</v>
      </c>
      <c r="P218" s="347" t="s">
        <v>4</v>
      </c>
      <c r="Q218" s="354">
        <f t="shared" si="9"/>
        <v>0.55000000000000004</v>
      </c>
      <c r="R218" s="161">
        <f t="shared" si="11"/>
        <v>15713.000000000002</v>
      </c>
      <c r="S218" s="217">
        <f t="shared" si="10"/>
        <v>8642.1500000000015</v>
      </c>
      <c r="T218" s="217"/>
    </row>
    <row r="219" spans="1:20" ht="17.25" customHeight="1">
      <c r="A219" s="459"/>
      <c r="B219" s="270">
        <v>42894</v>
      </c>
      <c r="C219" s="382" t="s">
        <v>951</v>
      </c>
      <c r="D219" s="336" t="s">
        <v>1035</v>
      </c>
      <c r="E219" s="371" t="s">
        <v>1083</v>
      </c>
      <c r="F219" s="374">
        <v>4</v>
      </c>
      <c r="G219" s="340">
        <v>36460</v>
      </c>
      <c r="H219" s="217">
        <f t="shared" si="7"/>
        <v>145840</v>
      </c>
      <c r="I219" s="453"/>
      <c r="J219" s="485"/>
      <c r="K219" s="171"/>
      <c r="L219" s="159"/>
      <c r="M219" s="160"/>
      <c r="N219" s="328" t="s">
        <v>542</v>
      </c>
      <c r="O219" s="321" t="s">
        <v>543</v>
      </c>
      <c r="P219" s="347" t="s">
        <v>4</v>
      </c>
      <c r="Q219" s="354">
        <f t="shared" si="9"/>
        <v>0.92</v>
      </c>
      <c r="R219" s="161">
        <f t="shared" si="11"/>
        <v>35714</v>
      </c>
      <c r="S219" s="217">
        <f t="shared" si="10"/>
        <v>32856.880000000005</v>
      </c>
      <c r="T219" s="217"/>
    </row>
    <row r="220" spans="1:20" ht="17.25" customHeight="1">
      <c r="A220" s="459"/>
      <c r="B220" s="270">
        <v>42894</v>
      </c>
      <c r="C220" s="382" t="s">
        <v>640</v>
      </c>
      <c r="D220" s="263" t="s">
        <v>621</v>
      </c>
      <c r="E220" s="371" t="s">
        <v>146</v>
      </c>
      <c r="F220" s="253">
        <v>12</v>
      </c>
      <c r="G220" s="217">
        <v>27768</v>
      </c>
      <c r="H220" s="217">
        <f t="shared" si="7"/>
        <v>333216</v>
      </c>
      <c r="I220" s="453"/>
      <c r="J220" s="485"/>
      <c r="K220" s="171"/>
      <c r="L220" s="159"/>
      <c r="M220" s="160"/>
      <c r="N220" s="328" t="s">
        <v>544</v>
      </c>
      <c r="O220" s="321" t="s">
        <v>545</v>
      </c>
      <c r="P220" s="347" t="s">
        <v>99</v>
      </c>
      <c r="Q220" s="354">
        <f t="shared" si="9"/>
        <v>5</v>
      </c>
      <c r="R220" s="161">
        <f t="shared" si="11"/>
        <v>16000</v>
      </c>
      <c r="S220" s="217">
        <f t="shared" si="10"/>
        <v>80000</v>
      </c>
      <c r="T220" s="217"/>
    </row>
    <row r="221" spans="1:20" ht="17.25" customHeight="1">
      <c r="A221" s="460"/>
      <c r="B221" s="270">
        <v>42894</v>
      </c>
      <c r="C221" s="382" t="s">
        <v>908</v>
      </c>
      <c r="D221" s="263" t="s">
        <v>1037</v>
      </c>
      <c r="E221" s="336" t="s">
        <v>1088</v>
      </c>
      <c r="F221" s="253">
        <v>2</v>
      </c>
      <c r="G221" s="217">
        <v>190909</v>
      </c>
      <c r="H221" s="217">
        <f t="shared" si="7"/>
        <v>381818</v>
      </c>
      <c r="I221" s="454"/>
      <c r="J221" s="485"/>
      <c r="K221" s="171"/>
      <c r="L221" s="159"/>
      <c r="M221" s="160"/>
      <c r="N221" s="328" t="s">
        <v>546</v>
      </c>
      <c r="O221" s="321" t="s">
        <v>547</v>
      </c>
      <c r="P221" s="347" t="s">
        <v>4</v>
      </c>
      <c r="Q221" s="354">
        <f t="shared" si="9"/>
        <v>0.87</v>
      </c>
      <c r="R221" s="161">
        <f t="shared" si="11"/>
        <v>38952</v>
      </c>
      <c r="S221" s="217">
        <f t="shared" si="10"/>
        <v>33888.239999999998</v>
      </c>
      <c r="T221" s="217"/>
    </row>
    <row r="222" spans="1:20" ht="17.25" customHeight="1">
      <c r="A222" s="392">
        <v>74215</v>
      </c>
      <c r="B222" s="270">
        <v>42901</v>
      </c>
      <c r="C222" s="378">
        <v>2583</v>
      </c>
      <c r="D222" s="293" t="s">
        <v>910</v>
      </c>
      <c r="E222" s="289" t="s">
        <v>75</v>
      </c>
      <c r="F222" s="253">
        <v>120</v>
      </c>
      <c r="G222" s="217">
        <f>70364/24</f>
        <v>2931.8333333333335</v>
      </c>
      <c r="H222" s="217">
        <f t="shared" si="7"/>
        <v>351820</v>
      </c>
      <c r="I222" s="350">
        <f>H222</f>
        <v>351820</v>
      </c>
      <c r="J222" s="485"/>
      <c r="K222" s="171"/>
      <c r="L222" s="159"/>
      <c r="M222" s="160"/>
      <c r="N222" s="328" t="s">
        <v>670</v>
      </c>
      <c r="O222" s="321" t="s">
        <v>548</v>
      </c>
      <c r="P222" s="347" t="s">
        <v>4</v>
      </c>
      <c r="Q222" s="354">
        <f t="shared" si="9"/>
        <v>1.06</v>
      </c>
      <c r="R222" s="161">
        <f t="shared" si="11"/>
        <v>25238</v>
      </c>
      <c r="S222" s="217">
        <f t="shared" si="10"/>
        <v>26752.280000000002</v>
      </c>
      <c r="T222" s="217"/>
    </row>
    <row r="223" spans="1:20" ht="17.25" customHeight="1">
      <c r="A223" s="458" t="s">
        <v>1098</v>
      </c>
      <c r="B223" s="270">
        <v>42901</v>
      </c>
      <c r="C223" s="377" t="s">
        <v>798</v>
      </c>
      <c r="D223" s="263" t="s">
        <v>1011</v>
      </c>
      <c r="E223" s="336" t="s">
        <v>4</v>
      </c>
      <c r="F223" s="253">
        <v>5</v>
      </c>
      <c r="G223" s="217">
        <v>70000</v>
      </c>
      <c r="H223" s="217">
        <f t="shared" si="7"/>
        <v>350000</v>
      </c>
      <c r="I223" s="452">
        <f>SUM(H223:H260)</f>
        <v>15625564</v>
      </c>
      <c r="J223" s="485"/>
      <c r="K223" s="171"/>
      <c r="L223" s="159"/>
      <c r="M223" s="160"/>
      <c r="N223" s="328" t="s">
        <v>759</v>
      </c>
      <c r="O223" s="321" t="s">
        <v>760</v>
      </c>
      <c r="P223" s="347" t="s">
        <v>4</v>
      </c>
      <c r="Q223" s="354">
        <f>SUMIF($N$6:$N$202,N223,$Q$6:$Q$202)</f>
        <v>0</v>
      </c>
      <c r="R223" s="366" t="e">
        <f>IF(S223/Q223=0,0,S223/Q223)</f>
        <v>#DIV/0!</v>
      </c>
      <c r="S223" s="217">
        <f>SUMIF($N$6:$N$202,N223,$S$6:$S$202)</f>
        <v>0</v>
      </c>
      <c r="T223" s="217"/>
    </row>
    <row r="224" spans="1:20" ht="17.25" customHeight="1">
      <c r="A224" s="459"/>
      <c r="B224" s="270">
        <v>42901</v>
      </c>
      <c r="C224" s="377" t="s">
        <v>773</v>
      </c>
      <c r="D224" s="293" t="s">
        <v>1058</v>
      </c>
      <c r="E224" s="263" t="s">
        <v>1090</v>
      </c>
      <c r="F224" s="253">
        <v>3</v>
      </c>
      <c r="G224" s="217">
        <v>75900</v>
      </c>
      <c r="H224" s="217">
        <f t="shared" si="7"/>
        <v>227700</v>
      </c>
      <c r="I224" s="453"/>
      <c r="J224" s="485"/>
      <c r="K224" s="171"/>
      <c r="L224" s="159"/>
      <c r="M224" s="160"/>
      <c r="N224" s="328" t="s">
        <v>761</v>
      </c>
      <c r="O224" s="321" t="s">
        <v>762</v>
      </c>
      <c r="P224" s="347" t="s">
        <v>4</v>
      </c>
      <c r="Q224" s="354">
        <f t="shared" ref="Q224:Q229" si="12">SUMIF($N$6:$N$202,N224,$Q$6:$Q$202)</f>
        <v>0</v>
      </c>
      <c r="R224" s="161" t="e">
        <f t="shared" ref="R224:R229" si="13">S224/Q224</f>
        <v>#DIV/0!</v>
      </c>
      <c r="S224" s="217">
        <f t="shared" ref="S224:S228" si="14">SUMIF($N$6:$N$202,N224,$S$6:$S$202)</f>
        <v>0</v>
      </c>
      <c r="T224" s="217"/>
    </row>
    <row r="225" spans="1:20" ht="17.25" customHeight="1">
      <c r="A225" s="459"/>
      <c r="B225" s="270">
        <v>42901</v>
      </c>
      <c r="C225" s="377" t="s">
        <v>790</v>
      </c>
      <c r="D225" s="263" t="s">
        <v>156</v>
      </c>
      <c r="E225" s="371" t="s">
        <v>4</v>
      </c>
      <c r="F225" s="253">
        <v>1</v>
      </c>
      <c r="G225" s="217">
        <v>293576</v>
      </c>
      <c r="H225" s="217">
        <f t="shared" si="7"/>
        <v>293576</v>
      </c>
      <c r="I225" s="453"/>
      <c r="J225" s="485"/>
      <c r="K225" s="171"/>
      <c r="L225" s="180"/>
      <c r="M225" s="166"/>
      <c r="N225" s="326" t="s">
        <v>826</v>
      </c>
      <c r="O225" s="293" t="s">
        <v>827</v>
      </c>
      <c r="P225" s="293" t="s">
        <v>4</v>
      </c>
      <c r="Q225" s="354">
        <f t="shared" si="12"/>
        <v>0</v>
      </c>
      <c r="R225" s="161">
        <v>0</v>
      </c>
      <c r="S225" s="217">
        <f t="shared" si="14"/>
        <v>0</v>
      </c>
      <c r="T225" s="165"/>
    </row>
    <row r="226" spans="1:20" ht="17.25" customHeight="1">
      <c r="A226" s="459"/>
      <c r="B226" s="270">
        <v>42901</v>
      </c>
      <c r="C226" s="377" t="s">
        <v>79</v>
      </c>
      <c r="D226" s="263" t="s">
        <v>978</v>
      </c>
      <c r="E226" s="336" t="s">
        <v>4</v>
      </c>
      <c r="F226" s="253">
        <v>1</v>
      </c>
      <c r="G226" s="217">
        <v>308400</v>
      </c>
      <c r="H226" s="217">
        <f t="shared" si="7"/>
        <v>308400</v>
      </c>
      <c r="I226" s="453"/>
      <c r="J226" s="485"/>
      <c r="K226" s="171"/>
      <c r="L226" s="159"/>
      <c r="M226" s="160"/>
      <c r="N226" s="328" t="s">
        <v>675</v>
      </c>
      <c r="O226" s="321" t="s">
        <v>602</v>
      </c>
      <c r="P226" s="347" t="s">
        <v>76</v>
      </c>
      <c r="Q226" s="354">
        <f t="shared" si="12"/>
        <v>12</v>
      </c>
      <c r="R226" s="161">
        <f t="shared" si="13"/>
        <v>4431.75</v>
      </c>
      <c r="S226" s="217">
        <f t="shared" si="14"/>
        <v>53181</v>
      </c>
      <c r="T226" s="217"/>
    </row>
    <row r="227" spans="1:20" ht="17.25" customHeight="1">
      <c r="A227" s="459"/>
      <c r="B227" s="270">
        <v>42901</v>
      </c>
      <c r="C227" s="377" t="s">
        <v>82</v>
      </c>
      <c r="D227" s="263" t="s">
        <v>5</v>
      </c>
      <c r="E227" s="263" t="s">
        <v>4</v>
      </c>
      <c r="F227" s="253">
        <v>5</v>
      </c>
      <c r="G227" s="217">
        <v>91826</v>
      </c>
      <c r="H227" s="217">
        <f t="shared" si="7"/>
        <v>459130</v>
      </c>
      <c r="I227" s="453"/>
      <c r="J227" s="485"/>
      <c r="K227" s="171"/>
      <c r="L227" s="159"/>
      <c r="M227" s="160"/>
      <c r="N227" s="328" t="s">
        <v>676</v>
      </c>
      <c r="O227" s="321" t="s">
        <v>614</v>
      </c>
      <c r="P227" s="347" t="s">
        <v>76</v>
      </c>
      <c r="Q227" s="354">
        <f t="shared" si="12"/>
        <v>8</v>
      </c>
      <c r="R227" s="161">
        <f t="shared" si="13"/>
        <v>5727.25</v>
      </c>
      <c r="S227" s="217">
        <f t="shared" si="14"/>
        <v>45818</v>
      </c>
      <c r="T227" s="217"/>
    </row>
    <row r="228" spans="1:20" ht="17.25" customHeight="1">
      <c r="A228" s="459"/>
      <c r="B228" s="270">
        <v>42901</v>
      </c>
      <c r="C228" s="377" t="s">
        <v>83</v>
      </c>
      <c r="D228" s="263" t="s">
        <v>84</v>
      </c>
      <c r="E228" s="263" t="s">
        <v>4</v>
      </c>
      <c r="F228" s="253">
        <v>5</v>
      </c>
      <c r="G228" s="217">
        <v>96293</v>
      </c>
      <c r="H228" s="217">
        <f t="shared" si="7"/>
        <v>481465</v>
      </c>
      <c r="I228" s="453"/>
      <c r="J228" s="485"/>
      <c r="K228" s="171"/>
      <c r="L228" s="159"/>
      <c r="M228" s="160"/>
      <c r="N228" s="329" t="s">
        <v>674</v>
      </c>
      <c r="O228" s="331" t="s">
        <v>672</v>
      </c>
      <c r="P228" s="346" t="s">
        <v>301</v>
      </c>
      <c r="Q228" s="354">
        <f t="shared" si="12"/>
        <v>0</v>
      </c>
      <c r="R228" s="161">
        <v>0</v>
      </c>
      <c r="S228" s="217">
        <f t="shared" si="14"/>
        <v>0</v>
      </c>
      <c r="T228" s="217"/>
    </row>
    <row r="229" spans="1:20" ht="17.25" customHeight="1">
      <c r="A229" s="459"/>
      <c r="B229" s="270">
        <v>42901</v>
      </c>
      <c r="C229" s="377" t="s">
        <v>91</v>
      </c>
      <c r="D229" s="263" t="s">
        <v>92</v>
      </c>
      <c r="E229" s="263" t="s">
        <v>4</v>
      </c>
      <c r="F229" s="253">
        <v>1</v>
      </c>
      <c r="G229" s="217">
        <v>280000</v>
      </c>
      <c r="H229" s="217">
        <f t="shared" si="7"/>
        <v>280000</v>
      </c>
      <c r="I229" s="453"/>
      <c r="J229" s="485"/>
      <c r="K229" s="171"/>
      <c r="L229" s="159"/>
      <c r="M229" s="160"/>
      <c r="N229" s="329" t="s">
        <v>679</v>
      </c>
      <c r="O229" s="331" t="s">
        <v>678</v>
      </c>
      <c r="P229" s="346" t="s">
        <v>604</v>
      </c>
      <c r="Q229" s="354">
        <f t="shared" si="12"/>
        <v>0</v>
      </c>
      <c r="R229" s="161" t="e">
        <f t="shared" si="13"/>
        <v>#DIV/0!</v>
      </c>
      <c r="S229" s="217">
        <f>SUMIF($N$6:$N$202,N229,$S$6:$S$202)</f>
        <v>0</v>
      </c>
      <c r="T229" s="217"/>
    </row>
    <row r="230" spans="1:20" ht="17.25" customHeight="1">
      <c r="A230" s="459"/>
      <c r="B230" s="270">
        <v>42901</v>
      </c>
      <c r="C230" s="377" t="s">
        <v>64</v>
      </c>
      <c r="D230" s="263" t="s">
        <v>982</v>
      </c>
      <c r="E230" s="263" t="s">
        <v>4</v>
      </c>
      <c r="F230" s="253">
        <v>25</v>
      </c>
      <c r="G230" s="217">
        <v>85000</v>
      </c>
      <c r="H230" s="217">
        <f t="shared" si="7"/>
        <v>2125000</v>
      </c>
      <c r="I230" s="453"/>
      <c r="J230" s="485"/>
      <c r="K230" s="171"/>
      <c r="L230" s="159"/>
      <c r="M230" s="160"/>
      <c r="N230" s="168"/>
      <c r="O230" s="281" t="s">
        <v>475</v>
      </c>
      <c r="P230" s="282"/>
      <c r="Q230" s="358"/>
      <c r="R230" s="283"/>
      <c r="S230" s="276">
        <f>SUM(S204:S229)</f>
        <v>18970690.780000001</v>
      </c>
      <c r="T230" s="170"/>
    </row>
    <row r="231" spans="1:20" ht="17.25" customHeight="1">
      <c r="A231" s="459"/>
      <c r="B231" s="270">
        <v>42901</v>
      </c>
      <c r="C231" s="377" t="s">
        <v>884</v>
      </c>
      <c r="D231" s="263" t="s">
        <v>984</v>
      </c>
      <c r="E231" s="263" t="s">
        <v>4</v>
      </c>
      <c r="F231" s="253">
        <v>3</v>
      </c>
      <c r="G231" s="217">
        <v>190545</v>
      </c>
      <c r="H231" s="217">
        <f t="shared" si="7"/>
        <v>571635</v>
      </c>
      <c r="I231" s="453"/>
      <c r="J231" s="485"/>
      <c r="K231" s="171"/>
      <c r="L231" s="187"/>
      <c r="M231" s="188"/>
      <c r="N231" s="189"/>
      <c r="O231" s="188"/>
      <c r="P231" s="188"/>
      <c r="Q231" s="356"/>
      <c r="R231" s="191"/>
      <c r="S231" s="190"/>
      <c r="T231" s="171"/>
    </row>
    <row r="232" spans="1:20" ht="17.25" customHeight="1">
      <c r="A232" s="459"/>
      <c r="B232" s="270">
        <v>42901</v>
      </c>
      <c r="C232" s="377" t="s">
        <v>102</v>
      </c>
      <c r="D232" s="263" t="s">
        <v>985</v>
      </c>
      <c r="E232" s="263" t="s">
        <v>4</v>
      </c>
      <c r="F232" s="253">
        <v>3</v>
      </c>
      <c r="G232" s="217">
        <v>59709</v>
      </c>
      <c r="H232" s="217">
        <f t="shared" si="7"/>
        <v>179127</v>
      </c>
      <c r="I232" s="453"/>
      <c r="J232" s="485"/>
      <c r="K232" s="171"/>
      <c r="L232" s="187"/>
      <c r="M232" s="188"/>
      <c r="N232" s="189"/>
      <c r="O232" s="188"/>
      <c r="P232" s="188"/>
      <c r="Q232" s="356"/>
      <c r="R232" s="191"/>
      <c r="S232" s="190"/>
      <c r="T232" s="171"/>
    </row>
    <row r="233" spans="1:20" ht="17.25" customHeight="1">
      <c r="A233" s="459"/>
      <c r="B233" s="270">
        <v>42901</v>
      </c>
      <c r="C233" s="377" t="s">
        <v>104</v>
      </c>
      <c r="D233" s="263" t="s">
        <v>1063</v>
      </c>
      <c r="E233" s="263" t="s">
        <v>4</v>
      </c>
      <c r="F233" s="253">
        <v>1</v>
      </c>
      <c r="G233" s="217">
        <v>30727</v>
      </c>
      <c r="H233" s="217">
        <f t="shared" si="7"/>
        <v>30727</v>
      </c>
      <c r="I233" s="453"/>
      <c r="J233" s="485"/>
      <c r="K233" s="171"/>
      <c r="L233" s="187"/>
      <c r="M233" s="188"/>
      <c r="N233" s="189"/>
      <c r="O233" s="188"/>
      <c r="P233" s="188"/>
      <c r="Q233" s="356"/>
      <c r="R233" s="191"/>
      <c r="S233" s="190"/>
      <c r="T233" s="171"/>
    </row>
    <row r="234" spans="1:20" ht="17.25" customHeight="1">
      <c r="A234" s="459"/>
      <c r="B234" s="270">
        <v>42901</v>
      </c>
      <c r="C234" s="377" t="s">
        <v>33</v>
      </c>
      <c r="D234" s="263" t="s">
        <v>986</v>
      </c>
      <c r="E234" s="263" t="s">
        <v>146</v>
      </c>
      <c r="F234" s="253">
        <v>24</v>
      </c>
      <c r="G234" s="217">
        <v>50017</v>
      </c>
      <c r="H234" s="217">
        <f t="shared" si="7"/>
        <v>1200408</v>
      </c>
      <c r="I234" s="453"/>
      <c r="J234" s="485"/>
      <c r="K234" s="171"/>
      <c r="L234" s="187"/>
      <c r="M234" s="188"/>
      <c r="N234" s="189"/>
      <c r="O234" s="188"/>
      <c r="P234" s="188"/>
      <c r="Q234" s="356"/>
      <c r="R234" s="191"/>
      <c r="S234" s="190"/>
      <c r="T234" s="171"/>
    </row>
    <row r="235" spans="1:20" ht="17.25" customHeight="1">
      <c r="A235" s="459"/>
      <c r="B235" s="270">
        <v>42901</v>
      </c>
      <c r="C235" s="377" t="s">
        <v>808</v>
      </c>
      <c r="D235" s="263" t="s">
        <v>1064</v>
      </c>
      <c r="E235" s="263" t="s">
        <v>4</v>
      </c>
      <c r="F235" s="253">
        <v>12</v>
      </c>
      <c r="G235" s="217">
        <v>85990</v>
      </c>
      <c r="H235" s="217">
        <f t="shared" si="7"/>
        <v>1031880</v>
      </c>
      <c r="I235" s="453"/>
      <c r="J235" s="485"/>
      <c r="K235" s="171"/>
      <c r="L235" s="187"/>
      <c r="M235" s="188"/>
      <c r="N235" s="189"/>
      <c r="O235" s="188"/>
      <c r="P235" s="188"/>
      <c r="Q235" s="356"/>
      <c r="R235" s="191"/>
      <c r="S235" s="190"/>
      <c r="T235" s="171"/>
    </row>
    <row r="236" spans="1:20" ht="17.25" customHeight="1">
      <c r="A236" s="459"/>
      <c r="B236" s="270">
        <v>42901</v>
      </c>
      <c r="C236" s="377" t="s">
        <v>37</v>
      </c>
      <c r="D236" s="263" t="s">
        <v>988</v>
      </c>
      <c r="E236" s="371" t="s">
        <v>4</v>
      </c>
      <c r="F236" s="253">
        <v>5</v>
      </c>
      <c r="G236" s="217">
        <v>81990</v>
      </c>
      <c r="H236" s="217">
        <f t="shared" si="7"/>
        <v>409950</v>
      </c>
      <c r="I236" s="453"/>
      <c r="J236" s="485"/>
      <c r="K236" s="171"/>
      <c r="L236" s="187"/>
      <c r="M236" s="188"/>
      <c r="N236" s="189"/>
      <c r="O236" s="188"/>
      <c r="P236" s="188"/>
      <c r="Q236" s="356"/>
      <c r="R236" s="191"/>
      <c r="S236" s="190"/>
      <c r="T236" s="171"/>
    </row>
    <row r="237" spans="1:20" ht="17.25" customHeight="1">
      <c r="A237" s="459"/>
      <c r="B237" s="270">
        <v>42901</v>
      </c>
      <c r="C237" s="377" t="s">
        <v>976</v>
      </c>
      <c r="D237" s="263" t="s">
        <v>989</v>
      </c>
      <c r="E237" s="371" t="s">
        <v>146</v>
      </c>
      <c r="F237" s="253">
        <v>24</v>
      </c>
      <c r="G237" s="217">
        <v>22252</v>
      </c>
      <c r="H237" s="217">
        <f t="shared" si="7"/>
        <v>534048</v>
      </c>
      <c r="I237" s="453"/>
      <c r="J237" s="485"/>
      <c r="K237" s="171"/>
      <c r="L237" s="187"/>
      <c r="M237" s="188"/>
      <c r="N237" s="189"/>
      <c r="O237" s="188"/>
      <c r="P237" s="188"/>
      <c r="Q237" s="356"/>
      <c r="R237" s="191"/>
      <c r="S237" s="190"/>
      <c r="T237" s="171"/>
    </row>
    <row r="238" spans="1:20" ht="17.25" customHeight="1">
      <c r="A238" s="459"/>
      <c r="B238" s="270">
        <v>42901</v>
      </c>
      <c r="C238" s="377" t="s">
        <v>142</v>
      </c>
      <c r="D238" s="263" t="s">
        <v>990</v>
      </c>
      <c r="E238" s="371" t="s">
        <v>4</v>
      </c>
      <c r="F238" s="253">
        <v>36</v>
      </c>
      <c r="G238" s="217">
        <v>17840</v>
      </c>
      <c r="H238" s="217">
        <f t="shared" si="7"/>
        <v>642240</v>
      </c>
      <c r="I238" s="453"/>
      <c r="J238" s="485"/>
      <c r="K238" s="171"/>
      <c r="L238" s="187"/>
      <c r="M238" s="188"/>
      <c r="N238" s="189"/>
      <c r="O238" s="188"/>
      <c r="P238" s="188"/>
      <c r="Q238" s="356"/>
      <c r="R238" s="191"/>
      <c r="S238" s="190"/>
      <c r="T238" s="171"/>
    </row>
    <row r="239" spans="1:20" ht="17.25" customHeight="1">
      <c r="A239" s="459"/>
      <c r="B239" s="270">
        <v>42901</v>
      </c>
      <c r="C239" s="377" t="s">
        <v>131</v>
      </c>
      <c r="D239" s="263" t="s">
        <v>1099</v>
      </c>
      <c r="E239" s="371" t="s">
        <v>4</v>
      </c>
      <c r="F239" s="253">
        <v>2</v>
      </c>
      <c r="G239" s="217">
        <v>295000</v>
      </c>
      <c r="H239" s="217">
        <f t="shared" si="7"/>
        <v>590000</v>
      </c>
      <c r="I239" s="453"/>
      <c r="J239" s="485"/>
      <c r="K239" s="171"/>
      <c r="L239" s="187"/>
      <c r="M239" s="188"/>
      <c r="N239" s="189"/>
      <c r="O239" s="188"/>
      <c r="P239" s="188"/>
      <c r="Q239" s="356"/>
      <c r="R239" s="191"/>
      <c r="S239" s="190"/>
      <c r="T239" s="171"/>
    </row>
    <row r="240" spans="1:20" ht="17.25" customHeight="1">
      <c r="A240" s="459"/>
      <c r="B240" s="270">
        <v>42901</v>
      </c>
      <c r="C240" s="377" t="s">
        <v>767</v>
      </c>
      <c r="D240" s="263" t="s">
        <v>11</v>
      </c>
      <c r="E240" s="371" t="s">
        <v>4</v>
      </c>
      <c r="F240" s="253">
        <v>10</v>
      </c>
      <c r="G240" s="217">
        <v>45000</v>
      </c>
      <c r="H240" s="217">
        <f t="shared" si="7"/>
        <v>450000</v>
      </c>
      <c r="I240" s="453"/>
      <c r="J240" s="485"/>
      <c r="K240" s="171"/>
      <c r="L240" s="187"/>
      <c r="M240" s="188"/>
      <c r="N240" s="189"/>
      <c r="O240" s="188"/>
      <c r="P240" s="188"/>
      <c r="Q240" s="356"/>
      <c r="R240" s="191"/>
      <c r="S240" s="190"/>
      <c r="T240" s="171"/>
    </row>
    <row r="241" spans="1:20" ht="17.25" customHeight="1">
      <c r="A241" s="459"/>
      <c r="B241" s="270">
        <v>42901</v>
      </c>
      <c r="C241" s="377" t="s">
        <v>768</v>
      </c>
      <c r="D241" s="263" t="s">
        <v>190</v>
      </c>
      <c r="E241" s="371" t="s">
        <v>4</v>
      </c>
      <c r="F241" s="253">
        <v>0.5</v>
      </c>
      <c r="G241" s="217">
        <v>118666</v>
      </c>
      <c r="H241" s="217">
        <f t="shared" si="7"/>
        <v>59333</v>
      </c>
      <c r="I241" s="453"/>
      <c r="J241" s="485"/>
      <c r="K241" s="171"/>
      <c r="L241" s="187"/>
      <c r="M241" s="188"/>
      <c r="N241" s="189"/>
      <c r="O241" s="188"/>
      <c r="P241" s="188"/>
      <c r="Q241" s="356"/>
      <c r="R241" s="191"/>
      <c r="S241" s="190"/>
      <c r="T241" s="171"/>
    </row>
    <row r="242" spans="1:20" ht="17.25" customHeight="1">
      <c r="A242" s="459"/>
      <c r="B242" s="270">
        <v>42901</v>
      </c>
      <c r="C242" s="377" t="s">
        <v>135</v>
      </c>
      <c r="D242" s="263" t="s">
        <v>991</v>
      </c>
      <c r="E242" s="371" t="s">
        <v>4</v>
      </c>
      <c r="F242" s="253">
        <v>3</v>
      </c>
      <c r="G242" s="217">
        <v>270000</v>
      </c>
      <c r="H242" s="217">
        <f t="shared" si="7"/>
        <v>810000</v>
      </c>
      <c r="I242" s="453"/>
      <c r="J242" s="485"/>
      <c r="K242" s="171"/>
      <c r="L242" s="187"/>
      <c r="M242" s="188"/>
      <c r="N242" s="189"/>
      <c r="O242" s="188"/>
      <c r="P242" s="188"/>
      <c r="Q242" s="356"/>
      <c r="R242" s="191"/>
      <c r="S242" s="190"/>
      <c r="T242" s="171"/>
    </row>
    <row r="243" spans="1:20" ht="17.25" customHeight="1">
      <c r="A243" s="459"/>
      <c r="B243" s="270">
        <v>42901</v>
      </c>
      <c r="C243" s="377" t="s">
        <v>62</v>
      </c>
      <c r="D243" s="263" t="s">
        <v>993</v>
      </c>
      <c r="E243" s="371" t="s">
        <v>4</v>
      </c>
      <c r="F243" s="253">
        <v>2</v>
      </c>
      <c r="G243" s="217">
        <v>25500</v>
      </c>
      <c r="H243" s="217">
        <f t="shared" si="7"/>
        <v>51000</v>
      </c>
      <c r="I243" s="453"/>
      <c r="J243" s="485"/>
      <c r="K243" s="171"/>
      <c r="L243" s="187"/>
      <c r="M243" s="188"/>
      <c r="N243" s="189"/>
      <c r="O243" s="188"/>
      <c r="P243" s="188"/>
      <c r="Q243" s="356"/>
      <c r="R243" s="191"/>
      <c r="S243" s="190"/>
      <c r="T243" s="171"/>
    </row>
    <row r="244" spans="1:20" ht="17.25" customHeight="1">
      <c r="A244" s="459"/>
      <c r="B244" s="270">
        <v>42901</v>
      </c>
      <c r="C244" s="377" t="s">
        <v>59</v>
      </c>
      <c r="D244" s="263" t="s">
        <v>994</v>
      </c>
      <c r="E244" s="371" t="s">
        <v>4</v>
      </c>
      <c r="F244" s="253">
        <v>2</v>
      </c>
      <c r="G244" s="217">
        <v>83790</v>
      </c>
      <c r="H244" s="217">
        <f t="shared" si="7"/>
        <v>167580</v>
      </c>
      <c r="I244" s="453"/>
      <c r="J244" s="485"/>
      <c r="K244" s="171"/>
      <c r="L244" s="187"/>
      <c r="M244" s="188"/>
      <c r="N244" s="193"/>
      <c r="O244" s="188"/>
      <c r="P244" s="188"/>
      <c r="Q244" s="356"/>
      <c r="R244" s="191"/>
      <c r="S244" s="190"/>
      <c r="T244" s="171"/>
    </row>
    <row r="245" spans="1:20" ht="17.25" customHeight="1">
      <c r="A245" s="459"/>
      <c r="B245" s="270">
        <v>42901</v>
      </c>
      <c r="C245" s="377" t="s">
        <v>774</v>
      </c>
      <c r="D245" s="371" t="s">
        <v>998</v>
      </c>
      <c r="E245" s="371" t="s">
        <v>1090</v>
      </c>
      <c r="F245" s="253">
        <v>5</v>
      </c>
      <c r="G245" s="217">
        <v>60310</v>
      </c>
      <c r="H245" s="217">
        <f t="shared" si="7"/>
        <v>301550</v>
      </c>
      <c r="I245" s="453"/>
      <c r="J245" s="485"/>
      <c r="K245" s="171"/>
      <c r="L245" s="187"/>
      <c r="M245" s="188"/>
      <c r="N245" s="194"/>
      <c r="O245" s="188"/>
      <c r="P245" s="188"/>
      <c r="Q245" s="356"/>
      <c r="R245" s="191"/>
      <c r="S245" s="190"/>
      <c r="T245" s="171"/>
    </row>
    <row r="246" spans="1:20" ht="17.25" customHeight="1">
      <c r="A246" s="459"/>
      <c r="B246" s="270">
        <v>42901</v>
      </c>
      <c r="C246" s="377" t="s">
        <v>775</v>
      </c>
      <c r="D246" s="371" t="s">
        <v>999</v>
      </c>
      <c r="E246" s="371" t="s">
        <v>1090</v>
      </c>
      <c r="F246" s="253">
        <v>5</v>
      </c>
      <c r="G246" s="217">
        <v>33000</v>
      </c>
      <c r="H246" s="217">
        <f t="shared" si="7"/>
        <v>165000</v>
      </c>
      <c r="I246" s="453"/>
      <c r="J246" s="485"/>
      <c r="K246" s="171"/>
      <c r="L246" s="187"/>
      <c r="M246" s="188"/>
      <c r="N246" s="189"/>
      <c r="O246" s="188"/>
      <c r="P246" s="188"/>
      <c r="Q246" s="356"/>
      <c r="R246" s="191"/>
      <c r="S246" s="190"/>
      <c r="T246" s="171"/>
    </row>
    <row r="247" spans="1:20" ht="17.25" customHeight="1">
      <c r="A247" s="459"/>
      <c r="B247" s="270">
        <v>42901</v>
      </c>
      <c r="C247" s="377" t="s">
        <v>109</v>
      </c>
      <c r="D247" s="345" t="s">
        <v>1000</v>
      </c>
      <c r="E247" s="401" t="s">
        <v>1090</v>
      </c>
      <c r="F247" s="253">
        <v>5</v>
      </c>
      <c r="G247" s="217">
        <v>55000</v>
      </c>
      <c r="H247" s="217">
        <f t="shared" si="7"/>
        <v>275000</v>
      </c>
      <c r="I247" s="453"/>
      <c r="J247" s="485"/>
      <c r="K247" s="171"/>
      <c r="L247" s="187"/>
      <c r="M247" s="188"/>
      <c r="N247" s="189"/>
      <c r="O247" s="188"/>
      <c r="P247" s="188"/>
      <c r="Q247" s="356"/>
      <c r="R247" s="191"/>
      <c r="S247" s="190"/>
      <c r="T247" s="171"/>
    </row>
    <row r="248" spans="1:20" ht="17.25" customHeight="1">
      <c r="A248" s="459"/>
      <c r="B248" s="270">
        <v>42901</v>
      </c>
      <c r="C248" s="377" t="s">
        <v>107</v>
      </c>
      <c r="D248" s="345" t="s">
        <v>1001</v>
      </c>
      <c r="E248" s="401" t="s">
        <v>1090</v>
      </c>
      <c r="F248" s="253">
        <v>12</v>
      </c>
      <c r="G248" s="217">
        <v>13634</v>
      </c>
      <c r="H248" s="217">
        <f t="shared" si="7"/>
        <v>163608</v>
      </c>
      <c r="I248" s="453"/>
      <c r="J248" s="485"/>
      <c r="K248" s="171"/>
      <c r="L248" s="187"/>
      <c r="M248" s="188"/>
      <c r="N248" s="194"/>
      <c r="O248" s="188"/>
      <c r="P248" s="188"/>
      <c r="Q248" s="356"/>
      <c r="R248" s="191"/>
      <c r="S248" s="190"/>
      <c r="T248" s="171"/>
    </row>
    <row r="249" spans="1:20" ht="17.25" customHeight="1">
      <c r="A249" s="459"/>
      <c r="B249" s="270">
        <v>42901</v>
      </c>
      <c r="C249" s="379">
        <v>30701001</v>
      </c>
      <c r="D249" s="345" t="s">
        <v>1006</v>
      </c>
      <c r="E249" s="401" t="s">
        <v>4</v>
      </c>
      <c r="F249" s="253">
        <v>2</v>
      </c>
      <c r="G249" s="217">
        <v>451330</v>
      </c>
      <c r="H249" s="217">
        <f t="shared" si="7"/>
        <v>902660</v>
      </c>
      <c r="I249" s="453"/>
      <c r="J249" s="485"/>
      <c r="K249" s="171"/>
      <c r="L249" s="187"/>
      <c r="M249" s="188"/>
      <c r="N249" s="194"/>
      <c r="O249" s="188"/>
      <c r="P249" s="188"/>
      <c r="Q249" s="356"/>
      <c r="R249" s="191"/>
      <c r="S249" s="190"/>
      <c r="T249" s="171"/>
    </row>
    <row r="250" spans="1:20" ht="17.25" customHeight="1">
      <c r="A250" s="459"/>
      <c r="B250" s="270">
        <v>42901</v>
      </c>
      <c r="C250" s="379">
        <v>30701004</v>
      </c>
      <c r="D250" s="345" t="s">
        <v>1056</v>
      </c>
      <c r="E250" s="401" t="s">
        <v>4</v>
      </c>
      <c r="F250" s="253">
        <v>2</v>
      </c>
      <c r="G250" s="217">
        <v>463886</v>
      </c>
      <c r="H250" s="217">
        <f t="shared" si="7"/>
        <v>927772</v>
      </c>
      <c r="I250" s="453"/>
      <c r="J250" s="485"/>
      <c r="K250" s="171"/>
      <c r="L250" s="187"/>
      <c r="M250" s="195"/>
      <c r="N250" s="196"/>
      <c r="O250" s="197"/>
      <c r="P250" s="197"/>
      <c r="Q250" s="359"/>
      <c r="R250" s="199"/>
      <c r="S250" s="198"/>
      <c r="T250" s="171"/>
    </row>
    <row r="251" spans="1:20" s="173" customFormat="1" ht="15.75" customHeight="1">
      <c r="A251" s="459"/>
      <c r="B251" s="270">
        <v>42901</v>
      </c>
      <c r="C251" s="404">
        <v>40202003</v>
      </c>
      <c r="D251" s="405" t="s">
        <v>1100</v>
      </c>
      <c r="E251" s="406" t="s">
        <v>27</v>
      </c>
      <c r="F251" s="253">
        <v>125</v>
      </c>
      <c r="G251" s="217">
        <v>1266</v>
      </c>
      <c r="H251" s="217">
        <f t="shared" si="7"/>
        <v>158250</v>
      </c>
      <c r="I251" s="453"/>
      <c r="J251" s="485"/>
      <c r="K251" s="172"/>
      <c r="L251" s="187"/>
      <c r="M251" s="188"/>
      <c r="N251" s="200"/>
      <c r="O251" s="201"/>
      <c r="P251" s="201"/>
      <c r="Q251" s="360"/>
      <c r="R251" s="203"/>
      <c r="S251" s="202"/>
      <c r="T251" s="172"/>
    </row>
    <row r="252" spans="1:20">
      <c r="A252" s="459"/>
      <c r="B252" s="270">
        <v>42901</v>
      </c>
      <c r="C252" s="348">
        <v>40305019</v>
      </c>
      <c r="D252" s="345" t="s">
        <v>1007</v>
      </c>
      <c r="E252" s="345" t="s">
        <v>27</v>
      </c>
      <c r="F252" s="253">
        <v>200</v>
      </c>
      <c r="G252" s="217">
        <v>501</v>
      </c>
      <c r="H252" s="217">
        <f t="shared" si="7"/>
        <v>100200</v>
      </c>
      <c r="I252" s="453"/>
      <c r="J252" s="485"/>
      <c r="L252" s="187"/>
      <c r="M252" s="204"/>
      <c r="N252" s="200"/>
      <c r="O252" s="205"/>
      <c r="P252" s="205"/>
      <c r="Q252" s="361"/>
      <c r="R252" s="207"/>
      <c r="S252" s="206"/>
      <c r="T252" s="169"/>
    </row>
    <row r="253" spans="1:20">
      <c r="A253" s="459"/>
      <c r="B253" s="270">
        <v>42901</v>
      </c>
      <c r="C253" s="348" t="s">
        <v>810</v>
      </c>
      <c r="D253" s="345" t="s">
        <v>1066</v>
      </c>
      <c r="E253" s="345" t="s">
        <v>27</v>
      </c>
      <c r="F253" s="253">
        <v>50</v>
      </c>
      <c r="G253" s="217">
        <v>200</v>
      </c>
      <c r="H253" s="217">
        <f t="shared" si="7"/>
        <v>10000</v>
      </c>
      <c r="I253" s="453"/>
      <c r="J253" s="485"/>
      <c r="L253" s="187"/>
      <c r="M253" s="204"/>
      <c r="N253" s="200"/>
      <c r="O253" s="205"/>
      <c r="P253" s="205"/>
      <c r="Q253" s="361"/>
      <c r="R253" s="207"/>
      <c r="S253" s="206"/>
      <c r="T253" s="169"/>
    </row>
    <row r="254" spans="1:20">
      <c r="A254" s="459"/>
      <c r="B254" s="270">
        <v>42901</v>
      </c>
      <c r="C254" s="348" t="s">
        <v>852</v>
      </c>
      <c r="D254" s="345" t="s">
        <v>1008</v>
      </c>
      <c r="E254" s="345" t="s">
        <v>27</v>
      </c>
      <c r="F254" s="372">
        <v>50</v>
      </c>
      <c r="G254" s="217">
        <v>160</v>
      </c>
      <c r="H254" s="217">
        <f t="shared" si="7"/>
        <v>8000</v>
      </c>
      <c r="I254" s="453"/>
      <c r="J254" s="485"/>
      <c r="L254" s="187"/>
      <c r="M254" s="204"/>
      <c r="N254" s="200"/>
      <c r="O254" s="205"/>
      <c r="P254" s="205"/>
      <c r="Q254" s="362"/>
      <c r="R254" s="209"/>
      <c r="S254" s="208"/>
      <c r="T254" s="169"/>
    </row>
    <row r="255" spans="1:20">
      <c r="A255" s="459"/>
      <c r="B255" s="270">
        <v>42901</v>
      </c>
      <c r="C255" s="348" t="s">
        <v>911</v>
      </c>
      <c r="D255" s="345" t="s">
        <v>1101</v>
      </c>
      <c r="E255" s="345" t="s">
        <v>27</v>
      </c>
      <c r="F255" s="372">
        <v>50</v>
      </c>
      <c r="G255" s="217">
        <v>3400</v>
      </c>
      <c r="H255" s="217">
        <f t="shared" si="7"/>
        <v>170000</v>
      </c>
      <c r="I255" s="453"/>
      <c r="J255" s="485"/>
      <c r="L255" s="210"/>
      <c r="M255" s="211"/>
      <c r="N255" s="212"/>
      <c r="O255" s="213"/>
      <c r="P255" s="213"/>
      <c r="Q255" s="363"/>
      <c r="R255" s="215"/>
      <c r="S255" s="214"/>
      <c r="T255" s="216"/>
    </row>
    <row r="256" spans="1:20">
      <c r="A256" s="459"/>
      <c r="B256" s="270">
        <v>42901</v>
      </c>
      <c r="C256" s="348" t="s">
        <v>830</v>
      </c>
      <c r="D256" s="345" t="s">
        <v>315</v>
      </c>
      <c r="E256" s="345" t="s">
        <v>27</v>
      </c>
      <c r="F256" s="372">
        <v>100</v>
      </c>
      <c r="G256" s="217">
        <v>150</v>
      </c>
      <c r="H256" s="217">
        <f t="shared" si="7"/>
        <v>15000</v>
      </c>
      <c r="I256" s="453"/>
      <c r="J256" s="485"/>
      <c r="L256" s="210"/>
      <c r="M256" s="211"/>
      <c r="N256" s="212"/>
      <c r="O256" s="213"/>
      <c r="P256" s="213"/>
      <c r="Q256" s="363"/>
      <c r="R256" s="215"/>
      <c r="S256" s="214"/>
      <c r="T256" s="216"/>
    </row>
    <row r="257" spans="1:20">
      <c r="A257" s="459"/>
      <c r="B257" s="270">
        <v>42901</v>
      </c>
      <c r="C257" s="348" t="s">
        <v>385</v>
      </c>
      <c r="D257" s="345" t="s">
        <v>386</v>
      </c>
      <c r="E257" s="345" t="s">
        <v>27</v>
      </c>
      <c r="F257" s="372">
        <v>5</v>
      </c>
      <c r="G257" s="217">
        <v>17666</v>
      </c>
      <c r="H257" s="217">
        <f t="shared" si="7"/>
        <v>88330</v>
      </c>
      <c r="I257" s="453"/>
      <c r="J257" s="485"/>
      <c r="L257" s="210"/>
      <c r="M257" s="211"/>
      <c r="N257" s="212"/>
      <c r="O257" s="213"/>
      <c r="P257" s="213"/>
      <c r="Q257" s="363"/>
      <c r="R257" s="215"/>
      <c r="S257" s="214"/>
      <c r="T257" s="216"/>
    </row>
    <row r="258" spans="1:20">
      <c r="A258" s="459"/>
      <c r="B258" s="270">
        <v>42901</v>
      </c>
      <c r="C258" s="348" t="s">
        <v>383</v>
      </c>
      <c r="D258" s="345" t="s">
        <v>384</v>
      </c>
      <c r="E258" s="345" t="s">
        <v>146</v>
      </c>
      <c r="F258" s="372">
        <v>5</v>
      </c>
      <c r="G258" s="217">
        <v>72999</v>
      </c>
      <c r="H258" s="217">
        <f t="shared" si="7"/>
        <v>364995</v>
      </c>
      <c r="I258" s="453"/>
      <c r="J258" s="485"/>
      <c r="L258" s="210"/>
      <c r="M258" s="211"/>
      <c r="N258" s="212"/>
      <c r="O258" s="213"/>
      <c r="P258" s="213"/>
      <c r="Q258" s="363"/>
      <c r="R258" s="215"/>
      <c r="S258" s="214"/>
      <c r="T258" s="216"/>
    </row>
    <row r="259" spans="1:20">
      <c r="A259" s="459"/>
      <c r="B259" s="270">
        <v>42901</v>
      </c>
      <c r="C259" s="348" t="s">
        <v>389</v>
      </c>
      <c r="D259" s="345" t="s">
        <v>390</v>
      </c>
      <c r="E259" s="345" t="s">
        <v>146</v>
      </c>
      <c r="F259" s="372">
        <v>1</v>
      </c>
      <c r="G259" s="217">
        <v>30000</v>
      </c>
      <c r="H259" s="217">
        <f t="shared" si="7"/>
        <v>30000</v>
      </c>
      <c r="I259" s="453"/>
      <c r="J259" s="485"/>
      <c r="L259" s="210"/>
      <c r="M259" s="211"/>
      <c r="N259" s="212"/>
      <c r="O259" s="213"/>
      <c r="P259" s="213"/>
      <c r="Q259" s="363"/>
      <c r="R259" s="215"/>
      <c r="S259" s="214"/>
      <c r="T259" s="216"/>
    </row>
    <row r="260" spans="1:20">
      <c r="A260" s="460"/>
      <c r="B260" s="270">
        <v>42901</v>
      </c>
      <c r="C260" s="348" t="s">
        <v>93</v>
      </c>
      <c r="D260" s="345" t="s">
        <v>981</v>
      </c>
      <c r="E260" s="345" t="s">
        <v>4</v>
      </c>
      <c r="F260" s="253">
        <v>4</v>
      </c>
      <c r="G260" s="217">
        <v>173000</v>
      </c>
      <c r="H260" s="217">
        <f t="shared" si="7"/>
        <v>692000</v>
      </c>
      <c r="I260" s="454"/>
      <c r="J260" s="485"/>
      <c r="L260" s="210"/>
      <c r="M260" s="211"/>
      <c r="N260" s="212"/>
      <c r="O260" s="213"/>
      <c r="P260" s="213"/>
      <c r="Q260" s="363"/>
      <c r="R260" s="215"/>
      <c r="S260" s="214"/>
      <c r="T260" s="216"/>
    </row>
    <row r="261" spans="1:20">
      <c r="A261" s="458" t="s">
        <v>1102</v>
      </c>
      <c r="B261" s="270">
        <v>42901</v>
      </c>
      <c r="C261" s="348" t="s">
        <v>412</v>
      </c>
      <c r="D261" s="345" t="s">
        <v>413</v>
      </c>
      <c r="E261" s="345" t="s">
        <v>1085</v>
      </c>
      <c r="F261" s="253">
        <v>15</v>
      </c>
      <c r="G261" s="217">
        <v>9600</v>
      </c>
      <c r="H261" s="217">
        <f t="shared" si="7"/>
        <v>144000</v>
      </c>
      <c r="I261" s="452">
        <f>SUM(H261:H285)</f>
        <v>5073116</v>
      </c>
      <c r="J261" s="485"/>
      <c r="L261" s="210"/>
      <c r="M261" s="211"/>
      <c r="N261" s="212"/>
      <c r="O261" s="213"/>
      <c r="P261" s="213"/>
      <c r="Q261" s="363"/>
      <c r="R261" s="215"/>
      <c r="S261" s="214"/>
      <c r="T261" s="216"/>
    </row>
    <row r="262" spans="1:20">
      <c r="A262" s="459"/>
      <c r="B262" s="270">
        <v>42901</v>
      </c>
      <c r="C262" s="348" t="s">
        <v>422</v>
      </c>
      <c r="D262" s="345" t="s">
        <v>423</v>
      </c>
      <c r="E262" s="345" t="s">
        <v>4</v>
      </c>
      <c r="F262" s="253">
        <v>5</v>
      </c>
      <c r="G262" s="217">
        <v>8681</v>
      </c>
      <c r="H262" s="217">
        <f t="shared" ref="H262:H325" si="15">F262*G262</f>
        <v>43405</v>
      </c>
      <c r="I262" s="453"/>
      <c r="J262" s="485"/>
      <c r="L262" s="210"/>
      <c r="M262" s="211"/>
      <c r="N262" s="212"/>
      <c r="O262" s="213"/>
      <c r="P262" s="213"/>
      <c r="Q262" s="363"/>
      <c r="R262" s="215"/>
      <c r="S262" s="214"/>
      <c r="T262" s="216"/>
    </row>
    <row r="263" spans="1:20">
      <c r="A263" s="459"/>
      <c r="B263" s="270">
        <v>42901</v>
      </c>
      <c r="C263" s="348" t="s">
        <v>428</v>
      </c>
      <c r="D263" s="371" t="s">
        <v>1103</v>
      </c>
      <c r="E263" s="371" t="s">
        <v>27</v>
      </c>
      <c r="F263" s="253">
        <v>2</v>
      </c>
      <c r="G263" s="217">
        <v>6000</v>
      </c>
      <c r="H263" s="217">
        <f t="shared" si="15"/>
        <v>12000</v>
      </c>
      <c r="I263" s="453"/>
      <c r="J263" s="485"/>
      <c r="L263" s="210"/>
      <c r="M263" s="211"/>
      <c r="N263" s="212"/>
      <c r="O263" s="213"/>
      <c r="P263" s="213"/>
      <c r="Q263" s="363"/>
      <c r="R263" s="215"/>
      <c r="S263" s="214"/>
      <c r="T263" s="216"/>
    </row>
    <row r="264" spans="1:20">
      <c r="A264" s="459"/>
      <c r="B264" s="270">
        <v>42901</v>
      </c>
      <c r="C264" s="348" t="s">
        <v>209</v>
      </c>
      <c r="D264" s="371" t="s">
        <v>1072</v>
      </c>
      <c r="E264" s="371" t="s">
        <v>4</v>
      </c>
      <c r="F264" s="253">
        <v>4</v>
      </c>
      <c r="G264" s="217">
        <v>49000</v>
      </c>
      <c r="H264" s="217">
        <f t="shared" si="15"/>
        <v>196000</v>
      </c>
      <c r="I264" s="453"/>
      <c r="J264" s="485"/>
      <c r="L264" s="210"/>
      <c r="M264" s="211"/>
      <c r="N264" s="212"/>
      <c r="O264" s="213"/>
      <c r="P264" s="213"/>
      <c r="Q264" s="363"/>
      <c r="R264" s="215"/>
      <c r="S264" s="214"/>
      <c r="T264" s="216"/>
    </row>
    <row r="265" spans="1:20">
      <c r="A265" s="459"/>
      <c r="B265" s="270">
        <v>42901</v>
      </c>
      <c r="C265" s="348" t="s">
        <v>211</v>
      </c>
      <c r="D265" s="371" t="s">
        <v>1018</v>
      </c>
      <c r="E265" s="371" t="s">
        <v>4</v>
      </c>
      <c r="F265" s="372">
        <v>3</v>
      </c>
      <c r="G265" s="340">
        <v>48999</v>
      </c>
      <c r="H265" s="217">
        <f t="shared" si="15"/>
        <v>146997</v>
      </c>
      <c r="I265" s="453"/>
      <c r="J265" s="485"/>
      <c r="L265" s="210"/>
      <c r="M265" s="211"/>
      <c r="N265" s="212"/>
      <c r="O265" s="213"/>
      <c r="P265" s="213"/>
      <c r="Q265" s="363"/>
      <c r="R265" s="215"/>
      <c r="S265" s="214"/>
      <c r="T265" s="216"/>
    </row>
    <row r="266" spans="1:20" s="169" customFormat="1">
      <c r="A266" s="459"/>
      <c r="B266" s="270">
        <v>42901</v>
      </c>
      <c r="C266" s="348" t="s">
        <v>217</v>
      </c>
      <c r="D266" s="371" t="s">
        <v>1104</v>
      </c>
      <c r="E266" s="371" t="s">
        <v>4</v>
      </c>
      <c r="F266" s="372">
        <v>1</v>
      </c>
      <c r="G266" s="340">
        <v>49000</v>
      </c>
      <c r="H266" s="217">
        <f t="shared" si="15"/>
        <v>49000</v>
      </c>
      <c r="I266" s="453"/>
      <c r="J266" s="485"/>
      <c r="L266" s="210"/>
      <c r="M266" s="211"/>
      <c r="N266" s="212"/>
      <c r="O266" s="213"/>
      <c r="P266" s="213"/>
      <c r="Q266" s="363"/>
      <c r="R266" s="215"/>
      <c r="S266" s="214"/>
      <c r="T266" s="216"/>
    </row>
    <row r="267" spans="1:20" s="169" customFormat="1">
      <c r="A267" s="459"/>
      <c r="B267" s="270">
        <v>42901</v>
      </c>
      <c r="C267" s="348" t="s">
        <v>223</v>
      </c>
      <c r="D267" s="371" t="s">
        <v>1019</v>
      </c>
      <c r="E267" s="371" t="s">
        <v>4</v>
      </c>
      <c r="F267" s="372">
        <v>2</v>
      </c>
      <c r="G267" s="340">
        <v>48998</v>
      </c>
      <c r="H267" s="217">
        <f t="shared" si="15"/>
        <v>97996</v>
      </c>
      <c r="I267" s="453"/>
      <c r="J267" s="485"/>
      <c r="L267" s="147"/>
      <c r="M267" s="174"/>
      <c r="N267" s="175"/>
      <c r="O267" s="176"/>
      <c r="P267" s="176"/>
      <c r="Q267" s="364"/>
      <c r="R267" s="179"/>
      <c r="S267" s="177"/>
      <c r="T267" s="178"/>
    </row>
    <row r="268" spans="1:20" s="169" customFormat="1">
      <c r="A268" s="459"/>
      <c r="B268" s="270">
        <v>42901</v>
      </c>
      <c r="C268" s="348" t="s">
        <v>229</v>
      </c>
      <c r="D268" s="371" t="s">
        <v>1074</v>
      </c>
      <c r="E268" s="371" t="s">
        <v>4</v>
      </c>
      <c r="F268" s="375">
        <v>1</v>
      </c>
      <c r="G268" s="340">
        <v>99971</v>
      </c>
      <c r="H268" s="217">
        <f t="shared" si="15"/>
        <v>99971</v>
      </c>
      <c r="I268" s="453"/>
      <c r="J268" s="485"/>
      <c r="L268" s="147"/>
      <c r="M268" s="174"/>
      <c r="N268" s="175"/>
      <c r="O268" s="176"/>
      <c r="P268" s="176"/>
      <c r="Q268" s="364"/>
      <c r="R268" s="179"/>
      <c r="S268" s="177"/>
      <c r="T268" s="178"/>
    </row>
    <row r="269" spans="1:20" s="169" customFormat="1">
      <c r="A269" s="459"/>
      <c r="B269" s="270">
        <v>42901</v>
      </c>
      <c r="C269" s="348" t="s">
        <v>235</v>
      </c>
      <c r="D269" s="371" t="s">
        <v>1020</v>
      </c>
      <c r="E269" s="371" t="s">
        <v>1085</v>
      </c>
      <c r="F269" s="372">
        <v>1</v>
      </c>
      <c r="G269" s="340">
        <v>169000</v>
      </c>
      <c r="H269" s="217">
        <f t="shared" si="15"/>
        <v>169000</v>
      </c>
      <c r="I269" s="453"/>
      <c r="J269" s="485"/>
      <c r="L269" s="147"/>
      <c r="M269" s="174"/>
      <c r="N269" s="175"/>
      <c r="O269" s="176"/>
      <c r="P269" s="176"/>
      <c r="Q269" s="364"/>
      <c r="R269" s="179"/>
      <c r="S269" s="177"/>
      <c r="T269" s="178"/>
    </row>
    <row r="270" spans="1:20" s="169" customFormat="1">
      <c r="A270" s="459"/>
      <c r="B270" s="270">
        <v>42901</v>
      </c>
      <c r="C270" s="348" t="s">
        <v>248</v>
      </c>
      <c r="D270" s="371" t="s">
        <v>1022</v>
      </c>
      <c r="E270" s="371" t="s">
        <v>27</v>
      </c>
      <c r="F270" s="372">
        <v>100</v>
      </c>
      <c r="G270" s="340">
        <v>1990</v>
      </c>
      <c r="H270" s="217">
        <f t="shared" si="15"/>
        <v>199000</v>
      </c>
      <c r="I270" s="453"/>
      <c r="J270" s="485"/>
      <c r="L270" s="147"/>
      <c r="M270" s="174"/>
      <c r="N270" s="175"/>
      <c r="O270" s="176"/>
      <c r="P270" s="176"/>
      <c r="Q270" s="364"/>
      <c r="R270" s="179"/>
      <c r="S270" s="177"/>
      <c r="T270" s="178"/>
    </row>
    <row r="271" spans="1:20" s="169" customFormat="1">
      <c r="A271" s="459"/>
      <c r="B271" s="270">
        <v>42901</v>
      </c>
      <c r="C271" s="348" t="s">
        <v>250</v>
      </c>
      <c r="D271" s="371" t="s">
        <v>1023</v>
      </c>
      <c r="E271" s="371" t="s">
        <v>27</v>
      </c>
      <c r="F271" s="372">
        <v>200</v>
      </c>
      <c r="G271" s="340">
        <v>894</v>
      </c>
      <c r="H271" s="217">
        <f t="shared" si="15"/>
        <v>178800</v>
      </c>
      <c r="I271" s="453"/>
      <c r="J271" s="485"/>
      <c r="L271" s="147"/>
      <c r="M271" s="174"/>
      <c r="N271" s="175"/>
      <c r="O271" s="176"/>
      <c r="P271" s="176"/>
      <c r="Q271" s="364"/>
      <c r="R271" s="179"/>
      <c r="S271" s="177"/>
      <c r="T271" s="178"/>
    </row>
    <row r="272" spans="1:20" s="169" customFormat="1">
      <c r="A272" s="459"/>
      <c r="B272" s="270">
        <v>42901</v>
      </c>
      <c r="C272" s="348" t="s">
        <v>252</v>
      </c>
      <c r="D272" s="371" t="s">
        <v>1047</v>
      </c>
      <c r="E272" s="371" t="s">
        <v>27</v>
      </c>
      <c r="F272" s="372">
        <v>200</v>
      </c>
      <c r="G272" s="340">
        <v>1119</v>
      </c>
      <c r="H272" s="217">
        <f t="shared" si="15"/>
        <v>223800</v>
      </c>
      <c r="I272" s="453"/>
      <c r="J272" s="485"/>
      <c r="L272" s="147"/>
      <c r="M272" s="174"/>
      <c r="N272" s="175"/>
      <c r="O272" s="176"/>
      <c r="P272" s="176"/>
      <c r="Q272" s="364"/>
      <c r="R272" s="179"/>
      <c r="S272" s="177"/>
      <c r="T272" s="178"/>
    </row>
    <row r="273" spans="1:20" s="169" customFormat="1">
      <c r="A273" s="459"/>
      <c r="B273" s="270">
        <v>42901</v>
      </c>
      <c r="C273" s="382" t="s">
        <v>260</v>
      </c>
      <c r="D273" s="336" t="s">
        <v>1048</v>
      </c>
      <c r="E273" s="371" t="s">
        <v>27</v>
      </c>
      <c r="F273" s="372">
        <v>1000</v>
      </c>
      <c r="G273" s="340">
        <v>2100</v>
      </c>
      <c r="H273" s="217">
        <f t="shared" si="15"/>
        <v>2100000</v>
      </c>
      <c r="I273" s="453"/>
      <c r="J273" s="485"/>
      <c r="L273" s="147"/>
      <c r="M273" s="174"/>
      <c r="N273" s="175"/>
      <c r="O273" s="176"/>
      <c r="P273" s="176"/>
      <c r="Q273" s="364"/>
      <c r="R273" s="179"/>
      <c r="S273" s="177"/>
      <c r="T273" s="178"/>
    </row>
    <row r="274" spans="1:20" s="169" customFormat="1">
      <c r="A274" s="459"/>
      <c r="B274" s="270">
        <v>42901</v>
      </c>
      <c r="C274" s="381" t="s">
        <v>264</v>
      </c>
      <c r="D274" s="263" t="s">
        <v>699</v>
      </c>
      <c r="E274" s="371" t="s">
        <v>115</v>
      </c>
      <c r="F274" s="372">
        <v>2</v>
      </c>
      <c r="G274" s="340">
        <v>5933</v>
      </c>
      <c r="H274" s="217">
        <f t="shared" si="15"/>
        <v>11866</v>
      </c>
      <c r="I274" s="453"/>
      <c r="J274" s="485"/>
      <c r="L274" s="147"/>
      <c r="M274" s="174"/>
      <c r="N274" s="175"/>
      <c r="O274" s="176"/>
      <c r="P274" s="176"/>
      <c r="Q274" s="364"/>
      <c r="R274" s="179"/>
      <c r="S274" s="177"/>
      <c r="T274" s="178"/>
    </row>
    <row r="275" spans="1:20" s="169" customFormat="1">
      <c r="A275" s="459"/>
      <c r="B275" s="270">
        <v>42901</v>
      </c>
      <c r="C275" s="377" t="s">
        <v>256</v>
      </c>
      <c r="D275" s="263" t="s">
        <v>257</v>
      </c>
      <c r="E275" s="336" t="s">
        <v>4</v>
      </c>
      <c r="F275" s="253">
        <v>0.5</v>
      </c>
      <c r="G275" s="217">
        <v>36462</v>
      </c>
      <c r="H275" s="217">
        <f t="shared" si="15"/>
        <v>18231</v>
      </c>
      <c r="I275" s="453"/>
      <c r="J275" s="485"/>
      <c r="L275" s="147"/>
      <c r="M275" s="174"/>
      <c r="N275" s="175"/>
      <c r="O275" s="176"/>
      <c r="P275" s="176"/>
      <c r="Q275" s="364"/>
      <c r="R275" s="179"/>
      <c r="S275" s="177"/>
      <c r="T275" s="178"/>
    </row>
    <row r="276" spans="1:20" s="169" customFormat="1">
      <c r="A276" s="459"/>
      <c r="B276" s="270">
        <v>42901</v>
      </c>
      <c r="C276" s="377" t="s">
        <v>265</v>
      </c>
      <c r="D276" s="263" t="s">
        <v>1024</v>
      </c>
      <c r="E276" s="371" t="s">
        <v>27</v>
      </c>
      <c r="F276" s="253">
        <v>400</v>
      </c>
      <c r="G276" s="217">
        <v>200</v>
      </c>
      <c r="H276" s="217">
        <f t="shared" si="15"/>
        <v>80000</v>
      </c>
      <c r="I276" s="453"/>
      <c r="J276" s="485"/>
      <c r="L276" s="147"/>
      <c r="M276" s="174"/>
      <c r="N276" s="175"/>
      <c r="O276" s="176"/>
      <c r="P276" s="176"/>
      <c r="Q276" s="364"/>
      <c r="R276" s="179"/>
      <c r="S276" s="177"/>
      <c r="T276" s="178"/>
    </row>
    <row r="277" spans="1:20" s="169" customFormat="1">
      <c r="A277" s="459"/>
      <c r="B277" s="270">
        <v>42901</v>
      </c>
      <c r="C277" s="377" t="s">
        <v>267</v>
      </c>
      <c r="D277" s="263" t="s">
        <v>268</v>
      </c>
      <c r="E277" s="336" t="s">
        <v>27</v>
      </c>
      <c r="F277" s="253">
        <v>20</v>
      </c>
      <c r="G277" s="217">
        <v>1200</v>
      </c>
      <c r="H277" s="217">
        <f t="shared" si="15"/>
        <v>24000</v>
      </c>
      <c r="I277" s="453"/>
      <c r="J277" s="485"/>
      <c r="L277" s="147"/>
      <c r="M277" s="174"/>
      <c r="N277" s="175"/>
      <c r="O277" s="176"/>
      <c r="P277" s="176"/>
      <c r="Q277" s="364"/>
      <c r="R277" s="179"/>
      <c r="S277" s="177"/>
      <c r="T277" s="178"/>
    </row>
    <row r="278" spans="1:20" s="169" customFormat="1">
      <c r="A278" s="459"/>
      <c r="B278" s="270">
        <v>42901</v>
      </c>
      <c r="C278" s="377" t="s">
        <v>275</v>
      </c>
      <c r="D278" s="263" t="s">
        <v>1025</v>
      </c>
      <c r="E278" s="336" t="s">
        <v>146</v>
      </c>
      <c r="F278" s="253">
        <v>1</v>
      </c>
      <c r="G278" s="217">
        <v>14000</v>
      </c>
      <c r="H278" s="217">
        <f t="shared" si="15"/>
        <v>14000</v>
      </c>
      <c r="I278" s="453"/>
      <c r="J278" s="485"/>
      <c r="L278" s="147"/>
      <c r="M278" s="174"/>
      <c r="N278" s="175"/>
      <c r="O278" s="176"/>
      <c r="P278" s="176"/>
      <c r="Q278" s="364"/>
      <c r="R278" s="179"/>
      <c r="S278" s="177"/>
      <c r="T278" s="178"/>
    </row>
    <row r="279" spans="1:20" s="169" customFormat="1">
      <c r="A279" s="459"/>
      <c r="B279" s="270">
        <v>42901</v>
      </c>
      <c r="C279" s="377" t="s">
        <v>277</v>
      </c>
      <c r="D279" s="263" t="s">
        <v>1105</v>
      </c>
      <c r="E279" s="336" t="s">
        <v>146</v>
      </c>
      <c r="F279" s="253">
        <v>1</v>
      </c>
      <c r="G279" s="217">
        <v>14000</v>
      </c>
      <c r="H279" s="217">
        <f t="shared" si="15"/>
        <v>14000</v>
      </c>
      <c r="I279" s="453"/>
      <c r="J279" s="485"/>
      <c r="L279" s="147"/>
      <c r="M279" s="174"/>
      <c r="N279" s="175"/>
      <c r="O279" s="176"/>
      <c r="P279" s="176"/>
      <c r="Q279" s="364"/>
      <c r="R279" s="179"/>
      <c r="S279" s="177"/>
      <c r="T279" s="178"/>
    </row>
    <row r="280" spans="1:20" s="169" customFormat="1">
      <c r="A280" s="459"/>
      <c r="B280" s="270">
        <v>42901</v>
      </c>
      <c r="C280" s="377" t="s">
        <v>285</v>
      </c>
      <c r="D280" s="263" t="s">
        <v>1106</v>
      </c>
      <c r="E280" s="336" t="s">
        <v>146</v>
      </c>
      <c r="F280" s="253">
        <v>1</v>
      </c>
      <c r="G280" s="217">
        <v>14000</v>
      </c>
      <c r="H280" s="217">
        <f t="shared" si="15"/>
        <v>14000</v>
      </c>
      <c r="I280" s="453"/>
      <c r="J280" s="485"/>
      <c r="L280" s="147"/>
      <c r="M280" s="174"/>
      <c r="N280" s="175"/>
      <c r="O280" s="176"/>
      <c r="P280" s="176"/>
      <c r="Q280" s="364"/>
      <c r="R280" s="179"/>
      <c r="S280" s="177"/>
      <c r="T280" s="178"/>
    </row>
    <row r="281" spans="1:20" s="169" customFormat="1">
      <c r="A281" s="459"/>
      <c r="B281" s="270">
        <v>42901</v>
      </c>
      <c r="C281" s="377" t="s">
        <v>649</v>
      </c>
      <c r="D281" s="263" t="s">
        <v>1038</v>
      </c>
      <c r="E281" s="336" t="s">
        <v>27</v>
      </c>
      <c r="F281" s="253">
        <v>100</v>
      </c>
      <c r="G281" s="217">
        <v>4000</v>
      </c>
      <c r="H281" s="217">
        <f t="shared" si="15"/>
        <v>400000</v>
      </c>
      <c r="I281" s="453"/>
      <c r="J281" s="485"/>
      <c r="L281" s="147"/>
      <c r="M281" s="174"/>
      <c r="N281" s="175"/>
      <c r="O281" s="176"/>
      <c r="P281" s="176"/>
      <c r="Q281" s="364"/>
      <c r="R281" s="179"/>
      <c r="S281" s="177"/>
      <c r="T281" s="178"/>
    </row>
    <row r="282" spans="1:20" s="169" customFormat="1">
      <c r="A282" s="459"/>
      <c r="B282" s="270">
        <v>42901</v>
      </c>
      <c r="C282" s="377" t="s">
        <v>905</v>
      </c>
      <c r="D282" s="263" t="s">
        <v>1107</v>
      </c>
      <c r="E282" s="371" t="s">
        <v>4</v>
      </c>
      <c r="F282" s="253">
        <v>1</v>
      </c>
      <c r="G282" s="217">
        <v>70000</v>
      </c>
      <c r="H282" s="217">
        <f t="shared" si="15"/>
        <v>70000</v>
      </c>
      <c r="I282" s="453"/>
      <c r="J282" s="485"/>
      <c r="L282" s="147"/>
      <c r="M282" s="174"/>
      <c r="N282" s="175"/>
      <c r="O282" s="176"/>
      <c r="P282" s="176"/>
      <c r="Q282" s="364"/>
      <c r="R282" s="179"/>
      <c r="S282" s="177"/>
      <c r="T282" s="178"/>
    </row>
    <row r="283" spans="1:20" s="169" customFormat="1">
      <c r="A283" s="459"/>
      <c r="B283" s="270">
        <v>42901</v>
      </c>
      <c r="C283" s="377" t="s">
        <v>637</v>
      </c>
      <c r="D283" s="263" t="s">
        <v>617</v>
      </c>
      <c r="E283" s="336" t="s">
        <v>27</v>
      </c>
      <c r="F283" s="253">
        <v>10</v>
      </c>
      <c r="G283" s="217">
        <v>4000</v>
      </c>
      <c r="H283" s="217">
        <f t="shared" si="15"/>
        <v>40000</v>
      </c>
      <c r="I283" s="453"/>
      <c r="J283" s="485"/>
      <c r="L283" s="147"/>
      <c r="M283" s="174"/>
      <c r="N283" s="175"/>
      <c r="O283" s="176"/>
      <c r="P283" s="176"/>
      <c r="Q283" s="364"/>
      <c r="R283" s="179"/>
      <c r="S283" s="177"/>
      <c r="T283" s="178"/>
    </row>
    <row r="284" spans="1:20" s="169" customFormat="1">
      <c r="A284" s="459"/>
      <c r="B284" s="270">
        <v>42901</v>
      </c>
      <c r="C284" s="377" t="s">
        <v>653</v>
      </c>
      <c r="D284" s="263" t="s">
        <v>631</v>
      </c>
      <c r="E284" s="336" t="s">
        <v>27</v>
      </c>
      <c r="F284" s="253">
        <v>50</v>
      </c>
      <c r="G284" s="217">
        <v>5700</v>
      </c>
      <c r="H284" s="217">
        <f t="shared" si="15"/>
        <v>285000</v>
      </c>
      <c r="I284" s="453"/>
      <c r="J284" s="485"/>
      <c r="L284" s="147"/>
      <c r="M284" s="174"/>
      <c r="N284" s="175"/>
      <c r="O284" s="176"/>
      <c r="P284" s="176"/>
      <c r="Q284" s="364"/>
      <c r="R284" s="179"/>
      <c r="S284" s="177"/>
      <c r="T284" s="178"/>
    </row>
    <row r="285" spans="1:20" s="169" customFormat="1">
      <c r="A285" s="460"/>
      <c r="B285" s="270">
        <v>42901</v>
      </c>
      <c r="C285" s="377" t="s">
        <v>638</v>
      </c>
      <c r="D285" s="263" t="s">
        <v>619</v>
      </c>
      <c r="E285" s="336" t="s">
        <v>27</v>
      </c>
      <c r="F285" s="253">
        <v>30</v>
      </c>
      <c r="G285" s="217">
        <v>14735</v>
      </c>
      <c r="H285" s="217">
        <f t="shared" si="15"/>
        <v>442050</v>
      </c>
      <c r="I285" s="454"/>
      <c r="J285" s="485"/>
      <c r="L285" s="147"/>
      <c r="M285" s="174"/>
      <c r="N285" s="175"/>
      <c r="O285" s="176"/>
      <c r="P285" s="176"/>
      <c r="Q285" s="364"/>
      <c r="R285" s="179"/>
      <c r="S285" s="177"/>
      <c r="T285" s="178"/>
    </row>
    <row r="286" spans="1:20" s="169" customFormat="1">
      <c r="A286" s="392" t="s">
        <v>1108</v>
      </c>
      <c r="B286" s="270">
        <v>42901</v>
      </c>
      <c r="C286" s="348" t="s">
        <v>458</v>
      </c>
      <c r="D286" s="293" t="s">
        <v>1077</v>
      </c>
      <c r="E286" s="371" t="s">
        <v>1092</v>
      </c>
      <c r="F286" s="253">
        <v>10</v>
      </c>
      <c r="G286" s="217">
        <v>2250</v>
      </c>
      <c r="H286" s="217">
        <f t="shared" si="15"/>
        <v>22500</v>
      </c>
      <c r="I286" s="452">
        <f>SUM(H286:H299)</f>
        <v>3934704</v>
      </c>
      <c r="J286" s="485"/>
      <c r="L286" s="147"/>
      <c r="M286" s="174"/>
      <c r="N286" s="175"/>
      <c r="O286" s="176"/>
      <c r="P286" s="176"/>
      <c r="Q286" s="364"/>
      <c r="R286" s="179"/>
      <c r="S286" s="177"/>
      <c r="T286" s="178"/>
    </row>
    <row r="287" spans="1:20" s="169" customFormat="1">
      <c r="A287" s="458" t="s">
        <v>1109</v>
      </c>
      <c r="B287" s="270">
        <v>42901</v>
      </c>
      <c r="C287" s="348" t="s">
        <v>765</v>
      </c>
      <c r="D287" s="371" t="s">
        <v>1029</v>
      </c>
      <c r="E287" s="371" t="s">
        <v>146</v>
      </c>
      <c r="F287" s="253">
        <v>18</v>
      </c>
      <c r="G287" s="217">
        <v>52804</v>
      </c>
      <c r="H287" s="217">
        <f t="shared" si="15"/>
        <v>950472</v>
      </c>
      <c r="I287" s="453"/>
      <c r="J287" s="485"/>
      <c r="L287" s="147"/>
      <c r="M287" s="174"/>
      <c r="N287" s="175"/>
      <c r="O287" s="176"/>
      <c r="P287" s="176"/>
      <c r="Q287" s="364"/>
      <c r="R287" s="179"/>
      <c r="S287" s="177"/>
      <c r="T287" s="178"/>
    </row>
    <row r="288" spans="1:20" s="169" customFormat="1">
      <c r="A288" s="459"/>
      <c r="B288" s="270">
        <v>42901</v>
      </c>
      <c r="C288" s="348" t="s">
        <v>663</v>
      </c>
      <c r="D288" s="371" t="s">
        <v>1030</v>
      </c>
      <c r="E288" s="371" t="s">
        <v>1086</v>
      </c>
      <c r="F288" s="253">
        <v>3</v>
      </c>
      <c r="G288" s="217">
        <v>39998</v>
      </c>
      <c r="H288" s="217">
        <f t="shared" si="15"/>
        <v>119994</v>
      </c>
      <c r="I288" s="453"/>
      <c r="J288" s="485"/>
      <c r="L288" s="147"/>
      <c r="M288" s="174"/>
      <c r="N288" s="175"/>
      <c r="O288" s="176"/>
      <c r="P288" s="176"/>
      <c r="Q288" s="364"/>
      <c r="R288" s="179"/>
      <c r="S288" s="177"/>
      <c r="T288" s="178"/>
    </row>
    <row r="289" spans="1:20" s="169" customFormat="1">
      <c r="A289" s="459"/>
      <c r="B289" s="270">
        <v>42901</v>
      </c>
      <c r="C289" s="348" t="s">
        <v>823</v>
      </c>
      <c r="D289" s="371" t="s">
        <v>1031</v>
      </c>
      <c r="E289" s="371" t="s">
        <v>1086</v>
      </c>
      <c r="F289" s="253">
        <v>2</v>
      </c>
      <c r="G289" s="217">
        <v>68189</v>
      </c>
      <c r="H289" s="217">
        <f t="shared" si="15"/>
        <v>136378</v>
      </c>
      <c r="I289" s="453"/>
      <c r="J289" s="485"/>
      <c r="L289" s="147"/>
      <c r="M289" s="174"/>
      <c r="N289" s="175"/>
      <c r="O289" s="176"/>
      <c r="P289" s="176"/>
      <c r="Q289" s="364"/>
      <c r="R289" s="179"/>
      <c r="S289" s="177"/>
      <c r="T289" s="178"/>
    </row>
    <row r="290" spans="1:20" s="169" customFormat="1">
      <c r="A290" s="459"/>
      <c r="B290" s="270">
        <v>42901</v>
      </c>
      <c r="C290" s="348" t="s">
        <v>654</v>
      </c>
      <c r="D290" s="371" t="s">
        <v>1032</v>
      </c>
      <c r="E290" s="371" t="s">
        <v>1086</v>
      </c>
      <c r="F290" s="253">
        <v>2</v>
      </c>
      <c r="G290" s="217">
        <v>68091</v>
      </c>
      <c r="H290" s="217">
        <f t="shared" si="15"/>
        <v>136182</v>
      </c>
      <c r="I290" s="453"/>
      <c r="J290" s="485"/>
      <c r="L290" s="147"/>
      <c r="M290" s="174"/>
      <c r="N290" s="175"/>
      <c r="O290" s="176"/>
      <c r="P290" s="176"/>
      <c r="Q290" s="364"/>
      <c r="R290" s="179"/>
      <c r="S290" s="177"/>
      <c r="T290" s="178"/>
    </row>
    <row r="291" spans="1:20" s="169" customFormat="1">
      <c r="A291" s="459"/>
      <c r="B291" s="270">
        <v>42901</v>
      </c>
      <c r="C291" s="348" t="s">
        <v>657</v>
      </c>
      <c r="D291" s="371" t="s">
        <v>1110</v>
      </c>
      <c r="E291" s="371" t="s">
        <v>1086</v>
      </c>
      <c r="F291" s="253">
        <v>2</v>
      </c>
      <c r="G291" s="217">
        <v>66312</v>
      </c>
      <c r="H291" s="217">
        <f t="shared" si="15"/>
        <v>132624</v>
      </c>
      <c r="I291" s="453"/>
      <c r="J291" s="485"/>
      <c r="L291" s="147"/>
      <c r="M291" s="174"/>
      <c r="N291" s="175"/>
      <c r="O291" s="176"/>
      <c r="P291" s="176"/>
      <c r="Q291" s="364"/>
      <c r="R291" s="179"/>
      <c r="S291" s="177"/>
      <c r="T291" s="178"/>
    </row>
    <row r="292" spans="1:20" s="169" customFormat="1">
      <c r="A292" s="459"/>
      <c r="B292" s="270">
        <v>42901</v>
      </c>
      <c r="C292" s="348" t="s">
        <v>695</v>
      </c>
      <c r="D292" s="345" t="s">
        <v>1081</v>
      </c>
      <c r="E292" s="345" t="s">
        <v>115</v>
      </c>
      <c r="F292" s="253">
        <v>1</v>
      </c>
      <c r="G292" s="217">
        <v>50000</v>
      </c>
      <c r="H292" s="217">
        <f t="shared" si="15"/>
        <v>50000</v>
      </c>
      <c r="I292" s="453"/>
      <c r="J292" s="485"/>
      <c r="L292" s="147"/>
      <c r="M292" s="174"/>
      <c r="N292" s="175"/>
      <c r="O292" s="176"/>
      <c r="P292" s="176"/>
      <c r="Q292" s="364"/>
      <c r="R292" s="179"/>
      <c r="S292" s="177"/>
      <c r="T292" s="178"/>
    </row>
    <row r="293" spans="1:20" s="169" customFormat="1">
      <c r="A293" s="459"/>
      <c r="B293" s="270">
        <v>42901</v>
      </c>
      <c r="C293" s="348" t="s">
        <v>919</v>
      </c>
      <c r="D293" s="345" t="s">
        <v>1033</v>
      </c>
      <c r="E293" s="401" t="s">
        <v>115</v>
      </c>
      <c r="F293" s="253">
        <v>1</v>
      </c>
      <c r="G293" s="217">
        <v>50000</v>
      </c>
      <c r="H293" s="217">
        <f t="shared" si="15"/>
        <v>50000</v>
      </c>
      <c r="I293" s="453"/>
      <c r="J293" s="485"/>
      <c r="L293" s="147"/>
      <c r="M293" s="174"/>
      <c r="N293" s="175"/>
      <c r="O293" s="176"/>
      <c r="P293" s="176"/>
      <c r="Q293" s="364"/>
      <c r="R293" s="179"/>
      <c r="S293" s="177"/>
      <c r="T293" s="178"/>
    </row>
    <row r="294" spans="1:20" s="169" customFormat="1">
      <c r="A294" s="459"/>
      <c r="B294" s="270">
        <v>42901</v>
      </c>
      <c r="C294" s="348" t="s">
        <v>658</v>
      </c>
      <c r="D294" s="345" t="s">
        <v>1034</v>
      </c>
      <c r="E294" s="345" t="s">
        <v>1086</v>
      </c>
      <c r="F294" s="253">
        <v>2</v>
      </c>
      <c r="G294" s="217">
        <v>225000</v>
      </c>
      <c r="H294" s="217">
        <f t="shared" si="15"/>
        <v>450000</v>
      </c>
      <c r="I294" s="453"/>
      <c r="J294" s="485"/>
      <c r="L294" s="147"/>
      <c r="M294" s="174"/>
      <c r="N294" s="175"/>
      <c r="O294" s="176"/>
      <c r="P294" s="176"/>
      <c r="Q294" s="364"/>
      <c r="R294" s="179"/>
      <c r="S294" s="177"/>
      <c r="T294" s="178"/>
    </row>
    <row r="295" spans="1:20" s="169" customFormat="1">
      <c r="A295" s="459"/>
      <c r="B295" s="270">
        <v>42901</v>
      </c>
      <c r="C295" s="348" t="s">
        <v>639</v>
      </c>
      <c r="D295" s="345" t="s">
        <v>620</v>
      </c>
      <c r="E295" s="345" t="s">
        <v>115</v>
      </c>
      <c r="F295" s="372">
        <v>1</v>
      </c>
      <c r="G295" s="340">
        <v>185000</v>
      </c>
      <c r="H295" s="217">
        <f t="shared" si="15"/>
        <v>185000</v>
      </c>
      <c r="I295" s="453"/>
      <c r="J295" s="485"/>
      <c r="L295" s="147"/>
      <c r="M295" s="174"/>
      <c r="N295" s="175"/>
      <c r="O295" s="176"/>
      <c r="P295" s="176"/>
      <c r="Q295" s="364"/>
      <c r="R295" s="179"/>
      <c r="S295" s="177"/>
      <c r="T295" s="178"/>
    </row>
    <row r="296" spans="1:20" s="169" customFormat="1">
      <c r="A296" s="459"/>
      <c r="B296" s="270">
        <v>42901</v>
      </c>
      <c r="C296" s="348" t="s">
        <v>951</v>
      </c>
      <c r="D296" s="345" t="s">
        <v>1035</v>
      </c>
      <c r="E296" s="345" t="s">
        <v>75</v>
      </c>
      <c r="F296" s="372">
        <v>4</v>
      </c>
      <c r="G296" s="340">
        <v>36460</v>
      </c>
      <c r="H296" s="217">
        <f t="shared" si="15"/>
        <v>145840</v>
      </c>
      <c r="I296" s="453"/>
      <c r="J296" s="485"/>
      <c r="L296" s="147"/>
      <c r="M296" s="174"/>
      <c r="N296" s="175"/>
      <c r="O296" s="176"/>
      <c r="P296" s="176"/>
      <c r="Q296" s="364"/>
      <c r="R296" s="179"/>
      <c r="S296" s="177"/>
      <c r="T296" s="178"/>
    </row>
    <row r="297" spans="1:20" s="169" customFormat="1">
      <c r="A297" s="459"/>
      <c r="B297" s="270">
        <v>42901</v>
      </c>
      <c r="C297" s="348" t="s">
        <v>640</v>
      </c>
      <c r="D297" s="345" t="s">
        <v>621</v>
      </c>
      <c r="E297" s="345" t="s">
        <v>146</v>
      </c>
      <c r="F297" s="372">
        <v>12</v>
      </c>
      <c r="G297" s="340">
        <v>27000</v>
      </c>
      <c r="H297" s="217">
        <f t="shared" si="15"/>
        <v>324000</v>
      </c>
      <c r="I297" s="453"/>
      <c r="J297" s="485"/>
      <c r="L297" s="147"/>
      <c r="M297" s="174"/>
      <c r="N297" s="175"/>
      <c r="O297" s="176"/>
      <c r="P297" s="176"/>
      <c r="Q297" s="364"/>
      <c r="R297" s="179"/>
      <c r="S297" s="177"/>
      <c r="T297" s="178"/>
    </row>
    <row r="298" spans="1:20" s="169" customFormat="1">
      <c r="A298" s="459"/>
      <c r="B298" s="270">
        <v>42901</v>
      </c>
      <c r="C298" s="348" t="s">
        <v>641</v>
      </c>
      <c r="D298" s="345" t="s">
        <v>1036</v>
      </c>
      <c r="E298" s="345" t="s">
        <v>1087</v>
      </c>
      <c r="F298" s="372">
        <v>10</v>
      </c>
      <c r="G298" s="340">
        <v>8626</v>
      </c>
      <c r="H298" s="217">
        <f t="shared" si="15"/>
        <v>86260</v>
      </c>
      <c r="I298" s="453"/>
      <c r="J298" s="485"/>
      <c r="L298" s="147"/>
      <c r="M298" s="174"/>
      <c r="N298" s="175"/>
      <c r="O298" s="176"/>
      <c r="P298" s="176"/>
      <c r="Q298" s="364"/>
      <c r="R298" s="179"/>
      <c r="S298" s="177"/>
      <c r="T298" s="178"/>
    </row>
    <row r="299" spans="1:20" s="169" customFormat="1">
      <c r="A299" s="460"/>
      <c r="B299" s="270">
        <v>42901</v>
      </c>
      <c r="C299" s="348" t="s">
        <v>908</v>
      </c>
      <c r="D299" s="345" t="s">
        <v>1037</v>
      </c>
      <c r="E299" s="345" t="s">
        <v>75</v>
      </c>
      <c r="F299" s="372">
        <v>6</v>
      </c>
      <c r="G299" s="340">
        <v>190909</v>
      </c>
      <c r="H299" s="217">
        <f t="shared" si="15"/>
        <v>1145454</v>
      </c>
      <c r="I299" s="454"/>
      <c r="J299" s="485"/>
      <c r="L299" s="147"/>
      <c r="M299" s="174"/>
      <c r="N299" s="175"/>
      <c r="O299" s="176"/>
      <c r="P299" s="176"/>
      <c r="Q299" s="364"/>
      <c r="R299" s="179"/>
      <c r="S299" s="177"/>
      <c r="T299" s="178"/>
    </row>
    <row r="300" spans="1:20" s="169" customFormat="1">
      <c r="A300" s="463" t="s">
        <v>1114</v>
      </c>
      <c r="B300" s="270">
        <v>42901</v>
      </c>
      <c r="C300" s="348" t="s">
        <v>1111</v>
      </c>
      <c r="D300" s="345" t="s">
        <v>1115</v>
      </c>
      <c r="E300" s="345" t="s">
        <v>4</v>
      </c>
      <c r="F300" s="372">
        <v>5</v>
      </c>
      <c r="G300" s="340"/>
      <c r="H300" s="217">
        <f t="shared" si="15"/>
        <v>0</v>
      </c>
      <c r="I300" s="487"/>
      <c r="J300" s="485"/>
      <c r="L300" s="147"/>
      <c r="M300" s="174"/>
      <c r="N300" s="175"/>
      <c r="O300" s="176"/>
      <c r="P300" s="176"/>
      <c r="Q300" s="364"/>
      <c r="R300" s="179"/>
      <c r="S300" s="177"/>
      <c r="T300" s="178"/>
    </row>
    <row r="301" spans="1:20" s="169" customFormat="1">
      <c r="A301" s="464"/>
      <c r="B301" s="270">
        <v>42901</v>
      </c>
      <c r="C301" s="348" t="s">
        <v>1112</v>
      </c>
      <c r="D301" s="345" t="s">
        <v>1116</v>
      </c>
      <c r="E301" s="345" t="s">
        <v>4</v>
      </c>
      <c r="F301" s="372">
        <v>3</v>
      </c>
      <c r="G301" s="340"/>
      <c r="H301" s="217">
        <f t="shared" si="15"/>
        <v>0</v>
      </c>
      <c r="I301" s="488"/>
      <c r="J301" s="485"/>
      <c r="L301" s="147"/>
      <c r="M301" s="174"/>
      <c r="N301" s="175"/>
      <c r="O301" s="176"/>
      <c r="P301" s="176"/>
      <c r="Q301" s="364"/>
      <c r="R301" s="179"/>
      <c r="S301" s="177"/>
      <c r="T301" s="178"/>
    </row>
    <row r="302" spans="1:20" s="169" customFormat="1">
      <c r="A302" s="464"/>
      <c r="B302" s="270">
        <v>42901</v>
      </c>
      <c r="C302" s="348">
        <v>40305002</v>
      </c>
      <c r="D302" s="345" t="s">
        <v>1117</v>
      </c>
      <c r="E302" s="345" t="s">
        <v>4</v>
      </c>
      <c r="F302" s="374">
        <v>3</v>
      </c>
      <c r="G302" s="340"/>
      <c r="H302" s="217">
        <f t="shared" si="15"/>
        <v>0</v>
      </c>
      <c r="I302" s="488"/>
      <c r="J302" s="485"/>
      <c r="L302" s="147"/>
      <c r="M302" s="174"/>
      <c r="N302" s="175"/>
      <c r="O302" s="176"/>
      <c r="P302" s="176"/>
      <c r="Q302" s="364"/>
      <c r="R302" s="179"/>
      <c r="S302" s="177"/>
      <c r="T302" s="178"/>
    </row>
    <row r="303" spans="1:20" s="169" customFormat="1">
      <c r="A303" s="465"/>
      <c r="B303" s="270">
        <v>42901</v>
      </c>
      <c r="C303" s="348" t="s">
        <v>1113</v>
      </c>
      <c r="D303" s="345" t="s">
        <v>1118</v>
      </c>
      <c r="E303" s="345" t="s">
        <v>27</v>
      </c>
      <c r="F303" s="372">
        <v>1</v>
      </c>
      <c r="G303" s="340"/>
      <c r="H303" s="217">
        <f t="shared" si="15"/>
        <v>0</v>
      </c>
      <c r="I303" s="489"/>
      <c r="J303" s="485"/>
      <c r="L303" s="147"/>
      <c r="M303" s="174"/>
      <c r="N303" s="175"/>
      <c r="O303" s="176"/>
      <c r="P303" s="176"/>
      <c r="Q303" s="364"/>
      <c r="R303" s="179"/>
      <c r="S303" s="177"/>
      <c r="T303" s="178"/>
    </row>
    <row r="304" spans="1:20" s="169" customFormat="1">
      <c r="A304" s="463">
        <v>79761</v>
      </c>
      <c r="B304" s="270">
        <v>42908</v>
      </c>
      <c r="C304" s="379">
        <v>2583</v>
      </c>
      <c r="D304" s="345" t="s">
        <v>910</v>
      </c>
      <c r="E304" s="401" t="s">
        <v>75</v>
      </c>
      <c r="F304" s="372">
        <v>48</v>
      </c>
      <c r="G304" s="340">
        <f>70364/24</f>
        <v>2931.8333333333335</v>
      </c>
      <c r="H304" s="217">
        <f t="shared" si="15"/>
        <v>140728</v>
      </c>
      <c r="I304" s="487">
        <f>H304+H305+H306+H307</f>
        <v>631638</v>
      </c>
      <c r="J304" s="485"/>
      <c r="L304" s="147"/>
      <c r="M304" s="174"/>
      <c r="N304" s="175"/>
      <c r="O304" s="176"/>
      <c r="P304" s="176"/>
      <c r="Q304" s="364"/>
      <c r="R304" s="179"/>
      <c r="S304" s="177"/>
      <c r="T304" s="178"/>
    </row>
    <row r="305" spans="1:20" s="169" customFormat="1">
      <c r="A305" s="464"/>
      <c r="B305" s="270">
        <v>42908</v>
      </c>
      <c r="C305" s="379">
        <v>7615</v>
      </c>
      <c r="D305" s="345" t="s">
        <v>613</v>
      </c>
      <c r="E305" s="401" t="s">
        <v>75</v>
      </c>
      <c r="F305" s="372">
        <v>24</v>
      </c>
      <c r="G305" s="340">
        <f>186546/24</f>
        <v>7772.75</v>
      </c>
      <c r="H305" s="217">
        <f t="shared" si="15"/>
        <v>186546</v>
      </c>
      <c r="I305" s="488"/>
      <c r="J305" s="485"/>
      <c r="L305" s="147"/>
      <c r="M305" s="174"/>
      <c r="N305" s="175"/>
      <c r="O305" s="176"/>
      <c r="P305" s="176"/>
      <c r="Q305" s="364"/>
      <c r="R305" s="179"/>
      <c r="S305" s="177"/>
      <c r="T305" s="178"/>
    </row>
    <row r="306" spans="1:20" s="169" customFormat="1">
      <c r="A306" s="464"/>
      <c r="B306" s="270">
        <v>42908</v>
      </c>
      <c r="C306" s="379">
        <v>7415</v>
      </c>
      <c r="D306" s="345" t="s">
        <v>612</v>
      </c>
      <c r="E306" s="401" t="s">
        <v>75</v>
      </c>
      <c r="F306" s="253">
        <v>24</v>
      </c>
      <c r="G306" s="217">
        <f>186546/24</f>
        <v>7772.75</v>
      </c>
      <c r="H306" s="217">
        <f t="shared" si="15"/>
        <v>186546</v>
      </c>
      <c r="I306" s="488"/>
      <c r="J306" s="485"/>
      <c r="L306" s="147"/>
      <c r="M306" s="174"/>
      <c r="N306" s="175"/>
      <c r="O306" s="176"/>
      <c r="P306" s="176"/>
      <c r="Q306" s="364"/>
      <c r="R306" s="179"/>
      <c r="S306" s="177"/>
      <c r="T306" s="178"/>
    </row>
    <row r="307" spans="1:20" s="169" customFormat="1">
      <c r="A307" s="465"/>
      <c r="B307" s="270">
        <v>42908</v>
      </c>
      <c r="C307" s="379">
        <v>2373</v>
      </c>
      <c r="D307" s="345" t="s">
        <v>750</v>
      </c>
      <c r="E307" s="401" t="s">
        <v>75</v>
      </c>
      <c r="F307" s="253">
        <v>24</v>
      </c>
      <c r="G307" s="217">
        <f>117818/24</f>
        <v>4909.083333333333</v>
      </c>
      <c r="H307" s="217">
        <f t="shared" si="15"/>
        <v>117818</v>
      </c>
      <c r="I307" s="489"/>
      <c r="J307" s="485"/>
      <c r="L307" s="147"/>
      <c r="M307" s="174"/>
      <c r="N307" s="175"/>
      <c r="O307" s="176"/>
      <c r="P307" s="176"/>
      <c r="Q307" s="364"/>
      <c r="R307" s="179"/>
      <c r="S307" s="177"/>
      <c r="T307" s="178"/>
    </row>
    <row r="308" spans="1:20" s="169" customFormat="1">
      <c r="A308" s="397"/>
      <c r="B308" s="270">
        <v>42908</v>
      </c>
      <c r="C308" s="348" t="s">
        <v>485</v>
      </c>
      <c r="D308" s="345" t="s">
        <v>486</v>
      </c>
      <c r="E308" s="345" t="s">
        <v>27</v>
      </c>
      <c r="F308" s="253">
        <v>30</v>
      </c>
      <c r="G308" s="217"/>
      <c r="H308" s="217">
        <f t="shared" si="15"/>
        <v>0</v>
      </c>
      <c r="I308" s="351"/>
      <c r="J308" s="485"/>
      <c r="L308" s="147"/>
      <c r="M308" s="174"/>
      <c r="N308" s="175"/>
      <c r="O308" s="176"/>
      <c r="P308" s="176"/>
      <c r="Q308" s="364"/>
      <c r="R308" s="179"/>
      <c r="S308" s="177"/>
      <c r="T308" s="178"/>
    </row>
    <row r="309" spans="1:20" s="169" customFormat="1">
      <c r="A309" s="397"/>
      <c r="B309" s="270">
        <v>42908</v>
      </c>
      <c r="C309" s="348" t="s">
        <v>492</v>
      </c>
      <c r="D309" s="345" t="s">
        <v>493</v>
      </c>
      <c r="E309" s="345" t="s">
        <v>494</v>
      </c>
      <c r="F309" s="253">
        <v>1</v>
      </c>
      <c r="G309" s="217"/>
      <c r="H309" s="217">
        <f t="shared" si="15"/>
        <v>0</v>
      </c>
      <c r="I309" s="351"/>
      <c r="J309" s="485"/>
      <c r="L309" s="147"/>
      <c r="M309" s="174"/>
      <c r="N309" s="175"/>
      <c r="O309" s="176"/>
      <c r="P309" s="176"/>
      <c r="Q309" s="364"/>
      <c r="R309" s="179"/>
      <c r="S309" s="177"/>
      <c r="T309" s="178"/>
    </row>
    <row r="310" spans="1:20" s="169" customFormat="1">
      <c r="A310" s="397"/>
      <c r="B310" s="270">
        <v>42908</v>
      </c>
      <c r="C310" s="348" t="s">
        <v>503</v>
      </c>
      <c r="D310" s="345" t="s">
        <v>504</v>
      </c>
      <c r="E310" s="345" t="s">
        <v>494</v>
      </c>
      <c r="F310" s="253">
        <v>1</v>
      </c>
      <c r="G310" s="217"/>
      <c r="H310" s="217">
        <f t="shared" si="15"/>
        <v>0</v>
      </c>
      <c r="I310" s="351"/>
      <c r="J310" s="485"/>
      <c r="L310" s="147"/>
      <c r="M310" s="174"/>
      <c r="N310" s="175"/>
      <c r="O310" s="176"/>
      <c r="P310" s="176"/>
      <c r="Q310" s="364"/>
      <c r="R310" s="179"/>
      <c r="S310" s="177"/>
      <c r="T310" s="178"/>
    </row>
    <row r="311" spans="1:20" s="169" customFormat="1">
      <c r="A311" s="397"/>
      <c r="B311" s="270">
        <v>42908</v>
      </c>
      <c r="C311" s="348" t="s">
        <v>479</v>
      </c>
      <c r="D311" s="345" t="s">
        <v>480</v>
      </c>
      <c r="E311" s="345" t="s">
        <v>27</v>
      </c>
      <c r="F311" s="253">
        <v>1000</v>
      </c>
      <c r="G311" s="217"/>
      <c r="H311" s="217">
        <f t="shared" si="15"/>
        <v>0</v>
      </c>
      <c r="I311" s="351"/>
      <c r="J311" s="485"/>
      <c r="L311" s="147"/>
      <c r="M311" s="174"/>
      <c r="N311" s="175"/>
      <c r="O311" s="176"/>
      <c r="P311" s="176"/>
      <c r="Q311" s="364"/>
      <c r="R311" s="179"/>
      <c r="S311" s="177"/>
      <c r="T311" s="178"/>
    </row>
    <row r="312" spans="1:20" s="169" customFormat="1">
      <c r="A312" s="397"/>
      <c r="B312" s="270">
        <v>42908</v>
      </c>
      <c r="C312" s="348" t="s">
        <v>917</v>
      </c>
      <c r="D312" s="345" t="s">
        <v>918</v>
      </c>
      <c r="E312" s="345" t="s">
        <v>4</v>
      </c>
      <c r="F312" s="253">
        <v>8</v>
      </c>
      <c r="G312" s="217"/>
      <c r="H312" s="217">
        <f t="shared" si="15"/>
        <v>0</v>
      </c>
      <c r="I312" s="351"/>
      <c r="J312" s="485"/>
      <c r="L312" s="147"/>
      <c r="M312" s="174"/>
      <c r="N312" s="175"/>
      <c r="O312" s="176"/>
      <c r="P312" s="176"/>
      <c r="Q312" s="364"/>
      <c r="R312" s="179"/>
      <c r="S312" s="177"/>
      <c r="T312" s="178"/>
    </row>
    <row r="313" spans="1:20" s="169" customFormat="1">
      <c r="A313" s="397"/>
      <c r="B313" s="270">
        <v>42908</v>
      </c>
      <c r="C313" s="348" t="s">
        <v>662</v>
      </c>
      <c r="D313" s="345" t="s">
        <v>474</v>
      </c>
      <c r="E313" s="345" t="s">
        <v>4</v>
      </c>
      <c r="F313" s="253">
        <v>1</v>
      </c>
      <c r="G313" s="217"/>
      <c r="H313" s="217">
        <f t="shared" si="15"/>
        <v>0</v>
      </c>
      <c r="I313" s="351"/>
      <c r="J313" s="485"/>
      <c r="L313" s="147"/>
      <c r="M313" s="174"/>
      <c r="N313" s="175"/>
      <c r="O313" s="176"/>
      <c r="P313" s="176"/>
      <c r="Q313" s="364"/>
      <c r="R313" s="179"/>
      <c r="S313" s="177"/>
      <c r="T313" s="178"/>
    </row>
    <row r="314" spans="1:20" s="169" customFormat="1">
      <c r="A314" s="397"/>
      <c r="B314" s="270">
        <v>42908</v>
      </c>
      <c r="C314" s="348" t="s">
        <v>644</v>
      </c>
      <c r="D314" s="345" t="s">
        <v>603</v>
      </c>
      <c r="E314" s="345" t="s">
        <v>4</v>
      </c>
      <c r="F314" s="253">
        <v>2</v>
      </c>
      <c r="G314" s="217"/>
      <c r="H314" s="217">
        <f t="shared" si="15"/>
        <v>0</v>
      </c>
      <c r="I314" s="351"/>
      <c r="J314" s="485"/>
      <c r="L314" s="147"/>
      <c r="M314" s="174"/>
      <c r="N314" s="175"/>
      <c r="O314" s="176"/>
      <c r="P314" s="176"/>
      <c r="Q314" s="364"/>
      <c r="R314" s="179"/>
      <c r="S314" s="177"/>
      <c r="T314" s="178"/>
    </row>
    <row r="315" spans="1:20" s="169" customFormat="1">
      <c r="A315" s="392"/>
      <c r="B315" s="270">
        <v>42908</v>
      </c>
      <c r="C315" s="348" t="s">
        <v>646</v>
      </c>
      <c r="D315" s="345" t="s">
        <v>606</v>
      </c>
      <c r="E315" s="345" t="s">
        <v>4</v>
      </c>
      <c r="F315" s="253">
        <v>2</v>
      </c>
      <c r="G315" s="217"/>
      <c r="H315" s="217">
        <f t="shared" si="15"/>
        <v>0</v>
      </c>
      <c r="I315" s="351"/>
      <c r="J315" s="485"/>
      <c r="L315" s="147"/>
      <c r="M315" s="174"/>
      <c r="N315" s="175"/>
      <c r="O315" s="176"/>
      <c r="P315" s="176"/>
      <c r="Q315" s="364"/>
      <c r="R315" s="179"/>
      <c r="S315" s="177"/>
      <c r="T315" s="178"/>
    </row>
    <row r="316" spans="1:20" s="169" customFormat="1">
      <c r="A316" s="392"/>
      <c r="B316" s="270">
        <v>42908</v>
      </c>
      <c r="C316" s="348" t="s">
        <v>143</v>
      </c>
      <c r="D316" s="345" t="s">
        <v>144</v>
      </c>
      <c r="E316" s="345" t="s">
        <v>115</v>
      </c>
      <c r="F316" s="253">
        <v>10</v>
      </c>
      <c r="G316" s="217"/>
      <c r="H316" s="217">
        <f t="shared" si="15"/>
        <v>0</v>
      </c>
      <c r="I316" s="351"/>
      <c r="J316" s="485"/>
      <c r="L316" s="147"/>
      <c r="M316" s="174"/>
      <c r="N316" s="175"/>
      <c r="O316" s="176"/>
      <c r="P316" s="176"/>
      <c r="Q316" s="364"/>
      <c r="R316" s="179"/>
      <c r="S316" s="177"/>
      <c r="T316" s="178"/>
    </row>
    <row r="317" spans="1:20" s="169" customFormat="1">
      <c r="A317" s="392"/>
      <c r="B317" s="270">
        <v>42908</v>
      </c>
      <c r="C317" s="348" t="s">
        <v>746</v>
      </c>
      <c r="D317" s="345" t="s">
        <v>747</v>
      </c>
      <c r="E317" s="345" t="s">
        <v>4</v>
      </c>
      <c r="F317" s="253">
        <v>2</v>
      </c>
      <c r="G317" s="217"/>
      <c r="H317" s="217">
        <f t="shared" si="15"/>
        <v>0</v>
      </c>
      <c r="I317" s="351"/>
      <c r="J317" s="485"/>
      <c r="L317" s="147"/>
      <c r="M317" s="174"/>
      <c r="N317" s="175"/>
      <c r="O317" s="176"/>
      <c r="P317" s="176"/>
      <c r="Q317" s="364"/>
      <c r="R317" s="179"/>
      <c r="S317" s="177"/>
      <c r="T317" s="178"/>
    </row>
    <row r="318" spans="1:20" s="169" customFormat="1">
      <c r="A318" s="392"/>
      <c r="B318" s="270">
        <v>42908</v>
      </c>
      <c r="C318" s="348" t="s">
        <v>818</v>
      </c>
      <c r="D318" s="345" t="s">
        <v>819</v>
      </c>
      <c r="E318" s="345" t="s">
        <v>99</v>
      </c>
      <c r="F318" s="253">
        <v>4</v>
      </c>
      <c r="G318" s="217"/>
      <c r="H318" s="217">
        <f t="shared" si="15"/>
        <v>0</v>
      </c>
      <c r="I318" s="351"/>
      <c r="J318" s="485"/>
      <c r="L318" s="147"/>
      <c r="M318" s="174"/>
      <c r="N318" s="175"/>
      <c r="O318" s="176"/>
      <c r="P318" s="176"/>
      <c r="Q318" s="364"/>
      <c r="R318" s="179"/>
      <c r="S318" s="177"/>
      <c r="T318" s="178"/>
    </row>
    <row r="319" spans="1:20" s="169" customFormat="1">
      <c r="A319" s="392"/>
      <c r="B319" s="270">
        <v>42908</v>
      </c>
      <c r="C319" s="348" t="s">
        <v>820</v>
      </c>
      <c r="D319" s="345" t="s">
        <v>821</v>
      </c>
      <c r="E319" s="345" t="s">
        <v>99</v>
      </c>
      <c r="F319" s="253">
        <v>3</v>
      </c>
      <c r="G319" s="217"/>
      <c r="H319" s="217">
        <f t="shared" si="15"/>
        <v>0</v>
      </c>
      <c r="I319" s="351"/>
      <c r="J319" s="485"/>
      <c r="L319" s="147"/>
      <c r="M319" s="174"/>
      <c r="N319" s="175"/>
      <c r="O319" s="176"/>
      <c r="P319" s="176"/>
      <c r="Q319" s="364"/>
      <c r="R319" s="179"/>
      <c r="S319" s="177"/>
      <c r="T319" s="178"/>
    </row>
    <row r="320" spans="1:20" s="169" customFormat="1">
      <c r="A320" s="392"/>
      <c r="B320" s="270">
        <v>42908</v>
      </c>
      <c r="C320" s="348" t="s">
        <v>505</v>
      </c>
      <c r="D320" s="345" t="s">
        <v>902</v>
      </c>
      <c r="E320" s="345" t="s">
        <v>99</v>
      </c>
      <c r="F320" s="253">
        <v>3</v>
      </c>
      <c r="G320" s="217"/>
      <c r="H320" s="217">
        <f t="shared" si="15"/>
        <v>0</v>
      </c>
      <c r="I320" s="351"/>
      <c r="J320" s="485"/>
      <c r="L320" s="147"/>
      <c r="M320" s="174"/>
      <c r="N320" s="175"/>
      <c r="O320" s="176"/>
      <c r="P320" s="176"/>
      <c r="Q320" s="364"/>
      <c r="R320" s="179"/>
      <c r="S320" s="177"/>
      <c r="T320" s="178"/>
    </row>
    <row r="321" spans="1:20" s="169" customFormat="1">
      <c r="A321" s="392"/>
      <c r="B321" s="270">
        <v>42908</v>
      </c>
      <c r="C321" s="348" t="s">
        <v>506</v>
      </c>
      <c r="D321" s="345" t="s">
        <v>903</v>
      </c>
      <c r="E321" s="345" t="s">
        <v>99</v>
      </c>
      <c r="F321" s="253">
        <v>3</v>
      </c>
      <c r="G321" s="217"/>
      <c r="H321" s="217">
        <f t="shared" si="15"/>
        <v>0</v>
      </c>
      <c r="I321" s="351"/>
      <c r="J321" s="485"/>
      <c r="L321" s="147"/>
      <c r="M321" s="174"/>
      <c r="N321" s="175"/>
      <c r="O321" s="176"/>
      <c r="P321" s="176"/>
      <c r="Q321" s="364"/>
      <c r="R321" s="179"/>
      <c r="S321" s="177"/>
      <c r="T321" s="178"/>
    </row>
    <row r="322" spans="1:20" s="169" customFormat="1">
      <c r="A322" s="458" t="s">
        <v>1120</v>
      </c>
      <c r="B322" s="270">
        <v>42908</v>
      </c>
      <c r="C322" s="377" t="s">
        <v>80</v>
      </c>
      <c r="D322" s="263" t="s">
        <v>1121</v>
      </c>
      <c r="E322" s="263" t="s">
        <v>1086</v>
      </c>
      <c r="F322" s="253">
        <v>3</v>
      </c>
      <c r="G322" s="217">
        <v>87454</v>
      </c>
      <c r="H322" s="217">
        <f t="shared" si="15"/>
        <v>262362</v>
      </c>
      <c r="I322" s="487">
        <f>SUM(H322:H359)</f>
        <v>16255782</v>
      </c>
      <c r="J322" s="485"/>
      <c r="L322" s="147"/>
      <c r="M322" s="174"/>
      <c r="N322" s="175"/>
      <c r="O322" s="176"/>
      <c r="P322" s="176"/>
      <c r="Q322" s="364"/>
      <c r="R322" s="179"/>
      <c r="S322" s="177"/>
      <c r="T322" s="178"/>
    </row>
    <row r="323" spans="1:20" s="169" customFormat="1">
      <c r="A323" s="459"/>
      <c r="B323" s="270">
        <v>42908</v>
      </c>
      <c r="C323" s="377" t="s">
        <v>82</v>
      </c>
      <c r="D323" s="263" t="s">
        <v>5</v>
      </c>
      <c r="E323" s="263" t="s">
        <v>4</v>
      </c>
      <c r="F323" s="253">
        <v>5</v>
      </c>
      <c r="G323" s="217">
        <v>91816</v>
      </c>
      <c r="H323" s="217">
        <f t="shared" si="15"/>
        <v>459080</v>
      </c>
      <c r="I323" s="488"/>
      <c r="J323" s="485"/>
      <c r="L323" s="147"/>
      <c r="M323" s="174"/>
      <c r="N323" s="175"/>
      <c r="O323" s="176"/>
      <c r="P323" s="176"/>
      <c r="Q323" s="364"/>
      <c r="R323" s="179"/>
      <c r="S323" s="177"/>
      <c r="T323" s="178"/>
    </row>
    <row r="324" spans="1:20" s="169" customFormat="1">
      <c r="A324" s="459"/>
      <c r="B324" s="270">
        <v>42908</v>
      </c>
      <c r="C324" s="377" t="s">
        <v>83</v>
      </c>
      <c r="D324" s="263" t="s">
        <v>84</v>
      </c>
      <c r="E324" s="263" t="s">
        <v>4</v>
      </c>
      <c r="F324" s="253">
        <v>7</v>
      </c>
      <c r="G324" s="217">
        <v>93550</v>
      </c>
      <c r="H324" s="217">
        <f t="shared" si="15"/>
        <v>654850</v>
      </c>
      <c r="I324" s="488"/>
      <c r="J324" s="485"/>
      <c r="L324" s="147"/>
      <c r="M324" s="174"/>
      <c r="N324" s="175"/>
      <c r="O324" s="176"/>
      <c r="P324" s="176"/>
      <c r="Q324" s="364"/>
      <c r="R324" s="179"/>
      <c r="S324" s="177"/>
      <c r="T324" s="178"/>
    </row>
    <row r="325" spans="1:20" s="169" customFormat="1">
      <c r="A325" s="459"/>
      <c r="B325" s="270">
        <v>42908</v>
      </c>
      <c r="C325" s="377" t="s">
        <v>93</v>
      </c>
      <c r="D325" s="371" t="s">
        <v>981</v>
      </c>
      <c r="E325" s="373" t="s">
        <v>4</v>
      </c>
      <c r="F325" s="253">
        <v>2</v>
      </c>
      <c r="G325" s="217">
        <v>172885</v>
      </c>
      <c r="H325" s="217">
        <f t="shared" si="15"/>
        <v>345770</v>
      </c>
      <c r="I325" s="488"/>
      <c r="J325" s="485"/>
      <c r="L325" s="147"/>
      <c r="M325" s="174"/>
      <c r="N325" s="175"/>
      <c r="O325" s="176"/>
      <c r="P325" s="176"/>
      <c r="Q325" s="364"/>
      <c r="R325" s="179"/>
      <c r="S325" s="177"/>
      <c r="T325" s="178"/>
    </row>
    <row r="326" spans="1:20" s="169" customFormat="1">
      <c r="A326" s="459"/>
      <c r="B326" s="270">
        <v>42908</v>
      </c>
      <c r="C326" s="377" t="s">
        <v>64</v>
      </c>
      <c r="D326" s="371" t="s">
        <v>982</v>
      </c>
      <c r="E326" s="373" t="s">
        <v>4</v>
      </c>
      <c r="F326" s="253">
        <v>25</v>
      </c>
      <c r="G326" s="217">
        <v>85000</v>
      </c>
      <c r="H326" s="217">
        <f t="shared" ref="H326:H389" si="16">F326*G326</f>
        <v>2125000</v>
      </c>
      <c r="I326" s="488"/>
      <c r="J326" s="485"/>
      <c r="L326" s="147"/>
      <c r="M326" s="174"/>
      <c r="N326" s="175"/>
      <c r="O326" s="176"/>
      <c r="P326" s="176"/>
      <c r="Q326" s="364"/>
      <c r="R326" s="179"/>
      <c r="S326" s="177"/>
      <c r="T326" s="178"/>
    </row>
    <row r="327" spans="1:20" s="169" customFormat="1">
      <c r="A327" s="459"/>
      <c r="B327" s="270">
        <v>42908</v>
      </c>
      <c r="C327" s="377" t="s">
        <v>95</v>
      </c>
      <c r="D327" s="371" t="s">
        <v>983</v>
      </c>
      <c r="E327" s="373" t="s">
        <v>4</v>
      </c>
      <c r="F327" s="253">
        <v>20</v>
      </c>
      <c r="G327" s="217">
        <v>134886</v>
      </c>
      <c r="H327" s="217">
        <f t="shared" si="16"/>
        <v>2697720</v>
      </c>
      <c r="I327" s="488"/>
      <c r="J327" s="485"/>
      <c r="L327" s="147"/>
      <c r="M327" s="174"/>
      <c r="N327" s="175"/>
      <c r="O327" s="176"/>
      <c r="P327" s="176"/>
      <c r="Q327" s="364"/>
      <c r="R327" s="179"/>
      <c r="S327" s="177"/>
      <c r="T327" s="178"/>
    </row>
    <row r="328" spans="1:20" s="169" customFormat="1">
      <c r="A328" s="459"/>
      <c r="B328" s="270">
        <v>42908</v>
      </c>
      <c r="C328" s="377" t="s">
        <v>102</v>
      </c>
      <c r="D328" s="371" t="s">
        <v>985</v>
      </c>
      <c r="E328" s="373" t="s">
        <v>4</v>
      </c>
      <c r="F328" s="253">
        <v>3</v>
      </c>
      <c r="G328" s="217">
        <v>57272</v>
      </c>
      <c r="H328" s="217">
        <f t="shared" si="16"/>
        <v>171816</v>
      </c>
      <c r="I328" s="488"/>
      <c r="J328" s="485"/>
      <c r="L328" s="147"/>
      <c r="M328" s="174"/>
      <c r="N328" s="175"/>
      <c r="O328" s="176"/>
      <c r="P328" s="176"/>
      <c r="Q328" s="364"/>
      <c r="R328" s="179"/>
      <c r="S328" s="177"/>
      <c r="T328" s="178"/>
    </row>
    <row r="329" spans="1:20" s="169" customFormat="1">
      <c r="A329" s="459"/>
      <c r="B329" s="270">
        <v>42908</v>
      </c>
      <c r="C329" s="377" t="s">
        <v>104</v>
      </c>
      <c r="D329" s="371" t="s">
        <v>1063</v>
      </c>
      <c r="E329" s="373" t="s">
        <v>4</v>
      </c>
      <c r="F329" s="253">
        <v>3</v>
      </c>
      <c r="G329" s="217">
        <v>30727</v>
      </c>
      <c r="H329" s="217">
        <f t="shared" si="16"/>
        <v>92181</v>
      </c>
      <c r="I329" s="488"/>
      <c r="J329" s="485"/>
      <c r="L329" s="147"/>
      <c r="M329" s="174"/>
      <c r="N329" s="175"/>
      <c r="O329" s="176"/>
      <c r="P329" s="176"/>
      <c r="Q329" s="364"/>
      <c r="R329" s="179"/>
      <c r="S329" s="177"/>
      <c r="T329" s="178"/>
    </row>
    <row r="330" spans="1:20" s="169" customFormat="1">
      <c r="A330" s="459"/>
      <c r="B330" s="270">
        <v>42908</v>
      </c>
      <c r="C330" s="377" t="s">
        <v>33</v>
      </c>
      <c r="D330" s="371" t="s">
        <v>986</v>
      </c>
      <c r="E330" s="373" t="s">
        <v>146</v>
      </c>
      <c r="F330" s="253">
        <v>12</v>
      </c>
      <c r="G330" s="217">
        <v>49995</v>
      </c>
      <c r="H330" s="217">
        <f t="shared" si="16"/>
        <v>599940</v>
      </c>
      <c r="I330" s="488"/>
      <c r="J330" s="485"/>
      <c r="L330" s="147"/>
      <c r="M330" s="174"/>
      <c r="N330" s="175"/>
      <c r="O330" s="176"/>
      <c r="P330" s="176"/>
      <c r="Q330" s="364"/>
      <c r="R330" s="179"/>
      <c r="S330" s="177"/>
      <c r="T330" s="178"/>
    </row>
    <row r="331" spans="1:20" s="169" customFormat="1">
      <c r="A331" s="459"/>
      <c r="B331" s="270">
        <v>42908</v>
      </c>
      <c r="C331" s="377" t="s">
        <v>808</v>
      </c>
      <c r="D331" s="371" t="s">
        <v>987</v>
      </c>
      <c r="E331" s="371" t="s">
        <v>146</v>
      </c>
      <c r="F331" s="253">
        <v>24</v>
      </c>
      <c r="G331" s="217">
        <v>85902</v>
      </c>
      <c r="H331" s="217">
        <f t="shared" si="16"/>
        <v>2061648</v>
      </c>
      <c r="I331" s="488"/>
      <c r="J331" s="485"/>
      <c r="L331" s="147"/>
      <c r="M331" s="174"/>
      <c r="N331" s="175"/>
      <c r="O331" s="176"/>
      <c r="P331" s="176"/>
      <c r="Q331" s="364"/>
      <c r="R331" s="179"/>
      <c r="S331" s="177"/>
      <c r="T331" s="178"/>
    </row>
    <row r="332" spans="1:20" s="169" customFormat="1">
      <c r="A332" s="459"/>
      <c r="B332" s="270">
        <v>42908</v>
      </c>
      <c r="C332" s="377" t="s">
        <v>941</v>
      </c>
      <c r="D332" s="371" t="s">
        <v>942</v>
      </c>
      <c r="E332" s="371" t="s">
        <v>146</v>
      </c>
      <c r="F332" s="253">
        <v>12</v>
      </c>
      <c r="G332" s="217">
        <v>21000</v>
      </c>
      <c r="H332" s="217">
        <f t="shared" si="16"/>
        <v>252000</v>
      </c>
      <c r="I332" s="488"/>
      <c r="J332" s="485"/>
      <c r="L332" s="147"/>
      <c r="M332" s="174"/>
      <c r="N332" s="175"/>
      <c r="O332" s="176"/>
      <c r="P332" s="176"/>
      <c r="Q332" s="364"/>
      <c r="R332" s="179"/>
      <c r="S332" s="177"/>
      <c r="T332" s="178"/>
    </row>
    <row r="333" spans="1:20" s="169" customFormat="1">
      <c r="A333" s="459"/>
      <c r="B333" s="270">
        <v>42908</v>
      </c>
      <c r="C333" s="348" t="s">
        <v>142</v>
      </c>
      <c r="D333" s="371" t="s">
        <v>990</v>
      </c>
      <c r="E333" s="371" t="s">
        <v>4</v>
      </c>
      <c r="F333" s="253">
        <v>36</v>
      </c>
      <c r="G333" s="217">
        <v>17984</v>
      </c>
      <c r="H333" s="217">
        <f t="shared" si="16"/>
        <v>647424</v>
      </c>
      <c r="I333" s="488"/>
      <c r="J333" s="485"/>
      <c r="L333" s="147"/>
      <c r="M333" s="174"/>
      <c r="N333" s="175"/>
      <c r="O333" s="176"/>
      <c r="P333" s="176"/>
      <c r="Q333" s="364"/>
      <c r="R333" s="179"/>
      <c r="S333" s="177"/>
      <c r="T333" s="178"/>
    </row>
    <row r="334" spans="1:20" s="169" customFormat="1">
      <c r="A334" s="459"/>
      <c r="B334" s="270">
        <v>42908</v>
      </c>
      <c r="C334" s="348" t="s">
        <v>140</v>
      </c>
      <c r="D334" s="371" t="s">
        <v>1122</v>
      </c>
      <c r="E334" s="371" t="s">
        <v>4</v>
      </c>
      <c r="F334" s="253">
        <v>10</v>
      </c>
      <c r="G334" s="217">
        <v>22000</v>
      </c>
      <c r="H334" s="217">
        <f t="shared" si="16"/>
        <v>220000</v>
      </c>
      <c r="I334" s="488"/>
      <c r="J334" s="485"/>
      <c r="L334" s="147"/>
      <c r="M334" s="174"/>
      <c r="N334" s="175"/>
      <c r="O334" s="176"/>
      <c r="P334" s="176"/>
      <c r="Q334" s="364"/>
      <c r="R334" s="179"/>
      <c r="S334" s="177"/>
      <c r="T334" s="178"/>
    </row>
    <row r="335" spans="1:20" s="169" customFormat="1">
      <c r="A335" s="459"/>
      <c r="B335" s="270">
        <v>42908</v>
      </c>
      <c r="C335" s="348" t="s">
        <v>60</v>
      </c>
      <c r="D335" s="371" t="s">
        <v>1054</v>
      </c>
      <c r="E335" s="371" t="s">
        <v>4</v>
      </c>
      <c r="F335" s="253">
        <v>25</v>
      </c>
      <c r="G335" s="217">
        <v>12500</v>
      </c>
      <c r="H335" s="217">
        <f t="shared" si="16"/>
        <v>312500</v>
      </c>
      <c r="I335" s="488"/>
      <c r="J335" s="485"/>
      <c r="L335" s="147"/>
      <c r="M335" s="174"/>
      <c r="N335" s="175"/>
      <c r="O335" s="176"/>
      <c r="P335" s="176"/>
      <c r="Q335" s="364"/>
      <c r="R335" s="179"/>
      <c r="S335" s="177"/>
      <c r="T335" s="178"/>
    </row>
    <row r="336" spans="1:20" s="169" customFormat="1">
      <c r="A336" s="459"/>
      <c r="B336" s="270">
        <v>42908</v>
      </c>
      <c r="C336" s="348" t="s">
        <v>62</v>
      </c>
      <c r="D336" s="371" t="s">
        <v>993</v>
      </c>
      <c r="E336" s="371" t="s">
        <v>4</v>
      </c>
      <c r="F336" s="253">
        <v>2</v>
      </c>
      <c r="G336" s="217">
        <v>25500</v>
      </c>
      <c r="H336" s="217">
        <f t="shared" si="16"/>
        <v>51000</v>
      </c>
      <c r="I336" s="488"/>
      <c r="J336" s="485"/>
      <c r="L336" s="147"/>
      <c r="M336" s="174"/>
      <c r="N336" s="175"/>
      <c r="O336" s="176"/>
      <c r="P336" s="176"/>
      <c r="Q336" s="364"/>
      <c r="R336" s="179"/>
      <c r="S336" s="177"/>
      <c r="T336" s="178"/>
    </row>
    <row r="337" spans="1:20" s="169" customFormat="1">
      <c r="A337" s="459"/>
      <c r="B337" s="270">
        <v>42908</v>
      </c>
      <c r="C337" s="348" t="s">
        <v>59</v>
      </c>
      <c r="D337" s="371" t="s">
        <v>994</v>
      </c>
      <c r="E337" s="371" t="s">
        <v>4</v>
      </c>
      <c r="F337" s="253">
        <v>2</v>
      </c>
      <c r="G337" s="217">
        <v>83790</v>
      </c>
      <c r="H337" s="217">
        <f t="shared" si="16"/>
        <v>167580</v>
      </c>
      <c r="I337" s="488"/>
      <c r="J337" s="485"/>
      <c r="L337" s="147"/>
      <c r="M337" s="174"/>
      <c r="N337" s="175"/>
      <c r="O337" s="176"/>
      <c r="P337" s="176"/>
      <c r="Q337" s="364"/>
      <c r="R337" s="179"/>
      <c r="S337" s="177"/>
      <c r="T337" s="178"/>
    </row>
    <row r="338" spans="1:20" s="169" customFormat="1">
      <c r="A338" s="459"/>
      <c r="B338" s="270">
        <v>42908</v>
      </c>
      <c r="C338" s="348" t="s">
        <v>69</v>
      </c>
      <c r="D338" s="371" t="s">
        <v>1123</v>
      </c>
      <c r="E338" s="371" t="s">
        <v>4</v>
      </c>
      <c r="F338" s="253">
        <v>10</v>
      </c>
      <c r="G338" s="217">
        <v>85000</v>
      </c>
      <c r="H338" s="217">
        <f t="shared" si="16"/>
        <v>850000</v>
      </c>
      <c r="I338" s="488"/>
      <c r="J338" s="485"/>
      <c r="L338" s="147"/>
      <c r="M338" s="174"/>
      <c r="N338" s="175"/>
      <c r="O338" s="176"/>
      <c r="P338" s="176"/>
      <c r="Q338" s="364"/>
      <c r="R338" s="179"/>
      <c r="S338" s="177"/>
      <c r="T338" s="178"/>
    </row>
    <row r="339" spans="1:20" s="169" customFormat="1">
      <c r="A339" s="459"/>
      <c r="B339" s="270">
        <v>42908</v>
      </c>
      <c r="C339" s="348" t="s">
        <v>47</v>
      </c>
      <c r="D339" s="371" t="s">
        <v>1059</v>
      </c>
      <c r="E339" s="371" t="s">
        <v>4</v>
      </c>
      <c r="F339" s="253">
        <v>1</v>
      </c>
      <c r="G339" s="217">
        <v>92000</v>
      </c>
      <c r="H339" s="217">
        <f t="shared" si="16"/>
        <v>92000</v>
      </c>
      <c r="I339" s="488"/>
      <c r="J339" s="485"/>
      <c r="L339" s="147"/>
      <c r="M339" s="174"/>
      <c r="N339" s="175"/>
      <c r="O339" s="176"/>
      <c r="P339" s="176"/>
      <c r="Q339" s="364"/>
      <c r="R339" s="179"/>
      <c r="S339" s="177"/>
      <c r="T339" s="178"/>
    </row>
    <row r="340" spans="1:20" s="169" customFormat="1">
      <c r="A340" s="459"/>
      <c r="B340" s="270">
        <v>42908</v>
      </c>
      <c r="C340" s="348" t="s">
        <v>771</v>
      </c>
      <c r="D340" s="371" t="s">
        <v>1124</v>
      </c>
      <c r="E340" s="371" t="s">
        <v>4</v>
      </c>
      <c r="F340" s="253">
        <v>2</v>
      </c>
      <c r="G340" s="217">
        <v>44961</v>
      </c>
      <c r="H340" s="217">
        <f t="shared" si="16"/>
        <v>89922</v>
      </c>
      <c r="I340" s="488"/>
      <c r="J340" s="485"/>
      <c r="L340" s="147"/>
      <c r="M340" s="174"/>
      <c r="N340" s="175"/>
      <c r="O340" s="176"/>
      <c r="P340" s="176"/>
      <c r="Q340" s="364"/>
      <c r="R340" s="179"/>
      <c r="S340" s="177"/>
      <c r="T340" s="178"/>
    </row>
    <row r="341" spans="1:20" s="169" customFormat="1">
      <c r="A341" s="459"/>
      <c r="B341" s="270">
        <v>42908</v>
      </c>
      <c r="C341" s="348" t="s">
        <v>795</v>
      </c>
      <c r="D341" s="371" t="s">
        <v>1125</v>
      </c>
      <c r="E341" s="371" t="s">
        <v>4</v>
      </c>
      <c r="F341" s="253">
        <v>1</v>
      </c>
      <c r="G341" s="217">
        <v>27000</v>
      </c>
      <c r="H341" s="217">
        <f t="shared" si="16"/>
        <v>27000</v>
      </c>
      <c r="I341" s="488"/>
      <c r="J341" s="485"/>
      <c r="L341" s="147"/>
      <c r="M341" s="174"/>
      <c r="N341" s="175"/>
      <c r="O341" s="176"/>
      <c r="P341" s="176"/>
      <c r="Q341" s="364"/>
      <c r="R341" s="179"/>
      <c r="S341" s="177"/>
      <c r="T341" s="178"/>
    </row>
    <row r="342" spans="1:20" s="169" customFormat="1">
      <c r="A342" s="459"/>
      <c r="B342" s="270">
        <v>42908</v>
      </c>
      <c r="C342" s="348" t="s">
        <v>774</v>
      </c>
      <c r="D342" s="371" t="s">
        <v>998</v>
      </c>
      <c r="E342" s="371" t="s">
        <v>1090</v>
      </c>
      <c r="F342" s="253">
        <v>5</v>
      </c>
      <c r="G342" s="217">
        <v>60032</v>
      </c>
      <c r="H342" s="217">
        <f t="shared" si="16"/>
        <v>300160</v>
      </c>
      <c r="I342" s="488"/>
      <c r="J342" s="485"/>
      <c r="L342" s="147"/>
      <c r="M342" s="174"/>
      <c r="N342" s="175"/>
      <c r="O342" s="176"/>
      <c r="P342" s="176"/>
      <c r="Q342" s="364"/>
      <c r="R342" s="179"/>
      <c r="S342" s="177"/>
      <c r="T342" s="178"/>
    </row>
    <row r="343" spans="1:20" s="169" customFormat="1">
      <c r="A343" s="459"/>
      <c r="B343" s="270">
        <v>42908</v>
      </c>
      <c r="C343" s="348" t="s">
        <v>775</v>
      </c>
      <c r="D343" s="371" t="s">
        <v>1126</v>
      </c>
      <c r="E343" s="371" t="s">
        <v>1090</v>
      </c>
      <c r="F343" s="253">
        <v>5</v>
      </c>
      <c r="G343" s="217">
        <v>33000</v>
      </c>
      <c r="H343" s="217">
        <f t="shared" si="16"/>
        <v>165000</v>
      </c>
      <c r="I343" s="488"/>
      <c r="J343" s="485"/>
      <c r="L343" s="147"/>
      <c r="M343" s="174"/>
      <c r="N343" s="175"/>
      <c r="O343" s="176"/>
      <c r="P343" s="176"/>
      <c r="Q343" s="364"/>
      <c r="R343" s="179"/>
      <c r="S343" s="177"/>
      <c r="T343" s="178"/>
    </row>
    <row r="344" spans="1:20" s="169" customFormat="1">
      <c r="A344" s="459"/>
      <c r="B344" s="270">
        <v>42908</v>
      </c>
      <c r="C344" s="348" t="s">
        <v>109</v>
      </c>
      <c r="D344" s="371" t="s">
        <v>1000</v>
      </c>
      <c r="E344" s="371" t="s">
        <v>1090</v>
      </c>
      <c r="F344" s="253">
        <v>5</v>
      </c>
      <c r="G344" s="217">
        <v>55000</v>
      </c>
      <c r="H344" s="217">
        <f t="shared" si="16"/>
        <v>275000</v>
      </c>
      <c r="I344" s="488"/>
      <c r="J344" s="485"/>
      <c r="L344" s="147"/>
      <c r="M344" s="174"/>
      <c r="N344" s="175"/>
      <c r="O344" s="176"/>
      <c r="P344" s="176"/>
      <c r="Q344" s="364"/>
      <c r="R344" s="179"/>
      <c r="S344" s="177"/>
      <c r="T344" s="178"/>
    </row>
    <row r="345" spans="1:20" s="169" customFormat="1">
      <c r="A345" s="459"/>
      <c r="B345" s="270">
        <v>42908</v>
      </c>
      <c r="C345" s="348" t="s">
        <v>107</v>
      </c>
      <c r="D345" s="371" t="s">
        <v>1001</v>
      </c>
      <c r="E345" s="371" t="s">
        <v>1090</v>
      </c>
      <c r="F345" s="253">
        <v>12</v>
      </c>
      <c r="G345" s="217">
        <v>13634</v>
      </c>
      <c r="H345" s="217">
        <f t="shared" si="16"/>
        <v>163608</v>
      </c>
      <c r="I345" s="488"/>
      <c r="J345" s="485"/>
      <c r="L345" s="147"/>
      <c r="M345" s="174"/>
      <c r="N345" s="175"/>
      <c r="O345" s="176"/>
      <c r="P345" s="176"/>
      <c r="Q345" s="364"/>
      <c r="R345" s="179"/>
      <c r="S345" s="177"/>
      <c r="T345" s="178"/>
    </row>
    <row r="346" spans="1:20" s="169" customFormat="1">
      <c r="A346" s="459"/>
      <c r="B346" s="270">
        <v>42908</v>
      </c>
      <c r="C346" s="377" t="s">
        <v>782</v>
      </c>
      <c r="D346" s="263" t="s">
        <v>1002</v>
      </c>
      <c r="E346" s="263" t="s">
        <v>75</v>
      </c>
      <c r="F346" s="253">
        <v>5</v>
      </c>
      <c r="G346" s="217">
        <v>27999</v>
      </c>
      <c r="H346" s="217">
        <f t="shared" si="16"/>
        <v>139995</v>
      </c>
      <c r="I346" s="488"/>
      <c r="J346" s="485"/>
      <c r="L346" s="147"/>
      <c r="M346" s="174"/>
      <c r="N346" s="175"/>
      <c r="O346" s="176"/>
      <c r="P346" s="176"/>
      <c r="Q346" s="364"/>
      <c r="R346" s="179"/>
      <c r="S346" s="177"/>
      <c r="T346" s="178"/>
    </row>
    <row r="347" spans="1:20" s="169" customFormat="1">
      <c r="A347" s="459"/>
      <c r="B347" s="270">
        <v>42908</v>
      </c>
      <c r="C347" s="377" t="s">
        <v>71</v>
      </c>
      <c r="D347" s="263" t="s">
        <v>1127</v>
      </c>
      <c r="E347" s="263" t="s">
        <v>1090</v>
      </c>
      <c r="F347" s="253">
        <v>2</v>
      </c>
      <c r="G347" s="217">
        <v>23918</v>
      </c>
      <c r="H347" s="217">
        <f t="shared" si="16"/>
        <v>47836</v>
      </c>
      <c r="I347" s="488"/>
      <c r="J347" s="485"/>
      <c r="L347" s="147"/>
      <c r="M347" s="174"/>
      <c r="N347" s="175"/>
      <c r="O347" s="176"/>
      <c r="P347" s="176"/>
      <c r="Q347" s="364"/>
      <c r="R347" s="179"/>
      <c r="S347" s="177"/>
      <c r="T347" s="178"/>
    </row>
    <row r="348" spans="1:20" s="169" customFormat="1">
      <c r="A348" s="459"/>
      <c r="B348" s="270">
        <v>42908</v>
      </c>
      <c r="C348" s="377">
        <v>30701001</v>
      </c>
      <c r="D348" s="263" t="s">
        <v>1006</v>
      </c>
      <c r="E348" s="263" t="s">
        <v>4</v>
      </c>
      <c r="F348" s="253">
        <v>4</v>
      </c>
      <c r="G348" s="217">
        <v>451330</v>
      </c>
      <c r="H348" s="217">
        <f t="shared" si="16"/>
        <v>1805320</v>
      </c>
      <c r="I348" s="488"/>
      <c r="J348" s="485"/>
      <c r="L348" s="147"/>
      <c r="M348" s="174"/>
      <c r="N348" s="175"/>
      <c r="O348" s="176"/>
      <c r="P348" s="176"/>
      <c r="Q348" s="364"/>
      <c r="R348" s="179"/>
      <c r="S348" s="177"/>
      <c r="T348" s="178"/>
    </row>
    <row r="349" spans="1:20" s="169" customFormat="1">
      <c r="A349" s="459"/>
      <c r="B349" s="270">
        <v>42908</v>
      </c>
      <c r="C349" s="377" t="s">
        <v>1119</v>
      </c>
      <c r="D349" s="263" t="s">
        <v>1128</v>
      </c>
      <c r="E349" s="263" t="s">
        <v>27</v>
      </c>
      <c r="F349" s="253">
        <v>50</v>
      </c>
      <c r="G349" s="217">
        <v>1500</v>
      </c>
      <c r="H349" s="217">
        <f t="shared" si="16"/>
        <v>75000</v>
      </c>
      <c r="I349" s="488"/>
      <c r="J349" s="485"/>
      <c r="L349" s="147"/>
      <c r="M349" s="174"/>
      <c r="N349" s="175"/>
      <c r="O349" s="176"/>
      <c r="P349" s="176"/>
      <c r="Q349" s="364"/>
      <c r="R349" s="179"/>
      <c r="S349" s="177"/>
      <c r="T349" s="178"/>
    </row>
    <row r="350" spans="1:20" s="169" customFormat="1">
      <c r="A350" s="459"/>
      <c r="B350" s="270">
        <v>42908</v>
      </c>
      <c r="C350" s="377" t="s">
        <v>846</v>
      </c>
      <c r="D350" s="263" t="s">
        <v>1129</v>
      </c>
      <c r="E350" s="263" t="s">
        <v>27</v>
      </c>
      <c r="F350" s="253">
        <v>100</v>
      </c>
      <c r="G350" s="217">
        <v>1792</v>
      </c>
      <c r="H350" s="217">
        <f t="shared" si="16"/>
        <v>179200</v>
      </c>
      <c r="I350" s="488"/>
      <c r="J350" s="485"/>
      <c r="L350" s="147"/>
      <c r="M350" s="174"/>
      <c r="N350" s="175"/>
      <c r="O350" s="176"/>
      <c r="P350" s="176"/>
      <c r="Q350" s="364"/>
      <c r="R350" s="179"/>
      <c r="S350" s="177"/>
      <c r="T350" s="178"/>
    </row>
    <row r="351" spans="1:20" s="169" customFormat="1">
      <c r="A351" s="459"/>
      <c r="B351" s="270">
        <v>42908</v>
      </c>
      <c r="C351" s="377" t="s">
        <v>810</v>
      </c>
      <c r="D351" s="263" t="s">
        <v>1066</v>
      </c>
      <c r="E351" s="263" t="s">
        <v>27</v>
      </c>
      <c r="F351" s="253">
        <v>50</v>
      </c>
      <c r="G351" s="217">
        <v>200</v>
      </c>
      <c r="H351" s="217">
        <f t="shared" si="16"/>
        <v>10000</v>
      </c>
      <c r="I351" s="488"/>
      <c r="J351" s="485"/>
      <c r="L351" s="147"/>
      <c r="M351" s="174"/>
      <c r="N351" s="175"/>
      <c r="O351" s="176"/>
      <c r="P351" s="176"/>
      <c r="Q351" s="364"/>
      <c r="R351" s="179"/>
      <c r="S351" s="177"/>
      <c r="T351" s="178"/>
    </row>
    <row r="352" spans="1:20" s="169" customFormat="1">
      <c r="A352" s="459"/>
      <c r="B352" s="270">
        <v>42908</v>
      </c>
      <c r="C352" s="377" t="s">
        <v>852</v>
      </c>
      <c r="D352" s="263" t="s">
        <v>1008</v>
      </c>
      <c r="E352" s="263" t="s">
        <v>27</v>
      </c>
      <c r="F352" s="253">
        <v>50</v>
      </c>
      <c r="G352" s="217">
        <v>210</v>
      </c>
      <c r="H352" s="217">
        <f t="shared" si="16"/>
        <v>10500</v>
      </c>
      <c r="I352" s="488"/>
      <c r="J352" s="485"/>
      <c r="L352" s="147"/>
      <c r="M352" s="174"/>
      <c r="N352" s="175"/>
      <c r="O352" s="176"/>
      <c r="P352" s="176"/>
      <c r="Q352" s="364"/>
      <c r="R352" s="179"/>
      <c r="S352" s="177"/>
      <c r="T352" s="178"/>
    </row>
    <row r="353" spans="1:20" s="169" customFormat="1">
      <c r="A353" s="459"/>
      <c r="B353" s="270">
        <v>42908</v>
      </c>
      <c r="C353" s="377" t="s">
        <v>830</v>
      </c>
      <c r="D353" s="263" t="s">
        <v>315</v>
      </c>
      <c r="E353" s="263" t="s">
        <v>27</v>
      </c>
      <c r="F353" s="253">
        <v>100</v>
      </c>
      <c r="G353" s="217">
        <v>150</v>
      </c>
      <c r="H353" s="217">
        <f t="shared" si="16"/>
        <v>15000</v>
      </c>
      <c r="I353" s="488"/>
      <c r="J353" s="485"/>
      <c r="L353" s="147"/>
      <c r="M353" s="174"/>
      <c r="N353" s="175"/>
      <c r="O353" s="176"/>
      <c r="P353" s="176"/>
      <c r="Q353" s="364"/>
      <c r="R353" s="179"/>
      <c r="S353" s="177"/>
      <c r="T353" s="178"/>
    </row>
    <row r="354" spans="1:20" s="169" customFormat="1">
      <c r="A354" s="459"/>
      <c r="B354" s="270">
        <v>42908</v>
      </c>
      <c r="C354" s="377" t="s">
        <v>385</v>
      </c>
      <c r="D354" s="263" t="s">
        <v>386</v>
      </c>
      <c r="E354" s="263" t="s">
        <v>27</v>
      </c>
      <c r="F354" s="253">
        <v>5</v>
      </c>
      <c r="G354" s="217">
        <v>11000</v>
      </c>
      <c r="H354" s="217">
        <f t="shared" si="16"/>
        <v>55000</v>
      </c>
      <c r="I354" s="488"/>
      <c r="J354" s="485"/>
      <c r="L354" s="147"/>
      <c r="M354" s="174"/>
      <c r="N354" s="175"/>
      <c r="O354" s="176"/>
      <c r="P354" s="176"/>
      <c r="Q354" s="364"/>
      <c r="R354" s="179"/>
      <c r="S354" s="177"/>
      <c r="T354" s="178"/>
    </row>
    <row r="355" spans="1:20" s="169" customFormat="1">
      <c r="A355" s="459"/>
      <c r="B355" s="270">
        <v>42908</v>
      </c>
      <c r="C355" s="377" t="s">
        <v>383</v>
      </c>
      <c r="D355" s="263" t="s">
        <v>384</v>
      </c>
      <c r="E355" s="263" t="s">
        <v>146</v>
      </c>
      <c r="F355" s="253">
        <v>3</v>
      </c>
      <c r="G355" s="217">
        <v>73000</v>
      </c>
      <c r="H355" s="217">
        <f t="shared" si="16"/>
        <v>219000</v>
      </c>
      <c r="I355" s="488"/>
      <c r="J355" s="485"/>
      <c r="L355" s="147"/>
      <c r="M355" s="174"/>
      <c r="N355" s="175"/>
      <c r="O355" s="176"/>
      <c r="P355" s="176"/>
      <c r="Q355" s="364"/>
      <c r="R355" s="179"/>
      <c r="S355" s="177"/>
      <c r="T355" s="178"/>
    </row>
    <row r="356" spans="1:20" s="169" customFormat="1">
      <c r="A356" s="459"/>
      <c r="B356" s="270">
        <v>42908</v>
      </c>
      <c r="C356" s="377" t="s">
        <v>389</v>
      </c>
      <c r="D356" s="263" t="s">
        <v>390</v>
      </c>
      <c r="E356" s="263" t="s">
        <v>146</v>
      </c>
      <c r="F356" s="253">
        <v>1</v>
      </c>
      <c r="G356" s="217">
        <v>30000</v>
      </c>
      <c r="H356" s="217">
        <f t="shared" si="16"/>
        <v>30000</v>
      </c>
      <c r="I356" s="488"/>
      <c r="J356" s="485"/>
      <c r="L356" s="147"/>
      <c r="M356" s="174"/>
      <c r="N356" s="175"/>
      <c r="O356" s="176"/>
      <c r="P356" s="176"/>
      <c r="Q356" s="364"/>
      <c r="R356" s="179"/>
      <c r="S356" s="177"/>
      <c r="T356" s="178"/>
    </row>
    <row r="357" spans="1:20" s="169" customFormat="1">
      <c r="A357" s="459"/>
      <c r="B357" s="270">
        <v>42908</v>
      </c>
      <c r="C357" s="377" t="s">
        <v>850</v>
      </c>
      <c r="D357" s="263" t="s">
        <v>1130</v>
      </c>
      <c r="E357" s="263" t="s">
        <v>146</v>
      </c>
      <c r="F357" s="253">
        <v>1</v>
      </c>
      <c r="G357" s="217">
        <v>130000</v>
      </c>
      <c r="H357" s="217">
        <f t="shared" si="16"/>
        <v>130000</v>
      </c>
      <c r="I357" s="488"/>
      <c r="J357" s="485"/>
      <c r="L357" s="147"/>
      <c r="M357" s="174"/>
      <c r="N357" s="175"/>
      <c r="O357" s="176"/>
      <c r="P357" s="176"/>
      <c r="Q357" s="364"/>
      <c r="R357" s="179"/>
      <c r="S357" s="177"/>
      <c r="T357" s="178"/>
    </row>
    <row r="358" spans="1:20" s="169" customFormat="1">
      <c r="A358" s="459"/>
      <c r="B358" s="270">
        <v>42908</v>
      </c>
      <c r="C358" s="377" t="s">
        <v>773</v>
      </c>
      <c r="D358" s="263" t="s">
        <v>1058</v>
      </c>
      <c r="E358" s="263" t="s">
        <v>1090</v>
      </c>
      <c r="F358" s="253">
        <v>4</v>
      </c>
      <c r="G358" s="217">
        <v>75900</v>
      </c>
      <c r="H358" s="217">
        <f t="shared" si="16"/>
        <v>303600</v>
      </c>
      <c r="I358" s="488"/>
      <c r="J358" s="485"/>
      <c r="L358" s="147"/>
      <c r="M358" s="174"/>
      <c r="N358" s="175"/>
      <c r="O358" s="176"/>
      <c r="P358" s="176"/>
      <c r="Q358" s="364"/>
      <c r="R358" s="179"/>
      <c r="S358" s="177"/>
      <c r="T358" s="178"/>
    </row>
    <row r="359" spans="1:20" s="169" customFormat="1">
      <c r="A359" s="460"/>
      <c r="B359" s="270">
        <v>42908</v>
      </c>
      <c r="C359" s="377" t="s">
        <v>73</v>
      </c>
      <c r="D359" s="263" t="s">
        <v>74</v>
      </c>
      <c r="E359" s="263" t="s">
        <v>1090</v>
      </c>
      <c r="F359" s="253">
        <v>3</v>
      </c>
      <c r="G359" s="217">
        <v>50590</v>
      </c>
      <c r="H359" s="217">
        <f t="shared" si="16"/>
        <v>151770</v>
      </c>
      <c r="I359" s="489"/>
      <c r="J359" s="485"/>
      <c r="L359" s="147"/>
      <c r="M359" s="174"/>
      <c r="N359" s="175"/>
      <c r="O359" s="176"/>
      <c r="P359" s="176"/>
      <c r="Q359" s="364"/>
      <c r="R359" s="179"/>
      <c r="S359" s="177"/>
      <c r="T359" s="178"/>
    </row>
    <row r="360" spans="1:20" s="169" customFormat="1">
      <c r="A360" s="458" t="s">
        <v>1133</v>
      </c>
      <c r="B360" s="270">
        <v>42908</v>
      </c>
      <c r="C360" s="377" t="s">
        <v>657</v>
      </c>
      <c r="D360" s="263" t="s">
        <v>1110</v>
      </c>
      <c r="E360" s="263" t="s">
        <v>1086</v>
      </c>
      <c r="F360" s="253">
        <v>1</v>
      </c>
      <c r="G360" s="217">
        <v>67713</v>
      </c>
      <c r="H360" s="217">
        <f t="shared" si="16"/>
        <v>67713</v>
      </c>
      <c r="I360" s="487">
        <f>SUM(H360:H404)</f>
        <v>4363202</v>
      </c>
      <c r="J360" s="485"/>
      <c r="L360" s="147"/>
      <c r="M360" s="174"/>
      <c r="N360" s="175"/>
      <c r="O360" s="176"/>
      <c r="P360" s="176"/>
      <c r="Q360" s="364"/>
      <c r="R360" s="179"/>
      <c r="S360" s="177"/>
      <c r="T360" s="178"/>
    </row>
    <row r="361" spans="1:20" s="169" customFormat="1">
      <c r="A361" s="459"/>
      <c r="B361" s="270">
        <v>42908</v>
      </c>
      <c r="C361" s="377" t="s">
        <v>654</v>
      </c>
      <c r="D361" s="263" t="s">
        <v>1032</v>
      </c>
      <c r="E361" s="263" t="s">
        <v>1086</v>
      </c>
      <c r="F361" s="253">
        <v>1</v>
      </c>
      <c r="G361" s="217">
        <v>68091</v>
      </c>
      <c r="H361" s="217">
        <f t="shared" si="16"/>
        <v>68091</v>
      </c>
      <c r="I361" s="488"/>
      <c r="J361" s="485"/>
      <c r="L361" s="147"/>
      <c r="M361" s="174"/>
      <c r="N361" s="175"/>
      <c r="O361" s="176"/>
      <c r="P361" s="176"/>
      <c r="Q361" s="364"/>
      <c r="R361" s="179"/>
      <c r="S361" s="177"/>
      <c r="T361" s="178"/>
    </row>
    <row r="362" spans="1:20" s="169" customFormat="1">
      <c r="A362" s="459"/>
      <c r="B362" s="270">
        <v>42908</v>
      </c>
      <c r="C362" s="377" t="s">
        <v>946</v>
      </c>
      <c r="D362" s="263" t="s">
        <v>1045</v>
      </c>
      <c r="E362" s="263" t="s">
        <v>1086</v>
      </c>
      <c r="F362" s="253">
        <v>3</v>
      </c>
      <c r="G362" s="217">
        <v>8000</v>
      </c>
      <c r="H362" s="217">
        <f t="shared" si="16"/>
        <v>24000</v>
      </c>
      <c r="I362" s="488"/>
      <c r="J362" s="485"/>
      <c r="L362" s="147"/>
      <c r="M362" s="174"/>
      <c r="N362" s="175"/>
      <c r="O362" s="176"/>
      <c r="P362" s="176"/>
      <c r="Q362" s="364"/>
      <c r="R362" s="179"/>
      <c r="S362" s="177"/>
      <c r="T362" s="178"/>
    </row>
    <row r="363" spans="1:20" s="169" customFormat="1">
      <c r="A363" s="459"/>
      <c r="B363" s="270">
        <v>42908</v>
      </c>
      <c r="C363" s="377" t="s">
        <v>689</v>
      </c>
      <c r="D363" s="263" t="s">
        <v>1134</v>
      </c>
      <c r="E363" s="263" t="s">
        <v>1088</v>
      </c>
      <c r="F363" s="253">
        <v>2</v>
      </c>
      <c r="G363" s="217">
        <v>77684</v>
      </c>
      <c r="H363" s="217">
        <f t="shared" si="16"/>
        <v>155368</v>
      </c>
      <c r="I363" s="488"/>
      <c r="J363" s="485"/>
      <c r="L363" s="147"/>
      <c r="M363" s="174"/>
      <c r="N363" s="175"/>
      <c r="O363" s="176"/>
      <c r="P363" s="176"/>
      <c r="Q363" s="364"/>
      <c r="R363" s="179"/>
      <c r="S363" s="177"/>
      <c r="T363" s="178"/>
    </row>
    <row r="364" spans="1:20" s="169" customFormat="1">
      <c r="A364" s="459"/>
      <c r="B364" s="270">
        <v>42908</v>
      </c>
      <c r="C364" s="377" t="s">
        <v>691</v>
      </c>
      <c r="D364" s="263" t="s">
        <v>1135</v>
      </c>
      <c r="E364" s="263" t="s">
        <v>75</v>
      </c>
      <c r="F364" s="253">
        <v>2</v>
      </c>
      <c r="G364" s="217">
        <v>75175</v>
      </c>
      <c r="H364" s="217">
        <f t="shared" si="16"/>
        <v>150350</v>
      </c>
      <c r="I364" s="488"/>
      <c r="J364" s="485"/>
      <c r="L364" s="147"/>
      <c r="M364" s="174"/>
      <c r="N364" s="175"/>
      <c r="O364" s="176"/>
      <c r="P364" s="176"/>
      <c r="Q364" s="364"/>
      <c r="R364" s="179"/>
      <c r="S364" s="177"/>
      <c r="T364" s="178"/>
    </row>
    <row r="365" spans="1:20" s="169" customFormat="1">
      <c r="A365" s="459"/>
      <c r="B365" s="270">
        <v>42908</v>
      </c>
      <c r="C365" s="377" t="s">
        <v>658</v>
      </c>
      <c r="D365" s="263" t="s">
        <v>1034</v>
      </c>
      <c r="E365" s="289" t="s">
        <v>1086</v>
      </c>
      <c r="F365" s="253">
        <v>1</v>
      </c>
      <c r="G365" s="217">
        <v>225000</v>
      </c>
      <c r="H365" s="217">
        <f t="shared" si="16"/>
        <v>225000</v>
      </c>
      <c r="I365" s="488"/>
      <c r="J365" s="485"/>
      <c r="L365" s="147"/>
      <c r="M365" s="174"/>
      <c r="N365" s="175"/>
      <c r="O365" s="176"/>
      <c r="P365" s="176"/>
      <c r="Q365" s="364"/>
      <c r="R365" s="179"/>
      <c r="S365" s="177"/>
      <c r="T365" s="178"/>
    </row>
    <row r="366" spans="1:20" s="169" customFormat="1">
      <c r="A366" s="459"/>
      <c r="B366" s="270">
        <v>42908</v>
      </c>
      <c r="C366" s="377" t="s">
        <v>639</v>
      </c>
      <c r="D366" s="293" t="s">
        <v>620</v>
      </c>
      <c r="E366" s="293" t="s">
        <v>4</v>
      </c>
      <c r="F366" s="253">
        <v>1</v>
      </c>
      <c r="G366" s="217">
        <v>185000</v>
      </c>
      <c r="H366" s="217">
        <f t="shared" si="16"/>
        <v>185000</v>
      </c>
      <c r="I366" s="488"/>
      <c r="J366" s="485"/>
      <c r="L366" s="147"/>
      <c r="M366" s="174"/>
      <c r="N366" s="175"/>
      <c r="O366" s="176"/>
      <c r="P366" s="176"/>
      <c r="Q366" s="364"/>
      <c r="R366" s="179"/>
      <c r="S366" s="177"/>
      <c r="T366" s="178"/>
    </row>
    <row r="367" spans="1:20" s="169" customFormat="1">
      <c r="A367" s="459"/>
      <c r="B367" s="270">
        <v>42908</v>
      </c>
      <c r="C367" s="380" t="s">
        <v>951</v>
      </c>
      <c r="D367" s="293" t="s">
        <v>1035</v>
      </c>
      <c r="E367" s="336" t="s">
        <v>1083</v>
      </c>
      <c r="F367" s="253">
        <v>3</v>
      </c>
      <c r="G367" s="217">
        <v>36640</v>
      </c>
      <c r="H367" s="217">
        <f t="shared" si="16"/>
        <v>109920</v>
      </c>
      <c r="I367" s="488"/>
      <c r="J367" s="485"/>
      <c r="L367" s="147"/>
      <c r="M367" s="174"/>
      <c r="N367" s="175"/>
      <c r="O367" s="176"/>
      <c r="P367" s="176"/>
      <c r="Q367" s="364"/>
      <c r="R367" s="179"/>
      <c r="S367" s="177"/>
      <c r="T367" s="178"/>
    </row>
    <row r="368" spans="1:20" s="169" customFormat="1">
      <c r="A368" s="459"/>
      <c r="B368" s="270">
        <v>42908</v>
      </c>
      <c r="C368" s="382" t="s">
        <v>640</v>
      </c>
      <c r="D368" s="336" t="s">
        <v>621</v>
      </c>
      <c r="E368" s="336" t="s">
        <v>146</v>
      </c>
      <c r="F368" s="253">
        <v>6</v>
      </c>
      <c r="G368" s="340">
        <v>27060</v>
      </c>
      <c r="H368" s="217">
        <f t="shared" si="16"/>
        <v>162360</v>
      </c>
      <c r="I368" s="488"/>
      <c r="J368" s="485"/>
      <c r="L368" s="147"/>
      <c r="M368" s="174"/>
      <c r="N368" s="175"/>
      <c r="O368" s="176"/>
      <c r="P368" s="176"/>
      <c r="Q368" s="364"/>
      <c r="R368" s="179"/>
      <c r="S368" s="177"/>
      <c r="T368" s="178"/>
    </row>
    <row r="369" spans="1:20" s="169" customFormat="1">
      <c r="A369" s="459"/>
      <c r="B369" s="270">
        <v>42908</v>
      </c>
      <c r="C369" s="382" t="s">
        <v>641</v>
      </c>
      <c r="D369" s="336" t="s">
        <v>1036</v>
      </c>
      <c r="E369" s="336" t="s">
        <v>1087</v>
      </c>
      <c r="F369" s="253">
        <v>10</v>
      </c>
      <c r="G369" s="340">
        <v>8626</v>
      </c>
      <c r="H369" s="217">
        <f t="shared" si="16"/>
        <v>86260</v>
      </c>
      <c r="I369" s="488"/>
      <c r="J369" s="485"/>
      <c r="L369" s="147"/>
      <c r="M369" s="174"/>
      <c r="N369" s="175"/>
      <c r="O369" s="176"/>
      <c r="P369" s="176"/>
      <c r="Q369" s="364"/>
      <c r="R369" s="179"/>
      <c r="S369" s="177"/>
      <c r="T369" s="178"/>
    </row>
    <row r="370" spans="1:20" s="169" customFormat="1">
      <c r="A370" s="459"/>
      <c r="B370" s="270">
        <v>42908</v>
      </c>
      <c r="C370" s="382" t="s">
        <v>908</v>
      </c>
      <c r="D370" s="336" t="s">
        <v>1037</v>
      </c>
      <c r="E370" s="336" t="s">
        <v>75</v>
      </c>
      <c r="F370" s="253">
        <v>2</v>
      </c>
      <c r="G370" s="340">
        <v>190909</v>
      </c>
      <c r="H370" s="217">
        <f t="shared" si="16"/>
        <v>381818</v>
      </c>
      <c r="I370" s="488"/>
      <c r="J370" s="485"/>
      <c r="L370" s="147"/>
      <c r="M370" s="174"/>
      <c r="N370" s="175"/>
      <c r="O370" s="176"/>
      <c r="P370" s="176"/>
      <c r="Q370" s="364"/>
      <c r="R370" s="179"/>
      <c r="S370" s="177"/>
      <c r="T370" s="178"/>
    </row>
    <row r="371" spans="1:20" s="169" customFormat="1">
      <c r="A371" s="459"/>
      <c r="B371" s="270">
        <v>42908</v>
      </c>
      <c r="C371" s="382" t="s">
        <v>267</v>
      </c>
      <c r="D371" s="336" t="s">
        <v>268</v>
      </c>
      <c r="E371" s="336" t="s">
        <v>27</v>
      </c>
      <c r="F371" s="253">
        <v>20</v>
      </c>
      <c r="G371" s="340">
        <v>1200</v>
      </c>
      <c r="H371" s="217">
        <f t="shared" si="16"/>
        <v>24000</v>
      </c>
      <c r="I371" s="488"/>
      <c r="J371" s="485"/>
      <c r="L371" s="147"/>
      <c r="M371" s="174"/>
      <c r="N371" s="175"/>
      <c r="O371" s="176"/>
      <c r="P371" s="176"/>
      <c r="Q371" s="364"/>
      <c r="R371" s="179"/>
      <c r="S371" s="177"/>
      <c r="T371" s="178"/>
    </row>
    <row r="372" spans="1:20" s="169" customFormat="1">
      <c r="A372" s="459"/>
      <c r="B372" s="270">
        <v>42908</v>
      </c>
      <c r="C372" s="382" t="s">
        <v>905</v>
      </c>
      <c r="D372" s="336" t="s">
        <v>1107</v>
      </c>
      <c r="E372" s="336" t="s">
        <v>4</v>
      </c>
      <c r="F372" s="372">
        <v>1</v>
      </c>
      <c r="G372" s="340">
        <v>70000</v>
      </c>
      <c r="H372" s="217">
        <f t="shared" si="16"/>
        <v>70000</v>
      </c>
      <c r="I372" s="488"/>
      <c r="J372" s="485"/>
      <c r="L372" s="147"/>
      <c r="M372" s="174"/>
      <c r="N372" s="175"/>
      <c r="O372" s="176"/>
      <c r="P372" s="176"/>
      <c r="Q372" s="364"/>
      <c r="R372" s="179"/>
      <c r="S372" s="177"/>
      <c r="T372" s="178"/>
    </row>
    <row r="373" spans="1:20" s="169" customFormat="1">
      <c r="A373" s="459"/>
      <c r="B373" s="270">
        <v>42908</v>
      </c>
      <c r="C373" s="382" t="s">
        <v>932</v>
      </c>
      <c r="D373" s="336" t="s">
        <v>1136</v>
      </c>
      <c r="E373" s="336" t="s">
        <v>27</v>
      </c>
      <c r="F373" s="372">
        <v>100</v>
      </c>
      <c r="G373" s="340">
        <v>394</v>
      </c>
      <c r="H373" s="217">
        <f t="shared" si="16"/>
        <v>39400</v>
      </c>
      <c r="I373" s="488"/>
      <c r="J373" s="485"/>
      <c r="L373" s="147"/>
      <c r="M373" s="174"/>
      <c r="N373" s="175"/>
      <c r="O373" s="176"/>
      <c r="P373" s="176"/>
      <c r="Q373" s="364"/>
      <c r="R373" s="179"/>
      <c r="S373" s="177"/>
      <c r="T373" s="178"/>
    </row>
    <row r="374" spans="1:20" s="169" customFormat="1">
      <c r="A374" s="459"/>
      <c r="B374" s="270">
        <v>42908</v>
      </c>
      <c r="C374" s="382" t="s">
        <v>933</v>
      </c>
      <c r="D374" s="336" t="s">
        <v>1137</v>
      </c>
      <c r="E374" s="336" t="s">
        <v>27</v>
      </c>
      <c r="F374" s="374">
        <v>100</v>
      </c>
      <c r="G374" s="340">
        <v>389</v>
      </c>
      <c r="H374" s="217">
        <f t="shared" si="16"/>
        <v>38900</v>
      </c>
      <c r="I374" s="488"/>
      <c r="J374" s="485"/>
      <c r="L374" s="147"/>
      <c r="M374" s="174"/>
      <c r="N374" s="175"/>
      <c r="O374" s="176"/>
      <c r="P374" s="176"/>
      <c r="Q374" s="364"/>
      <c r="R374" s="179"/>
      <c r="S374" s="177"/>
      <c r="T374" s="178"/>
    </row>
    <row r="375" spans="1:20" s="169" customFormat="1">
      <c r="A375" s="459"/>
      <c r="B375" s="270">
        <v>42908</v>
      </c>
      <c r="C375" s="382" t="s">
        <v>922</v>
      </c>
      <c r="D375" s="336" t="s">
        <v>1138</v>
      </c>
      <c r="E375" s="336" t="s">
        <v>27</v>
      </c>
      <c r="F375" s="374">
        <v>100</v>
      </c>
      <c r="G375" s="340">
        <v>383</v>
      </c>
      <c r="H375" s="217">
        <f t="shared" si="16"/>
        <v>38300</v>
      </c>
      <c r="I375" s="488"/>
      <c r="J375" s="485"/>
      <c r="L375" s="147"/>
      <c r="M375" s="174"/>
      <c r="N375" s="175"/>
      <c r="O375" s="176"/>
      <c r="P375" s="176"/>
      <c r="Q375" s="364"/>
      <c r="R375" s="179"/>
      <c r="S375" s="177"/>
      <c r="T375" s="178"/>
    </row>
    <row r="376" spans="1:20" s="169" customFormat="1">
      <c r="A376" s="459"/>
      <c r="B376" s="270">
        <v>42908</v>
      </c>
      <c r="C376" s="377" t="s">
        <v>923</v>
      </c>
      <c r="D376" s="263" t="s">
        <v>1028</v>
      </c>
      <c r="E376" s="263" t="s">
        <v>27</v>
      </c>
      <c r="F376" s="253">
        <v>100</v>
      </c>
      <c r="G376" s="217">
        <v>385</v>
      </c>
      <c r="H376" s="217">
        <f t="shared" si="16"/>
        <v>38500</v>
      </c>
      <c r="I376" s="488"/>
      <c r="J376" s="485"/>
      <c r="L376" s="147"/>
      <c r="M376" s="174"/>
      <c r="N376" s="175"/>
      <c r="O376" s="176"/>
      <c r="P376" s="176"/>
      <c r="Q376" s="364"/>
      <c r="R376" s="179"/>
      <c r="S376" s="177"/>
      <c r="T376" s="178"/>
    </row>
    <row r="377" spans="1:20" s="169" customFormat="1">
      <c r="A377" s="459"/>
      <c r="B377" s="270">
        <v>42908</v>
      </c>
      <c r="C377" s="377" t="s">
        <v>707</v>
      </c>
      <c r="D377" s="263" t="s">
        <v>708</v>
      </c>
      <c r="E377" s="263" t="s">
        <v>27</v>
      </c>
      <c r="F377" s="253">
        <v>100</v>
      </c>
      <c r="G377" s="217">
        <v>376</v>
      </c>
      <c r="H377" s="217">
        <f t="shared" si="16"/>
        <v>37600</v>
      </c>
      <c r="I377" s="488"/>
      <c r="J377" s="485"/>
      <c r="L377" s="147"/>
      <c r="M377" s="174"/>
      <c r="N377" s="175"/>
      <c r="O377" s="176"/>
      <c r="P377" s="176"/>
      <c r="Q377" s="364"/>
      <c r="R377" s="179"/>
      <c r="S377" s="177"/>
      <c r="T377" s="178"/>
    </row>
    <row r="378" spans="1:20" s="169" customFormat="1">
      <c r="A378" s="459"/>
      <c r="B378" s="270">
        <v>42908</v>
      </c>
      <c r="C378" s="377" t="s">
        <v>943</v>
      </c>
      <c r="D378" s="263" t="s">
        <v>1139</v>
      </c>
      <c r="E378" s="263" t="s">
        <v>27</v>
      </c>
      <c r="F378" s="253">
        <v>100</v>
      </c>
      <c r="G378" s="217">
        <v>411</v>
      </c>
      <c r="H378" s="217">
        <f t="shared" si="16"/>
        <v>41100</v>
      </c>
      <c r="I378" s="488"/>
      <c r="J378" s="485"/>
      <c r="L378" s="147"/>
      <c r="M378" s="174"/>
      <c r="N378" s="175"/>
      <c r="O378" s="176"/>
      <c r="P378" s="176"/>
      <c r="Q378" s="364"/>
      <c r="R378" s="179"/>
      <c r="S378" s="177"/>
      <c r="T378" s="178"/>
    </row>
    <row r="379" spans="1:20" s="169" customFormat="1">
      <c r="A379" s="459"/>
      <c r="B379" s="270">
        <v>42908</v>
      </c>
      <c r="C379" s="377" t="s">
        <v>652</v>
      </c>
      <c r="D379" s="263" t="s">
        <v>1071</v>
      </c>
      <c r="E379" s="263" t="s">
        <v>27</v>
      </c>
      <c r="F379" s="253">
        <v>10</v>
      </c>
      <c r="G379" s="217">
        <v>7037</v>
      </c>
      <c r="H379" s="217">
        <f t="shared" si="16"/>
        <v>70370</v>
      </c>
      <c r="I379" s="488"/>
      <c r="J379" s="485"/>
      <c r="L379" s="147"/>
      <c r="M379" s="174"/>
      <c r="N379" s="175"/>
      <c r="O379" s="176"/>
      <c r="P379" s="176"/>
      <c r="Q379" s="364"/>
      <c r="R379" s="179"/>
      <c r="S379" s="177"/>
      <c r="T379" s="178"/>
    </row>
    <row r="380" spans="1:20" s="169" customFormat="1">
      <c r="A380" s="459"/>
      <c r="B380" s="270">
        <v>42908</v>
      </c>
      <c r="C380" s="377" t="s">
        <v>412</v>
      </c>
      <c r="D380" s="263" t="s">
        <v>413</v>
      </c>
      <c r="E380" s="263" t="s">
        <v>1085</v>
      </c>
      <c r="F380" s="253">
        <v>15</v>
      </c>
      <c r="G380" s="217">
        <v>9600</v>
      </c>
      <c r="H380" s="217">
        <f t="shared" si="16"/>
        <v>144000</v>
      </c>
      <c r="I380" s="488"/>
      <c r="J380" s="485"/>
      <c r="L380" s="147"/>
      <c r="M380" s="174"/>
      <c r="N380" s="175"/>
      <c r="O380" s="176"/>
      <c r="P380" s="176"/>
      <c r="Q380" s="364"/>
      <c r="R380" s="179"/>
      <c r="S380" s="177"/>
      <c r="T380" s="178"/>
    </row>
    <row r="381" spans="1:20" s="169" customFormat="1">
      <c r="A381" s="459"/>
      <c r="B381" s="270">
        <v>42908</v>
      </c>
      <c r="C381" s="377" t="s">
        <v>945</v>
      </c>
      <c r="D381" s="263" t="s">
        <v>1044</v>
      </c>
      <c r="E381" s="263" t="s">
        <v>1086</v>
      </c>
      <c r="F381" s="253">
        <v>3</v>
      </c>
      <c r="G381" s="217">
        <v>8000</v>
      </c>
      <c r="H381" s="217">
        <f t="shared" si="16"/>
        <v>24000</v>
      </c>
      <c r="I381" s="488"/>
      <c r="J381" s="485"/>
      <c r="L381" s="147"/>
      <c r="M381" s="174"/>
      <c r="N381" s="175"/>
      <c r="O381" s="176"/>
      <c r="P381" s="176"/>
      <c r="Q381" s="364"/>
      <c r="R381" s="179"/>
      <c r="S381" s="177"/>
      <c r="T381" s="178"/>
    </row>
    <row r="382" spans="1:20" s="169" customFormat="1">
      <c r="A382" s="459"/>
      <c r="B382" s="270">
        <v>42908</v>
      </c>
      <c r="C382" s="377" t="s">
        <v>765</v>
      </c>
      <c r="D382" s="263" t="s">
        <v>1029</v>
      </c>
      <c r="E382" s="263" t="s">
        <v>146</v>
      </c>
      <c r="F382" s="253">
        <v>6</v>
      </c>
      <c r="G382" s="217">
        <v>52870</v>
      </c>
      <c r="H382" s="217">
        <f t="shared" si="16"/>
        <v>317220</v>
      </c>
      <c r="I382" s="488"/>
      <c r="J382" s="485"/>
      <c r="L382" s="147"/>
      <c r="M382" s="174"/>
      <c r="N382" s="175"/>
      <c r="O382" s="176"/>
      <c r="P382" s="176"/>
      <c r="Q382" s="364"/>
      <c r="R382" s="179"/>
      <c r="S382" s="177"/>
      <c r="T382" s="178"/>
    </row>
    <row r="383" spans="1:20" s="169" customFormat="1">
      <c r="A383" s="459"/>
      <c r="B383" s="270">
        <v>42908</v>
      </c>
      <c r="C383" s="381" t="s">
        <v>663</v>
      </c>
      <c r="D383" s="371" t="s">
        <v>1030</v>
      </c>
      <c r="E383" s="371" t="s">
        <v>1086</v>
      </c>
      <c r="F383" s="253">
        <v>1</v>
      </c>
      <c r="G383" s="217">
        <v>39997</v>
      </c>
      <c r="H383" s="217">
        <f t="shared" si="16"/>
        <v>39997</v>
      </c>
      <c r="I383" s="488"/>
      <c r="J383" s="485"/>
      <c r="L383" s="147"/>
      <c r="M383" s="174"/>
      <c r="N383" s="175"/>
      <c r="O383" s="176"/>
      <c r="P383" s="176"/>
      <c r="Q383" s="364"/>
      <c r="R383" s="179"/>
      <c r="S383" s="177"/>
      <c r="T383" s="178"/>
    </row>
    <row r="384" spans="1:20" s="169" customFormat="1">
      <c r="A384" s="459"/>
      <c r="B384" s="270">
        <v>42908</v>
      </c>
      <c r="C384" s="377" t="s">
        <v>823</v>
      </c>
      <c r="D384" s="263" t="s">
        <v>1031</v>
      </c>
      <c r="E384" s="263" t="s">
        <v>1086</v>
      </c>
      <c r="F384" s="253">
        <v>1</v>
      </c>
      <c r="G384" s="217">
        <v>68184</v>
      </c>
      <c r="H384" s="217">
        <f t="shared" si="16"/>
        <v>68184</v>
      </c>
      <c r="I384" s="488"/>
      <c r="J384" s="485"/>
      <c r="L384" s="147"/>
      <c r="M384" s="174"/>
      <c r="N384" s="175"/>
      <c r="O384" s="176"/>
      <c r="P384" s="176"/>
      <c r="Q384" s="364"/>
      <c r="R384" s="179"/>
      <c r="S384" s="177"/>
      <c r="T384" s="178"/>
    </row>
    <row r="385" spans="1:20" s="169" customFormat="1">
      <c r="A385" s="459"/>
      <c r="B385" s="270">
        <v>42908</v>
      </c>
      <c r="C385" s="377" t="s">
        <v>254</v>
      </c>
      <c r="D385" s="263" t="s">
        <v>255</v>
      </c>
      <c r="E385" s="263" t="s">
        <v>4</v>
      </c>
      <c r="F385" s="253">
        <v>0.5</v>
      </c>
      <c r="G385" s="217">
        <v>36000</v>
      </c>
      <c r="H385" s="217">
        <f t="shared" si="16"/>
        <v>18000</v>
      </c>
      <c r="I385" s="488"/>
      <c r="J385" s="485"/>
      <c r="L385" s="147"/>
      <c r="M385" s="174"/>
      <c r="N385" s="175"/>
      <c r="O385" s="176"/>
      <c r="P385" s="176"/>
      <c r="Q385" s="364"/>
      <c r="R385" s="179"/>
      <c r="S385" s="177"/>
      <c r="T385" s="178"/>
    </row>
    <row r="386" spans="1:20" s="169" customFormat="1">
      <c r="A386" s="459"/>
      <c r="B386" s="270">
        <v>42908</v>
      </c>
      <c r="C386" s="377" t="s">
        <v>265</v>
      </c>
      <c r="D386" s="371" t="s">
        <v>1024</v>
      </c>
      <c r="E386" s="373" t="s">
        <v>27</v>
      </c>
      <c r="F386" s="253">
        <v>600</v>
      </c>
      <c r="G386" s="217">
        <v>200</v>
      </c>
      <c r="H386" s="217">
        <f t="shared" si="16"/>
        <v>120000</v>
      </c>
      <c r="I386" s="488"/>
      <c r="J386" s="485"/>
      <c r="L386" s="147"/>
      <c r="M386" s="174"/>
      <c r="N386" s="175"/>
      <c r="O386" s="176"/>
      <c r="P386" s="176"/>
      <c r="Q386" s="364"/>
      <c r="R386" s="179"/>
      <c r="S386" s="177"/>
      <c r="T386" s="178"/>
    </row>
    <row r="387" spans="1:20" s="169" customFormat="1">
      <c r="A387" s="459"/>
      <c r="B387" s="270">
        <v>42908</v>
      </c>
      <c r="C387" s="377" t="s">
        <v>209</v>
      </c>
      <c r="D387" s="371" t="s">
        <v>1072</v>
      </c>
      <c r="E387" s="373" t="s">
        <v>4</v>
      </c>
      <c r="F387" s="253">
        <v>4</v>
      </c>
      <c r="G387" s="217">
        <v>49000</v>
      </c>
      <c r="H387" s="217">
        <f t="shared" si="16"/>
        <v>196000</v>
      </c>
      <c r="I387" s="488"/>
      <c r="J387" s="485"/>
      <c r="L387" s="147"/>
      <c r="M387" s="174"/>
      <c r="N387" s="175"/>
      <c r="O387" s="176"/>
      <c r="P387" s="176"/>
      <c r="Q387" s="364"/>
      <c r="R387" s="179"/>
      <c r="S387" s="177"/>
      <c r="T387" s="178"/>
    </row>
    <row r="388" spans="1:20" s="169" customFormat="1">
      <c r="A388" s="459"/>
      <c r="B388" s="270">
        <v>42908</v>
      </c>
      <c r="C388" s="377" t="s">
        <v>211</v>
      </c>
      <c r="D388" s="371" t="s">
        <v>1018</v>
      </c>
      <c r="E388" s="373" t="s">
        <v>4</v>
      </c>
      <c r="F388" s="253">
        <v>3</v>
      </c>
      <c r="G388" s="217">
        <v>49000</v>
      </c>
      <c r="H388" s="217">
        <f t="shared" si="16"/>
        <v>147000</v>
      </c>
      <c r="I388" s="488"/>
      <c r="J388" s="485"/>
      <c r="L388" s="147"/>
      <c r="M388" s="174"/>
      <c r="N388" s="175"/>
      <c r="O388" s="176"/>
      <c r="P388" s="176"/>
      <c r="Q388" s="364"/>
      <c r="R388" s="179"/>
      <c r="S388" s="177"/>
      <c r="T388" s="178"/>
    </row>
    <row r="389" spans="1:20" s="169" customFormat="1">
      <c r="A389" s="459"/>
      <c r="B389" s="270">
        <v>42908</v>
      </c>
      <c r="C389" s="377" t="s">
        <v>217</v>
      </c>
      <c r="D389" s="371" t="s">
        <v>1104</v>
      </c>
      <c r="E389" s="373" t="s">
        <v>4</v>
      </c>
      <c r="F389" s="253">
        <v>1</v>
      </c>
      <c r="G389" s="217">
        <v>49000</v>
      </c>
      <c r="H389" s="217">
        <f t="shared" si="16"/>
        <v>49000</v>
      </c>
      <c r="I389" s="488"/>
      <c r="J389" s="485"/>
      <c r="L389" s="147"/>
      <c r="M389" s="174"/>
      <c r="N389" s="175"/>
      <c r="O389" s="176"/>
      <c r="P389" s="176"/>
      <c r="Q389" s="364"/>
      <c r="R389" s="179"/>
      <c r="S389" s="177"/>
      <c r="T389" s="178"/>
    </row>
    <row r="390" spans="1:20" s="169" customFormat="1">
      <c r="A390" s="459"/>
      <c r="B390" s="270">
        <v>42908</v>
      </c>
      <c r="C390" s="381" t="s">
        <v>223</v>
      </c>
      <c r="D390" s="371" t="s">
        <v>1019</v>
      </c>
      <c r="E390" s="371" t="s">
        <v>4</v>
      </c>
      <c r="F390" s="372">
        <v>3</v>
      </c>
      <c r="G390" s="340">
        <v>49000</v>
      </c>
      <c r="H390" s="217">
        <f t="shared" ref="H390:H396" si="17">F390*G390</f>
        <v>147000</v>
      </c>
      <c r="I390" s="488"/>
      <c r="J390" s="485"/>
      <c r="L390" s="147"/>
      <c r="M390" s="174"/>
      <c r="N390" s="175"/>
      <c r="O390" s="176"/>
      <c r="P390" s="176"/>
      <c r="Q390" s="364"/>
      <c r="R390" s="179"/>
      <c r="S390" s="177"/>
      <c r="T390" s="178"/>
    </row>
    <row r="391" spans="1:20" s="169" customFormat="1">
      <c r="A391" s="459"/>
      <c r="B391" s="270">
        <v>42908</v>
      </c>
      <c r="C391" s="382" t="s">
        <v>227</v>
      </c>
      <c r="D391" s="336" t="s">
        <v>1073</v>
      </c>
      <c r="E391" s="336" t="s">
        <v>4</v>
      </c>
      <c r="F391" s="372">
        <v>1</v>
      </c>
      <c r="G391" s="340">
        <v>87148</v>
      </c>
      <c r="H391" s="217">
        <f t="shared" si="17"/>
        <v>87148</v>
      </c>
      <c r="I391" s="488"/>
      <c r="J391" s="485"/>
      <c r="L391" s="147"/>
      <c r="M391" s="174"/>
      <c r="N391" s="175"/>
      <c r="O391" s="176"/>
      <c r="P391" s="176"/>
      <c r="Q391" s="364"/>
      <c r="R391" s="179"/>
      <c r="S391" s="177"/>
      <c r="T391" s="178"/>
    </row>
    <row r="392" spans="1:20" s="169" customFormat="1">
      <c r="A392" s="459"/>
      <c r="B392" s="270">
        <v>42908</v>
      </c>
      <c r="C392" s="381" t="s">
        <v>813</v>
      </c>
      <c r="D392" s="371" t="s">
        <v>1021</v>
      </c>
      <c r="E392" s="371" t="s">
        <v>27</v>
      </c>
      <c r="F392" s="372">
        <v>100</v>
      </c>
      <c r="G392" s="340">
        <v>4208</v>
      </c>
      <c r="H392" s="217">
        <f t="shared" si="17"/>
        <v>420800</v>
      </c>
      <c r="I392" s="488"/>
      <c r="J392" s="485"/>
      <c r="L392" s="147"/>
      <c r="M392" s="174"/>
      <c r="N392" s="175"/>
      <c r="O392" s="176"/>
      <c r="P392" s="176"/>
      <c r="Q392" s="364"/>
      <c r="R392" s="179"/>
      <c r="S392" s="177"/>
      <c r="T392" s="178"/>
    </row>
    <row r="393" spans="1:20" s="169" customFormat="1">
      <c r="A393" s="459"/>
      <c r="B393" s="270">
        <v>42908</v>
      </c>
      <c r="C393" s="381" t="s">
        <v>248</v>
      </c>
      <c r="D393" s="371" t="s">
        <v>1022</v>
      </c>
      <c r="E393" s="371" t="s">
        <v>27</v>
      </c>
      <c r="F393" s="372">
        <v>50</v>
      </c>
      <c r="G393" s="340">
        <v>1990</v>
      </c>
      <c r="H393" s="217">
        <f t="shared" si="17"/>
        <v>99500</v>
      </c>
      <c r="I393" s="488"/>
      <c r="J393" s="485"/>
      <c r="L393" s="147"/>
      <c r="M393" s="174"/>
      <c r="N393" s="175"/>
      <c r="O393" s="176"/>
      <c r="P393" s="176"/>
      <c r="Q393" s="364"/>
      <c r="R393" s="179"/>
      <c r="S393" s="177"/>
      <c r="T393" s="178"/>
    </row>
    <row r="394" spans="1:20" s="169" customFormat="1">
      <c r="A394" s="459"/>
      <c r="B394" s="270">
        <v>42908</v>
      </c>
      <c r="C394" s="382" t="s">
        <v>250</v>
      </c>
      <c r="D394" s="336" t="s">
        <v>1023</v>
      </c>
      <c r="E394" s="336" t="s">
        <v>27</v>
      </c>
      <c r="F394" s="372">
        <v>100</v>
      </c>
      <c r="G394" s="340">
        <v>700</v>
      </c>
      <c r="H394" s="217">
        <f t="shared" si="17"/>
        <v>70000</v>
      </c>
      <c r="I394" s="488"/>
      <c r="J394" s="485"/>
      <c r="L394" s="147"/>
      <c r="M394" s="174"/>
      <c r="N394" s="175"/>
      <c r="O394" s="176"/>
      <c r="P394" s="176"/>
      <c r="Q394" s="364"/>
      <c r="R394" s="179"/>
      <c r="S394" s="177"/>
      <c r="T394" s="178"/>
    </row>
    <row r="395" spans="1:20" s="169" customFormat="1">
      <c r="A395" s="459"/>
      <c r="B395" s="270">
        <v>42908</v>
      </c>
      <c r="C395" s="382" t="s">
        <v>252</v>
      </c>
      <c r="D395" s="336" t="s">
        <v>1047</v>
      </c>
      <c r="E395" s="336" t="s">
        <v>27</v>
      </c>
      <c r="F395" s="374">
        <v>100</v>
      </c>
      <c r="G395" s="340">
        <v>1119</v>
      </c>
      <c r="H395" s="217">
        <f t="shared" si="17"/>
        <v>111900</v>
      </c>
      <c r="I395" s="488"/>
      <c r="J395" s="485"/>
      <c r="L395" s="147"/>
      <c r="M395" s="174"/>
      <c r="N395" s="175"/>
      <c r="O395" s="176"/>
      <c r="P395" s="176"/>
      <c r="Q395" s="364"/>
      <c r="R395" s="179"/>
      <c r="S395" s="177"/>
      <c r="T395" s="178"/>
    </row>
    <row r="396" spans="1:20" s="169" customFormat="1">
      <c r="A396" s="459"/>
      <c r="B396" s="270">
        <v>42908</v>
      </c>
      <c r="C396" s="377" t="s">
        <v>1131</v>
      </c>
      <c r="D396" s="263" t="s">
        <v>1048</v>
      </c>
      <c r="E396" s="336" t="s">
        <v>27</v>
      </c>
      <c r="F396" s="253">
        <v>500</v>
      </c>
      <c r="G396" s="217"/>
      <c r="H396" s="217">
        <f t="shared" si="17"/>
        <v>0</v>
      </c>
      <c r="I396" s="488"/>
      <c r="J396" s="485"/>
      <c r="L396" s="147"/>
      <c r="M396" s="174"/>
      <c r="N396" s="175"/>
      <c r="O396" s="176"/>
      <c r="P396" s="176"/>
      <c r="Q396" s="364"/>
      <c r="R396" s="179"/>
      <c r="S396" s="177"/>
      <c r="T396" s="178"/>
    </row>
    <row r="397" spans="1:20" s="169" customFormat="1">
      <c r="A397" s="459"/>
      <c r="B397" s="270">
        <v>42908</v>
      </c>
      <c r="C397" s="377" t="s">
        <v>1132</v>
      </c>
      <c r="D397" s="263" t="s">
        <v>263</v>
      </c>
      <c r="E397" s="371" t="s">
        <v>27</v>
      </c>
      <c r="F397" s="253">
        <v>500</v>
      </c>
      <c r="G397" s="217"/>
      <c r="H397" s="217">
        <f t="shared" ref="H397:H453" si="18">F397*G397</f>
        <v>0</v>
      </c>
      <c r="I397" s="488"/>
      <c r="J397" s="485"/>
      <c r="L397" s="147"/>
      <c r="M397" s="174"/>
      <c r="N397" s="175"/>
      <c r="O397" s="176"/>
      <c r="P397" s="176"/>
      <c r="Q397" s="364"/>
      <c r="R397" s="179"/>
      <c r="S397" s="177"/>
      <c r="T397" s="178"/>
    </row>
    <row r="398" spans="1:20" s="169" customFormat="1">
      <c r="A398" s="459"/>
      <c r="B398" s="270">
        <v>42908</v>
      </c>
      <c r="C398" s="348" t="s">
        <v>264</v>
      </c>
      <c r="D398" s="371" t="s">
        <v>699</v>
      </c>
      <c r="E398" s="371" t="s">
        <v>115</v>
      </c>
      <c r="F398" s="253">
        <v>1</v>
      </c>
      <c r="G398" s="217">
        <v>5933</v>
      </c>
      <c r="H398" s="217">
        <f t="shared" si="18"/>
        <v>5933</v>
      </c>
      <c r="I398" s="488"/>
      <c r="J398" s="485"/>
      <c r="L398" s="147"/>
      <c r="M398" s="174"/>
      <c r="N398" s="175"/>
      <c r="O398" s="176"/>
      <c r="P398" s="176"/>
      <c r="Q398" s="364"/>
      <c r="R398" s="179"/>
      <c r="S398" s="177"/>
      <c r="T398" s="178"/>
    </row>
    <row r="399" spans="1:20" s="169" customFormat="1">
      <c r="A399" s="459"/>
      <c r="B399" s="270">
        <v>42908</v>
      </c>
      <c r="C399" s="348" t="s">
        <v>947</v>
      </c>
      <c r="D399" s="371" t="s">
        <v>1046</v>
      </c>
      <c r="E399" s="371" t="s">
        <v>1086</v>
      </c>
      <c r="F399" s="253">
        <v>3</v>
      </c>
      <c r="G399" s="217">
        <v>8000</v>
      </c>
      <c r="H399" s="217">
        <f t="shared" si="18"/>
        <v>24000</v>
      </c>
      <c r="I399" s="488"/>
      <c r="J399" s="485"/>
      <c r="L399" s="147"/>
      <c r="M399" s="174"/>
      <c r="N399" s="175"/>
      <c r="O399" s="176"/>
      <c r="P399" s="176"/>
      <c r="Q399" s="364"/>
      <c r="R399" s="179"/>
      <c r="S399" s="177"/>
      <c r="T399" s="178"/>
    </row>
    <row r="400" spans="1:20" s="169" customFormat="1">
      <c r="A400" s="459"/>
      <c r="B400" s="270">
        <v>42908</v>
      </c>
      <c r="C400" s="348" t="s">
        <v>948</v>
      </c>
      <c r="D400" s="371" t="s">
        <v>1026</v>
      </c>
      <c r="E400" s="371" t="s">
        <v>1086</v>
      </c>
      <c r="F400" s="253">
        <v>3</v>
      </c>
      <c r="G400" s="217">
        <v>8000</v>
      </c>
      <c r="H400" s="217">
        <f t="shared" si="18"/>
        <v>24000</v>
      </c>
      <c r="I400" s="488"/>
      <c r="J400" s="485"/>
      <c r="L400" s="147"/>
      <c r="M400" s="174"/>
      <c r="N400" s="175"/>
      <c r="O400" s="176"/>
      <c r="P400" s="176"/>
      <c r="Q400" s="364"/>
      <c r="R400" s="179"/>
      <c r="S400" s="177"/>
      <c r="T400" s="178"/>
    </row>
    <row r="401" spans="1:20" s="169" customFormat="1">
      <c r="A401" s="460"/>
      <c r="B401" s="270">
        <v>42908</v>
      </c>
      <c r="C401" s="348" t="s">
        <v>949</v>
      </c>
      <c r="D401" s="371" t="s">
        <v>1027</v>
      </c>
      <c r="E401" s="371" t="s">
        <v>1086</v>
      </c>
      <c r="F401" s="253">
        <v>3</v>
      </c>
      <c r="G401" s="217">
        <v>8000</v>
      </c>
      <c r="H401" s="217">
        <f t="shared" si="18"/>
        <v>24000</v>
      </c>
      <c r="I401" s="488"/>
      <c r="J401" s="485"/>
      <c r="L401" s="147"/>
      <c r="M401" s="174"/>
      <c r="N401" s="175"/>
      <c r="O401" s="176"/>
      <c r="P401" s="176"/>
      <c r="Q401" s="364"/>
      <c r="R401" s="179"/>
      <c r="S401" s="177"/>
      <c r="T401" s="178"/>
    </row>
    <row r="402" spans="1:20" s="169" customFormat="1">
      <c r="A402" s="458" t="s">
        <v>1140</v>
      </c>
      <c r="B402" s="270">
        <v>42908</v>
      </c>
      <c r="C402" s="348" t="s">
        <v>460</v>
      </c>
      <c r="D402" s="371" t="s">
        <v>1078</v>
      </c>
      <c r="E402" s="371" t="s">
        <v>27</v>
      </c>
      <c r="F402" s="253">
        <v>5</v>
      </c>
      <c r="G402" s="217">
        <v>15864</v>
      </c>
      <c r="H402" s="217">
        <f t="shared" si="18"/>
        <v>79320</v>
      </c>
      <c r="I402" s="488"/>
      <c r="J402" s="485"/>
      <c r="L402" s="147"/>
      <c r="M402" s="174"/>
      <c r="N402" s="175"/>
      <c r="O402" s="176"/>
      <c r="P402" s="176"/>
      <c r="Q402" s="364"/>
      <c r="R402" s="179"/>
      <c r="S402" s="177"/>
      <c r="T402" s="178"/>
    </row>
    <row r="403" spans="1:20" s="169" customFormat="1">
      <c r="A403" s="460"/>
      <c r="B403" s="270">
        <v>42908</v>
      </c>
      <c r="C403" s="348" t="s">
        <v>446</v>
      </c>
      <c r="D403" s="371" t="s">
        <v>462</v>
      </c>
      <c r="E403" s="371" t="s">
        <v>1092</v>
      </c>
      <c r="F403" s="253">
        <v>10</v>
      </c>
      <c r="G403" s="217">
        <v>3215</v>
      </c>
      <c r="H403" s="217">
        <f t="shared" si="18"/>
        <v>32150</v>
      </c>
      <c r="I403" s="488"/>
      <c r="J403" s="485"/>
      <c r="L403" s="147"/>
      <c r="M403" s="174"/>
      <c r="N403" s="175"/>
      <c r="O403" s="176"/>
      <c r="P403" s="176"/>
      <c r="Q403" s="364"/>
      <c r="R403" s="179"/>
      <c r="S403" s="177"/>
      <c r="T403" s="178"/>
    </row>
    <row r="404" spans="1:20" s="169" customFormat="1">
      <c r="A404" s="392" t="s">
        <v>1141</v>
      </c>
      <c r="B404" s="270">
        <v>42908</v>
      </c>
      <c r="C404" s="348" t="s">
        <v>824</v>
      </c>
      <c r="D404" s="371" t="s">
        <v>825</v>
      </c>
      <c r="E404" s="371" t="s">
        <v>28</v>
      </c>
      <c r="F404" s="253">
        <v>1</v>
      </c>
      <c r="G404" s="217">
        <v>100000</v>
      </c>
      <c r="H404" s="217">
        <f t="shared" si="18"/>
        <v>100000</v>
      </c>
      <c r="I404" s="489"/>
      <c r="J404" s="485"/>
      <c r="L404" s="147"/>
      <c r="M404" s="174"/>
      <c r="N404" s="175"/>
      <c r="O404" s="176"/>
      <c r="P404" s="176"/>
      <c r="Q404" s="364"/>
      <c r="R404" s="179"/>
      <c r="S404" s="177"/>
      <c r="T404" s="178"/>
    </row>
    <row r="405" spans="1:20" s="169" customFormat="1">
      <c r="A405" s="392" t="s">
        <v>1142</v>
      </c>
      <c r="B405" s="270">
        <v>42909</v>
      </c>
      <c r="C405" s="348" t="s">
        <v>752</v>
      </c>
      <c r="D405" s="371" t="s">
        <v>1144</v>
      </c>
      <c r="E405" s="371" t="s">
        <v>146</v>
      </c>
      <c r="F405" s="253">
        <v>1</v>
      </c>
      <c r="G405" s="217">
        <v>350000</v>
      </c>
      <c r="H405" s="217">
        <f t="shared" si="18"/>
        <v>350000</v>
      </c>
      <c r="I405" s="452">
        <f>H405+H406+H407</f>
        <v>1069037</v>
      </c>
      <c r="J405" s="485"/>
      <c r="L405" s="147"/>
      <c r="M405" s="174"/>
      <c r="N405" s="175"/>
      <c r="O405" s="176"/>
      <c r="P405" s="176"/>
      <c r="Q405" s="364"/>
      <c r="R405" s="179"/>
      <c r="S405" s="177"/>
      <c r="T405" s="178"/>
    </row>
    <row r="406" spans="1:20" s="169" customFormat="1">
      <c r="A406" s="458" t="s">
        <v>1143</v>
      </c>
      <c r="B406" s="270">
        <v>42912</v>
      </c>
      <c r="C406" s="348" t="s">
        <v>422</v>
      </c>
      <c r="D406" s="371" t="s">
        <v>423</v>
      </c>
      <c r="E406" s="371" t="s">
        <v>4</v>
      </c>
      <c r="F406" s="253">
        <v>5</v>
      </c>
      <c r="G406" s="217">
        <v>29541</v>
      </c>
      <c r="H406" s="217">
        <f t="shared" si="18"/>
        <v>147705</v>
      </c>
      <c r="I406" s="453"/>
      <c r="J406" s="485"/>
      <c r="L406" s="147"/>
      <c r="M406" s="174"/>
      <c r="N406" s="175"/>
      <c r="O406" s="176"/>
      <c r="P406" s="176"/>
      <c r="Q406" s="364"/>
      <c r="R406" s="179"/>
      <c r="S406" s="177"/>
      <c r="T406" s="178"/>
    </row>
    <row r="407" spans="1:20" s="169" customFormat="1">
      <c r="A407" s="460"/>
      <c r="B407" s="270">
        <v>42912</v>
      </c>
      <c r="C407" s="348" t="s">
        <v>772</v>
      </c>
      <c r="D407" s="371" t="s">
        <v>159</v>
      </c>
      <c r="E407" s="371" t="s">
        <v>1088</v>
      </c>
      <c r="F407" s="253">
        <v>12</v>
      </c>
      <c r="G407" s="217">
        <v>47611</v>
      </c>
      <c r="H407" s="217">
        <f t="shared" si="18"/>
        <v>571332</v>
      </c>
      <c r="I407" s="454"/>
      <c r="J407" s="485"/>
      <c r="L407" s="147"/>
      <c r="M407" s="174"/>
      <c r="N407" s="175"/>
      <c r="O407" s="176"/>
      <c r="P407" s="176"/>
      <c r="Q407" s="364"/>
      <c r="R407" s="179"/>
      <c r="S407" s="177"/>
      <c r="T407" s="178"/>
    </row>
    <row r="408" spans="1:20" s="169" customFormat="1">
      <c r="A408" s="392"/>
      <c r="B408" s="270">
        <v>42916</v>
      </c>
      <c r="C408" s="348" t="s">
        <v>477</v>
      </c>
      <c r="D408" s="345" t="s">
        <v>478</v>
      </c>
      <c r="E408" s="345" t="s">
        <v>27</v>
      </c>
      <c r="F408" s="253">
        <v>40</v>
      </c>
      <c r="G408" s="217"/>
      <c r="H408" s="217">
        <f t="shared" si="18"/>
        <v>0</v>
      </c>
      <c r="I408" s="350"/>
      <c r="J408" s="485"/>
      <c r="L408" s="147"/>
      <c r="M408" s="174"/>
      <c r="N408" s="175"/>
      <c r="O408" s="176"/>
      <c r="P408" s="176"/>
      <c r="Q408" s="364"/>
      <c r="R408" s="179"/>
      <c r="S408" s="177"/>
      <c r="T408" s="178"/>
    </row>
    <row r="409" spans="1:20" s="169" customFormat="1">
      <c r="A409" s="392"/>
      <c r="B409" s="270">
        <v>42916</v>
      </c>
      <c r="C409" s="348" t="s">
        <v>497</v>
      </c>
      <c r="D409" s="345" t="s">
        <v>498</v>
      </c>
      <c r="E409" s="345" t="s">
        <v>27</v>
      </c>
      <c r="F409" s="253">
        <v>30</v>
      </c>
      <c r="G409" s="217"/>
      <c r="H409" s="217">
        <f t="shared" si="18"/>
        <v>0</v>
      </c>
      <c r="I409" s="350"/>
      <c r="J409" s="485"/>
      <c r="L409" s="147"/>
      <c r="M409" s="174"/>
      <c r="N409" s="175"/>
      <c r="O409" s="176"/>
      <c r="P409" s="176"/>
      <c r="Q409" s="364"/>
      <c r="R409" s="179"/>
      <c r="S409" s="177"/>
      <c r="T409" s="178"/>
    </row>
    <row r="410" spans="1:20" s="169" customFormat="1">
      <c r="A410" s="392"/>
      <c r="B410" s="270">
        <v>42916</v>
      </c>
      <c r="C410" s="348" t="s">
        <v>485</v>
      </c>
      <c r="D410" s="345" t="s">
        <v>486</v>
      </c>
      <c r="E410" s="345" t="s">
        <v>27</v>
      </c>
      <c r="F410" s="253">
        <v>30</v>
      </c>
      <c r="G410" s="217"/>
      <c r="H410" s="217">
        <f t="shared" si="18"/>
        <v>0</v>
      </c>
      <c r="I410" s="350"/>
      <c r="J410" s="485"/>
      <c r="L410" s="147"/>
      <c r="M410" s="174"/>
      <c r="N410" s="175"/>
      <c r="O410" s="176"/>
      <c r="P410" s="176"/>
      <c r="Q410" s="364"/>
      <c r="R410" s="179"/>
      <c r="S410" s="177"/>
      <c r="T410" s="178"/>
    </row>
    <row r="411" spans="1:20" s="169" customFormat="1">
      <c r="A411" s="392"/>
      <c r="B411" s="270">
        <v>42916</v>
      </c>
      <c r="C411" s="348" t="s">
        <v>481</v>
      </c>
      <c r="D411" s="345" t="s">
        <v>482</v>
      </c>
      <c r="E411" s="345" t="s">
        <v>27</v>
      </c>
      <c r="F411" s="253">
        <v>30</v>
      </c>
      <c r="G411" s="217"/>
      <c r="H411" s="217">
        <f t="shared" si="18"/>
        <v>0</v>
      </c>
      <c r="I411" s="350"/>
      <c r="J411" s="485"/>
      <c r="L411" s="147"/>
      <c r="M411" s="174"/>
      <c r="N411" s="175"/>
      <c r="O411" s="176"/>
      <c r="P411" s="176"/>
      <c r="Q411" s="364"/>
      <c r="R411" s="179"/>
      <c r="S411" s="177"/>
      <c r="T411" s="178"/>
    </row>
    <row r="412" spans="1:20" s="169" customFormat="1">
      <c r="A412" s="392"/>
      <c r="B412" s="270">
        <v>42916</v>
      </c>
      <c r="C412" s="348" t="s">
        <v>492</v>
      </c>
      <c r="D412" s="345" t="s">
        <v>493</v>
      </c>
      <c r="E412" s="345" t="s">
        <v>494</v>
      </c>
      <c r="F412" s="253">
        <v>1</v>
      </c>
      <c r="G412" s="217"/>
      <c r="H412" s="217">
        <f t="shared" si="18"/>
        <v>0</v>
      </c>
      <c r="I412" s="350"/>
      <c r="J412" s="485"/>
      <c r="L412" s="147"/>
      <c r="M412" s="174"/>
      <c r="N412" s="175"/>
      <c r="O412" s="176"/>
      <c r="P412" s="176"/>
      <c r="Q412" s="364"/>
      <c r="R412" s="179"/>
      <c r="S412" s="177"/>
      <c r="T412" s="178"/>
    </row>
    <row r="413" spans="1:20" s="169" customFormat="1">
      <c r="A413" s="392"/>
      <c r="B413" s="270">
        <v>42916</v>
      </c>
      <c r="C413" s="348" t="s">
        <v>501</v>
      </c>
      <c r="D413" s="345" t="s">
        <v>502</v>
      </c>
      <c r="E413" s="345" t="s">
        <v>494</v>
      </c>
      <c r="F413" s="253">
        <v>1</v>
      </c>
      <c r="G413" s="217"/>
      <c r="H413" s="217">
        <f t="shared" si="18"/>
        <v>0</v>
      </c>
      <c r="I413" s="350"/>
      <c r="J413" s="485"/>
      <c r="L413" s="147"/>
      <c r="M413" s="174"/>
      <c r="N413" s="175"/>
      <c r="O413" s="176"/>
      <c r="P413" s="176"/>
      <c r="Q413" s="364"/>
      <c r="R413" s="179"/>
      <c r="S413" s="177"/>
      <c r="T413" s="178"/>
    </row>
    <row r="414" spans="1:20" s="169" customFormat="1">
      <c r="A414" s="397"/>
      <c r="B414" s="270">
        <v>42916</v>
      </c>
      <c r="C414" s="348" t="s">
        <v>479</v>
      </c>
      <c r="D414" s="345" t="s">
        <v>480</v>
      </c>
      <c r="E414" s="345" t="s">
        <v>27</v>
      </c>
      <c r="F414" s="253">
        <v>1500</v>
      </c>
      <c r="G414" s="217"/>
      <c r="H414" s="217">
        <f t="shared" si="18"/>
        <v>0</v>
      </c>
      <c r="I414" s="350"/>
      <c r="J414" s="485"/>
      <c r="L414" s="147"/>
      <c r="M414" s="174"/>
      <c r="N414" s="175"/>
      <c r="O414" s="176"/>
      <c r="P414" s="176"/>
      <c r="Q414" s="364"/>
      <c r="R414" s="179"/>
      <c r="S414" s="177"/>
      <c r="T414" s="178"/>
    </row>
    <row r="415" spans="1:20" s="169" customFormat="1">
      <c r="A415" s="397"/>
      <c r="B415" s="270">
        <v>42916</v>
      </c>
      <c r="C415" s="348" t="s">
        <v>917</v>
      </c>
      <c r="D415" s="345" t="s">
        <v>918</v>
      </c>
      <c r="E415" s="345" t="s">
        <v>4</v>
      </c>
      <c r="F415" s="253">
        <v>15</v>
      </c>
      <c r="G415" s="217"/>
      <c r="H415" s="217">
        <f t="shared" si="18"/>
        <v>0</v>
      </c>
      <c r="I415" s="350"/>
      <c r="J415" s="485"/>
      <c r="L415" s="147"/>
      <c r="M415" s="174"/>
      <c r="N415" s="175"/>
      <c r="O415" s="176"/>
      <c r="P415" s="176"/>
      <c r="Q415" s="364"/>
      <c r="R415" s="179"/>
      <c r="S415" s="177"/>
      <c r="T415" s="178"/>
    </row>
    <row r="416" spans="1:20" s="169" customFormat="1">
      <c r="A416" s="397"/>
      <c r="B416" s="270">
        <v>42916</v>
      </c>
      <c r="C416" s="348" t="s">
        <v>644</v>
      </c>
      <c r="D416" s="345" t="s">
        <v>603</v>
      </c>
      <c r="E416" s="345" t="s">
        <v>4</v>
      </c>
      <c r="F416" s="253">
        <v>3</v>
      </c>
      <c r="G416" s="217"/>
      <c r="H416" s="217">
        <f t="shared" si="18"/>
        <v>0</v>
      </c>
      <c r="I416" s="350"/>
      <c r="J416" s="485"/>
      <c r="L416" s="147"/>
      <c r="M416" s="174"/>
      <c r="N416" s="175"/>
      <c r="O416" s="176"/>
      <c r="P416" s="176"/>
      <c r="Q416" s="364"/>
      <c r="R416" s="179"/>
      <c r="S416" s="177"/>
      <c r="T416" s="178"/>
    </row>
    <row r="417" spans="1:20" s="169" customFormat="1">
      <c r="A417" s="397"/>
      <c r="B417" s="270">
        <v>42916</v>
      </c>
      <c r="C417" s="348" t="s">
        <v>646</v>
      </c>
      <c r="D417" s="345" t="s">
        <v>606</v>
      </c>
      <c r="E417" s="345" t="s">
        <v>4</v>
      </c>
      <c r="F417" s="253">
        <v>2</v>
      </c>
      <c r="G417" s="217"/>
      <c r="H417" s="217">
        <f t="shared" si="18"/>
        <v>0</v>
      </c>
      <c r="I417" s="350"/>
      <c r="J417" s="485"/>
      <c r="L417" s="147"/>
      <c r="M417" s="174"/>
      <c r="N417" s="175"/>
      <c r="O417" s="176"/>
      <c r="P417" s="176"/>
      <c r="Q417" s="364"/>
      <c r="R417" s="179"/>
      <c r="S417" s="177"/>
      <c r="T417" s="178"/>
    </row>
    <row r="418" spans="1:20" s="169" customFormat="1">
      <c r="A418" s="397"/>
      <c r="B418" s="270">
        <v>42916</v>
      </c>
      <c r="C418" s="348" t="s">
        <v>143</v>
      </c>
      <c r="D418" s="345" t="s">
        <v>144</v>
      </c>
      <c r="E418" s="345" t="s">
        <v>115</v>
      </c>
      <c r="F418" s="253">
        <v>10</v>
      </c>
      <c r="G418" s="217"/>
      <c r="H418" s="217">
        <f t="shared" si="18"/>
        <v>0</v>
      </c>
      <c r="I418" s="350"/>
      <c r="J418" s="485"/>
      <c r="L418" s="147"/>
      <c r="M418" s="174"/>
      <c r="N418" s="175"/>
      <c r="O418" s="176"/>
      <c r="P418" s="176"/>
      <c r="Q418" s="364"/>
      <c r="R418" s="179"/>
      <c r="S418" s="177"/>
      <c r="T418" s="178"/>
    </row>
    <row r="419" spans="1:20" s="169" customFormat="1">
      <c r="A419" s="397"/>
      <c r="B419" s="270">
        <v>42916</v>
      </c>
      <c r="C419" s="348" t="s">
        <v>648</v>
      </c>
      <c r="D419" s="345" t="s">
        <v>608</v>
      </c>
      <c r="E419" s="345" t="s">
        <v>4</v>
      </c>
      <c r="F419" s="253">
        <v>3</v>
      </c>
      <c r="G419" s="217"/>
      <c r="H419" s="217">
        <f t="shared" si="18"/>
        <v>0</v>
      </c>
      <c r="I419" s="350"/>
      <c r="J419" s="485"/>
      <c r="L419" s="147"/>
      <c r="M419" s="174"/>
      <c r="N419" s="175"/>
      <c r="O419" s="176"/>
      <c r="P419" s="176"/>
      <c r="Q419" s="364"/>
      <c r="R419" s="179"/>
      <c r="S419" s="177"/>
      <c r="T419" s="178"/>
    </row>
    <row r="420" spans="1:20" s="169" customFormat="1">
      <c r="A420" s="463" t="s">
        <v>1150</v>
      </c>
      <c r="B420" s="270">
        <v>42916</v>
      </c>
      <c r="C420" s="377" t="s">
        <v>79</v>
      </c>
      <c r="D420" s="263" t="s">
        <v>978</v>
      </c>
      <c r="E420" s="263"/>
      <c r="F420" s="253">
        <v>1</v>
      </c>
      <c r="G420" s="217">
        <v>308400</v>
      </c>
      <c r="H420" s="217">
        <f t="shared" si="18"/>
        <v>308400</v>
      </c>
      <c r="I420" s="452">
        <f>SUM(H420:H463)</f>
        <v>21250959.5</v>
      </c>
      <c r="J420" s="485"/>
      <c r="L420" s="147"/>
      <c r="M420" s="174"/>
      <c r="N420" s="175"/>
      <c r="O420" s="176"/>
      <c r="P420" s="176"/>
      <c r="Q420" s="364"/>
      <c r="R420" s="179"/>
      <c r="S420" s="177"/>
      <c r="T420" s="178"/>
    </row>
    <row r="421" spans="1:20" s="169" customFormat="1">
      <c r="A421" s="464"/>
      <c r="B421" s="270">
        <v>42916</v>
      </c>
      <c r="C421" s="377" t="s">
        <v>83</v>
      </c>
      <c r="D421" s="263" t="s">
        <v>84</v>
      </c>
      <c r="E421" s="263"/>
      <c r="F421" s="253">
        <v>5</v>
      </c>
      <c r="G421" s="217">
        <v>92900</v>
      </c>
      <c r="H421" s="217">
        <f t="shared" si="18"/>
        <v>464500</v>
      </c>
      <c r="I421" s="453"/>
      <c r="J421" s="485"/>
      <c r="L421" s="147"/>
      <c r="M421" s="174"/>
      <c r="N421" s="175"/>
      <c r="O421" s="176"/>
      <c r="P421" s="176"/>
      <c r="Q421" s="364"/>
      <c r="R421" s="179"/>
      <c r="S421" s="177"/>
      <c r="T421" s="178"/>
    </row>
    <row r="422" spans="1:20" s="169" customFormat="1">
      <c r="A422" s="464"/>
      <c r="B422" s="270">
        <v>42916</v>
      </c>
      <c r="C422" s="377" t="s">
        <v>93</v>
      </c>
      <c r="D422" s="263" t="s">
        <v>981</v>
      </c>
      <c r="E422" s="263"/>
      <c r="F422" s="253">
        <v>3</v>
      </c>
      <c r="G422" s="217">
        <v>172978</v>
      </c>
      <c r="H422" s="217">
        <f t="shared" si="18"/>
        <v>518934</v>
      </c>
      <c r="I422" s="453"/>
      <c r="J422" s="485"/>
      <c r="L422" s="147"/>
      <c r="M422" s="174"/>
      <c r="N422" s="175"/>
      <c r="O422" s="176"/>
      <c r="P422" s="176"/>
      <c r="Q422" s="364"/>
      <c r="R422" s="179"/>
      <c r="S422" s="177"/>
      <c r="T422" s="178"/>
    </row>
    <row r="423" spans="1:20" s="169" customFormat="1">
      <c r="A423" s="464"/>
      <c r="B423" s="270">
        <v>42916</v>
      </c>
      <c r="C423" s="377" t="s">
        <v>64</v>
      </c>
      <c r="D423" s="263" t="s">
        <v>982</v>
      </c>
      <c r="E423" s="263"/>
      <c r="F423" s="253">
        <v>25</v>
      </c>
      <c r="G423" s="217">
        <v>85000</v>
      </c>
      <c r="H423" s="217">
        <f t="shared" si="18"/>
        <v>2125000</v>
      </c>
      <c r="I423" s="453"/>
      <c r="J423" s="485"/>
      <c r="L423" s="147"/>
      <c r="M423" s="174"/>
      <c r="N423" s="175"/>
      <c r="O423" s="176"/>
      <c r="P423" s="176"/>
      <c r="Q423" s="364"/>
      <c r="R423" s="179"/>
      <c r="S423" s="177"/>
      <c r="T423" s="178"/>
    </row>
    <row r="424" spans="1:20" s="169" customFormat="1">
      <c r="A424" s="464"/>
      <c r="B424" s="270">
        <v>42916</v>
      </c>
      <c r="C424" s="377" t="s">
        <v>95</v>
      </c>
      <c r="D424" s="263" t="s">
        <v>983</v>
      </c>
      <c r="E424" s="263"/>
      <c r="F424" s="253">
        <v>20</v>
      </c>
      <c r="G424" s="217">
        <v>134976</v>
      </c>
      <c r="H424" s="217">
        <f t="shared" si="18"/>
        <v>2699520</v>
      </c>
      <c r="I424" s="453"/>
      <c r="J424" s="485"/>
      <c r="L424" s="147"/>
      <c r="M424" s="174"/>
      <c r="N424" s="175"/>
      <c r="O424" s="176"/>
      <c r="P424" s="176"/>
      <c r="Q424" s="364"/>
      <c r="R424" s="179"/>
      <c r="S424" s="177"/>
      <c r="T424" s="178"/>
    </row>
    <row r="425" spans="1:20" s="169" customFormat="1">
      <c r="A425" s="464"/>
      <c r="B425" s="270">
        <v>42916</v>
      </c>
      <c r="C425" s="377" t="s">
        <v>884</v>
      </c>
      <c r="D425" s="263" t="s">
        <v>981</v>
      </c>
      <c r="E425" s="263"/>
      <c r="F425" s="253">
        <v>1</v>
      </c>
      <c r="G425" s="217">
        <v>194842</v>
      </c>
      <c r="H425" s="217">
        <f t="shared" si="18"/>
        <v>194842</v>
      </c>
      <c r="I425" s="453"/>
      <c r="J425" s="485"/>
      <c r="L425" s="147"/>
      <c r="M425" s="174"/>
      <c r="N425" s="175"/>
      <c r="O425" s="176"/>
      <c r="P425" s="176"/>
      <c r="Q425" s="364"/>
      <c r="R425" s="179"/>
      <c r="S425" s="177"/>
      <c r="T425" s="178"/>
    </row>
    <row r="426" spans="1:20" s="169" customFormat="1">
      <c r="A426" s="464"/>
      <c r="B426" s="270">
        <v>42916</v>
      </c>
      <c r="C426" s="377" t="s">
        <v>104</v>
      </c>
      <c r="D426" s="263" t="s">
        <v>1063</v>
      </c>
      <c r="E426" s="263"/>
      <c r="F426" s="253">
        <v>2.5</v>
      </c>
      <c r="G426" s="217">
        <v>30727</v>
      </c>
      <c r="H426" s="217">
        <f t="shared" si="18"/>
        <v>76817.5</v>
      </c>
      <c r="I426" s="453"/>
      <c r="J426" s="485"/>
      <c r="L426" s="147"/>
      <c r="M426" s="174"/>
      <c r="N426" s="175"/>
      <c r="O426" s="176"/>
      <c r="P426" s="176"/>
      <c r="Q426" s="364"/>
      <c r="R426" s="179"/>
      <c r="S426" s="177"/>
      <c r="T426" s="178"/>
    </row>
    <row r="427" spans="1:20" s="169" customFormat="1">
      <c r="A427" s="464"/>
      <c r="B427" s="270">
        <v>42916</v>
      </c>
      <c r="C427" s="377" t="s">
        <v>33</v>
      </c>
      <c r="D427" s="263" t="s">
        <v>986</v>
      </c>
      <c r="E427" s="263"/>
      <c r="F427" s="253">
        <v>24</v>
      </c>
      <c r="G427" s="217">
        <v>50000</v>
      </c>
      <c r="H427" s="217">
        <f t="shared" si="18"/>
        <v>1200000</v>
      </c>
      <c r="I427" s="453"/>
      <c r="J427" s="485"/>
      <c r="L427" s="147"/>
      <c r="M427" s="174"/>
      <c r="N427" s="175"/>
      <c r="O427" s="176"/>
      <c r="P427" s="176"/>
      <c r="Q427" s="364"/>
      <c r="R427" s="179"/>
      <c r="S427" s="177"/>
      <c r="T427" s="178"/>
    </row>
    <row r="428" spans="1:20" s="169" customFormat="1">
      <c r="A428" s="464"/>
      <c r="B428" s="270">
        <v>42916</v>
      </c>
      <c r="C428" s="377" t="s">
        <v>808</v>
      </c>
      <c r="D428" s="263" t="s">
        <v>987</v>
      </c>
      <c r="E428" s="263"/>
      <c r="F428" s="253">
        <v>24</v>
      </c>
      <c r="G428" s="217">
        <v>85956</v>
      </c>
      <c r="H428" s="217">
        <f t="shared" si="18"/>
        <v>2062944</v>
      </c>
      <c r="I428" s="453"/>
      <c r="J428" s="485"/>
      <c r="L428" s="147"/>
      <c r="M428" s="174"/>
      <c r="N428" s="175"/>
      <c r="O428" s="176"/>
      <c r="P428" s="176"/>
      <c r="Q428" s="364"/>
      <c r="R428" s="179"/>
      <c r="S428" s="177"/>
      <c r="T428" s="178"/>
    </row>
    <row r="429" spans="1:20" s="169" customFormat="1">
      <c r="A429" s="464"/>
      <c r="B429" s="270">
        <v>42916</v>
      </c>
      <c r="C429" s="377" t="s">
        <v>37</v>
      </c>
      <c r="D429" s="263" t="s">
        <v>988</v>
      </c>
      <c r="E429" s="263"/>
      <c r="F429" s="253">
        <v>5</v>
      </c>
      <c r="G429" s="217">
        <v>82363</v>
      </c>
      <c r="H429" s="217">
        <f t="shared" si="18"/>
        <v>411815</v>
      </c>
      <c r="I429" s="453"/>
      <c r="J429" s="485"/>
      <c r="L429" s="147"/>
      <c r="M429" s="174"/>
      <c r="N429" s="175"/>
      <c r="O429" s="176"/>
      <c r="P429" s="176"/>
      <c r="Q429" s="364"/>
      <c r="R429" s="179"/>
      <c r="S429" s="177"/>
      <c r="T429" s="178"/>
    </row>
    <row r="430" spans="1:20" s="169" customFormat="1">
      <c r="A430" s="464"/>
      <c r="B430" s="270">
        <v>42916</v>
      </c>
      <c r="C430" s="377" t="s">
        <v>941</v>
      </c>
      <c r="D430" s="263" t="s">
        <v>942</v>
      </c>
      <c r="E430" s="263"/>
      <c r="F430" s="253">
        <v>24</v>
      </c>
      <c r="G430" s="217">
        <v>21000</v>
      </c>
      <c r="H430" s="217">
        <f t="shared" si="18"/>
        <v>504000</v>
      </c>
      <c r="I430" s="453"/>
      <c r="J430" s="485"/>
      <c r="L430" s="147"/>
      <c r="M430" s="174"/>
      <c r="N430" s="175"/>
      <c r="O430" s="176"/>
      <c r="P430" s="176"/>
      <c r="Q430" s="364"/>
      <c r="R430" s="179"/>
      <c r="S430" s="177"/>
      <c r="T430" s="178"/>
    </row>
    <row r="431" spans="1:20" s="169" customFormat="1">
      <c r="A431" s="464"/>
      <c r="B431" s="270">
        <v>42916</v>
      </c>
      <c r="C431" s="377" t="s">
        <v>142</v>
      </c>
      <c r="D431" s="263" t="s">
        <v>990</v>
      </c>
      <c r="E431" s="263"/>
      <c r="F431" s="253">
        <v>36</v>
      </c>
      <c r="G431" s="217">
        <v>17723</v>
      </c>
      <c r="H431" s="217">
        <f t="shared" si="18"/>
        <v>638028</v>
      </c>
      <c r="I431" s="453"/>
      <c r="J431" s="485"/>
      <c r="L431" s="147"/>
      <c r="M431" s="174"/>
      <c r="N431" s="175"/>
      <c r="O431" s="176"/>
      <c r="P431" s="176"/>
      <c r="Q431" s="364"/>
      <c r="R431" s="179"/>
      <c r="S431" s="177"/>
      <c r="T431" s="178"/>
    </row>
    <row r="432" spans="1:20" s="169" customFormat="1">
      <c r="A432" s="464"/>
      <c r="B432" s="270">
        <v>42916</v>
      </c>
      <c r="C432" s="377" t="s">
        <v>766</v>
      </c>
      <c r="D432" s="263" t="s">
        <v>10</v>
      </c>
      <c r="E432" s="263"/>
      <c r="F432" s="253">
        <v>1</v>
      </c>
      <c r="G432" s="217">
        <v>7000</v>
      </c>
      <c r="H432" s="217">
        <f t="shared" si="18"/>
        <v>7000</v>
      </c>
      <c r="I432" s="453"/>
      <c r="J432" s="485"/>
      <c r="L432" s="147"/>
      <c r="M432" s="174"/>
      <c r="N432" s="175"/>
      <c r="O432" s="176"/>
      <c r="P432" s="176"/>
      <c r="Q432" s="364"/>
      <c r="R432" s="179"/>
      <c r="S432" s="177"/>
      <c r="T432" s="178"/>
    </row>
    <row r="433" spans="1:20" s="169" customFormat="1">
      <c r="A433" s="464"/>
      <c r="B433" s="270">
        <v>42916</v>
      </c>
      <c r="C433" s="377" t="s">
        <v>131</v>
      </c>
      <c r="D433" s="263" t="s">
        <v>1099</v>
      </c>
      <c r="E433" s="263"/>
      <c r="F433" s="253">
        <v>3</v>
      </c>
      <c r="G433" s="217">
        <v>294999</v>
      </c>
      <c r="H433" s="217">
        <f t="shared" si="18"/>
        <v>884997</v>
      </c>
      <c r="I433" s="453"/>
      <c r="J433" s="485"/>
      <c r="L433" s="147"/>
      <c r="M433" s="174"/>
      <c r="N433" s="175"/>
      <c r="O433" s="176"/>
      <c r="P433" s="176"/>
      <c r="Q433" s="364"/>
      <c r="R433" s="179"/>
      <c r="S433" s="177"/>
      <c r="T433" s="178"/>
    </row>
    <row r="434" spans="1:20" s="169" customFormat="1">
      <c r="A434" s="464"/>
      <c r="B434" s="270">
        <v>42916</v>
      </c>
      <c r="C434" s="377" t="s">
        <v>129</v>
      </c>
      <c r="D434" s="263" t="s">
        <v>130</v>
      </c>
      <c r="E434" s="263"/>
      <c r="F434" s="253">
        <v>1</v>
      </c>
      <c r="G434" s="217">
        <v>70000</v>
      </c>
      <c r="H434" s="217">
        <f t="shared" si="18"/>
        <v>70000</v>
      </c>
      <c r="I434" s="453"/>
      <c r="J434" s="485"/>
      <c r="L434" s="147"/>
      <c r="M434" s="174"/>
      <c r="N434" s="175"/>
      <c r="O434" s="176"/>
      <c r="P434" s="176"/>
      <c r="Q434" s="364"/>
      <c r="R434" s="179"/>
      <c r="S434" s="177"/>
      <c r="T434" s="178"/>
    </row>
    <row r="435" spans="1:20" s="169" customFormat="1">
      <c r="A435" s="464"/>
      <c r="B435" s="270">
        <v>42916</v>
      </c>
      <c r="C435" s="377" t="s">
        <v>135</v>
      </c>
      <c r="D435" s="263" t="s">
        <v>991</v>
      </c>
      <c r="E435" s="263"/>
      <c r="F435" s="253">
        <v>3</v>
      </c>
      <c r="G435" s="217">
        <v>270000</v>
      </c>
      <c r="H435" s="217">
        <f t="shared" si="18"/>
        <v>810000</v>
      </c>
      <c r="I435" s="453"/>
      <c r="J435" s="485"/>
      <c r="L435" s="147"/>
      <c r="M435" s="174"/>
      <c r="N435" s="175"/>
      <c r="O435" s="176"/>
      <c r="P435" s="176"/>
      <c r="Q435" s="364"/>
      <c r="R435" s="179"/>
      <c r="S435" s="177"/>
      <c r="T435" s="178"/>
    </row>
    <row r="436" spans="1:20" s="169" customFormat="1">
      <c r="A436" s="464"/>
      <c r="B436" s="270">
        <v>42916</v>
      </c>
      <c r="C436" s="377" t="s">
        <v>60</v>
      </c>
      <c r="D436" s="263" t="s">
        <v>1054</v>
      </c>
      <c r="E436" s="263"/>
      <c r="F436" s="253">
        <v>25</v>
      </c>
      <c r="G436" s="217">
        <v>12500</v>
      </c>
      <c r="H436" s="217">
        <f t="shared" si="18"/>
        <v>312500</v>
      </c>
      <c r="I436" s="453"/>
      <c r="J436" s="485"/>
      <c r="L436" s="147"/>
      <c r="M436" s="174"/>
      <c r="N436" s="175"/>
      <c r="O436" s="176"/>
      <c r="P436" s="176"/>
      <c r="Q436" s="364"/>
      <c r="R436" s="179"/>
      <c r="S436" s="177"/>
      <c r="T436" s="178"/>
    </row>
    <row r="437" spans="1:20" s="169" customFormat="1">
      <c r="A437" s="464"/>
      <c r="B437" s="270">
        <v>42916</v>
      </c>
      <c r="C437" s="377" t="s">
        <v>62</v>
      </c>
      <c r="D437" s="263" t="s">
        <v>993</v>
      </c>
      <c r="E437" s="263"/>
      <c r="F437" s="253">
        <v>2</v>
      </c>
      <c r="G437" s="217">
        <v>25500</v>
      </c>
      <c r="H437" s="217">
        <f t="shared" si="18"/>
        <v>51000</v>
      </c>
      <c r="I437" s="453"/>
      <c r="J437" s="485"/>
      <c r="L437" s="147"/>
      <c r="M437" s="174"/>
      <c r="N437" s="175"/>
      <c r="O437" s="176"/>
      <c r="P437" s="176"/>
      <c r="Q437" s="364"/>
      <c r="R437" s="179"/>
      <c r="S437" s="177"/>
      <c r="T437" s="178"/>
    </row>
    <row r="438" spans="1:20" s="169" customFormat="1">
      <c r="A438" s="464"/>
      <c r="B438" s="270">
        <v>42916</v>
      </c>
      <c r="C438" s="377" t="s">
        <v>59</v>
      </c>
      <c r="D438" s="263" t="s">
        <v>994</v>
      </c>
      <c r="E438" s="263"/>
      <c r="F438" s="253">
        <v>2</v>
      </c>
      <c r="G438" s="217">
        <v>91307</v>
      </c>
      <c r="H438" s="217">
        <f t="shared" si="18"/>
        <v>182614</v>
      </c>
      <c r="I438" s="453"/>
      <c r="J438" s="485"/>
      <c r="L438" s="147"/>
      <c r="M438" s="174"/>
      <c r="N438" s="175"/>
      <c r="O438" s="176"/>
      <c r="P438" s="176"/>
      <c r="Q438" s="364"/>
      <c r="R438" s="179"/>
      <c r="S438" s="177"/>
      <c r="T438" s="178"/>
    </row>
    <row r="439" spans="1:20" s="169" customFormat="1">
      <c r="A439" s="464"/>
      <c r="B439" s="270">
        <v>42916</v>
      </c>
      <c r="C439" s="377" t="s">
        <v>53</v>
      </c>
      <c r="D439" s="263" t="s">
        <v>995</v>
      </c>
      <c r="E439" s="263"/>
      <c r="F439" s="253">
        <v>1</v>
      </c>
      <c r="G439" s="217">
        <v>21943</v>
      </c>
      <c r="H439" s="217">
        <f t="shared" si="18"/>
        <v>21943</v>
      </c>
      <c r="I439" s="453"/>
      <c r="J439" s="485"/>
      <c r="L439" s="147"/>
      <c r="M439" s="174"/>
      <c r="N439" s="175"/>
      <c r="O439" s="176"/>
      <c r="P439" s="176"/>
      <c r="Q439" s="364"/>
      <c r="R439" s="179"/>
      <c r="S439" s="177"/>
      <c r="T439" s="178"/>
    </row>
    <row r="440" spans="1:20" s="169" customFormat="1">
      <c r="A440" s="464"/>
      <c r="B440" s="270">
        <v>42916</v>
      </c>
      <c r="C440" s="377" t="s">
        <v>47</v>
      </c>
      <c r="D440" s="263" t="s">
        <v>1059</v>
      </c>
      <c r="E440" s="263"/>
      <c r="F440" s="253">
        <v>1</v>
      </c>
      <c r="G440" s="217">
        <v>92000</v>
      </c>
      <c r="H440" s="217">
        <f t="shared" si="18"/>
        <v>92000</v>
      </c>
      <c r="I440" s="453"/>
      <c r="J440" s="485"/>
      <c r="L440" s="147"/>
      <c r="M440" s="174"/>
      <c r="N440" s="175"/>
      <c r="O440" s="176"/>
      <c r="P440" s="176"/>
      <c r="Q440" s="364"/>
      <c r="R440" s="179"/>
      <c r="S440" s="177"/>
      <c r="T440" s="178"/>
    </row>
    <row r="441" spans="1:20" s="169" customFormat="1">
      <c r="A441" s="464"/>
      <c r="B441" s="270">
        <v>42916</v>
      </c>
      <c r="C441" s="377" t="s">
        <v>795</v>
      </c>
      <c r="D441" s="263" t="s">
        <v>1125</v>
      </c>
      <c r="E441" s="263"/>
      <c r="F441" s="253">
        <v>1</v>
      </c>
      <c r="G441" s="217">
        <v>0</v>
      </c>
      <c r="H441" s="217">
        <f t="shared" si="18"/>
        <v>0</v>
      </c>
      <c r="I441" s="453"/>
      <c r="J441" s="485"/>
      <c r="L441" s="147"/>
      <c r="M441" s="174"/>
      <c r="N441" s="175"/>
      <c r="O441" s="176"/>
      <c r="P441" s="176"/>
      <c r="Q441" s="364"/>
      <c r="R441" s="179"/>
      <c r="S441" s="177"/>
      <c r="T441" s="178"/>
    </row>
    <row r="442" spans="1:20" s="169" customFormat="1">
      <c r="A442" s="464"/>
      <c r="B442" s="270">
        <v>42916</v>
      </c>
      <c r="C442" s="377" t="s">
        <v>772</v>
      </c>
      <c r="D442" s="263" t="s">
        <v>159</v>
      </c>
      <c r="E442" s="263"/>
      <c r="F442" s="253">
        <v>36</v>
      </c>
      <c r="G442" s="217">
        <v>47600</v>
      </c>
      <c r="H442" s="217">
        <f t="shared" si="18"/>
        <v>1713600</v>
      </c>
      <c r="I442" s="453"/>
      <c r="J442" s="485"/>
      <c r="L442" s="147"/>
      <c r="M442" s="174"/>
      <c r="N442" s="175"/>
      <c r="O442" s="176"/>
      <c r="P442" s="176"/>
      <c r="Q442" s="364"/>
      <c r="R442" s="179"/>
      <c r="S442" s="177"/>
      <c r="T442" s="178"/>
    </row>
    <row r="443" spans="1:20" s="169" customFormat="1">
      <c r="A443" s="464"/>
      <c r="B443" s="270">
        <v>42916</v>
      </c>
      <c r="C443" s="377" t="s">
        <v>889</v>
      </c>
      <c r="D443" s="263" t="s">
        <v>1146</v>
      </c>
      <c r="E443" s="263"/>
      <c r="F443" s="253">
        <v>1</v>
      </c>
      <c r="G443" s="217">
        <v>117000</v>
      </c>
      <c r="H443" s="217">
        <f t="shared" si="18"/>
        <v>117000</v>
      </c>
      <c r="I443" s="453"/>
      <c r="J443" s="485"/>
      <c r="L443" s="147"/>
      <c r="M443" s="174"/>
      <c r="N443" s="175"/>
      <c r="O443" s="176"/>
      <c r="P443" s="176"/>
      <c r="Q443" s="364"/>
      <c r="R443" s="179"/>
      <c r="S443" s="177"/>
      <c r="T443" s="178"/>
    </row>
    <row r="444" spans="1:20" s="169" customFormat="1">
      <c r="A444" s="464"/>
      <c r="B444" s="270">
        <v>42916</v>
      </c>
      <c r="C444" s="377" t="s">
        <v>118</v>
      </c>
      <c r="D444" s="263" t="s">
        <v>997</v>
      </c>
      <c r="E444" s="263"/>
      <c r="F444" s="253">
        <v>5</v>
      </c>
      <c r="G444" s="217">
        <v>18649</v>
      </c>
      <c r="H444" s="217">
        <f t="shared" si="18"/>
        <v>93245</v>
      </c>
      <c r="I444" s="453"/>
      <c r="J444" s="485"/>
      <c r="L444" s="147"/>
      <c r="M444" s="174"/>
      <c r="N444" s="175"/>
      <c r="O444" s="176"/>
      <c r="P444" s="176"/>
      <c r="Q444" s="364"/>
      <c r="R444" s="179"/>
      <c r="S444" s="177"/>
      <c r="T444" s="178"/>
    </row>
    <row r="445" spans="1:20" s="169" customFormat="1">
      <c r="A445" s="464"/>
      <c r="B445" s="270">
        <v>42916</v>
      </c>
      <c r="C445" s="377" t="s">
        <v>774</v>
      </c>
      <c r="D445" s="263" t="s">
        <v>998</v>
      </c>
      <c r="E445" s="263"/>
      <c r="F445" s="253">
        <v>15</v>
      </c>
      <c r="G445" s="217">
        <v>60032</v>
      </c>
      <c r="H445" s="217">
        <f t="shared" si="18"/>
        <v>900480</v>
      </c>
      <c r="I445" s="453"/>
      <c r="J445" s="485"/>
      <c r="L445" s="147"/>
      <c r="M445" s="174"/>
      <c r="N445" s="175"/>
      <c r="O445" s="176"/>
      <c r="P445" s="176"/>
      <c r="Q445" s="364"/>
      <c r="R445" s="179"/>
      <c r="S445" s="177"/>
      <c r="T445" s="178"/>
    </row>
    <row r="446" spans="1:20" s="169" customFormat="1">
      <c r="A446" s="464"/>
      <c r="B446" s="270">
        <v>42916</v>
      </c>
      <c r="C446" s="377" t="s">
        <v>775</v>
      </c>
      <c r="D446" s="263" t="s">
        <v>1147</v>
      </c>
      <c r="E446" s="263"/>
      <c r="F446" s="253">
        <v>5</v>
      </c>
      <c r="G446" s="217">
        <v>33000</v>
      </c>
      <c r="H446" s="217">
        <f t="shared" si="18"/>
        <v>165000</v>
      </c>
      <c r="I446" s="453"/>
      <c r="J446" s="485"/>
      <c r="L446" s="147"/>
      <c r="M446" s="174"/>
      <c r="N446" s="175"/>
      <c r="O446" s="176"/>
      <c r="P446" s="176"/>
      <c r="Q446" s="364"/>
      <c r="R446" s="179"/>
      <c r="S446" s="177"/>
      <c r="T446" s="178"/>
    </row>
    <row r="447" spans="1:20" s="169" customFormat="1">
      <c r="A447" s="464"/>
      <c r="B447" s="270">
        <v>42916</v>
      </c>
      <c r="C447" s="377" t="s">
        <v>109</v>
      </c>
      <c r="D447" s="263" t="s">
        <v>1000</v>
      </c>
      <c r="E447" s="263"/>
      <c r="F447" s="253">
        <v>5</v>
      </c>
      <c r="G447" s="217">
        <v>54999</v>
      </c>
      <c r="H447" s="217">
        <f t="shared" si="18"/>
        <v>274995</v>
      </c>
      <c r="I447" s="453"/>
      <c r="J447" s="485"/>
      <c r="L447" s="147"/>
      <c r="M447" s="174"/>
      <c r="N447" s="175"/>
      <c r="O447" s="176"/>
      <c r="P447" s="176"/>
      <c r="Q447" s="364"/>
      <c r="R447" s="179"/>
      <c r="S447" s="177"/>
      <c r="T447" s="178"/>
    </row>
    <row r="448" spans="1:20" s="169" customFormat="1">
      <c r="A448" s="464"/>
      <c r="B448" s="270">
        <v>42916</v>
      </c>
      <c r="C448" s="377" t="s">
        <v>107</v>
      </c>
      <c r="D448" s="263" t="s">
        <v>1001</v>
      </c>
      <c r="E448" s="263"/>
      <c r="F448" s="253">
        <v>12</v>
      </c>
      <c r="G448" s="217">
        <v>13654</v>
      </c>
      <c r="H448" s="217">
        <f t="shared" si="18"/>
        <v>163848</v>
      </c>
      <c r="I448" s="453"/>
      <c r="J448" s="485"/>
      <c r="L448" s="147"/>
      <c r="M448" s="174"/>
      <c r="N448" s="175"/>
      <c r="O448" s="176"/>
      <c r="P448" s="176"/>
      <c r="Q448" s="364"/>
      <c r="R448" s="179"/>
      <c r="S448" s="177"/>
      <c r="T448" s="178"/>
    </row>
    <row r="449" spans="1:20" s="169" customFormat="1">
      <c r="A449" s="464"/>
      <c r="B449" s="270">
        <v>42916</v>
      </c>
      <c r="C449" s="377" t="s">
        <v>777</v>
      </c>
      <c r="D449" s="263" t="s">
        <v>1061</v>
      </c>
      <c r="E449" s="263"/>
      <c r="F449" s="253">
        <v>2</v>
      </c>
      <c r="G449" s="217">
        <v>33500</v>
      </c>
      <c r="H449" s="217">
        <f t="shared" si="18"/>
        <v>67000</v>
      </c>
      <c r="I449" s="453"/>
      <c r="J449" s="485"/>
      <c r="L449" s="147"/>
      <c r="M449" s="174"/>
      <c r="N449" s="175"/>
      <c r="O449" s="176"/>
      <c r="P449" s="176"/>
      <c r="Q449" s="364"/>
      <c r="R449" s="179"/>
      <c r="S449" s="177"/>
      <c r="T449" s="178"/>
    </row>
    <row r="450" spans="1:20" s="169" customFormat="1">
      <c r="A450" s="464"/>
      <c r="B450" s="270">
        <v>42916</v>
      </c>
      <c r="C450" s="377" t="s">
        <v>782</v>
      </c>
      <c r="D450" s="263" t="s">
        <v>1002</v>
      </c>
      <c r="E450" s="263"/>
      <c r="F450" s="253">
        <v>5</v>
      </c>
      <c r="G450" s="217">
        <v>27999</v>
      </c>
      <c r="H450" s="217">
        <f t="shared" si="18"/>
        <v>139995</v>
      </c>
      <c r="I450" s="453"/>
      <c r="J450" s="485"/>
      <c r="L450" s="147"/>
      <c r="M450" s="174"/>
      <c r="N450" s="175"/>
      <c r="O450" s="176"/>
      <c r="P450" s="176"/>
      <c r="Q450" s="364"/>
      <c r="R450" s="179"/>
      <c r="S450" s="177"/>
      <c r="T450" s="178"/>
    </row>
    <row r="451" spans="1:20" s="169" customFormat="1">
      <c r="A451" s="464"/>
      <c r="B451" s="270">
        <v>42916</v>
      </c>
      <c r="C451" s="377">
        <v>20201145</v>
      </c>
      <c r="D451" s="263" t="s">
        <v>1014</v>
      </c>
      <c r="E451" s="263"/>
      <c r="F451" s="253">
        <v>615</v>
      </c>
      <c r="G451" s="217">
        <v>58</v>
      </c>
      <c r="H451" s="217">
        <f t="shared" si="18"/>
        <v>35670</v>
      </c>
      <c r="I451" s="453"/>
      <c r="J451" s="485"/>
      <c r="L451" s="147"/>
      <c r="M451" s="174"/>
      <c r="N451" s="175"/>
      <c r="O451" s="176"/>
      <c r="P451" s="176"/>
      <c r="Q451" s="364"/>
      <c r="R451" s="179"/>
      <c r="S451" s="177"/>
      <c r="T451" s="178"/>
    </row>
    <row r="452" spans="1:20" s="169" customFormat="1">
      <c r="A452" s="464"/>
      <c r="B452" s="270">
        <v>42916</v>
      </c>
      <c r="C452" s="377">
        <v>30701001</v>
      </c>
      <c r="D452" s="263" t="s">
        <v>1006</v>
      </c>
      <c r="E452" s="263"/>
      <c r="F452" s="253">
        <v>3</v>
      </c>
      <c r="G452" s="217">
        <v>451330</v>
      </c>
      <c r="H452" s="217">
        <f t="shared" si="18"/>
        <v>1353990</v>
      </c>
      <c r="I452" s="453"/>
      <c r="J452" s="485"/>
      <c r="L452" s="147"/>
      <c r="M452" s="174"/>
      <c r="N452" s="175"/>
      <c r="O452" s="176"/>
      <c r="P452" s="176"/>
      <c r="Q452" s="364"/>
      <c r="R452" s="179"/>
      <c r="S452" s="177"/>
      <c r="T452" s="178"/>
    </row>
    <row r="453" spans="1:20" s="169" customFormat="1">
      <c r="A453" s="464"/>
      <c r="B453" s="270">
        <v>42916</v>
      </c>
      <c r="C453" s="377">
        <v>30701004</v>
      </c>
      <c r="D453" s="263" t="s">
        <v>1056</v>
      </c>
      <c r="E453" s="263"/>
      <c r="F453" s="253">
        <v>2</v>
      </c>
      <c r="G453" s="217">
        <v>463886</v>
      </c>
      <c r="H453" s="217">
        <f t="shared" si="18"/>
        <v>927772</v>
      </c>
      <c r="I453" s="453"/>
      <c r="J453" s="485"/>
      <c r="L453" s="147"/>
      <c r="M453" s="174"/>
      <c r="N453" s="175"/>
      <c r="O453" s="176"/>
      <c r="P453" s="176"/>
      <c r="Q453" s="364"/>
      <c r="R453" s="179"/>
      <c r="S453" s="177"/>
      <c r="T453" s="178"/>
    </row>
    <row r="454" spans="1:20" s="169" customFormat="1">
      <c r="A454" s="464"/>
      <c r="B454" s="270">
        <v>42916</v>
      </c>
      <c r="C454" s="377" t="s">
        <v>231</v>
      </c>
      <c r="D454" s="263" t="s">
        <v>232</v>
      </c>
      <c r="E454" s="263"/>
      <c r="F454" s="253">
        <v>1</v>
      </c>
      <c r="G454" s="217">
        <v>70000</v>
      </c>
      <c r="H454" s="217">
        <f t="shared" ref="H454:H461" si="19">F454*G454</f>
        <v>70000</v>
      </c>
      <c r="I454" s="453"/>
      <c r="J454" s="485"/>
      <c r="L454" s="147"/>
      <c r="M454" s="174"/>
      <c r="N454" s="175"/>
      <c r="O454" s="176"/>
      <c r="P454" s="176"/>
      <c r="Q454" s="364"/>
      <c r="R454" s="179"/>
      <c r="S454" s="177"/>
      <c r="T454" s="178"/>
    </row>
    <row r="455" spans="1:20" s="169" customFormat="1">
      <c r="A455" s="464"/>
      <c r="B455" s="270">
        <v>42916</v>
      </c>
      <c r="C455" s="377" t="s">
        <v>805</v>
      </c>
      <c r="D455" s="263" t="s">
        <v>1065</v>
      </c>
      <c r="E455" s="263"/>
      <c r="F455" s="253">
        <v>1</v>
      </c>
      <c r="G455" s="217">
        <v>250000</v>
      </c>
      <c r="H455" s="217">
        <f t="shared" si="19"/>
        <v>250000</v>
      </c>
      <c r="I455" s="453"/>
      <c r="J455" s="485"/>
      <c r="L455" s="147"/>
      <c r="M455" s="174"/>
      <c r="N455" s="175"/>
      <c r="O455" s="176"/>
      <c r="P455" s="176"/>
      <c r="Q455" s="364"/>
      <c r="R455" s="179"/>
      <c r="S455" s="177"/>
      <c r="T455" s="178"/>
    </row>
    <row r="456" spans="1:20" s="169" customFormat="1">
      <c r="A456" s="464"/>
      <c r="B456" s="270">
        <v>42916</v>
      </c>
      <c r="C456" s="377" t="s">
        <v>830</v>
      </c>
      <c r="D456" s="263" t="s">
        <v>315</v>
      </c>
      <c r="E456" s="263"/>
      <c r="F456" s="253">
        <v>150</v>
      </c>
      <c r="G456" s="217">
        <v>150</v>
      </c>
      <c r="H456" s="217">
        <f t="shared" si="19"/>
        <v>22500</v>
      </c>
      <c r="I456" s="453"/>
      <c r="J456" s="485"/>
      <c r="L456" s="147"/>
      <c r="M456" s="174"/>
      <c r="N456" s="175"/>
      <c r="O456" s="176"/>
      <c r="P456" s="176"/>
      <c r="Q456" s="364"/>
      <c r="R456" s="179"/>
      <c r="S456" s="177"/>
      <c r="T456" s="178"/>
    </row>
    <row r="457" spans="1:20" s="169" customFormat="1">
      <c r="A457" s="464"/>
      <c r="B457" s="270">
        <v>42916</v>
      </c>
      <c r="C457" s="377" t="s">
        <v>904</v>
      </c>
      <c r="D457" s="263" t="s">
        <v>354</v>
      </c>
      <c r="E457" s="263"/>
      <c r="F457" s="253">
        <v>50</v>
      </c>
      <c r="G457" s="217">
        <v>2499</v>
      </c>
      <c r="H457" s="217">
        <f t="shared" si="19"/>
        <v>124950</v>
      </c>
      <c r="I457" s="453"/>
      <c r="J457" s="485"/>
      <c r="L457" s="147"/>
      <c r="M457" s="174"/>
      <c r="N457" s="175"/>
      <c r="O457" s="176"/>
      <c r="P457" s="176"/>
      <c r="Q457" s="364"/>
      <c r="R457" s="179"/>
      <c r="S457" s="177"/>
      <c r="T457" s="178"/>
    </row>
    <row r="458" spans="1:20" s="169" customFormat="1">
      <c r="A458" s="464"/>
      <c r="B458" s="270">
        <v>42916</v>
      </c>
      <c r="C458" s="377" t="s">
        <v>385</v>
      </c>
      <c r="D458" s="263" t="s">
        <v>386</v>
      </c>
      <c r="E458" s="263"/>
      <c r="F458" s="253">
        <v>5</v>
      </c>
      <c r="G458" s="217">
        <v>11000</v>
      </c>
      <c r="H458" s="217">
        <f t="shared" si="19"/>
        <v>55000</v>
      </c>
      <c r="I458" s="453"/>
      <c r="J458" s="485"/>
      <c r="L458" s="147"/>
      <c r="M458" s="174"/>
      <c r="N458" s="175"/>
      <c r="O458" s="176"/>
      <c r="P458" s="176"/>
      <c r="Q458" s="364"/>
      <c r="R458" s="179"/>
      <c r="S458" s="177"/>
      <c r="T458" s="178"/>
    </row>
    <row r="459" spans="1:20" s="169" customFormat="1">
      <c r="A459" s="464"/>
      <c r="B459" s="270">
        <v>42916</v>
      </c>
      <c r="C459" s="377" t="s">
        <v>383</v>
      </c>
      <c r="D459" s="263" t="s">
        <v>384</v>
      </c>
      <c r="E459" s="263"/>
      <c r="F459" s="253">
        <v>5</v>
      </c>
      <c r="G459" s="217">
        <v>73000</v>
      </c>
      <c r="H459" s="217">
        <f t="shared" si="19"/>
        <v>365000</v>
      </c>
      <c r="I459" s="453"/>
      <c r="J459" s="485"/>
      <c r="L459" s="147"/>
      <c r="M459" s="174"/>
      <c r="N459" s="175"/>
      <c r="O459" s="176"/>
      <c r="P459" s="176"/>
      <c r="Q459" s="364"/>
      <c r="R459" s="179"/>
      <c r="S459" s="177"/>
      <c r="T459" s="178"/>
    </row>
    <row r="460" spans="1:20" s="169" customFormat="1">
      <c r="A460" s="464"/>
      <c r="B460" s="270">
        <v>42916</v>
      </c>
      <c r="C460" s="377" t="s">
        <v>1145</v>
      </c>
      <c r="D460" s="263" t="s">
        <v>1148</v>
      </c>
      <c r="E460" s="263"/>
      <c r="F460" s="253">
        <v>1</v>
      </c>
      <c r="G460" s="217"/>
      <c r="H460" s="217">
        <f t="shared" si="19"/>
        <v>0</v>
      </c>
      <c r="I460" s="453"/>
      <c r="J460" s="485"/>
      <c r="L460" s="147"/>
      <c r="M460" s="174"/>
      <c r="N460" s="175"/>
      <c r="O460" s="176"/>
      <c r="P460" s="176"/>
      <c r="Q460" s="364"/>
      <c r="R460" s="179"/>
      <c r="S460" s="177"/>
      <c r="T460" s="178"/>
    </row>
    <row r="461" spans="1:20" s="169" customFormat="1">
      <c r="A461" s="464"/>
      <c r="B461" s="270">
        <v>42916</v>
      </c>
      <c r="C461" s="377" t="s">
        <v>798</v>
      </c>
      <c r="D461" s="263" t="s">
        <v>1011</v>
      </c>
      <c r="E461" s="263"/>
      <c r="F461" s="253">
        <v>5</v>
      </c>
      <c r="G461" s="217">
        <v>70000</v>
      </c>
      <c r="H461" s="217">
        <f t="shared" si="19"/>
        <v>350000</v>
      </c>
      <c r="I461" s="453"/>
      <c r="J461" s="485"/>
      <c r="L461" s="147"/>
      <c r="M461" s="174"/>
      <c r="N461" s="175"/>
      <c r="O461" s="176"/>
      <c r="P461" s="176"/>
      <c r="Q461" s="364"/>
      <c r="R461" s="179"/>
      <c r="S461" s="177"/>
      <c r="T461" s="178"/>
    </row>
    <row r="462" spans="1:20" s="169" customFormat="1">
      <c r="A462" s="464"/>
      <c r="B462" s="270">
        <v>42916</v>
      </c>
      <c r="C462" s="377" t="s">
        <v>773</v>
      </c>
      <c r="D462" s="263" t="s">
        <v>1058</v>
      </c>
      <c r="E462" s="263"/>
      <c r="F462" s="253">
        <v>3</v>
      </c>
      <c r="G462" s="217">
        <v>75900</v>
      </c>
      <c r="H462" s="217">
        <f t="shared" ref="H462:H515" si="20">F462*G462</f>
        <v>227700</v>
      </c>
      <c r="I462" s="453"/>
      <c r="J462" s="485"/>
      <c r="L462" s="147"/>
      <c r="M462" s="174"/>
      <c r="N462" s="175"/>
      <c r="O462" s="176"/>
      <c r="P462" s="176"/>
      <c r="Q462" s="364"/>
      <c r="R462" s="179"/>
      <c r="S462" s="177"/>
      <c r="T462" s="178"/>
    </row>
    <row r="463" spans="1:20" s="169" customFormat="1">
      <c r="A463" s="465"/>
      <c r="B463" s="270">
        <v>42916</v>
      </c>
      <c r="C463" s="377" t="s">
        <v>801</v>
      </c>
      <c r="D463" s="263" t="s">
        <v>1149</v>
      </c>
      <c r="E463" s="263"/>
      <c r="F463" s="253">
        <v>5</v>
      </c>
      <c r="G463" s="217">
        <v>39272</v>
      </c>
      <c r="H463" s="217">
        <f t="shared" si="20"/>
        <v>196360</v>
      </c>
      <c r="I463" s="454"/>
      <c r="J463" s="485"/>
      <c r="L463" s="147"/>
      <c r="M463" s="174"/>
      <c r="N463" s="175"/>
      <c r="O463" s="176"/>
      <c r="P463" s="176"/>
      <c r="Q463" s="364"/>
      <c r="R463" s="179"/>
      <c r="S463" s="177"/>
      <c r="T463" s="178"/>
    </row>
    <row r="464" spans="1:20" s="169" customFormat="1">
      <c r="A464" s="466" t="s">
        <v>1151</v>
      </c>
      <c r="B464" s="270">
        <v>42916</v>
      </c>
      <c r="C464" s="377" t="s">
        <v>209</v>
      </c>
      <c r="D464" s="263" t="s">
        <v>1072</v>
      </c>
      <c r="E464" s="263"/>
      <c r="F464" s="253">
        <v>4</v>
      </c>
      <c r="G464" s="217">
        <v>49000</v>
      </c>
      <c r="H464" s="217">
        <f t="shared" si="20"/>
        <v>196000</v>
      </c>
      <c r="I464" s="452">
        <f>SUM(H464:H497)</f>
        <v>3022495</v>
      </c>
      <c r="J464" s="485"/>
      <c r="L464" s="147"/>
      <c r="M464" s="174"/>
      <c r="N464" s="175"/>
      <c r="O464" s="176"/>
      <c r="P464" s="176"/>
      <c r="Q464" s="364"/>
      <c r="R464" s="179"/>
      <c r="S464" s="177"/>
      <c r="T464" s="178"/>
    </row>
    <row r="465" spans="1:20" s="169" customFormat="1">
      <c r="A465" s="467"/>
      <c r="B465" s="270">
        <v>42916</v>
      </c>
      <c r="C465" s="377" t="s">
        <v>211</v>
      </c>
      <c r="D465" s="263" t="s">
        <v>1018</v>
      </c>
      <c r="E465" s="263"/>
      <c r="F465" s="253">
        <v>3</v>
      </c>
      <c r="G465" s="217">
        <v>49000</v>
      </c>
      <c r="H465" s="217">
        <f t="shared" si="20"/>
        <v>147000</v>
      </c>
      <c r="I465" s="453"/>
      <c r="J465" s="485"/>
      <c r="L465" s="147"/>
      <c r="M465" s="174"/>
      <c r="N465" s="175"/>
      <c r="O465" s="176"/>
      <c r="P465" s="176"/>
      <c r="Q465" s="364"/>
      <c r="R465" s="179"/>
      <c r="S465" s="177"/>
      <c r="T465" s="178"/>
    </row>
    <row r="466" spans="1:20" s="169" customFormat="1">
      <c r="A466" s="467"/>
      <c r="B466" s="270">
        <v>42916</v>
      </c>
      <c r="C466" s="377" t="s">
        <v>223</v>
      </c>
      <c r="D466" s="263" t="s">
        <v>1019</v>
      </c>
      <c r="E466" s="263"/>
      <c r="F466" s="253">
        <v>2</v>
      </c>
      <c r="G466" s="217">
        <v>49000</v>
      </c>
      <c r="H466" s="217">
        <f t="shared" si="20"/>
        <v>98000</v>
      </c>
      <c r="I466" s="453"/>
      <c r="J466" s="485"/>
      <c r="L466" s="147"/>
      <c r="M466" s="174"/>
      <c r="N466" s="175"/>
      <c r="O466" s="176"/>
      <c r="P466" s="176"/>
      <c r="Q466" s="364"/>
      <c r="R466" s="179"/>
      <c r="S466" s="177"/>
      <c r="T466" s="178"/>
    </row>
    <row r="467" spans="1:20" s="169" customFormat="1">
      <c r="A467" s="467"/>
      <c r="B467" s="270">
        <v>42916</v>
      </c>
      <c r="C467" s="377" t="s">
        <v>227</v>
      </c>
      <c r="D467" s="263" t="s">
        <v>1152</v>
      </c>
      <c r="E467" s="263"/>
      <c r="F467" s="253">
        <v>1</v>
      </c>
      <c r="G467" s="217">
        <v>87148</v>
      </c>
      <c r="H467" s="217">
        <f t="shared" si="20"/>
        <v>87148</v>
      </c>
      <c r="I467" s="453"/>
      <c r="J467" s="485"/>
      <c r="L467" s="147"/>
      <c r="M467" s="174"/>
      <c r="N467" s="175"/>
      <c r="O467" s="176"/>
      <c r="P467" s="176"/>
      <c r="Q467" s="364"/>
      <c r="R467" s="179"/>
      <c r="S467" s="177"/>
      <c r="T467" s="178"/>
    </row>
    <row r="468" spans="1:20" s="169" customFormat="1">
      <c r="A468" s="467"/>
      <c r="B468" s="270">
        <v>42916</v>
      </c>
      <c r="C468" s="377" t="s">
        <v>235</v>
      </c>
      <c r="D468" s="263" t="s">
        <v>1020</v>
      </c>
      <c r="E468" s="263"/>
      <c r="F468" s="253">
        <v>1</v>
      </c>
      <c r="G468" s="217">
        <v>140000</v>
      </c>
      <c r="H468" s="217">
        <f t="shared" si="20"/>
        <v>140000</v>
      </c>
      <c r="I468" s="453"/>
      <c r="J468" s="485"/>
      <c r="L468" s="147"/>
      <c r="M468" s="174"/>
      <c r="N468" s="175"/>
      <c r="O468" s="176"/>
      <c r="P468" s="176"/>
      <c r="Q468" s="364"/>
      <c r="R468" s="179"/>
      <c r="S468" s="177"/>
      <c r="T468" s="178"/>
    </row>
    <row r="469" spans="1:20" s="169" customFormat="1">
      <c r="A469" s="467"/>
      <c r="B469" s="270">
        <v>42916</v>
      </c>
      <c r="C469" s="377" t="s">
        <v>813</v>
      </c>
      <c r="D469" s="263" t="s">
        <v>1021</v>
      </c>
      <c r="E469" s="263"/>
      <c r="F469" s="253">
        <v>50</v>
      </c>
      <c r="G469" s="217">
        <v>4239</v>
      </c>
      <c r="H469" s="217">
        <f t="shared" si="20"/>
        <v>211950</v>
      </c>
      <c r="I469" s="453"/>
      <c r="J469" s="485"/>
      <c r="L469" s="147"/>
      <c r="M469" s="174"/>
      <c r="N469" s="175"/>
      <c r="O469" s="176"/>
      <c r="P469" s="176"/>
      <c r="Q469" s="364"/>
      <c r="R469" s="179"/>
      <c r="S469" s="177"/>
      <c r="T469" s="178"/>
    </row>
    <row r="470" spans="1:20" s="169" customFormat="1">
      <c r="A470" s="467"/>
      <c r="B470" s="270">
        <v>42916</v>
      </c>
      <c r="C470" s="377" t="s">
        <v>248</v>
      </c>
      <c r="D470" s="263" t="s">
        <v>1022</v>
      </c>
      <c r="E470" s="263"/>
      <c r="F470" s="253">
        <v>150</v>
      </c>
      <c r="G470" s="217">
        <v>1990</v>
      </c>
      <c r="H470" s="217">
        <f t="shared" si="20"/>
        <v>298500</v>
      </c>
      <c r="I470" s="453"/>
      <c r="J470" s="485"/>
      <c r="L470" s="147"/>
      <c r="M470" s="174"/>
      <c r="N470" s="175"/>
      <c r="O470" s="176"/>
      <c r="P470" s="176"/>
      <c r="Q470" s="364"/>
      <c r="R470" s="179"/>
      <c r="S470" s="177"/>
      <c r="T470" s="178"/>
    </row>
    <row r="471" spans="1:20" s="169" customFormat="1">
      <c r="A471" s="467"/>
      <c r="B471" s="270">
        <v>42916</v>
      </c>
      <c r="C471" s="377" t="s">
        <v>250</v>
      </c>
      <c r="D471" s="263" t="s">
        <v>1023</v>
      </c>
      <c r="E471" s="263"/>
      <c r="F471" s="253">
        <v>250</v>
      </c>
      <c r="G471" s="217">
        <v>700</v>
      </c>
      <c r="H471" s="217">
        <f t="shared" si="20"/>
        <v>175000</v>
      </c>
      <c r="I471" s="453"/>
      <c r="J471" s="485"/>
      <c r="L471" s="147"/>
      <c r="M471" s="174"/>
      <c r="N471" s="175"/>
      <c r="O471" s="176"/>
      <c r="P471" s="176"/>
      <c r="Q471" s="364"/>
      <c r="R471" s="179"/>
      <c r="S471" s="177"/>
      <c r="T471" s="178"/>
    </row>
    <row r="472" spans="1:20" s="169" customFormat="1">
      <c r="A472" s="467"/>
      <c r="B472" s="270">
        <v>42916</v>
      </c>
      <c r="C472" s="377" t="s">
        <v>1131</v>
      </c>
      <c r="D472" s="263" t="s">
        <v>1048</v>
      </c>
      <c r="E472" s="263"/>
      <c r="F472" s="253">
        <v>500</v>
      </c>
      <c r="G472" s="217"/>
      <c r="H472" s="217">
        <f t="shared" si="20"/>
        <v>0</v>
      </c>
      <c r="I472" s="453"/>
      <c r="J472" s="485"/>
      <c r="L472" s="147"/>
      <c r="M472" s="174"/>
      <c r="N472" s="175"/>
      <c r="O472" s="176"/>
      <c r="P472" s="176"/>
      <c r="Q472" s="364"/>
      <c r="R472" s="179"/>
      <c r="S472" s="177"/>
      <c r="T472" s="178"/>
    </row>
    <row r="473" spans="1:20" s="169" customFormat="1">
      <c r="A473" s="467"/>
      <c r="B473" s="270">
        <v>42916</v>
      </c>
      <c r="C473" s="377" t="s">
        <v>1132</v>
      </c>
      <c r="D473" s="263" t="s">
        <v>263</v>
      </c>
      <c r="E473" s="263"/>
      <c r="F473" s="253">
        <v>500</v>
      </c>
      <c r="G473" s="217"/>
      <c r="H473" s="217">
        <f t="shared" si="20"/>
        <v>0</v>
      </c>
      <c r="I473" s="453"/>
      <c r="J473" s="485"/>
      <c r="L473" s="147"/>
      <c r="M473" s="174"/>
      <c r="N473" s="175"/>
      <c r="O473" s="176"/>
      <c r="P473" s="176"/>
      <c r="Q473" s="364"/>
      <c r="R473" s="179"/>
      <c r="S473" s="177"/>
      <c r="T473" s="178"/>
    </row>
    <row r="474" spans="1:20" s="169" customFormat="1">
      <c r="A474" s="467"/>
      <c r="B474" s="270">
        <v>42916</v>
      </c>
      <c r="C474" s="377" t="s">
        <v>264</v>
      </c>
      <c r="D474" s="263" t="s">
        <v>699</v>
      </c>
      <c r="E474" s="263"/>
      <c r="F474" s="253">
        <v>2</v>
      </c>
      <c r="G474" s="217">
        <v>5934</v>
      </c>
      <c r="H474" s="217">
        <f t="shared" si="20"/>
        <v>11868</v>
      </c>
      <c r="I474" s="453"/>
      <c r="J474" s="485"/>
      <c r="L474" s="147"/>
      <c r="M474" s="174"/>
      <c r="N474" s="175"/>
      <c r="O474" s="176"/>
      <c r="P474" s="176"/>
      <c r="Q474" s="364"/>
      <c r="R474" s="179"/>
      <c r="S474" s="177"/>
      <c r="T474" s="178"/>
    </row>
    <row r="475" spans="1:20" s="169" customFormat="1">
      <c r="A475" s="467"/>
      <c r="B475" s="270">
        <v>42916</v>
      </c>
      <c r="C475" s="377" t="s">
        <v>256</v>
      </c>
      <c r="D475" s="263" t="s">
        <v>257</v>
      </c>
      <c r="E475" s="263"/>
      <c r="F475" s="253">
        <v>0.5</v>
      </c>
      <c r="G475" s="217">
        <v>36462</v>
      </c>
      <c r="H475" s="217">
        <f t="shared" si="20"/>
        <v>18231</v>
      </c>
      <c r="I475" s="453"/>
      <c r="J475" s="485"/>
      <c r="L475" s="147"/>
      <c r="M475" s="174"/>
      <c r="N475" s="175"/>
      <c r="O475" s="176"/>
      <c r="P475" s="176"/>
      <c r="Q475" s="364"/>
      <c r="R475" s="179"/>
      <c r="S475" s="177"/>
      <c r="T475" s="178"/>
    </row>
    <row r="476" spans="1:20" s="169" customFormat="1">
      <c r="A476" s="467"/>
      <c r="B476" s="270">
        <v>42916</v>
      </c>
      <c r="C476" s="377" t="s">
        <v>265</v>
      </c>
      <c r="D476" s="263" t="s">
        <v>1024</v>
      </c>
      <c r="E476" s="263"/>
      <c r="F476" s="253">
        <v>600</v>
      </c>
      <c r="G476" s="217">
        <v>200</v>
      </c>
      <c r="H476" s="217">
        <f t="shared" si="20"/>
        <v>120000</v>
      </c>
      <c r="I476" s="453"/>
      <c r="J476" s="485"/>
      <c r="L476" s="147"/>
      <c r="M476" s="174"/>
      <c r="N476" s="175"/>
      <c r="O476" s="176"/>
      <c r="P476" s="176"/>
      <c r="Q476" s="364"/>
      <c r="R476" s="179"/>
      <c r="S476" s="177"/>
      <c r="T476" s="178"/>
    </row>
    <row r="477" spans="1:20" s="169" customFormat="1">
      <c r="A477" s="467"/>
      <c r="B477" s="270">
        <v>42916</v>
      </c>
      <c r="C477" s="377" t="s">
        <v>267</v>
      </c>
      <c r="D477" s="263" t="s">
        <v>268</v>
      </c>
      <c r="E477" s="263"/>
      <c r="F477" s="253">
        <v>30</v>
      </c>
      <c r="G477" s="217">
        <v>1200</v>
      </c>
      <c r="H477" s="217">
        <f t="shared" si="20"/>
        <v>36000</v>
      </c>
      <c r="I477" s="453"/>
      <c r="J477" s="485"/>
      <c r="L477" s="147"/>
      <c r="M477" s="174"/>
      <c r="N477" s="175"/>
      <c r="O477" s="176"/>
      <c r="P477" s="176"/>
      <c r="Q477" s="364"/>
      <c r="R477" s="179"/>
      <c r="S477" s="177"/>
      <c r="T477" s="178"/>
    </row>
    <row r="478" spans="1:20" s="169" customFormat="1">
      <c r="A478" s="467"/>
      <c r="B478" s="270">
        <v>42916</v>
      </c>
      <c r="C478" s="377" t="s">
        <v>279</v>
      </c>
      <c r="D478" s="263" t="s">
        <v>1069</v>
      </c>
      <c r="E478" s="263"/>
      <c r="F478" s="253">
        <v>1</v>
      </c>
      <c r="G478" s="217">
        <v>14000</v>
      </c>
      <c r="H478" s="217">
        <f t="shared" si="20"/>
        <v>14000</v>
      </c>
      <c r="I478" s="453"/>
      <c r="J478" s="485"/>
      <c r="L478" s="147"/>
      <c r="M478" s="174"/>
      <c r="N478" s="175"/>
      <c r="O478" s="176"/>
      <c r="P478" s="176"/>
      <c r="Q478" s="364"/>
      <c r="R478" s="179"/>
      <c r="S478" s="177"/>
      <c r="T478" s="178"/>
    </row>
    <row r="479" spans="1:20" s="169" customFormat="1">
      <c r="A479" s="467"/>
      <c r="B479" s="270">
        <v>42916</v>
      </c>
      <c r="C479" s="377" t="s">
        <v>283</v>
      </c>
      <c r="D479" s="263" t="s">
        <v>1153</v>
      </c>
      <c r="E479" s="263"/>
      <c r="F479" s="253">
        <v>1</v>
      </c>
      <c r="G479" s="217">
        <v>14000</v>
      </c>
      <c r="H479" s="217">
        <f t="shared" si="20"/>
        <v>14000</v>
      </c>
      <c r="I479" s="453"/>
      <c r="J479" s="485"/>
      <c r="L479" s="147"/>
      <c r="M479" s="174"/>
      <c r="N479" s="175"/>
      <c r="O479" s="176"/>
      <c r="P479" s="176"/>
      <c r="Q479" s="364"/>
      <c r="R479" s="179"/>
      <c r="S479" s="177"/>
      <c r="T479" s="178"/>
    </row>
    <row r="480" spans="1:20" s="169" customFormat="1">
      <c r="A480" s="467"/>
      <c r="B480" s="270">
        <v>42916</v>
      </c>
      <c r="C480" s="377" t="s">
        <v>285</v>
      </c>
      <c r="D480" s="263" t="s">
        <v>1106</v>
      </c>
      <c r="E480" s="263"/>
      <c r="F480" s="253">
        <v>1</v>
      </c>
      <c r="G480" s="217">
        <v>14000</v>
      </c>
      <c r="H480" s="217">
        <f t="shared" si="20"/>
        <v>14000</v>
      </c>
      <c r="I480" s="453"/>
      <c r="J480" s="485"/>
      <c r="L480" s="147"/>
      <c r="M480" s="174"/>
      <c r="N480" s="175"/>
      <c r="O480" s="176"/>
      <c r="P480" s="176"/>
      <c r="Q480" s="364"/>
      <c r="R480" s="179"/>
      <c r="S480" s="177"/>
      <c r="T480" s="178"/>
    </row>
    <row r="481" spans="1:20" s="169" customFormat="1">
      <c r="A481" s="467"/>
      <c r="B481" s="270">
        <v>42916</v>
      </c>
      <c r="C481" s="377" t="s">
        <v>937</v>
      </c>
      <c r="D481" s="263" t="s">
        <v>1040</v>
      </c>
      <c r="E481" s="263"/>
      <c r="F481" s="253">
        <v>1</v>
      </c>
      <c r="G481" s="217">
        <v>82000</v>
      </c>
      <c r="H481" s="217">
        <f t="shared" si="20"/>
        <v>82000</v>
      </c>
      <c r="I481" s="453"/>
      <c r="J481" s="485"/>
      <c r="L481" s="147"/>
      <c r="M481" s="174"/>
      <c r="N481" s="175"/>
      <c r="O481" s="176"/>
      <c r="P481" s="176"/>
      <c r="Q481" s="364"/>
      <c r="R481" s="179"/>
      <c r="S481" s="177"/>
      <c r="T481" s="178"/>
    </row>
    <row r="482" spans="1:20" s="169" customFormat="1">
      <c r="A482" s="467"/>
      <c r="B482" s="270">
        <v>42916</v>
      </c>
      <c r="C482" s="377" t="s">
        <v>855</v>
      </c>
      <c r="D482" s="263" t="s">
        <v>1041</v>
      </c>
      <c r="E482" s="263"/>
      <c r="F482" s="253">
        <v>100</v>
      </c>
      <c r="G482" s="217">
        <v>660</v>
      </c>
      <c r="H482" s="217">
        <f t="shared" si="20"/>
        <v>66000</v>
      </c>
      <c r="I482" s="453"/>
      <c r="J482" s="485"/>
      <c r="L482" s="147"/>
      <c r="M482" s="174"/>
      <c r="N482" s="175"/>
      <c r="O482" s="176"/>
      <c r="P482" s="176"/>
      <c r="Q482" s="364"/>
      <c r="R482" s="179"/>
      <c r="S482" s="177"/>
      <c r="T482" s="178"/>
    </row>
    <row r="483" spans="1:20" s="169" customFormat="1">
      <c r="A483" s="467"/>
      <c r="B483" s="270">
        <v>42916</v>
      </c>
      <c r="C483" s="377" t="s">
        <v>651</v>
      </c>
      <c r="D483" s="263" t="s">
        <v>628</v>
      </c>
      <c r="E483" s="263"/>
      <c r="F483" s="253">
        <v>10</v>
      </c>
      <c r="G483" s="217">
        <v>5507</v>
      </c>
      <c r="H483" s="217">
        <f t="shared" si="20"/>
        <v>55070</v>
      </c>
      <c r="I483" s="453"/>
      <c r="J483" s="485"/>
      <c r="L483" s="147"/>
      <c r="M483" s="174"/>
      <c r="N483" s="175"/>
      <c r="O483" s="176"/>
      <c r="P483" s="176"/>
      <c r="Q483" s="364"/>
      <c r="R483" s="179"/>
      <c r="S483" s="177"/>
      <c r="T483" s="178"/>
    </row>
    <row r="484" spans="1:20" s="169" customFormat="1">
      <c r="A484" s="467"/>
      <c r="B484" s="270">
        <v>42916</v>
      </c>
      <c r="C484" s="377" t="s">
        <v>711</v>
      </c>
      <c r="D484" s="263" t="s">
        <v>713</v>
      </c>
      <c r="E484" s="263"/>
      <c r="F484" s="253">
        <v>10</v>
      </c>
      <c r="G484" s="217">
        <v>3374</v>
      </c>
      <c r="H484" s="217">
        <f t="shared" si="20"/>
        <v>33740</v>
      </c>
      <c r="I484" s="453"/>
      <c r="J484" s="485"/>
      <c r="L484" s="147"/>
      <c r="M484" s="174"/>
      <c r="N484" s="175"/>
      <c r="O484" s="176"/>
      <c r="P484" s="176"/>
      <c r="Q484" s="364"/>
      <c r="R484" s="179"/>
      <c r="S484" s="177"/>
      <c r="T484" s="178"/>
    </row>
    <row r="485" spans="1:20" s="169" customFormat="1">
      <c r="A485" s="467"/>
      <c r="B485" s="270">
        <v>42916</v>
      </c>
      <c r="C485" s="377" t="s">
        <v>715</v>
      </c>
      <c r="D485" s="263" t="s">
        <v>717</v>
      </c>
      <c r="E485" s="263"/>
      <c r="F485" s="253">
        <v>10</v>
      </c>
      <c r="G485" s="217">
        <v>3000</v>
      </c>
      <c r="H485" s="217">
        <f t="shared" si="20"/>
        <v>30000</v>
      </c>
      <c r="I485" s="453"/>
      <c r="J485" s="485"/>
      <c r="L485" s="147"/>
      <c r="M485" s="174"/>
      <c r="N485" s="175"/>
      <c r="O485" s="176"/>
      <c r="P485" s="176"/>
      <c r="Q485" s="364"/>
      <c r="R485" s="179"/>
      <c r="S485" s="177"/>
      <c r="T485" s="178"/>
    </row>
    <row r="486" spans="1:20" s="169" customFormat="1">
      <c r="A486" s="467"/>
      <c r="B486" s="270">
        <v>42916</v>
      </c>
      <c r="C486" s="377" t="s">
        <v>653</v>
      </c>
      <c r="D486" s="263" t="s">
        <v>631</v>
      </c>
      <c r="E486" s="263"/>
      <c r="F486" s="253">
        <v>50</v>
      </c>
      <c r="G486" s="217">
        <v>5700</v>
      </c>
      <c r="H486" s="217">
        <f t="shared" si="20"/>
        <v>285000</v>
      </c>
      <c r="I486" s="453"/>
      <c r="J486" s="485"/>
      <c r="L486" s="147"/>
      <c r="M486" s="174"/>
      <c r="N486" s="175"/>
      <c r="O486" s="176"/>
      <c r="P486" s="176"/>
      <c r="Q486" s="364"/>
      <c r="R486" s="179"/>
      <c r="S486" s="177"/>
      <c r="T486" s="178"/>
    </row>
    <row r="487" spans="1:20" s="169" customFormat="1">
      <c r="A487" s="467"/>
      <c r="B487" s="270">
        <v>42916</v>
      </c>
      <c r="C487" s="377" t="s">
        <v>638</v>
      </c>
      <c r="D487" s="263" t="s">
        <v>619</v>
      </c>
      <c r="E487" s="263"/>
      <c r="F487" s="253">
        <v>30</v>
      </c>
      <c r="G487" s="217">
        <v>15100</v>
      </c>
      <c r="H487" s="217">
        <f t="shared" si="20"/>
        <v>453000</v>
      </c>
      <c r="I487" s="453"/>
      <c r="J487" s="485"/>
      <c r="L487" s="147"/>
      <c r="M487" s="174"/>
      <c r="N487" s="175"/>
      <c r="O487" s="176"/>
      <c r="P487" s="176"/>
      <c r="Q487" s="364"/>
      <c r="R487" s="179"/>
      <c r="S487" s="177"/>
      <c r="T487" s="178"/>
    </row>
    <row r="488" spans="1:20" s="169" customFormat="1">
      <c r="A488" s="467"/>
      <c r="B488" s="270">
        <v>42916</v>
      </c>
      <c r="C488" s="377" t="s">
        <v>945</v>
      </c>
      <c r="D488" s="263" t="s">
        <v>1044</v>
      </c>
      <c r="E488" s="263"/>
      <c r="F488" s="253">
        <v>3</v>
      </c>
      <c r="G488" s="217">
        <v>8000</v>
      </c>
      <c r="H488" s="217">
        <f t="shared" si="20"/>
        <v>24000</v>
      </c>
      <c r="I488" s="453"/>
      <c r="J488" s="485"/>
      <c r="L488" s="147"/>
      <c r="M488" s="174"/>
      <c r="N488" s="175"/>
      <c r="O488" s="176"/>
      <c r="P488" s="176"/>
      <c r="Q488" s="364"/>
      <c r="R488" s="179"/>
      <c r="S488" s="177"/>
      <c r="T488" s="178"/>
    </row>
    <row r="489" spans="1:20" s="169" customFormat="1">
      <c r="A489" s="467"/>
      <c r="B489" s="270">
        <v>42916</v>
      </c>
      <c r="C489" s="377" t="s">
        <v>946</v>
      </c>
      <c r="D489" s="263" t="s">
        <v>1045</v>
      </c>
      <c r="E489" s="263"/>
      <c r="F489" s="253">
        <v>3</v>
      </c>
      <c r="G489" s="217">
        <v>8000</v>
      </c>
      <c r="H489" s="217">
        <f t="shared" si="20"/>
        <v>24000</v>
      </c>
      <c r="I489" s="453"/>
      <c r="J489" s="485"/>
      <c r="L489" s="147"/>
      <c r="M489" s="174"/>
      <c r="N489" s="175"/>
      <c r="O489" s="176"/>
      <c r="P489" s="176"/>
      <c r="Q489" s="364"/>
      <c r="R489" s="179"/>
      <c r="S489" s="177"/>
      <c r="T489" s="178"/>
    </row>
    <row r="490" spans="1:20" s="169" customFormat="1">
      <c r="A490" s="467"/>
      <c r="B490" s="270">
        <v>42916</v>
      </c>
      <c r="C490" s="377" t="s">
        <v>947</v>
      </c>
      <c r="D490" s="263" t="s">
        <v>1046</v>
      </c>
      <c r="E490" s="263"/>
      <c r="F490" s="253">
        <v>3</v>
      </c>
      <c r="G490" s="217">
        <v>8000</v>
      </c>
      <c r="H490" s="217">
        <f t="shared" si="20"/>
        <v>24000</v>
      </c>
      <c r="I490" s="453"/>
      <c r="J490" s="485"/>
      <c r="L490" s="147"/>
      <c r="M490" s="174"/>
      <c r="N490" s="175"/>
      <c r="O490" s="176"/>
      <c r="P490" s="176"/>
      <c r="Q490" s="364"/>
      <c r="R490" s="179"/>
      <c r="S490" s="177"/>
      <c r="T490" s="178"/>
    </row>
    <row r="491" spans="1:20" s="169" customFormat="1">
      <c r="A491" s="467"/>
      <c r="B491" s="270">
        <v>42916</v>
      </c>
      <c r="C491" s="377" t="s">
        <v>948</v>
      </c>
      <c r="D491" s="263" t="s">
        <v>1026</v>
      </c>
      <c r="E491" s="263"/>
      <c r="F491" s="253">
        <v>3</v>
      </c>
      <c r="G491" s="217">
        <v>8000</v>
      </c>
      <c r="H491" s="217">
        <f t="shared" si="20"/>
        <v>24000</v>
      </c>
      <c r="I491" s="453"/>
      <c r="J491" s="485"/>
      <c r="L491" s="147"/>
      <c r="M491" s="174"/>
      <c r="N491" s="175"/>
      <c r="O491" s="176"/>
      <c r="P491" s="176"/>
      <c r="Q491" s="364"/>
      <c r="R491" s="179"/>
      <c r="S491" s="177"/>
      <c r="T491" s="178"/>
    </row>
    <row r="492" spans="1:20" s="169" customFormat="1">
      <c r="A492" s="467"/>
      <c r="B492" s="270">
        <v>42916</v>
      </c>
      <c r="C492" s="377" t="s">
        <v>949</v>
      </c>
      <c r="D492" s="263" t="s">
        <v>1027</v>
      </c>
      <c r="E492" s="263"/>
      <c r="F492" s="253">
        <v>3</v>
      </c>
      <c r="G492" s="217">
        <v>8000</v>
      </c>
      <c r="H492" s="217">
        <f t="shared" si="20"/>
        <v>24000</v>
      </c>
      <c r="I492" s="453"/>
      <c r="J492" s="485"/>
      <c r="L492" s="147"/>
      <c r="M492" s="174"/>
      <c r="N492" s="175"/>
      <c r="O492" s="176"/>
      <c r="P492" s="176"/>
      <c r="Q492" s="364"/>
      <c r="R492" s="179"/>
      <c r="S492" s="177"/>
      <c r="T492" s="178"/>
    </row>
    <row r="493" spans="1:20" s="169" customFormat="1">
      <c r="A493" s="467"/>
      <c r="B493" s="270">
        <v>42916</v>
      </c>
      <c r="C493" s="377" t="s">
        <v>412</v>
      </c>
      <c r="D493" s="263" t="s">
        <v>413</v>
      </c>
      <c r="E493" s="263"/>
      <c r="F493" s="253">
        <v>10</v>
      </c>
      <c r="G493" s="217">
        <v>9600</v>
      </c>
      <c r="H493" s="217">
        <f t="shared" si="20"/>
        <v>96000</v>
      </c>
      <c r="I493" s="453"/>
      <c r="J493" s="485"/>
      <c r="L493" s="147"/>
      <c r="M493" s="174"/>
      <c r="N493" s="175"/>
      <c r="O493" s="176"/>
      <c r="P493" s="176"/>
      <c r="Q493" s="364"/>
      <c r="R493" s="179"/>
      <c r="S493" s="177"/>
      <c r="T493" s="178"/>
    </row>
    <row r="494" spans="1:20" s="169" customFormat="1">
      <c r="A494" s="467"/>
      <c r="B494" s="270">
        <v>42916</v>
      </c>
      <c r="C494" s="377" t="s">
        <v>422</v>
      </c>
      <c r="D494" s="263" t="s">
        <v>423</v>
      </c>
      <c r="E494" s="263"/>
      <c r="F494" s="253">
        <v>3</v>
      </c>
      <c r="G494" s="217">
        <v>29556</v>
      </c>
      <c r="H494" s="217">
        <f t="shared" si="20"/>
        <v>88668</v>
      </c>
      <c r="I494" s="453"/>
      <c r="J494" s="485"/>
      <c r="L494" s="147"/>
      <c r="M494" s="174"/>
      <c r="N494" s="175"/>
      <c r="O494" s="176"/>
      <c r="P494" s="176"/>
      <c r="Q494" s="364"/>
      <c r="R494" s="179"/>
      <c r="S494" s="177"/>
      <c r="T494" s="178"/>
    </row>
    <row r="495" spans="1:20" s="169" customFormat="1">
      <c r="A495" s="468"/>
      <c r="B495" s="270">
        <v>42916</v>
      </c>
      <c r="C495" s="377" t="s">
        <v>428</v>
      </c>
      <c r="D495" s="263" t="s">
        <v>1103</v>
      </c>
      <c r="E495" s="263"/>
      <c r="F495" s="253">
        <v>2</v>
      </c>
      <c r="G495" s="217">
        <v>6000</v>
      </c>
      <c r="H495" s="217">
        <f t="shared" si="20"/>
        <v>12000</v>
      </c>
      <c r="I495" s="453"/>
      <c r="J495" s="485"/>
      <c r="L495" s="147"/>
      <c r="M495" s="174"/>
      <c r="N495" s="175"/>
      <c r="O495" s="176"/>
      <c r="P495" s="176"/>
      <c r="Q495" s="364"/>
      <c r="R495" s="179"/>
      <c r="S495" s="177"/>
      <c r="T495" s="178"/>
    </row>
    <row r="496" spans="1:20" s="169" customFormat="1">
      <c r="A496" s="458" t="s">
        <v>1154</v>
      </c>
      <c r="B496" s="270">
        <v>42916</v>
      </c>
      <c r="C496" s="377" t="s">
        <v>460</v>
      </c>
      <c r="D496" s="263" t="s">
        <v>1078</v>
      </c>
      <c r="E496" s="263"/>
      <c r="F496" s="253">
        <v>5</v>
      </c>
      <c r="G496" s="217">
        <v>15864</v>
      </c>
      <c r="H496" s="217">
        <f t="shared" si="20"/>
        <v>79320</v>
      </c>
      <c r="I496" s="453"/>
      <c r="J496" s="485"/>
      <c r="L496" s="147"/>
      <c r="M496" s="174"/>
      <c r="N496" s="175"/>
      <c r="O496" s="176"/>
      <c r="P496" s="176"/>
      <c r="Q496" s="364"/>
      <c r="R496" s="179"/>
      <c r="S496" s="177"/>
      <c r="T496" s="178"/>
    </row>
    <row r="497" spans="1:20" s="169" customFormat="1">
      <c r="A497" s="460"/>
      <c r="B497" s="270">
        <v>42916</v>
      </c>
      <c r="C497" s="377" t="s">
        <v>458</v>
      </c>
      <c r="D497" s="263" t="s">
        <v>1077</v>
      </c>
      <c r="E497" s="263"/>
      <c r="F497" s="253">
        <v>10</v>
      </c>
      <c r="G497" s="217">
        <v>4000</v>
      </c>
      <c r="H497" s="217">
        <f t="shared" si="20"/>
        <v>40000</v>
      </c>
      <c r="I497" s="454"/>
      <c r="J497" s="485"/>
      <c r="L497" s="147"/>
      <c r="M497" s="174"/>
      <c r="N497" s="175"/>
      <c r="O497" s="176"/>
      <c r="P497" s="176"/>
      <c r="Q497" s="364"/>
      <c r="R497" s="179"/>
      <c r="S497" s="177"/>
      <c r="T497" s="178"/>
    </row>
    <row r="498" spans="1:20" s="169" customFormat="1">
      <c r="A498" s="458" t="s">
        <v>1157</v>
      </c>
      <c r="B498" s="270">
        <v>42916</v>
      </c>
      <c r="C498" s="377" t="s">
        <v>1155</v>
      </c>
      <c r="D498" s="263" t="s">
        <v>1159</v>
      </c>
      <c r="E498" s="263"/>
      <c r="F498" s="253">
        <v>2</v>
      </c>
      <c r="G498" s="217"/>
      <c r="H498" s="217">
        <f t="shared" si="20"/>
        <v>0</v>
      </c>
      <c r="I498" s="350"/>
      <c r="J498" s="485"/>
      <c r="L498" s="147"/>
      <c r="M498" s="174"/>
      <c r="N498" s="175"/>
      <c r="O498" s="176"/>
      <c r="P498" s="176"/>
      <c r="Q498" s="364"/>
      <c r="R498" s="179"/>
      <c r="S498" s="177"/>
      <c r="T498" s="178"/>
    </row>
    <row r="499" spans="1:20" s="169" customFormat="1">
      <c r="A499" s="460"/>
      <c r="B499" s="270">
        <v>42916</v>
      </c>
      <c r="C499" s="377" t="s">
        <v>1156</v>
      </c>
      <c r="D499" s="263" t="s">
        <v>1158</v>
      </c>
      <c r="E499" s="263"/>
      <c r="F499" s="253">
        <v>2</v>
      </c>
      <c r="G499" s="217"/>
      <c r="H499" s="217">
        <f t="shared" si="20"/>
        <v>0</v>
      </c>
      <c r="I499" s="350"/>
      <c r="J499" s="485"/>
      <c r="L499" s="147"/>
      <c r="M499" s="174"/>
      <c r="N499" s="175"/>
      <c r="O499" s="176"/>
      <c r="P499" s="176"/>
      <c r="Q499" s="364"/>
      <c r="R499" s="179"/>
      <c r="S499" s="177"/>
      <c r="T499" s="178"/>
    </row>
    <row r="500" spans="1:20" s="169" customFormat="1">
      <c r="A500" s="458" t="s">
        <v>1160</v>
      </c>
      <c r="B500" s="270">
        <v>42916</v>
      </c>
      <c r="C500" s="377" t="s">
        <v>765</v>
      </c>
      <c r="D500" s="263" t="s">
        <v>1029</v>
      </c>
      <c r="E500" s="263"/>
      <c r="F500" s="253">
        <v>18</v>
      </c>
      <c r="G500" s="217">
        <v>52870</v>
      </c>
      <c r="H500" s="217">
        <f t="shared" si="20"/>
        <v>951660</v>
      </c>
      <c r="I500" s="452">
        <f>SUM(H500:H513)</f>
        <v>3532525</v>
      </c>
      <c r="J500" s="485"/>
      <c r="L500" s="147"/>
      <c r="M500" s="174"/>
      <c r="N500" s="175"/>
      <c r="O500" s="176"/>
      <c r="P500" s="176"/>
      <c r="Q500" s="364"/>
      <c r="R500" s="179"/>
      <c r="S500" s="177"/>
      <c r="T500" s="178"/>
    </row>
    <row r="501" spans="1:20" s="169" customFormat="1">
      <c r="A501" s="459"/>
      <c r="B501" s="270">
        <v>42916</v>
      </c>
      <c r="C501" s="377" t="s">
        <v>817</v>
      </c>
      <c r="D501" s="263" t="s">
        <v>632</v>
      </c>
      <c r="E501" s="263"/>
      <c r="F501" s="253">
        <v>1</v>
      </c>
      <c r="G501" s="217">
        <v>114185</v>
      </c>
      <c r="H501" s="217">
        <f t="shared" si="20"/>
        <v>114185</v>
      </c>
      <c r="I501" s="453"/>
      <c r="J501" s="485"/>
      <c r="L501" s="147"/>
      <c r="M501" s="174"/>
      <c r="N501" s="175"/>
      <c r="O501" s="176"/>
      <c r="P501" s="176"/>
      <c r="Q501" s="364"/>
      <c r="R501" s="179"/>
      <c r="S501" s="177"/>
      <c r="T501" s="178"/>
    </row>
    <row r="502" spans="1:20" s="169" customFormat="1">
      <c r="A502" s="459"/>
      <c r="B502" s="270">
        <v>42916</v>
      </c>
      <c r="C502" s="377" t="s">
        <v>823</v>
      </c>
      <c r="D502" s="263" t="s">
        <v>1031</v>
      </c>
      <c r="E502" s="263"/>
      <c r="F502" s="253">
        <v>1</v>
      </c>
      <c r="G502" s="217">
        <v>68000</v>
      </c>
      <c r="H502" s="217">
        <f t="shared" si="20"/>
        <v>68000</v>
      </c>
      <c r="I502" s="453"/>
      <c r="J502" s="485"/>
      <c r="L502" s="147"/>
      <c r="M502" s="174"/>
      <c r="N502" s="175"/>
      <c r="O502" s="176"/>
      <c r="P502" s="176"/>
      <c r="Q502" s="364"/>
      <c r="R502" s="179"/>
      <c r="S502" s="177"/>
      <c r="T502" s="178"/>
    </row>
    <row r="503" spans="1:20" s="169" customFormat="1">
      <c r="A503" s="459"/>
      <c r="B503" s="270">
        <v>42916</v>
      </c>
      <c r="C503" s="377" t="s">
        <v>654</v>
      </c>
      <c r="D503" s="263" t="s">
        <v>1032</v>
      </c>
      <c r="E503" s="263"/>
      <c r="F503" s="253">
        <v>1</v>
      </c>
      <c r="G503" s="217">
        <v>68000</v>
      </c>
      <c r="H503" s="217">
        <f t="shared" si="20"/>
        <v>68000</v>
      </c>
      <c r="I503" s="453"/>
      <c r="J503" s="485"/>
      <c r="L503" s="147"/>
      <c r="M503" s="174"/>
      <c r="N503" s="175"/>
      <c r="O503" s="176"/>
      <c r="P503" s="176"/>
      <c r="Q503" s="364"/>
      <c r="R503" s="179"/>
      <c r="S503" s="177"/>
      <c r="T503" s="178"/>
    </row>
    <row r="504" spans="1:20" s="169" customFormat="1">
      <c r="A504" s="459"/>
      <c r="B504" s="270">
        <v>42916</v>
      </c>
      <c r="C504" s="377" t="s">
        <v>657</v>
      </c>
      <c r="D504" s="263" t="s">
        <v>1110</v>
      </c>
      <c r="E504" s="263"/>
      <c r="F504" s="253">
        <v>1</v>
      </c>
      <c r="G504" s="217">
        <v>68000</v>
      </c>
      <c r="H504" s="217">
        <f t="shared" si="20"/>
        <v>68000</v>
      </c>
      <c r="I504" s="453"/>
      <c r="J504" s="485"/>
      <c r="L504" s="147"/>
      <c r="M504" s="174"/>
      <c r="N504" s="175"/>
      <c r="O504" s="176"/>
      <c r="P504" s="176"/>
      <c r="Q504" s="364"/>
      <c r="R504" s="179"/>
      <c r="S504" s="177"/>
      <c r="T504" s="178"/>
    </row>
    <row r="505" spans="1:20" s="169" customFormat="1">
      <c r="A505" s="459"/>
      <c r="B505" s="270">
        <v>42916</v>
      </c>
      <c r="C505" s="377" t="s">
        <v>693</v>
      </c>
      <c r="D505" s="263" t="s">
        <v>694</v>
      </c>
      <c r="E505" s="263"/>
      <c r="F505" s="253">
        <v>1</v>
      </c>
      <c r="G505" s="217">
        <v>83600</v>
      </c>
      <c r="H505" s="217">
        <f t="shared" si="20"/>
        <v>83600</v>
      </c>
      <c r="I505" s="453"/>
      <c r="J505" s="485"/>
      <c r="L505" s="147"/>
      <c r="M505" s="174"/>
      <c r="N505" s="175"/>
      <c r="O505" s="176"/>
      <c r="P505" s="176"/>
      <c r="Q505" s="364"/>
      <c r="R505" s="179"/>
      <c r="S505" s="177"/>
      <c r="T505" s="178"/>
    </row>
    <row r="506" spans="1:20" s="169" customFormat="1">
      <c r="A506" s="459"/>
      <c r="B506" s="270">
        <v>42916</v>
      </c>
      <c r="C506" s="377" t="s">
        <v>695</v>
      </c>
      <c r="D506" s="263" t="s">
        <v>1161</v>
      </c>
      <c r="E506" s="263"/>
      <c r="F506" s="253">
        <v>2</v>
      </c>
      <c r="G506" s="217">
        <v>50000</v>
      </c>
      <c r="H506" s="217">
        <f t="shared" si="20"/>
        <v>100000</v>
      </c>
      <c r="I506" s="453"/>
      <c r="J506" s="485"/>
      <c r="L506" s="147"/>
      <c r="M506" s="174"/>
      <c r="N506" s="175"/>
      <c r="O506" s="176"/>
      <c r="P506" s="176"/>
      <c r="Q506" s="364"/>
      <c r="R506" s="179"/>
      <c r="S506" s="177"/>
      <c r="T506" s="178"/>
    </row>
    <row r="507" spans="1:20" s="169" customFormat="1">
      <c r="A507" s="459"/>
      <c r="B507" s="270">
        <v>42916</v>
      </c>
      <c r="C507" s="377" t="s">
        <v>919</v>
      </c>
      <c r="D507" s="263" t="s">
        <v>1033</v>
      </c>
      <c r="E507" s="263"/>
      <c r="F507" s="253">
        <v>3</v>
      </c>
      <c r="G507" s="217">
        <v>50000</v>
      </c>
      <c r="H507" s="217">
        <f t="shared" si="20"/>
        <v>150000</v>
      </c>
      <c r="I507" s="453"/>
      <c r="J507" s="485"/>
      <c r="L507" s="147"/>
      <c r="M507" s="174"/>
      <c r="N507" s="175"/>
      <c r="O507" s="176"/>
      <c r="P507" s="176"/>
      <c r="Q507" s="364"/>
      <c r="R507" s="179"/>
      <c r="S507" s="177"/>
      <c r="T507" s="178"/>
    </row>
    <row r="508" spans="1:20" s="169" customFormat="1">
      <c r="A508" s="459"/>
      <c r="B508" s="270">
        <v>42916</v>
      </c>
      <c r="C508" s="377" t="s">
        <v>658</v>
      </c>
      <c r="D508" s="263" t="s">
        <v>1034</v>
      </c>
      <c r="E508" s="263"/>
      <c r="F508" s="253">
        <v>1</v>
      </c>
      <c r="G508" s="217">
        <v>204166</v>
      </c>
      <c r="H508" s="217">
        <f t="shared" si="20"/>
        <v>204166</v>
      </c>
      <c r="I508" s="453"/>
      <c r="J508" s="485"/>
      <c r="L508" s="147"/>
      <c r="M508" s="174"/>
      <c r="N508" s="175"/>
      <c r="O508" s="176"/>
      <c r="P508" s="176"/>
      <c r="Q508" s="364"/>
      <c r="R508" s="179"/>
      <c r="S508" s="177"/>
      <c r="T508" s="178"/>
    </row>
    <row r="509" spans="1:20" s="169" customFormat="1">
      <c r="A509" s="459"/>
      <c r="B509" s="270">
        <v>42916</v>
      </c>
      <c r="C509" s="377" t="s">
        <v>639</v>
      </c>
      <c r="D509" s="263" t="s">
        <v>620</v>
      </c>
      <c r="E509" s="263"/>
      <c r="F509" s="253">
        <v>1</v>
      </c>
      <c r="G509" s="217">
        <v>185000</v>
      </c>
      <c r="H509" s="217">
        <f t="shared" si="20"/>
        <v>185000</v>
      </c>
      <c r="I509" s="453"/>
      <c r="J509" s="485"/>
      <c r="L509" s="147"/>
      <c r="M509" s="174"/>
      <c r="N509" s="175"/>
      <c r="O509" s="176"/>
      <c r="P509" s="176"/>
      <c r="Q509" s="364"/>
      <c r="R509" s="179"/>
      <c r="S509" s="177"/>
      <c r="T509" s="178"/>
    </row>
    <row r="510" spans="1:20" s="169" customFormat="1">
      <c r="A510" s="459"/>
      <c r="B510" s="270">
        <v>42916</v>
      </c>
      <c r="C510" s="377" t="s">
        <v>951</v>
      </c>
      <c r="D510" s="263" t="s">
        <v>1035</v>
      </c>
      <c r="E510" s="263"/>
      <c r="F510" s="253">
        <v>4</v>
      </c>
      <c r="G510" s="217">
        <v>36460</v>
      </c>
      <c r="H510" s="217">
        <f t="shared" si="20"/>
        <v>145840</v>
      </c>
      <c r="I510" s="453"/>
      <c r="J510" s="485"/>
      <c r="L510" s="147"/>
      <c r="M510" s="174"/>
      <c r="N510" s="175"/>
      <c r="O510" s="176"/>
      <c r="P510" s="176"/>
      <c r="Q510" s="364"/>
      <c r="R510" s="179"/>
      <c r="S510" s="177"/>
      <c r="T510" s="178"/>
    </row>
    <row r="511" spans="1:20" s="169" customFormat="1">
      <c r="A511" s="459"/>
      <c r="B511" s="270">
        <v>42916</v>
      </c>
      <c r="C511" s="377" t="s">
        <v>640</v>
      </c>
      <c r="D511" s="263" t="s">
        <v>621</v>
      </c>
      <c r="E511" s="263"/>
      <c r="F511" s="253">
        <v>6</v>
      </c>
      <c r="G511" s="217">
        <v>27060</v>
      </c>
      <c r="H511" s="217">
        <f t="shared" si="20"/>
        <v>162360</v>
      </c>
      <c r="I511" s="453"/>
      <c r="J511" s="485"/>
      <c r="L511" s="147"/>
      <c r="M511" s="174"/>
      <c r="N511" s="175"/>
      <c r="O511" s="176"/>
      <c r="P511" s="176"/>
      <c r="Q511" s="364"/>
      <c r="R511" s="179"/>
      <c r="S511" s="177"/>
      <c r="T511" s="178"/>
    </row>
    <row r="512" spans="1:20" s="169" customFormat="1">
      <c r="A512" s="459"/>
      <c r="B512" s="270">
        <v>42916</v>
      </c>
      <c r="C512" s="377" t="s">
        <v>641</v>
      </c>
      <c r="D512" s="263" t="s">
        <v>1036</v>
      </c>
      <c r="E512" s="263"/>
      <c r="F512" s="253">
        <v>10</v>
      </c>
      <c r="G512" s="217">
        <v>8626</v>
      </c>
      <c r="H512" s="217">
        <f t="shared" si="20"/>
        <v>86260</v>
      </c>
      <c r="I512" s="453"/>
      <c r="J512" s="485"/>
      <c r="L512" s="147"/>
      <c r="M512" s="174"/>
      <c r="N512" s="175"/>
      <c r="O512" s="176"/>
      <c r="P512" s="176"/>
      <c r="Q512" s="364"/>
      <c r="R512" s="179"/>
      <c r="S512" s="177"/>
      <c r="T512" s="178"/>
    </row>
    <row r="513" spans="1:20" s="169" customFormat="1">
      <c r="A513" s="460"/>
      <c r="B513" s="270">
        <v>42916</v>
      </c>
      <c r="C513" s="377" t="s">
        <v>908</v>
      </c>
      <c r="D513" s="263" t="s">
        <v>1037</v>
      </c>
      <c r="E513" s="263"/>
      <c r="F513" s="253">
        <v>6</v>
      </c>
      <c r="G513" s="217">
        <v>190909</v>
      </c>
      <c r="H513" s="217">
        <f t="shared" si="20"/>
        <v>1145454</v>
      </c>
      <c r="I513" s="454"/>
      <c r="J513" s="485"/>
      <c r="L513" s="147"/>
      <c r="M513" s="174"/>
      <c r="N513" s="175"/>
      <c r="O513" s="176"/>
      <c r="P513" s="176"/>
      <c r="Q513" s="364"/>
      <c r="R513" s="179"/>
      <c r="S513" s="177"/>
      <c r="T513" s="178"/>
    </row>
    <row r="514" spans="1:20" s="169" customFormat="1">
      <c r="A514" s="392"/>
      <c r="B514" s="270"/>
      <c r="C514" s="377"/>
      <c r="D514" s="263"/>
      <c r="E514" s="263"/>
      <c r="F514" s="253"/>
      <c r="G514" s="217"/>
      <c r="H514" s="217">
        <f t="shared" si="20"/>
        <v>0</v>
      </c>
      <c r="I514" s="350"/>
      <c r="J514" s="485"/>
      <c r="L514" s="147"/>
      <c r="M514" s="174"/>
      <c r="N514" s="175"/>
      <c r="O514" s="176"/>
      <c r="P514" s="176"/>
      <c r="Q514" s="364"/>
      <c r="R514" s="179"/>
      <c r="S514" s="177"/>
      <c r="T514" s="178"/>
    </row>
    <row r="515" spans="1:20" s="169" customFormat="1">
      <c r="A515" s="392"/>
      <c r="B515" s="270"/>
      <c r="C515" s="377"/>
      <c r="D515" s="263"/>
      <c r="E515" s="263"/>
      <c r="F515" s="253"/>
      <c r="G515" s="217"/>
      <c r="H515" s="217">
        <f t="shared" si="20"/>
        <v>0</v>
      </c>
      <c r="I515" s="350"/>
      <c r="J515" s="485"/>
      <c r="L515" s="147"/>
      <c r="M515" s="174"/>
      <c r="N515" s="175"/>
      <c r="O515" s="176"/>
      <c r="P515" s="176"/>
      <c r="Q515" s="364"/>
      <c r="R515" s="179"/>
      <c r="S515" s="177"/>
      <c r="T515" s="178"/>
    </row>
    <row r="516" spans="1:20" s="169" customFormat="1">
      <c r="A516" s="455"/>
      <c r="B516" s="456"/>
      <c r="C516" s="456"/>
      <c r="D516" s="457"/>
      <c r="E516" s="368"/>
      <c r="F516" s="369"/>
      <c r="G516" s="324"/>
      <c r="H516" s="370"/>
      <c r="I516" s="350"/>
      <c r="J516" s="485"/>
      <c r="L516" s="147"/>
      <c r="M516" s="174"/>
      <c r="N516" s="175"/>
      <c r="O516" s="176"/>
      <c r="P516" s="176"/>
      <c r="Q516" s="364"/>
      <c r="R516" s="179"/>
      <c r="S516" s="177"/>
      <c r="T516" s="178"/>
    </row>
    <row r="517" spans="1:20" s="169" customFormat="1">
      <c r="A517" s="180"/>
      <c r="B517" s="166"/>
      <c r="C517" s="167"/>
      <c r="D517" s="231" t="s">
        <v>585</v>
      </c>
      <c r="E517" s="232"/>
      <c r="F517" s="294">
        <f>SUM(F6:F516)</f>
        <v>58297.5</v>
      </c>
      <c r="G517" s="271"/>
      <c r="H517" s="273">
        <f>SUM(H6:H516)</f>
        <v>137017701</v>
      </c>
      <c r="I517" s="273">
        <f>SUM(I6:I516)</f>
        <v>137017701</v>
      </c>
      <c r="J517" s="486"/>
      <c r="L517" s="147"/>
      <c r="M517" s="174"/>
      <c r="N517" s="175"/>
      <c r="O517" s="176"/>
      <c r="P517" s="176"/>
      <c r="Q517" s="364"/>
      <c r="R517" s="179"/>
      <c r="S517" s="177"/>
      <c r="T517" s="178"/>
    </row>
    <row r="518" spans="1:20" s="169" customFormat="1">
      <c r="A518" s="210"/>
      <c r="B518" s="211"/>
      <c r="C518" s="212"/>
      <c r="D518" s="213"/>
      <c r="E518" s="213"/>
      <c r="F518" s="268"/>
      <c r="G518" s="268"/>
      <c r="H518" s="274"/>
      <c r="I518" s="268"/>
      <c r="J518" s="216"/>
      <c r="L518" s="147"/>
      <c r="M518" s="174"/>
      <c r="N518" s="175"/>
      <c r="O518" s="176"/>
      <c r="P518" s="176"/>
      <c r="Q518" s="364"/>
      <c r="R518" s="179"/>
      <c r="S518" s="177"/>
      <c r="T518" s="178"/>
    </row>
    <row r="519" spans="1:20" s="169" customFormat="1">
      <c r="A519" s="210"/>
      <c r="B519" s="244" t="s">
        <v>680</v>
      </c>
      <c r="C519" s="6">
        <v>20201074</v>
      </c>
      <c r="D519" s="332" t="s">
        <v>575</v>
      </c>
      <c r="E519" s="233" t="s">
        <v>17</v>
      </c>
      <c r="F519" s="286">
        <f t="shared" ref="F519:F584" si="21">SUMIF($C$6:$C$516,C519,$F$6:$F$516)</f>
        <v>0</v>
      </c>
      <c r="G519" s="286" t="str">
        <f t="shared" ref="G519:G536" si="22">IF(F519,H519/F519,"0")</f>
        <v>0</v>
      </c>
      <c r="H519" s="287">
        <f t="shared" ref="H519:H584" si="23">SUMIF($C$6:$C$516,C519,$H$6:$H$516)</f>
        <v>0</v>
      </c>
      <c r="I519" s="268"/>
      <c r="J519" s="216"/>
      <c r="L519" s="147"/>
      <c r="M519" s="174"/>
      <c r="N519" s="175"/>
      <c r="O519" s="176"/>
      <c r="P519" s="176"/>
      <c r="Q519" s="364"/>
      <c r="R519" s="179"/>
      <c r="S519" s="177"/>
      <c r="T519" s="178"/>
    </row>
    <row r="520" spans="1:20" s="169" customFormat="1">
      <c r="A520" s="210"/>
      <c r="B520" s="211"/>
      <c r="C520" s="9" t="s">
        <v>899</v>
      </c>
      <c r="D520" s="332" t="s">
        <v>175</v>
      </c>
      <c r="E520" s="233" t="s">
        <v>17</v>
      </c>
      <c r="F520" s="286">
        <f t="shared" si="21"/>
        <v>8500</v>
      </c>
      <c r="G520" s="286">
        <f t="shared" si="22"/>
        <v>23</v>
      </c>
      <c r="H520" s="287">
        <f t="shared" si="23"/>
        <v>195500</v>
      </c>
      <c r="I520" s="268"/>
      <c r="J520" s="216"/>
      <c r="L520" s="147"/>
      <c r="M520" s="174"/>
      <c r="N520" s="175"/>
      <c r="O520" s="176"/>
      <c r="P520" s="176"/>
      <c r="Q520" s="364"/>
      <c r="R520" s="179"/>
      <c r="S520" s="177"/>
      <c r="T520" s="178"/>
    </row>
    <row r="521" spans="1:20" s="169" customFormat="1" ht="33">
      <c r="A521" s="210"/>
      <c r="B521" s="211"/>
      <c r="C521" s="233" t="s">
        <v>898</v>
      </c>
      <c r="D521" s="332" t="s">
        <v>176</v>
      </c>
      <c r="E521" s="233" t="s">
        <v>17</v>
      </c>
      <c r="F521" s="286">
        <f t="shared" si="21"/>
        <v>0</v>
      </c>
      <c r="G521" s="286" t="str">
        <f t="shared" si="22"/>
        <v>0</v>
      </c>
      <c r="H521" s="287">
        <f t="shared" si="23"/>
        <v>0</v>
      </c>
      <c r="I521" s="268"/>
      <c r="J521" s="216"/>
      <c r="L521" s="147"/>
      <c r="M521" s="174"/>
      <c r="N521" s="175"/>
      <c r="O521" s="176"/>
      <c r="P521" s="176"/>
      <c r="Q521" s="364"/>
      <c r="R521" s="179"/>
      <c r="S521" s="177"/>
      <c r="T521" s="178"/>
    </row>
    <row r="522" spans="1:20" s="169" customFormat="1">
      <c r="A522" s="210"/>
      <c r="B522" s="211"/>
      <c r="C522" s="235" t="s">
        <v>177</v>
      </c>
      <c r="D522" s="236" t="s">
        <v>178</v>
      </c>
      <c r="E522" s="237" t="s">
        <v>17</v>
      </c>
      <c r="F522" s="286">
        <f t="shared" si="21"/>
        <v>0</v>
      </c>
      <c r="G522" s="286" t="str">
        <f t="shared" si="22"/>
        <v>0</v>
      </c>
      <c r="H522" s="287">
        <f t="shared" si="23"/>
        <v>0</v>
      </c>
      <c r="I522" s="268"/>
      <c r="J522" s="216"/>
      <c r="L522" s="147"/>
      <c r="M522" s="174"/>
      <c r="N522" s="175"/>
      <c r="O522" s="176"/>
      <c r="P522" s="176"/>
      <c r="Q522" s="364"/>
      <c r="R522" s="179"/>
      <c r="S522" s="177"/>
      <c r="T522" s="178"/>
    </row>
    <row r="523" spans="1:20" s="169" customFormat="1">
      <c r="A523" s="210"/>
      <c r="B523" s="211"/>
      <c r="C523" s="235" t="s">
        <v>179</v>
      </c>
      <c r="D523" s="236" t="s">
        <v>180</v>
      </c>
      <c r="E523" s="237" t="s">
        <v>17</v>
      </c>
      <c r="F523" s="286">
        <f t="shared" si="21"/>
        <v>0</v>
      </c>
      <c r="G523" s="286" t="str">
        <f t="shared" si="22"/>
        <v>0</v>
      </c>
      <c r="H523" s="287">
        <f t="shared" si="23"/>
        <v>0</v>
      </c>
      <c r="I523" s="268"/>
      <c r="J523" s="216"/>
      <c r="L523" s="147"/>
      <c r="M523" s="174"/>
      <c r="N523" s="175"/>
      <c r="O523" s="176"/>
      <c r="P523" s="176"/>
      <c r="Q523" s="364"/>
      <c r="R523" s="179"/>
      <c r="S523" s="177"/>
      <c r="T523" s="178"/>
    </row>
    <row r="524" spans="1:20" s="169" customFormat="1" ht="33">
      <c r="A524" s="210"/>
      <c r="B524" s="211"/>
      <c r="C524" s="235" t="s">
        <v>848</v>
      </c>
      <c r="D524" s="333" t="s">
        <v>849</v>
      </c>
      <c r="E524" s="237" t="s">
        <v>17</v>
      </c>
      <c r="F524" s="286">
        <f t="shared" si="21"/>
        <v>0</v>
      </c>
      <c r="G524" s="286" t="str">
        <f t="shared" si="22"/>
        <v>0</v>
      </c>
      <c r="H524" s="287">
        <f t="shared" si="23"/>
        <v>0</v>
      </c>
      <c r="I524" s="268"/>
      <c r="J524" s="216"/>
      <c r="L524" s="147"/>
      <c r="M524" s="174"/>
      <c r="N524" s="175"/>
      <c r="O524" s="176"/>
      <c r="P524" s="176"/>
      <c r="Q524" s="364"/>
      <c r="R524" s="179"/>
      <c r="S524" s="177"/>
      <c r="T524" s="178"/>
    </row>
    <row r="525" spans="1:20" s="169" customFormat="1">
      <c r="A525" s="210"/>
      <c r="B525" s="211"/>
      <c r="C525" s="234" t="s">
        <v>900</v>
      </c>
      <c r="D525" s="234" t="s">
        <v>181</v>
      </c>
      <c r="E525" s="234" t="s">
        <v>17</v>
      </c>
      <c r="F525" s="286">
        <f t="shared" si="21"/>
        <v>0</v>
      </c>
      <c r="G525" s="286" t="str">
        <f t="shared" si="22"/>
        <v>0</v>
      </c>
      <c r="H525" s="287">
        <f t="shared" si="23"/>
        <v>0</v>
      </c>
      <c r="I525" s="268"/>
      <c r="J525" s="216"/>
      <c r="L525" s="147"/>
      <c r="M525" s="174"/>
      <c r="N525" s="175"/>
      <c r="O525" s="176"/>
      <c r="P525" s="176"/>
      <c r="Q525" s="364"/>
      <c r="R525" s="179"/>
      <c r="S525" s="177"/>
      <c r="T525" s="178"/>
    </row>
    <row r="526" spans="1:20" s="169" customFormat="1">
      <c r="A526" s="210"/>
      <c r="B526" s="211"/>
      <c r="C526" s="235" t="s">
        <v>182</v>
      </c>
      <c r="D526" s="236" t="s">
        <v>183</v>
      </c>
      <c r="E526" s="237" t="s">
        <v>17</v>
      </c>
      <c r="F526" s="286">
        <f t="shared" si="21"/>
        <v>0</v>
      </c>
      <c r="G526" s="286" t="str">
        <f t="shared" si="22"/>
        <v>0</v>
      </c>
      <c r="H526" s="287">
        <f t="shared" si="23"/>
        <v>0</v>
      </c>
      <c r="I526" s="268"/>
      <c r="J526" s="216"/>
      <c r="L526" s="147"/>
      <c r="M526" s="174"/>
      <c r="N526" s="175"/>
      <c r="O526" s="176"/>
      <c r="P526" s="176"/>
      <c r="Q526" s="364"/>
      <c r="R526" s="179"/>
      <c r="S526" s="177"/>
      <c r="T526" s="178"/>
    </row>
    <row r="527" spans="1:20" s="169" customFormat="1" ht="20.25" customHeight="1">
      <c r="A527" s="210"/>
      <c r="B527" s="211"/>
      <c r="C527" s="235" t="s">
        <v>200</v>
      </c>
      <c r="D527" s="333" t="s">
        <v>201</v>
      </c>
      <c r="E527" s="237" t="s">
        <v>17</v>
      </c>
      <c r="F527" s="286">
        <f t="shared" si="21"/>
        <v>1025</v>
      </c>
      <c r="G527" s="286">
        <f t="shared" si="22"/>
        <v>58</v>
      </c>
      <c r="H527" s="287">
        <f t="shared" si="23"/>
        <v>59450</v>
      </c>
      <c r="I527" s="268"/>
      <c r="J527" s="216"/>
      <c r="L527" s="147"/>
      <c r="M527" s="174"/>
      <c r="N527" s="175"/>
      <c r="O527" s="176"/>
      <c r="P527" s="176"/>
      <c r="Q527" s="364"/>
      <c r="R527" s="179"/>
      <c r="S527" s="177"/>
      <c r="T527" s="178"/>
    </row>
    <row r="528" spans="1:20">
      <c r="A528" s="210"/>
      <c r="B528" s="211"/>
      <c r="C528" s="235" t="s">
        <v>19</v>
      </c>
      <c r="D528" s="236" t="s">
        <v>18</v>
      </c>
      <c r="E528" s="237" t="s">
        <v>17</v>
      </c>
      <c r="F528" s="286">
        <f t="shared" si="21"/>
        <v>26880</v>
      </c>
      <c r="G528" s="286">
        <f t="shared" si="22"/>
        <v>56</v>
      </c>
      <c r="H528" s="287">
        <f t="shared" si="23"/>
        <v>1505280</v>
      </c>
      <c r="I528" s="268"/>
      <c r="J528" s="216"/>
    </row>
    <row r="529" spans="1:17">
      <c r="A529" s="210"/>
      <c r="B529" s="211"/>
      <c r="C529" s="235" t="s">
        <v>123</v>
      </c>
      <c r="D529" s="236" t="s">
        <v>124</v>
      </c>
      <c r="E529" s="237" t="s">
        <v>4</v>
      </c>
      <c r="F529" s="286">
        <f t="shared" si="21"/>
        <v>0</v>
      </c>
      <c r="G529" s="286" t="str">
        <f t="shared" si="22"/>
        <v>0</v>
      </c>
      <c r="H529" s="287">
        <f t="shared" si="23"/>
        <v>0</v>
      </c>
      <c r="I529" s="268"/>
      <c r="J529" s="216"/>
    </row>
    <row r="530" spans="1:17">
      <c r="A530" s="210"/>
      <c r="B530" s="211"/>
      <c r="C530" s="233" t="s">
        <v>25</v>
      </c>
      <c r="D530" s="233" t="s">
        <v>24</v>
      </c>
      <c r="E530" s="233" t="s">
        <v>4</v>
      </c>
      <c r="F530" s="286">
        <f t="shared" si="21"/>
        <v>0</v>
      </c>
      <c r="G530" s="286" t="str">
        <f t="shared" si="22"/>
        <v>0</v>
      </c>
      <c r="H530" s="287">
        <f t="shared" si="23"/>
        <v>0</v>
      </c>
      <c r="I530" s="268"/>
      <c r="J530" s="216"/>
    </row>
    <row r="531" spans="1:17">
      <c r="A531" s="210"/>
      <c r="B531" s="211"/>
      <c r="C531" s="235" t="s">
        <v>127</v>
      </c>
      <c r="D531" s="236" t="s">
        <v>128</v>
      </c>
      <c r="E531" s="237" t="s">
        <v>4</v>
      </c>
      <c r="F531" s="286">
        <f t="shared" si="21"/>
        <v>0</v>
      </c>
      <c r="G531" s="286" t="str">
        <f t="shared" si="22"/>
        <v>0</v>
      </c>
      <c r="H531" s="287">
        <f t="shared" si="23"/>
        <v>0</v>
      </c>
      <c r="I531" s="268"/>
      <c r="J531" s="216"/>
    </row>
    <row r="532" spans="1:17">
      <c r="A532" s="210"/>
      <c r="B532" s="211"/>
      <c r="C532" s="235" t="s">
        <v>125</v>
      </c>
      <c r="D532" s="333" t="s">
        <v>126</v>
      </c>
      <c r="E532" s="237" t="s">
        <v>4</v>
      </c>
      <c r="F532" s="286">
        <f t="shared" si="21"/>
        <v>5</v>
      </c>
      <c r="G532" s="286">
        <f t="shared" si="22"/>
        <v>102040</v>
      </c>
      <c r="H532" s="287">
        <f t="shared" si="23"/>
        <v>510200</v>
      </c>
      <c r="I532" s="268"/>
      <c r="J532" s="216"/>
    </row>
    <row r="533" spans="1:17">
      <c r="A533" s="210"/>
      <c r="B533" s="211"/>
      <c r="C533" s="235" t="s">
        <v>770</v>
      </c>
      <c r="D533" s="236" t="s">
        <v>184</v>
      </c>
      <c r="E533" s="237" t="s">
        <v>4</v>
      </c>
      <c r="F533" s="286">
        <f t="shared" si="21"/>
        <v>4</v>
      </c>
      <c r="G533" s="286">
        <f t="shared" si="22"/>
        <v>64920</v>
      </c>
      <c r="H533" s="287">
        <f t="shared" si="23"/>
        <v>259680</v>
      </c>
      <c r="I533" s="268"/>
      <c r="J533" s="216"/>
    </row>
    <row r="534" spans="1:17">
      <c r="A534" s="210"/>
      <c r="B534" s="211"/>
      <c r="C534" s="233">
        <v>30701001</v>
      </c>
      <c r="D534" s="332" t="s">
        <v>117</v>
      </c>
      <c r="E534" s="233" t="s">
        <v>4</v>
      </c>
      <c r="F534" s="286">
        <f t="shared" si="21"/>
        <v>15</v>
      </c>
      <c r="G534" s="286">
        <f t="shared" si="22"/>
        <v>451330</v>
      </c>
      <c r="H534" s="287">
        <f t="shared" si="23"/>
        <v>6769950</v>
      </c>
      <c r="I534" s="268"/>
      <c r="J534" s="216"/>
    </row>
    <row r="535" spans="1:17">
      <c r="A535" s="210"/>
      <c r="B535" s="211"/>
      <c r="C535" s="235" t="s">
        <v>116</v>
      </c>
      <c r="D535" s="333" t="s">
        <v>509</v>
      </c>
      <c r="E535" s="237" t="s">
        <v>4</v>
      </c>
      <c r="F535" s="286">
        <f t="shared" si="21"/>
        <v>6</v>
      </c>
      <c r="G535" s="286">
        <f t="shared" si="22"/>
        <v>463886</v>
      </c>
      <c r="H535" s="287">
        <f t="shared" si="23"/>
        <v>2783316</v>
      </c>
      <c r="I535" s="268"/>
      <c r="J535" s="216"/>
    </row>
    <row r="536" spans="1:17" ht="15.75" customHeight="1">
      <c r="A536" s="210"/>
      <c r="B536" s="211"/>
      <c r="C536" s="235" t="s">
        <v>21</v>
      </c>
      <c r="D536" s="333" t="s">
        <v>20</v>
      </c>
      <c r="E536" s="237" t="s">
        <v>4</v>
      </c>
      <c r="F536" s="286">
        <f t="shared" si="21"/>
        <v>0</v>
      </c>
      <c r="G536" s="286" t="str">
        <f t="shared" si="22"/>
        <v>0</v>
      </c>
      <c r="H536" s="287">
        <f t="shared" si="23"/>
        <v>0</v>
      </c>
      <c r="I536" s="268"/>
      <c r="J536" s="216"/>
    </row>
    <row r="537" spans="1:17" ht="1.5" hidden="1" customHeight="1">
      <c r="A537" s="210"/>
      <c r="B537" s="211"/>
      <c r="C537" s="234" t="s">
        <v>23</v>
      </c>
      <c r="D537" s="234" t="s">
        <v>22</v>
      </c>
      <c r="E537" s="234" t="s">
        <v>4</v>
      </c>
      <c r="F537" s="286">
        <f t="shared" si="21"/>
        <v>0</v>
      </c>
      <c r="G537" s="286" t="e">
        <f t="shared" ref="G537:G583" si="24">H537/F537</f>
        <v>#DIV/0!</v>
      </c>
      <c r="H537" s="287">
        <f t="shared" si="23"/>
        <v>0</v>
      </c>
      <c r="I537" s="268"/>
      <c r="J537" s="216"/>
      <c r="Q537" s="313"/>
    </row>
    <row r="538" spans="1:17">
      <c r="A538" s="210"/>
      <c r="B538" s="211"/>
      <c r="C538" s="235" t="s">
        <v>79</v>
      </c>
      <c r="D538" s="333" t="s">
        <v>3</v>
      </c>
      <c r="E538" s="237" t="s">
        <v>4</v>
      </c>
      <c r="F538" s="286">
        <f t="shared" si="21"/>
        <v>4</v>
      </c>
      <c r="G538" s="286">
        <f t="shared" ref="G538:G578" si="25">IF(F538,H538/F538,"0")</f>
        <v>308400</v>
      </c>
      <c r="H538" s="287">
        <f t="shared" si="23"/>
        <v>1233600</v>
      </c>
      <c r="I538" s="268"/>
      <c r="J538" s="216"/>
    </row>
    <row r="539" spans="1:17">
      <c r="A539" s="210"/>
      <c r="B539" s="211"/>
      <c r="C539" s="235" t="s">
        <v>80</v>
      </c>
      <c r="D539" s="333" t="s">
        <v>81</v>
      </c>
      <c r="E539" s="237" t="s">
        <v>76</v>
      </c>
      <c r="F539" s="286">
        <f t="shared" si="21"/>
        <v>3</v>
      </c>
      <c r="G539" s="286">
        <f t="shared" si="25"/>
        <v>87454</v>
      </c>
      <c r="H539" s="287">
        <f t="shared" si="23"/>
        <v>262362</v>
      </c>
      <c r="I539" s="268"/>
      <c r="J539" s="216"/>
    </row>
    <row r="540" spans="1:17">
      <c r="C540" s="233" t="s">
        <v>82</v>
      </c>
      <c r="D540" s="233" t="s">
        <v>5</v>
      </c>
      <c r="E540" s="233" t="s">
        <v>4</v>
      </c>
      <c r="F540" s="286">
        <f t="shared" si="21"/>
        <v>15</v>
      </c>
      <c r="G540" s="286">
        <f t="shared" si="25"/>
        <v>91814</v>
      </c>
      <c r="H540" s="287">
        <f t="shared" si="23"/>
        <v>1377210</v>
      </c>
      <c r="J540" s="216"/>
    </row>
    <row r="541" spans="1:17">
      <c r="C541" s="233" t="s">
        <v>83</v>
      </c>
      <c r="D541" s="332" t="s">
        <v>84</v>
      </c>
      <c r="E541" s="233" t="s">
        <v>4</v>
      </c>
      <c r="F541" s="286">
        <f t="shared" si="21"/>
        <v>22</v>
      </c>
      <c r="G541" s="286">
        <f t="shared" si="25"/>
        <v>93533.181818181823</v>
      </c>
      <c r="H541" s="287">
        <f t="shared" si="23"/>
        <v>2057730</v>
      </c>
      <c r="J541" s="216"/>
    </row>
    <row r="542" spans="1:17">
      <c r="C542" s="235" t="s">
        <v>85</v>
      </c>
      <c r="D542" s="236" t="s">
        <v>86</v>
      </c>
      <c r="E542" s="237" t="s">
        <v>4</v>
      </c>
      <c r="F542" s="286">
        <f t="shared" si="21"/>
        <v>0</v>
      </c>
      <c r="G542" s="286" t="str">
        <f t="shared" si="25"/>
        <v>0</v>
      </c>
      <c r="H542" s="287">
        <f t="shared" si="23"/>
        <v>0</v>
      </c>
      <c r="J542" s="216"/>
    </row>
    <row r="543" spans="1:17" ht="15.75" customHeight="1">
      <c r="C543" s="235" t="s">
        <v>87</v>
      </c>
      <c r="D543" s="333" t="s">
        <v>88</v>
      </c>
      <c r="E543" s="237" t="s">
        <v>4</v>
      </c>
      <c r="F543" s="286">
        <f t="shared" si="21"/>
        <v>1</v>
      </c>
      <c r="G543" s="286">
        <f t="shared" si="25"/>
        <v>115000</v>
      </c>
      <c r="H543" s="287">
        <f t="shared" si="23"/>
        <v>115000</v>
      </c>
      <c r="J543" s="216"/>
    </row>
    <row r="544" spans="1:17">
      <c r="C544" s="233" t="s">
        <v>89</v>
      </c>
      <c r="D544" s="233" t="s">
        <v>90</v>
      </c>
      <c r="E544" s="233" t="s">
        <v>4</v>
      </c>
      <c r="F544" s="286">
        <f t="shared" si="21"/>
        <v>0.5</v>
      </c>
      <c r="G544" s="286">
        <f t="shared" si="25"/>
        <v>210000</v>
      </c>
      <c r="H544" s="287">
        <f t="shared" si="23"/>
        <v>105000</v>
      </c>
      <c r="J544" s="216"/>
    </row>
    <row r="545" spans="3:10" ht="15.75" customHeight="1">
      <c r="C545" s="235" t="s">
        <v>755</v>
      </c>
      <c r="D545" s="236" t="s">
        <v>756</v>
      </c>
      <c r="E545" s="237" t="s">
        <v>4</v>
      </c>
      <c r="F545" s="286">
        <f t="shared" si="21"/>
        <v>0</v>
      </c>
      <c r="G545" s="286" t="str">
        <f t="shared" si="25"/>
        <v>0</v>
      </c>
      <c r="H545" s="287">
        <f t="shared" si="23"/>
        <v>0</v>
      </c>
      <c r="J545" s="216"/>
    </row>
    <row r="546" spans="3:10">
      <c r="C546" s="235" t="s">
        <v>33</v>
      </c>
      <c r="D546" s="333" t="s">
        <v>34</v>
      </c>
      <c r="E546" s="237" t="s">
        <v>8</v>
      </c>
      <c r="F546" s="286">
        <f t="shared" si="21"/>
        <v>102</v>
      </c>
      <c r="G546" s="286">
        <f t="shared" si="25"/>
        <v>49973.294117647056</v>
      </c>
      <c r="H546" s="287">
        <f t="shared" si="23"/>
        <v>5097276</v>
      </c>
      <c r="J546" s="216"/>
    </row>
    <row r="547" spans="3:10">
      <c r="C547" s="235" t="s">
        <v>35</v>
      </c>
      <c r="D547" s="333" t="s">
        <v>36</v>
      </c>
      <c r="E547" s="237" t="s">
        <v>8</v>
      </c>
      <c r="F547" s="286">
        <f t="shared" si="21"/>
        <v>0</v>
      </c>
      <c r="G547" s="286" t="str">
        <f t="shared" si="25"/>
        <v>0</v>
      </c>
      <c r="H547" s="287">
        <f t="shared" si="23"/>
        <v>0</v>
      </c>
      <c r="J547" s="216"/>
    </row>
    <row r="548" spans="3:10">
      <c r="C548" s="235" t="s">
        <v>808</v>
      </c>
      <c r="D548" s="333" t="s">
        <v>150</v>
      </c>
      <c r="E548" s="237" t="s">
        <v>8</v>
      </c>
      <c r="F548" s="286">
        <f t="shared" si="21"/>
        <v>84</v>
      </c>
      <c r="G548" s="286">
        <f t="shared" si="25"/>
        <v>85958</v>
      </c>
      <c r="H548" s="287">
        <f t="shared" si="23"/>
        <v>7220472</v>
      </c>
      <c r="J548" s="216"/>
    </row>
    <row r="549" spans="3:10">
      <c r="C549" s="235" t="s">
        <v>37</v>
      </c>
      <c r="D549" s="333" t="s">
        <v>38</v>
      </c>
      <c r="E549" s="237" t="s">
        <v>4</v>
      </c>
      <c r="F549" s="286">
        <f t="shared" si="21"/>
        <v>20</v>
      </c>
      <c r="G549" s="286">
        <f t="shared" si="25"/>
        <v>82231.25</v>
      </c>
      <c r="H549" s="287">
        <f t="shared" si="23"/>
        <v>1644625</v>
      </c>
      <c r="J549" s="216"/>
    </row>
    <row r="550" spans="3:10">
      <c r="C550" s="233" t="s">
        <v>765</v>
      </c>
      <c r="D550" s="332" t="s">
        <v>151</v>
      </c>
      <c r="E550" s="233" t="s">
        <v>8</v>
      </c>
      <c r="F550" s="286">
        <f t="shared" si="21"/>
        <v>78</v>
      </c>
      <c r="G550" s="286">
        <f t="shared" si="25"/>
        <v>53265.538461538461</v>
      </c>
      <c r="H550" s="287">
        <f t="shared" si="23"/>
        <v>4154712</v>
      </c>
      <c r="J550" s="216"/>
    </row>
    <row r="551" spans="3:10">
      <c r="C551" s="233" t="s">
        <v>976</v>
      </c>
      <c r="D551" s="371" t="s">
        <v>989</v>
      </c>
      <c r="E551" s="233"/>
      <c r="F551" s="286">
        <f t="shared" si="21"/>
        <v>72</v>
      </c>
      <c r="G551" s="286">
        <f t="shared" si="25"/>
        <v>22244.333333333332</v>
      </c>
      <c r="H551" s="287">
        <f t="shared" si="23"/>
        <v>1601592</v>
      </c>
      <c r="J551" s="216"/>
    </row>
    <row r="552" spans="3:10">
      <c r="C552" s="233" t="s">
        <v>941</v>
      </c>
      <c r="D552" s="332" t="s">
        <v>942</v>
      </c>
      <c r="E552" s="233" t="s">
        <v>8</v>
      </c>
      <c r="F552" s="286">
        <f t="shared" si="21"/>
        <v>36</v>
      </c>
      <c r="G552" s="286">
        <f t="shared" si="25"/>
        <v>21000</v>
      </c>
      <c r="H552" s="287">
        <f t="shared" si="23"/>
        <v>756000</v>
      </c>
      <c r="J552" s="216"/>
    </row>
    <row r="553" spans="3:10">
      <c r="C553" s="235" t="s">
        <v>142</v>
      </c>
      <c r="D553" s="333" t="s">
        <v>9</v>
      </c>
      <c r="E553" s="237" t="s">
        <v>4</v>
      </c>
      <c r="F553" s="286">
        <f t="shared" si="21"/>
        <v>180</v>
      </c>
      <c r="G553" s="286">
        <f t="shared" si="25"/>
        <v>15689.4</v>
      </c>
      <c r="H553" s="287">
        <f t="shared" si="23"/>
        <v>2824092</v>
      </c>
      <c r="J553" s="216"/>
    </row>
    <row r="554" spans="3:10">
      <c r="C554" s="233" t="s">
        <v>757</v>
      </c>
      <c r="D554" s="332" t="s">
        <v>758</v>
      </c>
      <c r="E554" s="233" t="s">
        <v>4</v>
      </c>
      <c r="F554" s="286">
        <f t="shared" si="21"/>
        <v>0</v>
      </c>
      <c r="G554" s="286" t="str">
        <f t="shared" si="25"/>
        <v>0</v>
      </c>
      <c r="H554" s="287">
        <f t="shared" si="23"/>
        <v>0</v>
      </c>
      <c r="J554" s="216"/>
    </row>
    <row r="555" spans="3:10">
      <c r="C555" s="235" t="s">
        <v>140</v>
      </c>
      <c r="D555" s="333" t="s">
        <v>141</v>
      </c>
      <c r="E555" s="237" t="s">
        <v>4</v>
      </c>
      <c r="F555" s="286">
        <f t="shared" si="21"/>
        <v>10</v>
      </c>
      <c r="G555" s="286">
        <f t="shared" si="25"/>
        <v>22000</v>
      </c>
      <c r="H555" s="287">
        <f t="shared" si="23"/>
        <v>220000</v>
      </c>
      <c r="J555" s="216"/>
    </row>
    <row r="556" spans="3:10">
      <c r="C556" s="233" t="s">
        <v>766</v>
      </c>
      <c r="D556" s="332" t="s">
        <v>10</v>
      </c>
      <c r="E556" s="233" t="s">
        <v>4</v>
      </c>
      <c r="F556" s="286">
        <f t="shared" si="21"/>
        <v>3</v>
      </c>
      <c r="G556" s="286">
        <f t="shared" si="25"/>
        <v>7000</v>
      </c>
      <c r="H556" s="287">
        <f t="shared" si="23"/>
        <v>21000</v>
      </c>
      <c r="J556" s="216"/>
    </row>
    <row r="557" spans="3:10">
      <c r="C557" s="235" t="s">
        <v>129</v>
      </c>
      <c r="D557" s="333" t="s">
        <v>130</v>
      </c>
      <c r="E557" s="237" t="s">
        <v>4</v>
      </c>
      <c r="F557" s="286">
        <f t="shared" si="21"/>
        <v>2</v>
      </c>
      <c r="G557" s="286">
        <f t="shared" si="25"/>
        <v>70000</v>
      </c>
      <c r="H557" s="287">
        <f t="shared" si="23"/>
        <v>140000</v>
      </c>
      <c r="J557" s="216"/>
    </row>
    <row r="558" spans="3:10">
      <c r="C558" s="235" t="s">
        <v>131</v>
      </c>
      <c r="D558" s="333" t="s">
        <v>132</v>
      </c>
      <c r="E558" s="237" t="s">
        <v>4</v>
      </c>
      <c r="F558" s="286">
        <f t="shared" si="21"/>
        <v>5</v>
      </c>
      <c r="G558" s="286">
        <f t="shared" si="25"/>
        <v>294999.40000000002</v>
      </c>
      <c r="H558" s="287">
        <f t="shared" si="23"/>
        <v>1474997</v>
      </c>
      <c r="J558" s="216"/>
    </row>
    <row r="559" spans="3:10">
      <c r="C559" s="233" t="s">
        <v>767</v>
      </c>
      <c r="D559" s="332" t="s">
        <v>11</v>
      </c>
      <c r="E559" s="233" t="s">
        <v>4</v>
      </c>
      <c r="F559" s="286">
        <f t="shared" si="21"/>
        <v>10</v>
      </c>
      <c r="G559" s="286">
        <f t="shared" si="25"/>
        <v>45000</v>
      </c>
      <c r="H559" s="287">
        <f t="shared" si="23"/>
        <v>450000</v>
      </c>
      <c r="J559" s="216"/>
    </row>
    <row r="560" spans="3:10">
      <c r="C560" s="235" t="s">
        <v>133</v>
      </c>
      <c r="D560" s="333" t="s">
        <v>134</v>
      </c>
      <c r="E560" s="237" t="s">
        <v>4</v>
      </c>
      <c r="F560" s="286">
        <f t="shared" si="21"/>
        <v>0</v>
      </c>
      <c r="G560" s="286" t="str">
        <f t="shared" si="25"/>
        <v>0</v>
      </c>
      <c r="H560" s="287">
        <f t="shared" si="23"/>
        <v>0</v>
      </c>
      <c r="J560" s="216"/>
    </row>
    <row r="561" spans="3:10" ht="13.5" customHeight="1">
      <c r="C561" s="235" t="s">
        <v>135</v>
      </c>
      <c r="D561" s="333" t="s">
        <v>12</v>
      </c>
      <c r="E561" s="237" t="s">
        <v>4</v>
      </c>
      <c r="F561" s="286">
        <f t="shared" si="21"/>
        <v>11</v>
      </c>
      <c r="G561" s="286">
        <f t="shared" si="25"/>
        <v>203727.27272727274</v>
      </c>
      <c r="H561" s="287">
        <f t="shared" si="23"/>
        <v>2241000</v>
      </c>
      <c r="J561" s="216"/>
    </row>
    <row r="562" spans="3:10">
      <c r="C562" s="233" t="s">
        <v>136</v>
      </c>
      <c r="D562" s="238" t="s">
        <v>137</v>
      </c>
      <c r="E562" s="233" t="s">
        <v>4</v>
      </c>
      <c r="F562" s="286">
        <f t="shared" si="21"/>
        <v>1</v>
      </c>
      <c r="G562" s="286">
        <f t="shared" si="25"/>
        <v>0</v>
      </c>
      <c r="H562" s="287">
        <f t="shared" si="23"/>
        <v>0</v>
      </c>
      <c r="J562" s="216"/>
    </row>
    <row r="563" spans="3:10" ht="17.25" customHeight="1">
      <c r="C563" s="233" t="s">
        <v>768</v>
      </c>
      <c r="D563" s="238" t="s">
        <v>190</v>
      </c>
      <c r="E563" s="233" t="s">
        <v>4</v>
      </c>
      <c r="F563" s="286">
        <f t="shared" si="21"/>
        <v>0.5</v>
      </c>
      <c r="G563" s="286">
        <f t="shared" si="25"/>
        <v>118666</v>
      </c>
      <c r="H563" s="287">
        <f t="shared" si="23"/>
        <v>59333</v>
      </c>
      <c r="J563" s="216"/>
    </row>
    <row r="564" spans="3:10">
      <c r="C564" s="233" t="s">
        <v>138</v>
      </c>
      <c r="D564" s="238" t="s">
        <v>139</v>
      </c>
      <c r="E564" s="233" t="s">
        <v>4</v>
      </c>
      <c r="F564" s="286">
        <f t="shared" si="21"/>
        <v>0</v>
      </c>
      <c r="G564" s="286" t="str">
        <f t="shared" si="25"/>
        <v>0</v>
      </c>
      <c r="H564" s="287">
        <f t="shared" si="23"/>
        <v>0</v>
      </c>
      <c r="J564" s="216"/>
    </row>
    <row r="565" spans="3:10">
      <c r="C565" s="233" t="s">
        <v>936</v>
      </c>
      <c r="D565" s="238" t="s">
        <v>152</v>
      </c>
      <c r="E565" s="233" t="s">
        <v>4</v>
      </c>
      <c r="F565" s="286">
        <f t="shared" si="21"/>
        <v>0</v>
      </c>
      <c r="G565" s="286" t="str">
        <f t="shared" si="25"/>
        <v>0</v>
      </c>
      <c r="H565" s="287">
        <f t="shared" si="23"/>
        <v>0</v>
      </c>
      <c r="J565" s="216"/>
    </row>
    <row r="566" spans="3:10">
      <c r="C566" s="233" t="s">
        <v>105</v>
      </c>
      <c r="D566" s="238" t="s">
        <v>106</v>
      </c>
      <c r="E566" s="233" t="s">
        <v>4</v>
      </c>
      <c r="F566" s="286">
        <f t="shared" si="21"/>
        <v>0</v>
      </c>
      <c r="G566" s="286" t="str">
        <f t="shared" si="25"/>
        <v>0</v>
      </c>
      <c r="H566" s="287">
        <f t="shared" si="23"/>
        <v>0</v>
      </c>
      <c r="J566" s="216"/>
    </row>
    <row r="567" spans="3:10">
      <c r="C567" s="233" t="s">
        <v>828</v>
      </c>
      <c r="D567" s="238" t="s">
        <v>153</v>
      </c>
      <c r="E567" s="233" t="s">
        <v>4</v>
      </c>
      <c r="F567" s="286">
        <f t="shared" si="21"/>
        <v>0</v>
      </c>
      <c r="G567" s="286" t="str">
        <f t="shared" si="25"/>
        <v>0</v>
      </c>
      <c r="H567" s="287">
        <f t="shared" si="23"/>
        <v>0</v>
      </c>
      <c r="J567" s="216"/>
    </row>
    <row r="568" spans="3:10">
      <c r="C568" s="233" t="s">
        <v>14</v>
      </c>
      <c r="D568" s="238" t="s">
        <v>13</v>
      </c>
      <c r="E568" s="233" t="s">
        <v>4</v>
      </c>
      <c r="F568" s="286">
        <f t="shared" si="21"/>
        <v>0</v>
      </c>
      <c r="G568" s="286" t="str">
        <f t="shared" si="25"/>
        <v>0</v>
      </c>
      <c r="H568" s="287">
        <f t="shared" si="23"/>
        <v>0</v>
      </c>
      <c r="J568" s="216"/>
    </row>
    <row r="569" spans="3:10" ht="17.25" customHeight="1">
      <c r="C569" s="233" t="s">
        <v>77</v>
      </c>
      <c r="D569" s="238" t="s">
        <v>78</v>
      </c>
      <c r="E569" s="233" t="s">
        <v>4</v>
      </c>
      <c r="F569" s="286">
        <f t="shared" si="21"/>
        <v>0</v>
      </c>
      <c r="G569" s="286" t="str">
        <f t="shared" si="25"/>
        <v>0</v>
      </c>
      <c r="H569" s="287">
        <f t="shared" si="23"/>
        <v>0</v>
      </c>
      <c r="J569" s="216"/>
    </row>
    <row r="570" spans="3:10" ht="13.5" customHeight="1">
      <c r="C570" s="233" t="s">
        <v>769</v>
      </c>
      <c r="D570" s="238" t="s">
        <v>191</v>
      </c>
      <c r="E570" s="233" t="s">
        <v>4</v>
      </c>
      <c r="F570" s="286">
        <f t="shared" si="21"/>
        <v>2</v>
      </c>
      <c r="G570" s="286">
        <f t="shared" si="25"/>
        <v>65714</v>
      </c>
      <c r="H570" s="287">
        <f t="shared" si="23"/>
        <v>131428</v>
      </c>
      <c r="J570" s="216"/>
    </row>
    <row r="571" spans="3:10">
      <c r="C571" s="235" t="s">
        <v>751</v>
      </c>
      <c r="D571" s="236" t="s">
        <v>754</v>
      </c>
      <c r="E571" s="237" t="s">
        <v>4</v>
      </c>
      <c r="F571" s="286">
        <f t="shared" si="21"/>
        <v>0</v>
      </c>
      <c r="G571" s="286" t="str">
        <f t="shared" si="25"/>
        <v>0</v>
      </c>
      <c r="H571" s="287">
        <f t="shared" si="23"/>
        <v>0</v>
      </c>
      <c r="J571" s="216"/>
    </row>
    <row r="572" spans="3:10">
      <c r="C572" s="235" t="s">
        <v>960</v>
      </c>
      <c r="D572" s="236" t="s">
        <v>961</v>
      </c>
      <c r="E572" s="237" t="s">
        <v>4</v>
      </c>
      <c r="F572" s="286">
        <f t="shared" si="21"/>
        <v>0</v>
      </c>
      <c r="G572" s="286" t="str">
        <f t="shared" si="25"/>
        <v>0</v>
      </c>
      <c r="H572" s="287">
        <f t="shared" si="23"/>
        <v>0</v>
      </c>
      <c r="J572" s="216"/>
    </row>
    <row r="573" spans="3:10">
      <c r="C573" s="235" t="s">
        <v>752</v>
      </c>
      <c r="D573" s="236" t="s">
        <v>753</v>
      </c>
      <c r="E573" s="237" t="s">
        <v>4</v>
      </c>
      <c r="F573" s="286">
        <f t="shared" si="21"/>
        <v>1</v>
      </c>
      <c r="G573" s="286">
        <f t="shared" si="25"/>
        <v>350000</v>
      </c>
      <c r="H573" s="287">
        <f t="shared" si="23"/>
        <v>350000</v>
      </c>
      <c r="J573" s="216"/>
    </row>
    <row r="574" spans="3:10" ht="14.25" customHeight="1">
      <c r="C574" s="235" t="s">
        <v>550</v>
      </c>
      <c r="D574" s="236" t="s">
        <v>551</v>
      </c>
      <c r="E574" s="237" t="s">
        <v>4</v>
      </c>
      <c r="F574" s="286">
        <f t="shared" si="21"/>
        <v>0</v>
      </c>
      <c r="G574" s="286" t="str">
        <f t="shared" si="25"/>
        <v>0</v>
      </c>
      <c r="H574" s="287">
        <f t="shared" si="23"/>
        <v>0</v>
      </c>
      <c r="J574" s="216"/>
    </row>
    <row r="575" spans="3:10">
      <c r="C575" s="233" t="s">
        <v>91</v>
      </c>
      <c r="D575" s="332" t="s">
        <v>92</v>
      </c>
      <c r="E575" s="233" t="s">
        <v>4</v>
      </c>
      <c r="F575" s="286">
        <f t="shared" si="21"/>
        <v>3</v>
      </c>
      <c r="G575" s="286">
        <f t="shared" si="25"/>
        <v>280000</v>
      </c>
      <c r="H575" s="287">
        <f t="shared" si="23"/>
        <v>840000</v>
      </c>
      <c r="J575" s="216"/>
    </row>
    <row r="576" spans="3:10">
      <c r="C576" s="235" t="s">
        <v>93</v>
      </c>
      <c r="D576" s="333" t="s">
        <v>94</v>
      </c>
      <c r="E576" s="237" t="s">
        <v>4</v>
      </c>
      <c r="F576" s="286">
        <f t="shared" si="21"/>
        <v>15</v>
      </c>
      <c r="G576" s="286">
        <f t="shared" si="25"/>
        <v>172311.06666666668</v>
      </c>
      <c r="H576" s="287">
        <f t="shared" si="23"/>
        <v>2584666</v>
      </c>
      <c r="J576" s="216"/>
    </row>
    <row r="577" spans="3:17">
      <c r="C577" s="233" t="s">
        <v>95</v>
      </c>
      <c r="D577" s="332" t="s">
        <v>96</v>
      </c>
      <c r="E577" s="233" t="s">
        <v>4</v>
      </c>
      <c r="F577" s="286">
        <f t="shared" si="21"/>
        <v>80</v>
      </c>
      <c r="G577" s="286">
        <f t="shared" si="25"/>
        <v>134466.75</v>
      </c>
      <c r="H577" s="287">
        <f t="shared" si="23"/>
        <v>10757340</v>
      </c>
      <c r="J577" s="216"/>
    </row>
    <row r="578" spans="3:17" ht="13.5" customHeight="1">
      <c r="C578" s="235" t="s">
        <v>916</v>
      </c>
      <c r="D578" s="236" t="s">
        <v>149</v>
      </c>
      <c r="E578" s="239" t="s">
        <v>4</v>
      </c>
      <c r="F578" s="286">
        <f t="shared" si="21"/>
        <v>0</v>
      </c>
      <c r="G578" s="286" t="str">
        <f t="shared" si="25"/>
        <v>0</v>
      </c>
      <c r="H578" s="287">
        <f t="shared" si="23"/>
        <v>0</v>
      </c>
      <c r="J578" s="216"/>
    </row>
    <row r="579" spans="3:17">
      <c r="C579" s="240" t="s">
        <v>97</v>
      </c>
      <c r="D579" s="333" t="s">
        <v>98</v>
      </c>
      <c r="E579" s="239" t="s">
        <v>99</v>
      </c>
      <c r="F579" s="286">
        <f t="shared" si="21"/>
        <v>0</v>
      </c>
      <c r="G579" s="286" t="str">
        <f t="shared" ref="G579:G641" si="26">IF(F579,H579/F579,"0")</f>
        <v>0</v>
      </c>
      <c r="H579" s="287">
        <f t="shared" si="23"/>
        <v>0</v>
      </c>
      <c r="J579" s="216"/>
    </row>
    <row r="580" spans="3:17">
      <c r="C580" s="235" t="s">
        <v>100</v>
      </c>
      <c r="D580" s="334" t="s">
        <v>101</v>
      </c>
      <c r="E580" s="241" t="s">
        <v>4</v>
      </c>
      <c r="F580" s="286">
        <f t="shared" si="21"/>
        <v>0</v>
      </c>
      <c r="G580" s="286" t="str">
        <f t="shared" si="26"/>
        <v>0</v>
      </c>
      <c r="H580" s="287">
        <f t="shared" si="23"/>
        <v>0</v>
      </c>
      <c r="J580" s="216"/>
    </row>
    <row r="581" spans="3:17">
      <c r="C581" s="235" t="s">
        <v>64</v>
      </c>
      <c r="D581" s="334" t="s">
        <v>6</v>
      </c>
      <c r="E581" s="241" t="s">
        <v>4</v>
      </c>
      <c r="F581" s="286">
        <f t="shared" si="21"/>
        <v>125</v>
      </c>
      <c r="G581" s="286">
        <f t="shared" si="26"/>
        <v>85000</v>
      </c>
      <c r="H581" s="287">
        <f t="shared" si="23"/>
        <v>10625000</v>
      </c>
      <c r="J581" s="216"/>
    </row>
    <row r="582" spans="3:17">
      <c r="C582" s="235" t="s">
        <v>65</v>
      </c>
      <c r="D582" s="334" t="s">
        <v>66</v>
      </c>
      <c r="E582" s="241" t="s">
        <v>4</v>
      </c>
      <c r="F582" s="286">
        <f t="shared" si="21"/>
        <v>0</v>
      </c>
      <c r="G582" s="286" t="str">
        <f t="shared" si="26"/>
        <v>0</v>
      </c>
      <c r="H582" s="287">
        <f t="shared" si="23"/>
        <v>0</v>
      </c>
      <c r="J582" s="216"/>
    </row>
    <row r="583" spans="3:17" hidden="1">
      <c r="C583" s="235" t="s">
        <v>67</v>
      </c>
      <c r="D583" s="238" t="s">
        <v>68</v>
      </c>
      <c r="E583" s="241" t="s">
        <v>8</v>
      </c>
      <c r="F583" s="286">
        <f t="shared" si="21"/>
        <v>0</v>
      </c>
      <c r="G583" s="286" t="e">
        <f t="shared" si="24"/>
        <v>#DIV/0!</v>
      </c>
      <c r="H583" s="287">
        <f t="shared" si="23"/>
        <v>0</v>
      </c>
      <c r="J583" s="216"/>
      <c r="Q583" s="313"/>
    </row>
    <row r="584" spans="3:17">
      <c r="C584" s="235" t="s">
        <v>102</v>
      </c>
      <c r="D584" s="334" t="s">
        <v>103</v>
      </c>
      <c r="E584" s="241" t="s">
        <v>4</v>
      </c>
      <c r="F584" s="286">
        <f t="shared" si="21"/>
        <v>12</v>
      </c>
      <c r="G584" s="286">
        <f t="shared" si="26"/>
        <v>57910.25</v>
      </c>
      <c r="H584" s="287">
        <f t="shared" si="23"/>
        <v>694923</v>
      </c>
      <c r="J584" s="216"/>
    </row>
    <row r="585" spans="3:17">
      <c r="C585" s="235" t="s">
        <v>104</v>
      </c>
      <c r="D585" s="334" t="s">
        <v>7</v>
      </c>
      <c r="E585" s="241" t="s">
        <v>4</v>
      </c>
      <c r="F585" s="286">
        <f t="shared" ref="F585:F648" si="27">SUMIF($C$6:$C$516,C585,$F$6:$F$516)</f>
        <v>9.5</v>
      </c>
      <c r="G585" s="286">
        <f t="shared" si="26"/>
        <v>30727</v>
      </c>
      <c r="H585" s="287">
        <f t="shared" ref="H585:H648" si="28">SUMIF($C$6:$C$516,C585,$H$6:$H$516)</f>
        <v>291906.5</v>
      </c>
      <c r="J585" s="216"/>
    </row>
    <row r="586" spans="3:17">
      <c r="C586" s="235" t="s">
        <v>773</v>
      </c>
      <c r="D586" s="334" t="s">
        <v>164</v>
      </c>
      <c r="E586" s="241" t="s">
        <v>48</v>
      </c>
      <c r="F586" s="286">
        <f t="shared" si="27"/>
        <v>15</v>
      </c>
      <c r="G586" s="286">
        <f t="shared" si="26"/>
        <v>75900</v>
      </c>
      <c r="H586" s="287">
        <f t="shared" si="28"/>
        <v>1138500</v>
      </c>
      <c r="J586" s="216"/>
    </row>
    <row r="587" spans="3:17">
      <c r="C587" s="233" t="s">
        <v>774</v>
      </c>
      <c r="D587" s="332" t="s">
        <v>160</v>
      </c>
      <c r="E587" s="233" t="s">
        <v>48</v>
      </c>
      <c r="F587" s="286">
        <f t="shared" si="27"/>
        <v>40</v>
      </c>
      <c r="G587" s="286">
        <f t="shared" si="26"/>
        <v>59954.75</v>
      </c>
      <c r="H587" s="287">
        <f t="shared" si="28"/>
        <v>2398190</v>
      </c>
      <c r="J587" s="216"/>
    </row>
    <row r="588" spans="3:17">
      <c r="C588" s="233" t="s">
        <v>884</v>
      </c>
      <c r="D588" s="263" t="s">
        <v>885</v>
      </c>
      <c r="E588" s="233" t="s">
        <v>48</v>
      </c>
      <c r="F588" s="286">
        <f t="shared" si="27"/>
        <v>7</v>
      </c>
      <c r="G588" s="286">
        <f t="shared" si="26"/>
        <v>193067.85714285713</v>
      </c>
      <c r="H588" s="287">
        <f t="shared" si="28"/>
        <v>1351475</v>
      </c>
      <c r="J588" s="216"/>
    </row>
    <row r="589" spans="3:17">
      <c r="C589" s="235" t="s">
        <v>776</v>
      </c>
      <c r="D589" s="238" t="s">
        <v>165</v>
      </c>
      <c r="E589" s="241" t="s">
        <v>48</v>
      </c>
      <c r="F589" s="286">
        <f t="shared" si="27"/>
        <v>0</v>
      </c>
      <c r="G589" s="286" t="str">
        <f t="shared" si="26"/>
        <v>0</v>
      </c>
      <c r="H589" s="287">
        <f t="shared" si="28"/>
        <v>0</v>
      </c>
      <c r="J589" s="216"/>
    </row>
    <row r="590" spans="3:17">
      <c r="C590" s="235" t="s">
        <v>71</v>
      </c>
      <c r="D590" s="334" t="s">
        <v>72</v>
      </c>
      <c r="E590" s="241" t="s">
        <v>48</v>
      </c>
      <c r="F590" s="286">
        <f t="shared" si="27"/>
        <v>2</v>
      </c>
      <c r="G590" s="286">
        <f t="shared" si="26"/>
        <v>23918</v>
      </c>
      <c r="H590" s="287">
        <f t="shared" si="28"/>
        <v>47836</v>
      </c>
      <c r="J590" s="216"/>
    </row>
    <row r="591" spans="3:17">
      <c r="C591" s="235" t="s">
        <v>777</v>
      </c>
      <c r="D591" s="334" t="s">
        <v>166</v>
      </c>
      <c r="E591" s="241" t="s">
        <v>76</v>
      </c>
      <c r="F591" s="286">
        <f t="shared" si="27"/>
        <v>4</v>
      </c>
      <c r="G591" s="286">
        <f t="shared" si="26"/>
        <v>33500</v>
      </c>
      <c r="H591" s="287">
        <f t="shared" si="28"/>
        <v>134000</v>
      </c>
      <c r="J591" s="216"/>
    </row>
    <row r="592" spans="3:17">
      <c r="C592" s="235" t="s">
        <v>778</v>
      </c>
      <c r="D592" s="238" t="s">
        <v>168</v>
      </c>
      <c r="E592" s="241" t="s">
        <v>26</v>
      </c>
      <c r="F592" s="286">
        <f t="shared" si="27"/>
        <v>0</v>
      </c>
      <c r="G592" s="286" t="str">
        <f t="shared" si="26"/>
        <v>0</v>
      </c>
      <c r="H592" s="287">
        <f t="shared" si="28"/>
        <v>0</v>
      </c>
      <c r="J592" s="216"/>
    </row>
    <row r="593" spans="3:10">
      <c r="C593" s="235" t="s">
        <v>779</v>
      </c>
      <c r="D593" s="334" t="s">
        <v>187</v>
      </c>
      <c r="E593" s="241" t="s">
        <v>76</v>
      </c>
      <c r="F593" s="286">
        <f t="shared" si="27"/>
        <v>0</v>
      </c>
      <c r="G593" s="286" t="str">
        <f t="shared" si="26"/>
        <v>0</v>
      </c>
      <c r="H593" s="287">
        <f t="shared" si="28"/>
        <v>0</v>
      </c>
      <c r="J593" s="216"/>
    </row>
    <row r="594" spans="3:10" ht="15.75" customHeight="1">
      <c r="C594" s="235" t="s">
        <v>73</v>
      </c>
      <c r="D594" s="334" t="s">
        <v>74</v>
      </c>
      <c r="E594" s="241" t="s">
        <v>4</v>
      </c>
      <c r="F594" s="286">
        <f t="shared" si="27"/>
        <v>6</v>
      </c>
      <c r="G594" s="286">
        <f t="shared" si="26"/>
        <v>50590</v>
      </c>
      <c r="H594" s="287">
        <f t="shared" si="28"/>
        <v>303540</v>
      </c>
      <c r="J594" s="216"/>
    </row>
    <row r="595" spans="3:10">
      <c r="C595" s="235" t="s">
        <v>888</v>
      </c>
      <c r="D595" s="263" t="s">
        <v>890</v>
      </c>
      <c r="E595" s="241" t="s">
        <v>4</v>
      </c>
      <c r="F595" s="286">
        <f t="shared" si="27"/>
        <v>1</v>
      </c>
      <c r="G595" s="286">
        <f t="shared" si="26"/>
        <v>265000</v>
      </c>
      <c r="H595" s="287">
        <f t="shared" si="28"/>
        <v>265000</v>
      </c>
      <c r="J595" s="216"/>
    </row>
    <row r="596" spans="3:10">
      <c r="C596" s="235" t="s">
        <v>780</v>
      </c>
      <c r="D596" s="238" t="s">
        <v>195</v>
      </c>
      <c r="E596" s="241" t="s">
        <v>75</v>
      </c>
      <c r="F596" s="286">
        <f t="shared" si="27"/>
        <v>0</v>
      </c>
      <c r="G596" s="286" t="str">
        <f t="shared" si="26"/>
        <v>0</v>
      </c>
      <c r="H596" s="287">
        <f t="shared" si="28"/>
        <v>0</v>
      </c>
      <c r="J596" s="216"/>
    </row>
    <row r="597" spans="3:10">
      <c r="C597" s="235" t="s">
        <v>113</v>
      </c>
      <c r="D597" s="334" t="s">
        <v>114</v>
      </c>
      <c r="E597" s="241" t="s">
        <v>115</v>
      </c>
      <c r="F597" s="286">
        <f t="shared" si="27"/>
        <v>0</v>
      </c>
      <c r="G597" s="286" t="str">
        <f t="shared" si="26"/>
        <v>0</v>
      </c>
      <c r="H597" s="287">
        <f t="shared" si="28"/>
        <v>0</v>
      </c>
      <c r="J597" s="216"/>
    </row>
    <row r="598" spans="3:10">
      <c r="C598" s="235" t="s">
        <v>781</v>
      </c>
      <c r="D598" s="238" t="s">
        <v>197</v>
      </c>
      <c r="E598" s="241" t="s">
        <v>75</v>
      </c>
      <c r="F598" s="286">
        <f t="shared" si="27"/>
        <v>0</v>
      </c>
      <c r="G598" s="286" t="str">
        <f t="shared" si="26"/>
        <v>0</v>
      </c>
      <c r="H598" s="287">
        <f t="shared" si="28"/>
        <v>0</v>
      </c>
      <c r="J598" s="216"/>
    </row>
    <row r="599" spans="3:10">
      <c r="C599" s="235" t="s">
        <v>782</v>
      </c>
      <c r="D599" s="238" t="s">
        <v>198</v>
      </c>
      <c r="E599" s="241" t="s">
        <v>75</v>
      </c>
      <c r="F599" s="286">
        <f t="shared" si="27"/>
        <v>15</v>
      </c>
      <c r="G599" s="286">
        <f t="shared" si="26"/>
        <v>28003.333333333332</v>
      </c>
      <c r="H599" s="287">
        <f t="shared" si="28"/>
        <v>420050</v>
      </c>
      <c r="J599" s="216"/>
    </row>
    <row r="600" spans="3:10">
      <c r="C600" s="235" t="s">
        <v>783</v>
      </c>
      <c r="D600" s="238" t="s">
        <v>167</v>
      </c>
      <c r="E600" s="241" t="s">
        <v>75</v>
      </c>
      <c r="F600" s="286">
        <f t="shared" si="27"/>
        <v>0</v>
      </c>
      <c r="G600" s="286" t="str">
        <f t="shared" si="26"/>
        <v>0</v>
      </c>
      <c r="H600" s="287">
        <f t="shared" si="28"/>
        <v>0</v>
      </c>
      <c r="J600" s="216"/>
    </row>
    <row r="601" spans="3:10">
      <c r="C601" s="235" t="s">
        <v>784</v>
      </c>
      <c r="D601" s="238" t="s">
        <v>161</v>
      </c>
      <c r="E601" s="241" t="s">
        <v>75</v>
      </c>
      <c r="F601" s="286">
        <f t="shared" si="27"/>
        <v>0</v>
      </c>
      <c r="G601" s="286" t="str">
        <f t="shared" si="26"/>
        <v>0</v>
      </c>
      <c r="H601" s="287">
        <f t="shared" si="28"/>
        <v>0</v>
      </c>
      <c r="J601" s="216"/>
    </row>
    <row r="602" spans="3:10">
      <c r="C602" s="235" t="s">
        <v>111</v>
      </c>
      <c r="D602" s="234" t="s">
        <v>112</v>
      </c>
      <c r="E602" s="242" t="s">
        <v>75</v>
      </c>
      <c r="F602" s="286">
        <f t="shared" si="27"/>
        <v>1</v>
      </c>
      <c r="G602" s="286">
        <f t="shared" si="26"/>
        <v>130000</v>
      </c>
      <c r="H602" s="287">
        <f t="shared" si="28"/>
        <v>130000</v>
      </c>
      <c r="J602" s="216"/>
    </row>
    <row r="603" spans="3:10">
      <c r="C603" s="235" t="s">
        <v>574</v>
      </c>
      <c r="D603" s="234" t="s">
        <v>162</v>
      </c>
      <c r="E603" s="242" t="s">
        <v>75</v>
      </c>
      <c r="F603" s="286">
        <f t="shared" si="27"/>
        <v>0</v>
      </c>
      <c r="G603" s="286" t="str">
        <f t="shared" si="26"/>
        <v>0</v>
      </c>
      <c r="H603" s="287">
        <f t="shared" si="28"/>
        <v>0</v>
      </c>
      <c r="J603" s="216"/>
    </row>
    <row r="604" spans="3:10">
      <c r="C604" s="235" t="s">
        <v>775</v>
      </c>
      <c r="D604" s="335" t="s">
        <v>196</v>
      </c>
      <c r="E604" s="242" t="s">
        <v>48</v>
      </c>
      <c r="F604" s="286">
        <f t="shared" si="27"/>
        <v>25</v>
      </c>
      <c r="G604" s="286">
        <f t="shared" si="26"/>
        <v>33000</v>
      </c>
      <c r="H604" s="287">
        <f t="shared" si="28"/>
        <v>825000</v>
      </c>
      <c r="J604" s="216"/>
    </row>
    <row r="605" spans="3:10">
      <c r="C605" s="235" t="s">
        <v>109</v>
      </c>
      <c r="D605" s="335" t="s">
        <v>110</v>
      </c>
      <c r="E605" s="242" t="s">
        <v>48</v>
      </c>
      <c r="F605" s="286">
        <f t="shared" si="27"/>
        <v>28</v>
      </c>
      <c r="G605" s="286">
        <f t="shared" si="26"/>
        <v>54999.821428571428</v>
      </c>
      <c r="H605" s="287">
        <f t="shared" si="28"/>
        <v>1539995</v>
      </c>
      <c r="J605" s="216"/>
    </row>
    <row r="606" spans="3:10">
      <c r="C606" s="233" t="s">
        <v>785</v>
      </c>
      <c r="D606" s="233" t="s">
        <v>169</v>
      </c>
      <c r="E606" s="233" t="s">
        <v>75</v>
      </c>
      <c r="F606" s="286">
        <f t="shared" si="27"/>
        <v>3</v>
      </c>
      <c r="G606" s="286">
        <f t="shared" si="26"/>
        <v>28000</v>
      </c>
      <c r="H606" s="287">
        <f t="shared" si="28"/>
        <v>84000</v>
      </c>
      <c r="J606" s="216"/>
    </row>
    <row r="607" spans="3:10">
      <c r="C607" s="233" t="s">
        <v>786</v>
      </c>
      <c r="D607" s="233" t="s">
        <v>163</v>
      </c>
      <c r="E607" s="233" t="s">
        <v>75</v>
      </c>
      <c r="F607" s="286">
        <f t="shared" si="27"/>
        <v>0</v>
      </c>
      <c r="G607" s="286" t="str">
        <f t="shared" si="26"/>
        <v>0</v>
      </c>
      <c r="H607" s="287">
        <f t="shared" si="28"/>
        <v>0</v>
      </c>
      <c r="J607" s="216"/>
    </row>
    <row r="608" spans="3:10">
      <c r="C608" s="233" t="s">
        <v>787</v>
      </c>
      <c r="D608" s="233" t="s">
        <v>186</v>
      </c>
      <c r="E608" s="233" t="s">
        <v>75</v>
      </c>
      <c r="F608" s="286">
        <f t="shared" si="27"/>
        <v>0</v>
      </c>
      <c r="G608" s="286" t="str">
        <f t="shared" si="26"/>
        <v>0</v>
      </c>
      <c r="H608" s="287">
        <f t="shared" si="28"/>
        <v>0</v>
      </c>
      <c r="J608" s="216"/>
    </row>
    <row r="609" spans="3:10">
      <c r="C609" s="233" t="s">
        <v>883</v>
      </c>
      <c r="D609" s="233" t="s">
        <v>893</v>
      </c>
      <c r="E609" s="233" t="s">
        <v>4</v>
      </c>
      <c r="F609" s="286">
        <f t="shared" si="27"/>
        <v>0</v>
      </c>
      <c r="G609" s="286" t="str">
        <f t="shared" si="26"/>
        <v>0</v>
      </c>
      <c r="H609" s="287">
        <f t="shared" si="28"/>
        <v>0</v>
      </c>
      <c r="J609" s="216"/>
    </row>
    <row r="610" spans="3:10">
      <c r="C610" s="233" t="s">
        <v>850</v>
      </c>
      <c r="D610" s="332" t="s">
        <v>851</v>
      </c>
      <c r="E610" s="233" t="s">
        <v>75</v>
      </c>
      <c r="F610" s="286">
        <f t="shared" si="27"/>
        <v>1</v>
      </c>
      <c r="G610" s="286">
        <f t="shared" si="26"/>
        <v>130000</v>
      </c>
      <c r="H610" s="287">
        <f t="shared" si="28"/>
        <v>130000</v>
      </c>
      <c r="J610" s="216"/>
    </row>
    <row r="611" spans="3:10">
      <c r="C611" s="233" t="s">
        <v>107</v>
      </c>
      <c r="D611" s="332" t="s">
        <v>108</v>
      </c>
      <c r="E611" s="233" t="s">
        <v>48</v>
      </c>
      <c r="F611" s="286">
        <f t="shared" si="27"/>
        <v>68</v>
      </c>
      <c r="G611" s="286">
        <f t="shared" si="26"/>
        <v>13634.823529411764</v>
      </c>
      <c r="H611" s="287">
        <f t="shared" si="28"/>
        <v>927168</v>
      </c>
      <c r="J611" s="216"/>
    </row>
    <row r="612" spans="3:10">
      <c r="C612" s="233" t="s">
        <v>772</v>
      </c>
      <c r="D612" s="332" t="s">
        <v>159</v>
      </c>
      <c r="E612" s="233" t="s">
        <v>26</v>
      </c>
      <c r="F612" s="286">
        <f t="shared" si="27"/>
        <v>84</v>
      </c>
      <c r="G612" s="286">
        <f t="shared" si="26"/>
        <v>47713</v>
      </c>
      <c r="H612" s="287">
        <f t="shared" si="28"/>
        <v>4007892</v>
      </c>
      <c r="J612" s="216"/>
    </row>
    <row r="613" spans="3:10">
      <c r="C613" s="235" t="s">
        <v>118</v>
      </c>
      <c r="D613" s="335" t="s">
        <v>119</v>
      </c>
      <c r="E613" s="242" t="s">
        <v>26</v>
      </c>
      <c r="F613" s="286">
        <f t="shared" si="27"/>
        <v>10</v>
      </c>
      <c r="G613" s="286">
        <f t="shared" si="26"/>
        <v>19104.5</v>
      </c>
      <c r="H613" s="287">
        <f t="shared" si="28"/>
        <v>191045</v>
      </c>
      <c r="J613" s="216"/>
    </row>
    <row r="614" spans="3:10">
      <c r="C614" s="235" t="s">
        <v>889</v>
      </c>
      <c r="D614" s="234" t="s">
        <v>120</v>
      </c>
      <c r="E614" s="242" t="s">
        <v>26</v>
      </c>
      <c r="F614" s="286">
        <f t="shared" si="27"/>
        <v>1</v>
      </c>
      <c r="G614" s="286">
        <f t="shared" si="26"/>
        <v>117000</v>
      </c>
      <c r="H614" s="287">
        <f t="shared" si="28"/>
        <v>117000</v>
      </c>
      <c r="J614" s="216"/>
    </row>
    <row r="615" spans="3:10">
      <c r="C615" s="263"/>
      <c r="D615" s="263"/>
      <c r="E615" s="242" t="s">
        <v>4</v>
      </c>
      <c r="F615" s="286">
        <f t="shared" si="27"/>
        <v>0</v>
      </c>
      <c r="G615" s="286" t="str">
        <f t="shared" si="26"/>
        <v>0</v>
      </c>
      <c r="H615" s="287">
        <f t="shared" si="28"/>
        <v>0</v>
      </c>
      <c r="J615" s="216"/>
    </row>
    <row r="616" spans="3:10">
      <c r="C616" s="235" t="s">
        <v>39</v>
      </c>
      <c r="D616" s="234" t="s">
        <v>40</v>
      </c>
      <c r="E616" s="242" t="s">
        <v>4</v>
      </c>
      <c r="F616" s="286">
        <f t="shared" si="27"/>
        <v>0</v>
      </c>
      <c r="G616" s="286" t="str">
        <f t="shared" si="26"/>
        <v>0</v>
      </c>
      <c r="H616" s="287">
        <f t="shared" si="28"/>
        <v>0</v>
      </c>
      <c r="J616" s="216"/>
    </row>
    <row r="617" spans="3:10">
      <c r="C617" s="235" t="s">
        <v>60</v>
      </c>
      <c r="D617" s="335" t="s">
        <v>61</v>
      </c>
      <c r="E617" s="242" t="s">
        <v>4</v>
      </c>
      <c r="F617" s="286">
        <f t="shared" si="27"/>
        <v>75</v>
      </c>
      <c r="G617" s="286">
        <f t="shared" si="26"/>
        <v>12500</v>
      </c>
      <c r="H617" s="287">
        <f t="shared" si="28"/>
        <v>937500</v>
      </c>
      <c r="J617" s="216"/>
    </row>
    <row r="618" spans="3:10">
      <c r="C618" s="235" t="s">
        <v>62</v>
      </c>
      <c r="D618" s="335" t="s">
        <v>63</v>
      </c>
      <c r="E618" s="242" t="s">
        <v>4</v>
      </c>
      <c r="F618" s="286">
        <f t="shared" si="27"/>
        <v>8</v>
      </c>
      <c r="G618" s="286">
        <f t="shared" si="26"/>
        <v>25500</v>
      </c>
      <c r="H618" s="287">
        <f t="shared" si="28"/>
        <v>204000</v>
      </c>
      <c r="J618" s="216"/>
    </row>
    <row r="619" spans="3:10">
      <c r="C619" s="235" t="s">
        <v>59</v>
      </c>
      <c r="D619" s="335" t="s">
        <v>15</v>
      </c>
      <c r="E619" s="242" t="s">
        <v>4</v>
      </c>
      <c r="F619" s="286">
        <f t="shared" si="27"/>
        <v>10</v>
      </c>
      <c r="G619" s="286">
        <f t="shared" si="26"/>
        <v>85293.8</v>
      </c>
      <c r="H619" s="287">
        <f t="shared" si="28"/>
        <v>852938</v>
      </c>
      <c r="J619" s="216"/>
    </row>
    <row r="620" spans="3:10">
      <c r="C620" s="233" t="s">
        <v>788</v>
      </c>
      <c r="D620" s="233" t="s">
        <v>32</v>
      </c>
      <c r="E620" s="233" t="s">
        <v>4</v>
      </c>
      <c r="F620" s="286">
        <f t="shared" si="27"/>
        <v>0</v>
      </c>
      <c r="G620" s="286" t="str">
        <f t="shared" si="26"/>
        <v>0</v>
      </c>
      <c r="H620" s="287">
        <f t="shared" si="28"/>
        <v>0</v>
      </c>
      <c r="J620" s="216"/>
    </row>
    <row r="621" spans="3:10">
      <c r="C621" s="233" t="s">
        <v>789</v>
      </c>
      <c r="D621" s="234" t="s">
        <v>155</v>
      </c>
      <c r="E621" s="233" t="s">
        <v>4</v>
      </c>
      <c r="F621" s="286">
        <f t="shared" si="27"/>
        <v>0</v>
      </c>
      <c r="G621" s="286" t="str">
        <f t="shared" si="26"/>
        <v>0</v>
      </c>
      <c r="H621" s="287">
        <f t="shared" si="28"/>
        <v>0</v>
      </c>
      <c r="J621" s="216"/>
    </row>
    <row r="622" spans="3:10">
      <c r="C622" s="235" t="s">
        <v>57</v>
      </c>
      <c r="D622" s="234" t="s">
        <v>58</v>
      </c>
      <c r="E622" s="242" t="s">
        <v>4</v>
      </c>
      <c r="F622" s="286">
        <f t="shared" si="27"/>
        <v>2</v>
      </c>
      <c r="G622" s="286">
        <f t="shared" si="26"/>
        <v>700000</v>
      </c>
      <c r="H622" s="287">
        <f t="shared" si="28"/>
        <v>1400000</v>
      </c>
      <c r="J622" s="216"/>
    </row>
    <row r="623" spans="3:10">
      <c r="C623" s="235" t="s">
        <v>790</v>
      </c>
      <c r="D623" s="233" t="s">
        <v>156</v>
      </c>
      <c r="E623" s="233" t="s">
        <v>4</v>
      </c>
      <c r="F623" s="286">
        <f t="shared" si="27"/>
        <v>3</v>
      </c>
      <c r="G623" s="286">
        <f t="shared" si="26"/>
        <v>293576</v>
      </c>
      <c r="H623" s="287">
        <f t="shared" si="28"/>
        <v>880728</v>
      </c>
      <c r="J623" s="216"/>
    </row>
    <row r="624" spans="3:10">
      <c r="C624" s="235" t="s">
        <v>49</v>
      </c>
      <c r="D624" s="332" t="s">
        <v>50</v>
      </c>
      <c r="E624" s="233" t="s">
        <v>4</v>
      </c>
      <c r="F624" s="286">
        <f t="shared" si="27"/>
        <v>0</v>
      </c>
      <c r="G624" s="286" t="str">
        <f t="shared" si="26"/>
        <v>0</v>
      </c>
      <c r="H624" s="287">
        <f t="shared" si="28"/>
        <v>0</v>
      </c>
      <c r="J624" s="216"/>
    </row>
    <row r="625" spans="3:10">
      <c r="C625" s="235" t="s">
        <v>791</v>
      </c>
      <c r="D625" s="332" t="s">
        <v>157</v>
      </c>
      <c r="E625" s="233" t="s">
        <v>8</v>
      </c>
      <c r="F625" s="286">
        <f t="shared" si="27"/>
        <v>1</v>
      </c>
      <c r="G625" s="286">
        <f t="shared" si="26"/>
        <v>200000</v>
      </c>
      <c r="H625" s="287">
        <f t="shared" si="28"/>
        <v>200000</v>
      </c>
      <c r="J625" s="216"/>
    </row>
    <row r="626" spans="3:10" ht="17.25" customHeight="1">
      <c r="C626" s="235" t="s">
        <v>51</v>
      </c>
      <c r="D626" s="233" t="s">
        <v>52</v>
      </c>
      <c r="E626" s="233" t="s">
        <v>48</v>
      </c>
      <c r="F626" s="286">
        <f t="shared" si="27"/>
        <v>0</v>
      </c>
      <c r="G626" s="286" t="str">
        <f t="shared" si="26"/>
        <v>0</v>
      </c>
      <c r="H626" s="287">
        <f t="shared" si="28"/>
        <v>0</v>
      </c>
      <c r="J626" s="216"/>
    </row>
    <row r="627" spans="3:10" ht="16.5" customHeight="1">
      <c r="C627" s="235" t="s">
        <v>792</v>
      </c>
      <c r="D627" s="233" t="s">
        <v>192</v>
      </c>
      <c r="E627" s="233" t="s">
        <v>48</v>
      </c>
      <c r="F627" s="286">
        <f t="shared" si="27"/>
        <v>0</v>
      </c>
      <c r="G627" s="286" t="str">
        <f t="shared" si="26"/>
        <v>0</v>
      </c>
      <c r="H627" s="287">
        <f t="shared" si="28"/>
        <v>0</v>
      </c>
      <c r="J627" s="216"/>
    </row>
    <row r="628" spans="3:10">
      <c r="C628" s="235" t="s">
        <v>53</v>
      </c>
      <c r="D628" s="233" t="s">
        <v>54</v>
      </c>
      <c r="E628" s="233" t="s">
        <v>4</v>
      </c>
      <c r="F628" s="286">
        <f t="shared" si="27"/>
        <v>4</v>
      </c>
      <c r="G628" s="286">
        <f t="shared" si="26"/>
        <v>21984.75</v>
      </c>
      <c r="H628" s="287">
        <f t="shared" si="28"/>
        <v>87939</v>
      </c>
      <c r="J628" s="216"/>
    </row>
    <row r="629" spans="3:10">
      <c r="C629" s="235" t="s">
        <v>793</v>
      </c>
      <c r="D629" s="233" t="s">
        <v>193</v>
      </c>
      <c r="E629" s="233" t="s">
        <v>4</v>
      </c>
      <c r="F629" s="286">
        <f t="shared" si="27"/>
        <v>0</v>
      </c>
      <c r="G629" s="286" t="str">
        <f t="shared" si="26"/>
        <v>0</v>
      </c>
      <c r="H629" s="287">
        <f t="shared" si="28"/>
        <v>0</v>
      </c>
      <c r="J629" s="216"/>
    </row>
    <row r="630" spans="3:10">
      <c r="C630" s="235" t="s">
        <v>45</v>
      </c>
      <c r="D630" s="233" t="s">
        <v>46</v>
      </c>
      <c r="E630" s="233" t="s">
        <v>4</v>
      </c>
      <c r="F630" s="286">
        <f t="shared" si="27"/>
        <v>0</v>
      </c>
      <c r="G630" s="286" t="str">
        <f t="shared" si="26"/>
        <v>0</v>
      </c>
      <c r="H630" s="287">
        <f t="shared" si="28"/>
        <v>0</v>
      </c>
      <c r="J630" s="216"/>
    </row>
    <row r="631" spans="3:10">
      <c r="C631" s="235" t="s">
        <v>43</v>
      </c>
      <c r="D631" s="233" t="s">
        <v>44</v>
      </c>
      <c r="E631" s="233" t="s">
        <v>4</v>
      </c>
      <c r="F631" s="286">
        <f t="shared" si="27"/>
        <v>0</v>
      </c>
      <c r="G631" s="286" t="str">
        <f t="shared" si="26"/>
        <v>0</v>
      </c>
      <c r="H631" s="287">
        <f t="shared" si="28"/>
        <v>0</v>
      </c>
      <c r="J631" s="216"/>
    </row>
    <row r="632" spans="3:10" ht="15" customHeight="1">
      <c r="C632" s="235" t="s">
        <v>41</v>
      </c>
      <c r="D632" s="233" t="s">
        <v>42</v>
      </c>
      <c r="E632" s="233" t="s">
        <v>4</v>
      </c>
      <c r="F632" s="286">
        <f t="shared" si="27"/>
        <v>0</v>
      </c>
      <c r="G632" s="286" t="str">
        <f t="shared" si="26"/>
        <v>0</v>
      </c>
      <c r="H632" s="287">
        <f t="shared" si="28"/>
        <v>0</v>
      </c>
      <c r="J632" s="216"/>
    </row>
    <row r="633" spans="3:10" ht="15" customHeight="1">
      <c r="C633" s="235" t="s">
        <v>794</v>
      </c>
      <c r="D633" s="233" t="s">
        <v>194</v>
      </c>
      <c r="E633" s="233" t="s">
        <v>4</v>
      </c>
      <c r="F633" s="286">
        <f t="shared" si="27"/>
        <v>0</v>
      </c>
      <c r="G633" s="286" t="str">
        <f t="shared" si="26"/>
        <v>0</v>
      </c>
      <c r="H633" s="287">
        <f t="shared" si="28"/>
        <v>0</v>
      </c>
      <c r="J633" s="216"/>
    </row>
    <row r="634" spans="3:10">
      <c r="C634" s="235" t="s">
        <v>771</v>
      </c>
      <c r="D634" s="332" t="s">
        <v>16</v>
      </c>
      <c r="E634" s="233" t="s">
        <v>4</v>
      </c>
      <c r="F634" s="286">
        <f t="shared" si="27"/>
        <v>2</v>
      </c>
      <c r="G634" s="286">
        <f t="shared" si="26"/>
        <v>44961</v>
      </c>
      <c r="H634" s="287">
        <f t="shared" si="28"/>
        <v>89922</v>
      </c>
      <c r="J634" s="216"/>
    </row>
    <row r="635" spans="3:10">
      <c r="C635" s="235" t="s">
        <v>795</v>
      </c>
      <c r="D635" s="233" t="s">
        <v>158</v>
      </c>
      <c r="E635" s="233" t="s">
        <v>8</v>
      </c>
      <c r="F635" s="286">
        <f t="shared" si="27"/>
        <v>2</v>
      </c>
      <c r="G635" s="286">
        <f t="shared" si="26"/>
        <v>13500</v>
      </c>
      <c r="H635" s="287">
        <f t="shared" si="28"/>
        <v>27000</v>
      </c>
      <c r="J635" s="216"/>
    </row>
    <row r="636" spans="3:10">
      <c r="C636" s="235" t="s">
        <v>796</v>
      </c>
      <c r="D636" s="238" t="s">
        <v>154</v>
      </c>
      <c r="E636" s="241" t="s">
        <v>4</v>
      </c>
      <c r="F636" s="286">
        <f t="shared" si="27"/>
        <v>0</v>
      </c>
      <c r="G636" s="286" t="str">
        <f t="shared" si="26"/>
        <v>0</v>
      </c>
      <c r="H636" s="287">
        <f t="shared" si="28"/>
        <v>0</v>
      </c>
      <c r="J636" s="216"/>
    </row>
    <row r="637" spans="3:10">
      <c r="C637" s="235" t="s">
        <v>69</v>
      </c>
      <c r="D637" s="334" t="s">
        <v>70</v>
      </c>
      <c r="E637" s="241" t="s">
        <v>4</v>
      </c>
      <c r="F637" s="286">
        <f t="shared" si="27"/>
        <v>10</v>
      </c>
      <c r="G637" s="286">
        <f t="shared" si="26"/>
        <v>85000</v>
      </c>
      <c r="H637" s="287">
        <f t="shared" si="28"/>
        <v>850000</v>
      </c>
      <c r="J637" s="216"/>
    </row>
    <row r="638" spans="3:10">
      <c r="C638" s="235" t="s">
        <v>47</v>
      </c>
      <c r="D638" s="334" t="s">
        <v>728</v>
      </c>
      <c r="E638" s="241" t="s">
        <v>4</v>
      </c>
      <c r="F638" s="286">
        <f t="shared" si="27"/>
        <v>3</v>
      </c>
      <c r="G638" s="286">
        <f t="shared" si="26"/>
        <v>92000</v>
      </c>
      <c r="H638" s="287">
        <f t="shared" si="28"/>
        <v>276000</v>
      </c>
      <c r="J638" s="216"/>
    </row>
    <row r="639" spans="3:10">
      <c r="C639" s="235" t="s">
        <v>55</v>
      </c>
      <c r="D639" s="238" t="s">
        <v>56</v>
      </c>
      <c r="E639" s="241" t="s">
        <v>4</v>
      </c>
      <c r="F639" s="286">
        <f t="shared" si="27"/>
        <v>0.5</v>
      </c>
      <c r="G639" s="286">
        <f t="shared" si="26"/>
        <v>63757</v>
      </c>
      <c r="H639" s="287">
        <f t="shared" si="28"/>
        <v>31878.5</v>
      </c>
      <c r="J639" s="216"/>
    </row>
    <row r="640" spans="3:10" ht="18.75" customHeight="1">
      <c r="C640" s="235" t="s">
        <v>797</v>
      </c>
      <c r="D640" s="238" t="s">
        <v>171</v>
      </c>
      <c r="E640" s="241" t="s">
        <v>4</v>
      </c>
      <c r="F640" s="286">
        <f t="shared" si="27"/>
        <v>0</v>
      </c>
      <c r="G640" s="286" t="str">
        <f t="shared" si="26"/>
        <v>0</v>
      </c>
      <c r="H640" s="287">
        <f t="shared" si="28"/>
        <v>0</v>
      </c>
      <c r="J640" s="216"/>
    </row>
    <row r="641" spans="3:10">
      <c r="C641" s="235" t="s">
        <v>121</v>
      </c>
      <c r="D641" s="238" t="s">
        <v>122</v>
      </c>
      <c r="E641" s="241" t="s">
        <v>4</v>
      </c>
      <c r="F641" s="286">
        <f t="shared" si="27"/>
        <v>5</v>
      </c>
      <c r="G641" s="286">
        <f t="shared" si="26"/>
        <v>83488</v>
      </c>
      <c r="H641" s="287">
        <f t="shared" si="28"/>
        <v>417440</v>
      </c>
      <c r="J641" s="216"/>
    </row>
    <row r="642" spans="3:10" ht="15.75" customHeight="1">
      <c r="C642" s="235" t="s">
        <v>798</v>
      </c>
      <c r="D642" s="238" t="s">
        <v>189</v>
      </c>
      <c r="E642" s="241" t="s">
        <v>4</v>
      </c>
      <c r="F642" s="286">
        <f t="shared" si="27"/>
        <v>20</v>
      </c>
      <c r="G642" s="286">
        <f t="shared" ref="G642:G705" si="29">IF(F642,H642/F642,"0")</f>
        <v>70000</v>
      </c>
      <c r="H642" s="287">
        <f t="shared" si="28"/>
        <v>1400000</v>
      </c>
      <c r="J642" s="216"/>
    </row>
    <row r="643" spans="3:10" ht="18" customHeight="1">
      <c r="C643" s="235" t="s">
        <v>799</v>
      </c>
      <c r="D643" s="238" t="s">
        <v>145</v>
      </c>
      <c r="E643" s="241" t="s">
        <v>29</v>
      </c>
      <c r="F643" s="286">
        <f t="shared" si="27"/>
        <v>0</v>
      </c>
      <c r="G643" s="286" t="str">
        <f t="shared" si="29"/>
        <v>0</v>
      </c>
      <c r="H643" s="287">
        <f t="shared" si="28"/>
        <v>0</v>
      </c>
      <c r="J643" s="216"/>
    </row>
    <row r="644" spans="3:10" ht="18" customHeight="1">
      <c r="C644" s="235" t="s">
        <v>800</v>
      </c>
      <c r="D644" s="238" t="s">
        <v>170</v>
      </c>
      <c r="E644" s="241" t="s">
        <v>4</v>
      </c>
      <c r="F644" s="286">
        <f t="shared" si="27"/>
        <v>0</v>
      </c>
      <c r="G644" s="286" t="str">
        <f t="shared" si="29"/>
        <v>0</v>
      </c>
      <c r="H644" s="287">
        <f t="shared" si="28"/>
        <v>0</v>
      </c>
      <c r="J644" s="216"/>
    </row>
    <row r="645" spans="3:10">
      <c r="C645" s="235" t="s">
        <v>801</v>
      </c>
      <c r="D645" s="236" t="s">
        <v>172</v>
      </c>
      <c r="E645" s="239" t="s">
        <v>4</v>
      </c>
      <c r="F645" s="286">
        <f t="shared" si="27"/>
        <v>5</v>
      </c>
      <c r="G645" s="286">
        <f t="shared" si="29"/>
        <v>39272</v>
      </c>
      <c r="H645" s="287">
        <f t="shared" si="28"/>
        <v>196360</v>
      </c>
      <c r="J645" s="216"/>
    </row>
    <row r="646" spans="3:10">
      <c r="C646" s="235" t="s">
        <v>802</v>
      </c>
      <c r="D646" s="238" t="s">
        <v>173</v>
      </c>
      <c r="E646" s="241" t="s">
        <v>75</v>
      </c>
      <c r="F646" s="286">
        <f t="shared" si="27"/>
        <v>0</v>
      </c>
      <c r="G646" s="286" t="str">
        <f t="shared" si="29"/>
        <v>0</v>
      </c>
      <c r="H646" s="287">
        <f t="shared" si="28"/>
        <v>0</v>
      </c>
      <c r="J646" s="216"/>
    </row>
    <row r="647" spans="3:10">
      <c r="C647" s="235" t="s">
        <v>803</v>
      </c>
      <c r="D647" s="236" t="s">
        <v>174</v>
      </c>
      <c r="E647" s="234" t="s">
        <v>75</v>
      </c>
      <c r="F647" s="286">
        <f t="shared" si="27"/>
        <v>0</v>
      </c>
      <c r="G647" s="286" t="str">
        <f t="shared" si="29"/>
        <v>0</v>
      </c>
      <c r="H647" s="287">
        <f t="shared" si="28"/>
        <v>0</v>
      </c>
      <c r="J647" s="216"/>
    </row>
    <row r="648" spans="3:10">
      <c r="C648" s="235" t="s">
        <v>804</v>
      </c>
      <c r="D648" s="238" t="s">
        <v>199</v>
      </c>
      <c r="E648" s="241" t="s">
        <v>75</v>
      </c>
      <c r="F648" s="286">
        <f t="shared" si="27"/>
        <v>0</v>
      </c>
      <c r="G648" s="286" t="str">
        <f t="shared" si="29"/>
        <v>0</v>
      </c>
      <c r="H648" s="287">
        <f t="shared" si="28"/>
        <v>0</v>
      </c>
      <c r="J648" s="216"/>
    </row>
    <row r="649" spans="3:10" ht="14.25" customHeight="1">
      <c r="C649" s="233"/>
      <c r="D649" s="233" t="s">
        <v>475</v>
      </c>
      <c r="E649" s="233"/>
      <c r="F649" s="286">
        <f t="shared" ref="F649:F712" si="30">SUMIF($C$6:$C$516,C649,$F$6:$F$516)</f>
        <v>0</v>
      </c>
      <c r="G649" s="286" t="str">
        <f t="shared" si="29"/>
        <v>0</v>
      </c>
      <c r="H649" s="287">
        <f t="shared" ref="H649:H712" si="31">SUMIF($C$6:$C$516,C649,$H$6:$H$516)</f>
        <v>0</v>
      </c>
      <c r="J649" s="216"/>
    </row>
    <row r="650" spans="3:10" ht="15" customHeight="1">
      <c r="C650" s="235"/>
      <c r="D650" s="238" t="s">
        <v>732</v>
      </c>
      <c r="E650" s="243"/>
      <c r="F650" s="286">
        <f t="shared" si="30"/>
        <v>0</v>
      </c>
      <c r="G650" s="286" t="str">
        <f t="shared" si="29"/>
        <v>0</v>
      </c>
      <c r="H650" s="287">
        <f t="shared" si="31"/>
        <v>0</v>
      </c>
      <c r="J650" s="216"/>
    </row>
    <row r="651" spans="3:10">
      <c r="C651" s="235">
        <v>40201077</v>
      </c>
      <c r="D651" s="238" t="s">
        <v>206</v>
      </c>
      <c r="E651" s="241" t="s">
        <v>27</v>
      </c>
      <c r="F651" s="286">
        <f t="shared" si="30"/>
        <v>0</v>
      </c>
      <c r="G651" s="286" t="str">
        <f t="shared" si="29"/>
        <v>0</v>
      </c>
      <c r="H651" s="287">
        <f t="shared" si="31"/>
        <v>0</v>
      </c>
      <c r="J651" s="216"/>
    </row>
    <row r="652" spans="3:10">
      <c r="C652" s="235">
        <v>40202003</v>
      </c>
      <c r="D652" s="238" t="s">
        <v>293</v>
      </c>
      <c r="E652" s="241" t="s">
        <v>28</v>
      </c>
      <c r="F652" s="286">
        <f t="shared" si="30"/>
        <v>125</v>
      </c>
      <c r="G652" s="286">
        <f t="shared" si="29"/>
        <v>1266</v>
      </c>
      <c r="H652" s="287">
        <f t="shared" si="31"/>
        <v>158250</v>
      </c>
      <c r="J652" s="216"/>
    </row>
    <row r="653" spans="3:10">
      <c r="C653" s="235">
        <v>40305016</v>
      </c>
      <c r="D653" s="236" t="s">
        <v>294</v>
      </c>
      <c r="E653" s="239" t="s">
        <v>31</v>
      </c>
      <c r="F653" s="286">
        <f t="shared" si="30"/>
        <v>0</v>
      </c>
      <c r="G653" s="286" t="str">
        <f t="shared" si="29"/>
        <v>0</v>
      </c>
      <c r="H653" s="287">
        <f t="shared" si="31"/>
        <v>0</v>
      </c>
      <c r="J653" s="216"/>
    </row>
    <row r="654" spans="3:10">
      <c r="C654" s="235">
        <v>40305019</v>
      </c>
      <c r="D654" s="333" t="s">
        <v>296</v>
      </c>
      <c r="E654" s="239" t="s">
        <v>27</v>
      </c>
      <c r="F654" s="286">
        <f t="shared" si="30"/>
        <v>400</v>
      </c>
      <c r="G654" s="286">
        <f t="shared" si="29"/>
        <v>501</v>
      </c>
      <c r="H654" s="287">
        <f t="shared" si="31"/>
        <v>200400</v>
      </c>
      <c r="J654" s="216"/>
    </row>
    <row r="655" spans="3:10">
      <c r="C655" s="235">
        <v>40305010</v>
      </c>
      <c r="D655" s="334" t="s">
        <v>295</v>
      </c>
      <c r="E655" s="241" t="s">
        <v>27</v>
      </c>
      <c r="F655" s="286">
        <f t="shared" si="30"/>
        <v>200</v>
      </c>
      <c r="G655" s="286">
        <f t="shared" si="29"/>
        <v>803</v>
      </c>
      <c r="H655" s="287">
        <f t="shared" si="31"/>
        <v>160600</v>
      </c>
      <c r="J655" s="216"/>
    </row>
    <row r="656" spans="3:10">
      <c r="C656" s="235" t="s">
        <v>552</v>
      </c>
      <c r="D656" s="238" t="s">
        <v>553</v>
      </c>
      <c r="E656" s="241" t="s">
        <v>27</v>
      </c>
      <c r="F656" s="286">
        <f t="shared" si="30"/>
        <v>0</v>
      </c>
      <c r="G656" s="286" t="str">
        <f t="shared" si="29"/>
        <v>0</v>
      </c>
      <c r="H656" s="287">
        <f t="shared" si="31"/>
        <v>0</v>
      </c>
      <c r="J656" s="216"/>
    </row>
    <row r="657" spans="3:10">
      <c r="C657" s="235" t="s">
        <v>207</v>
      </c>
      <c r="D657" s="238" t="s">
        <v>208</v>
      </c>
      <c r="E657" s="241" t="s">
        <v>4</v>
      </c>
      <c r="F657" s="286">
        <f t="shared" si="30"/>
        <v>0</v>
      </c>
      <c r="G657" s="286" t="str">
        <f t="shared" si="29"/>
        <v>0</v>
      </c>
      <c r="H657" s="287">
        <f t="shared" si="31"/>
        <v>0</v>
      </c>
      <c r="J657" s="216"/>
    </row>
    <row r="658" spans="3:10" ht="33">
      <c r="C658" s="235" t="s">
        <v>209</v>
      </c>
      <c r="D658" s="334" t="s">
        <v>210</v>
      </c>
      <c r="E658" s="241" t="s">
        <v>4</v>
      </c>
      <c r="F658" s="286">
        <f t="shared" si="30"/>
        <v>18</v>
      </c>
      <c r="G658" s="286">
        <f t="shared" si="29"/>
        <v>49000</v>
      </c>
      <c r="H658" s="287">
        <f t="shared" si="31"/>
        <v>882000</v>
      </c>
      <c r="J658" s="216"/>
    </row>
    <row r="659" spans="3:10">
      <c r="C659" s="235" t="s">
        <v>211</v>
      </c>
      <c r="D659" s="334" t="s">
        <v>212</v>
      </c>
      <c r="E659" s="241" t="s">
        <v>4</v>
      </c>
      <c r="F659" s="286">
        <f t="shared" si="30"/>
        <v>15</v>
      </c>
      <c r="G659" s="286">
        <f t="shared" si="29"/>
        <v>48999.6</v>
      </c>
      <c r="H659" s="287">
        <f t="shared" si="31"/>
        <v>734994</v>
      </c>
      <c r="J659" s="216"/>
    </row>
    <row r="660" spans="3:10">
      <c r="C660" s="235" t="s">
        <v>213</v>
      </c>
      <c r="D660" s="238" t="s">
        <v>214</v>
      </c>
      <c r="E660" s="241" t="s">
        <v>4</v>
      </c>
      <c r="F660" s="286">
        <f t="shared" si="30"/>
        <v>0</v>
      </c>
      <c r="G660" s="286" t="str">
        <f t="shared" si="29"/>
        <v>0</v>
      </c>
      <c r="H660" s="287">
        <f t="shared" si="31"/>
        <v>0</v>
      </c>
      <c r="J660" s="216"/>
    </row>
    <row r="661" spans="3:10">
      <c r="C661" s="235" t="s">
        <v>215</v>
      </c>
      <c r="D661" s="238" t="s">
        <v>216</v>
      </c>
      <c r="E661" s="241" t="s">
        <v>4</v>
      </c>
      <c r="F661" s="286">
        <f t="shared" si="30"/>
        <v>0</v>
      </c>
      <c r="G661" s="286" t="str">
        <f t="shared" si="29"/>
        <v>0</v>
      </c>
      <c r="H661" s="287">
        <f t="shared" si="31"/>
        <v>0</v>
      </c>
      <c r="J661" s="216"/>
    </row>
    <row r="662" spans="3:10">
      <c r="C662" s="235" t="s">
        <v>217</v>
      </c>
      <c r="D662" s="238" t="s">
        <v>218</v>
      </c>
      <c r="E662" s="241" t="s">
        <v>4</v>
      </c>
      <c r="F662" s="286">
        <f t="shared" si="30"/>
        <v>2</v>
      </c>
      <c r="G662" s="286">
        <f t="shared" si="29"/>
        <v>49000</v>
      </c>
      <c r="H662" s="287">
        <f t="shared" si="31"/>
        <v>98000</v>
      </c>
      <c r="J662" s="216"/>
    </row>
    <row r="663" spans="3:10">
      <c r="C663" s="235" t="s">
        <v>219</v>
      </c>
      <c r="D663" s="238" t="s">
        <v>220</v>
      </c>
      <c r="E663" s="241" t="s">
        <v>4</v>
      </c>
      <c r="F663" s="286">
        <f t="shared" si="30"/>
        <v>0</v>
      </c>
      <c r="G663" s="286" t="str">
        <f t="shared" si="29"/>
        <v>0</v>
      </c>
      <c r="H663" s="287">
        <f t="shared" si="31"/>
        <v>0</v>
      </c>
      <c r="J663" s="216"/>
    </row>
    <row r="664" spans="3:10">
      <c r="C664" s="235" t="s">
        <v>221</v>
      </c>
      <c r="D664" s="238" t="s">
        <v>222</v>
      </c>
      <c r="E664" s="241" t="s">
        <v>4</v>
      </c>
      <c r="F664" s="286">
        <f t="shared" si="30"/>
        <v>0</v>
      </c>
      <c r="G664" s="286" t="str">
        <f t="shared" si="29"/>
        <v>0</v>
      </c>
      <c r="H664" s="287">
        <f t="shared" si="31"/>
        <v>0</v>
      </c>
      <c r="J664" s="216"/>
    </row>
    <row r="665" spans="3:10">
      <c r="C665" s="235" t="s">
        <v>223</v>
      </c>
      <c r="D665" s="334" t="s">
        <v>224</v>
      </c>
      <c r="E665" s="241" t="s">
        <v>4</v>
      </c>
      <c r="F665" s="286">
        <f t="shared" si="30"/>
        <v>12</v>
      </c>
      <c r="G665" s="286">
        <f t="shared" si="29"/>
        <v>48998.583333333336</v>
      </c>
      <c r="H665" s="287">
        <f t="shared" si="31"/>
        <v>587983</v>
      </c>
      <c r="J665" s="216"/>
    </row>
    <row r="666" spans="3:10">
      <c r="C666" s="235" t="s">
        <v>225</v>
      </c>
      <c r="D666" s="238" t="s">
        <v>226</v>
      </c>
      <c r="E666" s="241" t="s">
        <v>4</v>
      </c>
      <c r="F666" s="286">
        <f t="shared" si="30"/>
        <v>0</v>
      </c>
      <c r="G666" s="286" t="str">
        <f t="shared" si="29"/>
        <v>0</v>
      </c>
      <c r="H666" s="287">
        <f t="shared" si="31"/>
        <v>0</v>
      </c>
      <c r="J666" s="216"/>
    </row>
    <row r="667" spans="3:10">
      <c r="C667" s="235" t="s">
        <v>227</v>
      </c>
      <c r="D667" s="238" t="s">
        <v>228</v>
      </c>
      <c r="E667" s="241" t="s">
        <v>4</v>
      </c>
      <c r="F667" s="286">
        <f t="shared" si="30"/>
        <v>5</v>
      </c>
      <c r="G667" s="286">
        <f t="shared" si="29"/>
        <v>87059.199999999997</v>
      </c>
      <c r="H667" s="287">
        <f t="shared" si="31"/>
        <v>435296</v>
      </c>
      <c r="J667" s="216"/>
    </row>
    <row r="668" spans="3:10">
      <c r="C668" s="235" t="s">
        <v>229</v>
      </c>
      <c r="D668" s="238" t="s">
        <v>230</v>
      </c>
      <c r="E668" s="241" t="s">
        <v>4</v>
      </c>
      <c r="F668" s="286">
        <f t="shared" si="30"/>
        <v>2</v>
      </c>
      <c r="G668" s="286">
        <f t="shared" si="29"/>
        <v>99971</v>
      </c>
      <c r="H668" s="287">
        <f t="shared" si="31"/>
        <v>199942</v>
      </c>
      <c r="J668" s="216"/>
    </row>
    <row r="669" spans="3:10">
      <c r="C669" s="288" t="s">
        <v>231</v>
      </c>
      <c r="D669" s="293" t="s">
        <v>232</v>
      </c>
      <c r="E669" s="289" t="s">
        <v>4</v>
      </c>
      <c r="F669" s="286">
        <f t="shared" si="30"/>
        <v>3</v>
      </c>
      <c r="G669" s="286">
        <f t="shared" si="29"/>
        <v>70000</v>
      </c>
      <c r="H669" s="287">
        <f t="shared" si="31"/>
        <v>210000</v>
      </c>
      <c r="I669" s="275"/>
      <c r="J669" s="216"/>
    </row>
    <row r="670" spans="3:10">
      <c r="C670" s="288" t="s">
        <v>233</v>
      </c>
      <c r="D670" s="289" t="s">
        <v>234</v>
      </c>
      <c r="E670" s="289" t="s">
        <v>4</v>
      </c>
      <c r="F670" s="286">
        <f t="shared" si="30"/>
        <v>1</v>
      </c>
      <c r="G670" s="286">
        <f t="shared" si="29"/>
        <v>50000</v>
      </c>
      <c r="H670" s="287">
        <f t="shared" si="31"/>
        <v>50000</v>
      </c>
      <c r="J670" s="216"/>
    </row>
    <row r="671" spans="3:10">
      <c r="C671" s="288" t="s">
        <v>905</v>
      </c>
      <c r="D671" s="289" t="s">
        <v>335</v>
      </c>
      <c r="E671" s="289" t="s">
        <v>4</v>
      </c>
      <c r="F671" s="286">
        <f t="shared" si="30"/>
        <v>3</v>
      </c>
      <c r="G671" s="286">
        <f t="shared" si="29"/>
        <v>70000</v>
      </c>
      <c r="H671" s="287">
        <f t="shared" si="31"/>
        <v>210000</v>
      </c>
      <c r="J671" s="216"/>
    </row>
    <row r="672" spans="3:10">
      <c r="C672" s="288" t="s">
        <v>336</v>
      </c>
      <c r="D672" s="289" t="s">
        <v>337</v>
      </c>
      <c r="E672" s="289" t="s">
        <v>4</v>
      </c>
      <c r="F672" s="286">
        <f t="shared" si="30"/>
        <v>0</v>
      </c>
      <c r="G672" s="286" t="str">
        <f t="shared" si="29"/>
        <v>0</v>
      </c>
      <c r="H672" s="287">
        <f t="shared" si="31"/>
        <v>0</v>
      </c>
      <c r="J672" s="216"/>
    </row>
    <row r="673" spans="3:10">
      <c r="C673" s="288" t="s">
        <v>235</v>
      </c>
      <c r="D673" s="293" t="s">
        <v>236</v>
      </c>
      <c r="E673" s="289" t="s">
        <v>414</v>
      </c>
      <c r="F673" s="286">
        <f t="shared" si="30"/>
        <v>4</v>
      </c>
      <c r="G673" s="286">
        <f t="shared" si="29"/>
        <v>144229</v>
      </c>
      <c r="H673" s="287">
        <f t="shared" si="31"/>
        <v>576916</v>
      </c>
      <c r="J673" s="216"/>
    </row>
    <row r="674" spans="3:10">
      <c r="C674" s="288" t="s">
        <v>925</v>
      </c>
      <c r="D674" s="289" t="s">
        <v>339</v>
      </c>
      <c r="E674" s="289" t="s">
        <v>237</v>
      </c>
      <c r="F674" s="286">
        <f t="shared" si="30"/>
        <v>0</v>
      </c>
      <c r="G674" s="286" t="str">
        <f t="shared" si="29"/>
        <v>0</v>
      </c>
      <c r="H674" s="287">
        <f t="shared" si="31"/>
        <v>0</v>
      </c>
      <c r="J674" s="216"/>
    </row>
    <row r="675" spans="3:10">
      <c r="C675" s="288" t="s">
        <v>921</v>
      </c>
      <c r="D675" s="289" t="s">
        <v>314</v>
      </c>
      <c r="E675" s="289" t="s">
        <v>237</v>
      </c>
      <c r="F675" s="286">
        <f t="shared" si="30"/>
        <v>0.5</v>
      </c>
      <c r="G675" s="286">
        <f t="shared" si="29"/>
        <v>830000</v>
      </c>
      <c r="H675" s="287">
        <f t="shared" si="31"/>
        <v>415000</v>
      </c>
      <c r="J675" s="216"/>
    </row>
    <row r="676" spans="3:10">
      <c r="C676" s="288" t="s">
        <v>891</v>
      </c>
      <c r="D676" s="263" t="s">
        <v>892</v>
      </c>
      <c r="E676" s="289" t="s">
        <v>4</v>
      </c>
      <c r="F676" s="286">
        <f t="shared" si="30"/>
        <v>0</v>
      </c>
      <c r="G676" s="286" t="str">
        <f t="shared" si="29"/>
        <v>0</v>
      </c>
      <c r="H676" s="287">
        <f t="shared" si="31"/>
        <v>0</v>
      </c>
      <c r="J676" s="216"/>
    </row>
    <row r="677" spans="3:10">
      <c r="C677" s="288" t="s">
        <v>805</v>
      </c>
      <c r="D677" s="293" t="s">
        <v>332</v>
      </c>
      <c r="E677" s="289" t="s">
        <v>31</v>
      </c>
      <c r="F677" s="286">
        <f t="shared" si="30"/>
        <v>2</v>
      </c>
      <c r="G677" s="286">
        <f t="shared" si="29"/>
        <v>250000</v>
      </c>
      <c r="H677" s="287">
        <f t="shared" si="31"/>
        <v>500000</v>
      </c>
      <c r="J677" s="216"/>
    </row>
    <row r="678" spans="3:10">
      <c r="C678" s="288" t="s">
        <v>811</v>
      </c>
      <c r="D678" s="293" t="s">
        <v>313</v>
      </c>
      <c r="E678" s="289" t="s">
        <v>31</v>
      </c>
      <c r="F678" s="286">
        <f t="shared" si="30"/>
        <v>0</v>
      </c>
      <c r="G678" s="286" t="str">
        <f t="shared" si="29"/>
        <v>0</v>
      </c>
      <c r="H678" s="287">
        <f t="shared" si="31"/>
        <v>0</v>
      </c>
      <c r="J678" s="216"/>
    </row>
    <row r="679" spans="3:10">
      <c r="C679" s="288" t="s">
        <v>238</v>
      </c>
      <c r="D679" s="289" t="s">
        <v>239</v>
      </c>
      <c r="E679" s="289" t="s">
        <v>27</v>
      </c>
      <c r="F679" s="286">
        <f t="shared" si="30"/>
        <v>0</v>
      </c>
      <c r="G679" s="286" t="str">
        <f t="shared" si="29"/>
        <v>0</v>
      </c>
      <c r="H679" s="287">
        <f t="shared" si="31"/>
        <v>0</v>
      </c>
      <c r="J679" s="216"/>
    </row>
    <row r="680" spans="3:10">
      <c r="C680" s="288" t="s">
        <v>240</v>
      </c>
      <c r="D680" s="289" t="s">
        <v>241</v>
      </c>
      <c r="E680" s="289" t="s">
        <v>27</v>
      </c>
      <c r="F680" s="286">
        <f t="shared" si="30"/>
        <v>0</v>
      </c>
      <c r="G680" s="286" t="str">
        <f t="shared" si="29"/>
        <v>0</v>
      </c>
      <c r="H680" s="287">
        <f t="shared" si="31"/>
        <v>0</v>
      </c>
      <c r="J680" s="216"/>
    </row>
    <row r="681" spans="3:10">
      <c r="C681" s="288" t="s">
        <v>365</v>
      </c>
      <c r="D681" s="289" t="s">
        <v>366</v>
      </c>
      <c r="E681" s="289" t="s">
        <v>27</v>
      </c>
      <c r="F681" s="286">
        <f t="shared" si="30"/>
        <v>0</v>
      </c>
      <c r="G681" s="286" t="str">
        <f t="shared" si="29"/>
        <v>0</v>
      </c>
      <c r="H681" s="287">
        <f t="shared" si="31"/>
        <v>0</v>
      </c>
      <c r="J681" s="216"/>
    </row>
    <row r="682" spans="3:10">
      <c r="C682" s="288" t="s">
        <v>242</v>
      </c>
      <c r="D682" s="289" t="s">
        <v>243</v>
      </c>
      <c r="E682" s="289" t="s">
        <v>27</v>
      </c>
      <c r="F682" s="286">
        <f t="shared" si="30"/>
        <v>0</v>
      </c>
      <c r="G682" s="286" t="str">
        <f t="shared" si="29"/>
        <v>0</v>
      </c>
      <c r="H682" s="287">
        <f t="shared" si="31"/>
        <v>0</v>
      </c>
      <c r="J682" s="216"/>
    </row>
    <row r="683" spans="3:10">
      <c r="C683" s="288" t="s">
        <v>244</v>
      </c>
      <c r="D683" s="289" t="s">
        <v>245</v>
      </c>
      <c r="E683" s="289" t="s">
        <v>27</v>
      </c>
      <c r="F683" s="286">
        <f t="shared" si="30"/>
        <v>0</v>
      </c>
      <c r="G683" s="286" t="str">
        <f t="shared" si="29"/>
        <v>0</v>
      </c>
      <c r="H683" s="287">
        <f t="shared" si="31"/>
        <v>0</v>
      </c>
      <c r="J683" s="216"/>
    </row>
    <row r="684" spans="3:10">
      <c r="C684" s="288" t="s">
        <v>246</v>
      </c>
      <c r="D684" s="289" t="s">
        <v>247</v>
      </c>
      <c r="E684" s="289" t="s">
        <v>27</v>
      </c>
      <c r="F684" s="286">
        <f t="shared" si="30"/>
        <v>0</v>
      </c>
      <c r="G684" s="286" t="str">
        <f t="shared" si="29"/>
        <v>0</v>
      </c>
      <c r="H684" s="287">
        <f t="shared" si="31"/>
        <v>0</v>
      </c>
      <c r="J684" s="216"/>
    </row>
    <row r="685" spans="3:10">
      <c r="C685" s="288" t="s">
        <v>367</v>
      </c>
      <c r="D685" s="289" t="s">
        <v>368</v>
      </c>
      <c r="E685" s="289" t="s">
        <v>27</v>
      </c>
      <c r="F685" s="286">
        <f t="shared" si="30"/>
        <v>0</v>
      </c>
      <c r="G685" s="286" t="str">
        <f t="shared" si="29"/>
        <v>0</v>
      </c>
      <c r="H685" s="287">
        <f t="shared" si="31"/>
        <v>0</v>
      </c>
      <c r="J685" s="216"/>
    </row>
    <row r="686" spans="3:10">
      <c r="C686" s="288" t="s">
        <v>847</v>
      </c>
      <c r="D686" s="293" t="s">
        <v>369</v>
      </c>
      <c r="E686" s="289" t="s">
        <v>27</v>
      </c>
      <c r="F686" s="286">
        <f t="shared" si="30"/>
        <v>0</v>
      </c>
      <c r="G686" s="286" t="str">
        <f t="shared" si="29"/>
        <v>0</v>
      </c>
      <c r="H686" s="287">
        <f t="shared" si="31"/>
        <v>0</v>
      </c>
      <c r="J686" s="216"/>
    </row>
    <row r="687" spans="3:10">
      <c r="C687" s="288" t="s">
        <v>370</v>
      </c>
      <c r="D687" s="289" t="s">
        <v>371</v>
      </c>
      <c r="E687" s="289" t="s">
        <v>27</v>
      </c>
      <c r="F687" s="286">
        <f t="shared" si="30"/>
        <v>0</v>
      </c>
      <c r="G687" s="286" t="str">
        <f t="shared" si="29"/>
        <v>0</v>
      </c>
      <c r="H687" s="287">
        <f t="shared" si="31"/>
        <v>0</v>
      </c>
      <c r="J687" s="216"/>
    </row>
    <row r="688" spans="3:10">
      <c r="C688" s="288" t="s">
        <v>372</v>
      </c>
      <c r="D688" s="289" t="s">
        <v>373</v>
      </c>
      <c r="E688" s="289" t="s">
        <v>27</v>
      </c>
      <c r="F688" s="286">
        <f t="shared" si="30"/>
        <v>0</v>
      </c>
      <c r="G688" s="286" t="str">
        <f t="shared" si="29"/>
        <v>0</v>
      </c>
      <c r="H688" s="287">
        <f t="shared" si="31"/>
        <v>0</v>
      </c>
      <c r="J688" s="216"/>
    </row>
    <row r="689" spans="3:10">
      <c r="C689" s="288" t="s">
        <v>813</v>
      </c>
      <c r="D689" s="293" t="s">
        <v>340</v>
      </c>
      <c r="E689" s="289" t="s">
        <v>27</v>
      </c>
      <c r="F689" s="286">
        <f t="shared" si="30"/>
        <v>300</v>
      </c>
      <c r="G689" s="286">
        <f t="shared" si="29"/>
        <v>6726</v>
      </c>
      <c r="H689" s="287">
        <f t="shared" si="31"/>
        <v>2017800</v>
      </c>
      <c r="J689" s="216"/>
    </row>
    <row r="690" spans="3:10">
      <c r="C690" s="288" t="s">
        <v>248</v>
      </c>
      <c r="D690" s="293" t="s">
        <v>249</v>
      </c>
      <c r="E690" s="289" t="s">
        <v>27</v>
      </c>
      <c r="F690" s="286">
        <f t="shared" si="30"/>
        <v>500</v>
      </c>
      <c r="G690" s="286">
        <f t="shared" si="29"/>
        <v>1990</v>
      </c>
      <c r="H690" s="287">
        <f t="shared" si="31"/>
        <v>995000</v>
      </c>
      <c r="J690" s="216"/>
    </row>
    <row r="691" spans="3:10">
      <c r="C691" s="288" t="s">
        <v>250</v>
      </c>
      <c r="D691" s="293" t="s">
        <v>251</v>
      </c>
      <c r="E691" s="289" t="s">
        <v>27</v>
      </c>
      <c r="F691" s="286">
        <f t="shared" si="30"/>
        <v>950</v>
      </c>
      <c r="G691" s="286">
        <f t="shared" si="29"/>
        <v>1023.578947368421</v>
      </c>
      <c r="H691" s="287">
        <f t="shared" si="31"/>
        <v>972400</v>
      </c>
      <c r="J691" s="216"/>
    </row>
    <row r="692" spans="3:10">
      <c r="C692" s="288" t="s">
        <v>252</v>
      </c>
      <c r="D692" s="293" t="s">
        <v>253</v>
      </c>
      <c r="E692" s="289" t="s">
        <v>27</v>
      </c>
      <c r="F692" s="286">
        <f t="shared" si="30"/>
        <v>750</v>
      </c>
      <c r="G692" s="286">
        <f t="shared" si="29"/>
        <v>1119.2666666666667</v>
      </c>
      <c r="H692" s="287">
        <f t="shared" si="31"/>
        <v>839450</v>
      </c>
      <c r="J692" s="216"/>
    </row>
    <row r="693" spans="3:10">
      <c r="C693" s="288" t="s">
        <v>812</v>
      </c>
      <c r="D693" s="293" t="s">
        <v>341</v>
      </c>
      <c r="E693" s="289" t="s">
        <v>27</v>
      </c>
      <c r="F693" s="286">
        <f t="shared" si="30"/>
        <v>0</v>
      </c>
      <c r="G693" s="286" t="str">
        <f t="shared" si="29"/>
        <v>0</v>
      </c>
      <c r="H693" s="287">
        <f t="shared" si="31"/>
        <v>0</v>
      </c>
      <c r="J693" s="216"/>
    </row>
    <row r="694" spans="3:10">
      <c r="C694" s="288" t="s">
        <v>291</v>
      </c>
      <c r="D694" s="289" t="s">
        <v>292</v>
      </c>
      <c r="E694" s="289" t="s">
        <v>27</v>
      </c>
      <c r="F694" s="286">
        <f t="shared" si="30"/>
        <v>0</v>
      </c>
      <c r="G694" s="286" t="str">
        <f t="shared" si="29"/>
        <v>0</v>
      </c>
      <c r="H694" s="287">
        <f t="shared" si="31"/>
        <v>0</v>
      </c>
      <c r="J694" s="216"/>
    </row>
    <row r="695" spans="3:10">
      <c r="C695" s="288" t="s">
        <v>554</v>
      </c>
      <c r="D695" s="289" t="s">
        <v>555</v>
      </c>
      <c r="E695" s="289" t="s">
        <v>27</v>
      </c>
      <c r="F695" s="286">
        <f t="shared" si="30"/>
        <v>0</v>
      </c>
      <c r="G695" s="286" t="str">
        <f t="shared" si="29"/>
        <v>0</v>
      </c>
      <c r="H695" s="287">
        <f t="shared" si="31"/>
        <v>0</v>
      </c>
      <c r="J695" s="216"/>
    </row>
    <row r="696" spans="3:10">
      <c r="C696" s="288" t="s">
        <v>260</v>
      </c>
      <c r="D696" s="293" t="s">
        <v>261</v>
      </c>
      <c r="E696" s="289" t="s">
        <v>27</v>
      </c>
      <c r="F696" s="286">
        <f t="shared" si="30"/>
        <v>2500</v>
      </c>
      <c r="G696" s="286">
        <f t="shared" si="29"/>
        <v>2100</v>
      </c>
      <c r="H696" s="287">
        <f t="shared" si="31"/>
        <v>5250000</v>
      </c>
      <c r="J696" s="216"/>
    </row>
    <row r="697" spans="3:10">
      <c r="C697" s="288" t="s">
        <v>262</v>
      </c>
      <c r="D697" s="293" t="s">
        <v>263</v>
      </c>
      <c r="E697" s="289" t="s">
        <v>27</v>
      </c>
      <c r="F697" s="286">
        <f t="shared" si="30"/>
        <v>1500</v>
      </c>
      <c r="G697" s="286">
        <f t="shared" si="29"/>
        <v>300</v>
      </c>
      <c r="H697" s="287">
        <f t="shared" si="31"/>
        <v>450000</v>
      </c>
      <c r="J697" s="216"/>
    </row>
    <row r="698" spans="3:10">
      <c r="C698" s="288" t="s">
        <v>264</v>
      </c>
      <c r="D698" s="293" t="s">
        <v>699</v>
      </c>
      <c r="E698" s="289" t="s">
        <v>99</v>
      </c>
      <c r="F698" s="286">
        <f t="shared" si="30"/>
        <v>7</v>
      </c>
      <c r="G698" s="286">
        <f t="shared" si="29"/>
        <v>5933.2857142857147</v>
      </c>
      <c r="H698" s="287">
        <f t="shared" si="31"/>
        <v>41533</v>
      </c>
      <c r="J698" s="216"/>
    </row>
    <row r="699" spans="3:10">
      <c r="C699" s="288" t="s">
        <v>265</v>
      </c>
      <c r="D699" s="293" t="s">
        <v>266</v>
      </c>
      <c r="E699" s="289" t="s">
        <v>27</v>
      </c>
      <c r="F699" s="286">
        <f t="shared" si="30"/>
        <v>2600</v>
      </c>
      <c r="G699" s="286">
        <f t="shared" si="29"/>
        <v>200</v>
      </c>
      <c r="H699" s="287">
        <f t="shared" si="31"/>
        <v>520000</v>
      </c>
      <c r="J699" s="216"/>
    </row>
    <row r="700" spans="3:10" ht="15.75" customHeight="1">
      <c r="C700" s="288" t="s">
        <v>267</v>
      </c>
      <c r="D700" s="293" t="s">
        <v>268</v>
      </c>
      <c r="E700" s="289" t="s">
        <v>27</v>
      </c>
      <c r="F700" s="286">
        <f t="shared" si="30"/>
        <v>150</v>
      </c>
      <c r="G700" s="286">
        <f t="shared" si="29"/>
        <v>1200</v>
      </c>
      <c r="H700" s="287">
        <f t="shared" si="31"/>
        <v>180000</v>
      </c>
      <c r="J700" s="216"/>
    </row>
    <row r="701" spans="3:10">
      <c r="C701" s="288" t="s">
        <v>269</v>
      </c>
      <c r="D701" s="289" t="s">
        <v>270</v>
      </c>
      <c r="E701" s="289" t="s">
        <v>99</v>
      </c>
      <c r="F701" s="286">
        <f t="shared" si="30"/>
        <v>0</v>
      </c>
      <c r="G701" s="286" t="str">
        <f t="shared" si="29"/>
        <v>0</v>
      </c>
      <c r="H701" s="287">
        <f t="shared" si="31"/>
        <v>0</v>
      </c>
      <c r="J701" s="216"/>
    </row>
    <row r="702" spans="3:10">
      <c r="C702" s="288" t="s">
        <v>271</v>
      </c>
      <c r="D702" s="289" t="s">
        <v>272</v>
      </c>
      <c r="E702" s="289" t="s">
        <v>8</v>
      </c>
      <c r="F702" s="286">
        <f t="shared" si="30"/>
        <v>0</v>
      </c>
      <c r="G702" s="286" t="str">
        <f t="shared" si="29"/>
        <v>0</v>
      </c>
      <c r="H702" s="287">
        <f t="shared" si="31"/>
        <v>0</v>
      </c>
      <c r="J702" s="216"/>
    </row>
    <row r="703" spans="3:10">
      <c r="C703" s="288" t="s">
        <v>273</v>
      </c>
      <c r="D703" s="289" t="s">
        <v>274</v>
      </c>
      <c r="E703" s="289" t="s">
        <v>8</v>
      </c>
      <c r="F703" s="286">
        <f t="shared" si="30"/>
        <v>1</v>
      </c>
      <c r="G703" s="286">
        <f t="shared" si="29"/>
        <v>14000</v>
      </c>
      <c r="H703" s="287">
        <f t="shared" si="31"/>
        <v>14000</v>
      </c>
      <c r="J703" s="216"/>
    </row>
    <row r="704" spans="3:10">
      <c r="C704" s="288" t="s">
        <v>275</v>
      </c>
      <c r="D704" s="289" t="s">
        <v>276</v>
      </c>
      <c r="E704" s="289" t="s">
        <v>8</v>
      </c>
      <c r="F704" s="286">
        <f t="shared" si="30"/>
        <v>2</v>
      </c>
      <c r="G704" s="286">
        <f t="shared" si="29"/>
        <v>14000</v>
      </c>
      <c r="H704" s="287">
        <f t="shared" si="31"/>
        <v>28000</v>
      </c>
      <c r="J704" s="216"/>
    </row>
    <row r="705" spans="3:10">
      <c r="C705" s="288" t="s">
        <v>277</v>
      </c>
      <c r="D705" s="289" t="s">
        <v>278</v>
      </c>
      <c r="E705" s="289" t="s">
        <v>8</v>
      </c>
      <c r="F705" s="286">
        <f t="shared" si="30"/>
        <v>1</v>
      </c>
      <c r="G705" s="286">
        <f t="shared" si="29"/>
        <v>14000</v>
      </c>
      <c r="H705" s="287">
        <f t="shared" si="31"/>
        <v>14000</v>
      </c>
      <c r="J705" s="216"/>
    </row>
    <row r="706" spans="3:10">
      <c r="C706" s="288" t="s">
        <v>279</v>
      </c>
      <c r="D706" s="289" t="s">
        <v>280</v>
      </c>
      <c r="E706" s="289" t="s">
        <v>8</v>
      </c>
      <c r="F706" s="286">
        <f t="shared" si="30"/>
        <v>2</v>
      </c>
      <c r="G706" s="286">
        <f t="shared" ref="G706:G772" si="32">IF(F706,H706/F706,"0")</f>
        <v>14000</v>
      </c>
      <c r="H706" s="287">
        <f t="shared" si="31"/>
        <v>28000</v>
      </c>
      <c r="J706" s="216"/>
    </row>
    <row r="707" spans="3:10">
      <c r="C707" s="288" t="s">
        <v>281</v>
      </c>
      <c r="D707" s="289" t="s">
        <v>282</v>
      </c>
      <c r="E707" s="289" t="s">
        <v>8</v>
      </c>
      <c r="F707" s="286">
        <f t="shared" si="30"/>
        <v>1</v>
      </c>
      <c r="G707" s="286">
        <f t="shared" si="32"/>
        <v>14000</v>
      </c>
      <c r="H707" s="287">
        <f t="shared" si="31"/>
        <v>14000</v>
      </c>
      <c r="J707" s="216"/>
    </row>
    <row r="708" spans="3:10">
      <c r="C708" s="288" t="s">
        <v>283</v>
      </c>
      <c r="D708" s="293" t="s">
        <v>284</v>
      </c>
      <c r="E708" s="289" t="s">
        <v>8</v>
      </c>
      <c r="F708" s="286">
        <f t="shared" si="30"/>
        <v>1</v>
      </c>
      <c r="G708" s="286">
        <f t="shared" si="32"/>
        <v>14000</v>
      </c>
      <c r="H708" s="287">
        <f t="shared" si="31"/>
        <v>14000</v>
      </c>
      <c r="J708" s="216"/>
    </row>
    <row r="709" spans="3:10">
      <c r="C709" s="288" t="s">
        <v>285</v>
      </c>
      <c r="D709" s="289" t="s">
        <v>286</v>
      </c>
      <c r="E709" s="289" t="s">
        <v>8</v>
      </c>
      <c r="F709" s="286">
        <f t="shared" si="30"/>
        <v>2</v>
      </c>
      <c r="G709" s="286">
        <f t="shared" si="32"/>
        <v>14000</v>
      </c>
      <c r="H709" s="287">
        <f t="shared" si="31"/>
        <v>28000</v>
      </c>
      <c r="J709" s="216"/>
    </row>
    <row r="710" spans="3:10">
      <c r="C710" s="288" t="s">
        <v>287</v>
      </c>
      <c r="D710" s="289" t="s">
        <v>288</v>
      </c>
      <c r="E710" s="289" t="s">
        <v>8</v>
      </c>
      <c r="F710" s="286">
        <f t="shared" si="30"/>
        <v>0</v>
      </c>
      <c r="G710" s="286" t="str">
        <f t="shared" si="32"/>
        <v>0</v>
      </c>
      <c r="H710" s="287">
        <f t="shared" si="31"/>
        <v>0</v>
      </c>
      <c r="J710" s="216"/>
    </row>
    <row r="711" spans="3:10">
      <c r="C711" s="288" t="s">
        <v>289</v>
      </c>
      <c r="D711" s="289" t="s">
        <v>290</v>
      </c>
      <c r="E711" s="289" t="s">
        <v>8</v>
      </c>
      <c r="F711" s="286">
        <f t="shared" si="30"/>
        <v>0</v>
      </c>
      <c r="G711" s="286" t="str">
        <f t="shared" si="32"/>
        <v>0</v>
      </c>
      <c r="H711" s="287">
        <f t="shared" si="31"/>
        <v>0</v>
      </c>
      <c r="J711" s="216"/>
    </row>
    <row r="712" spans="3:10">
      <c r="C712" s="288" t="s">
        <v>912</v>
      </c>
      <c r="D712" s="345" t="s">
        <v>913</v>
      </c>
      <c r="E712" s="289" t="s">
        <v>8</v>
      </c>
      <c r="F712" s="286">
        <f t="shared" si="30"/>
        <v>0</v>
      </c>
      <c r="G712" s="286" t="str">
        <f t="shared" si="32"/>
        <v>0</v>
      </c>
      <c r="H712" s="287">
        <f t="shared" si="31"/>
        <v>0</v>
      </c>
      <c r="J712" s="216"/>
    </row>
    <row r="713" spans="3:10">
      <c r="C713" s="288" t="s">
        <v>906</v>
      </c>
      <c r="D713" s="289" t="s">
        <v>907</v>
      </c>
      <c r="E713" s="289" t="s">
        <v>8</v>
      </c>
      <c r="F713" s="286">
        <f t="shared" ref="F713:F777" si="33">SUMIF($C$6:$C$516,C713,$F$6:$F$516)</f>
        <v>0</v>
      </c>
      <c r="G713" s="286" t="str">
        <f t="shared" si="32"/>
        <v>0</v>
      </c>
      <c r="H713" s="287">
        <f t="shared" ref="H713:H777" si="34">SUMIF($C$6:$C$516,C713,$H$6:$H$516)</f>
        <v>0</v>
      </c>
      <c r="J713" s="216"/>
    </row>
    <row r="714" spans="3:10">
      <c r="C714" s="288" t="s">
        <v>556</v>
      </c>
      <c r="D714" s="289" t="s">
        <v>559</v>
      </c>
      <c r="E714" s="289" t="s">
        <v>8</v>
      </c>
      <c r="F714" s="286">
        <f t="shared" si="33"/>
        <v>0</v>
      </c>
      <c r="G714" s="286" t="str">
        <f t="shared" si="32"/>
        <v>0</v>
      </c>
      <c r="H714" s="287">
        <f t="shared" si="34"/>
        <v>0</v>
      </c>
      <c r="J714" s="216"/>
    </row>
    <row r="715" spans="3:10">
      <c r="C715" s="288" t="s">
        <v>557</v>
      </c>
      <c r="D715" s="289" t="s">
        <v>560</v>
      </c>
      <c r="E715" s="289" t="s">
        <v>8</v>
      </c>
      <c r="F715" s="286">
        <f t="shared" si="33"/>
        <v>0</v>
      </c>
      <c r="G715" s="286" t="str">
        <f t="shared" si="32"/>
        <v>0</v>
      </c>
      <c r="H715" s="287">
        <f t="shared" si="34"/>
        <v>0</v>
      </c>
      <c r="J715" s="216"/>
    </row>
    <row r="716" spans="3:10">
      <c r="C716" s="288" t="s">
        <v>558</v>
      </c>
      <c r="D716" s="289" t="s">
        <v>561</v>
      </c>
      <c r="E716" s="289" t="s">
        <v>8</v>
      </c>
      <c r="F716" s="286">
        <f t="shared" si="33"/>
        <v>0</v>
      </c>
      <c r="G716" s="286" t="str">
        <f t="shared" si="32"/>
        <v>0</v>
      </c>
      <c r="H716" s="287">
        <f t="shared" si="34"/>
        <v>0</v>
      </c>
      <c r="J716" s="216"/>
    </row>
    <row r="717" spans="3:10">
      <c r="C717" s="288" t="s">
        <v>854</v>
      </c>
      <c r="D717" s="293" t="s">
        <v>342</v>
      </c>
      <c r="E717" s="289" t="s">
        <v>8</v>
      </c>
      <c r="F717" s="286">
        <f t="shared" si="33"/>
        <v>0</v>
      </c>
      <c r="G717" s="286" t="str">
        <f t="shared" si="32"/>
        <v>0</v>
      </c>
      <c r="H717" s="287">
        <f t="shared" si="34"/>
        <v>0</v>
      </c>
      <c r="J717" s="216"/>
    </row>
    <row r="718" spans="3:10">
      <c r="C718" s="288" t="s">
        <v>254</v>
      </c>
      <c r="D718" s="289" t="s">
        <v>255</v>
      </c>
      <c r="E718" s="289" t="s">
        <v>29</v>
      </c>
      <c r="F718" s="286">
        <f t="shared" si="33"/>
        <v>1.5</v>
      </c>
      <c r="G718" s="286">
        <f t="shared" si="32"/>
        <v>36000</v>
      </c>
      <c r="H718" s="287">
        <f t="shared" si="34"/>
        <v>54000</v>
      </c>
      <c r="J718" s="216"/>
    </row>
    <row r="719" spans="3:10">
      <c r="C719" s="288" t="s">
        <v>256</v>
      </c>
      <c r="D719" s="289" t="s">
        <v>257</v>
      </c>
      <c r="E719" s="289" t="s">
        <v>29</v>
      </c>
      <c r="F719" s="286">
        <f t="shared" si="33"/>
        <v>1</v>
      </c>
      <c r="G719" s="286">
        <f t="shared" si="32"/>
        <v>36462</v>
      </c>
      <c r="H719" s="287">
        <f t="shared" si="34"/>
        <v>36462</v>
      </c>
      <c r="J719" s="216"/>
    </row>
    <row r="720" spans="3:10">
      <c r="C720" s="288" t="s">
        <v>258</v>
      </c>
      <c r="D720" s="293" t="s">
        <v>259</v>
      </c>
      <c r="E720" s="289" t="s">
        <v>27</v>
      </c>
      <c r="F720" s="286">
        <f t="shared" si="33"/>
        <v>0</v>
      </c>
      <c r="G720" s="286" t="str">
        <f t="shared" si="32"/>
        <v>0</v>
      </c>
      <c r="H720" s="287">
        <f t="shared" si="34"/>
        <v>0</v>
      </c>
      <c r="J720" s="216"/>
    </row>
    <row r="721" spans="3:10">
      <c r="C721" s="288" t="s">
        <v>915</v>
      </c>
      <c r="D721" s="289" t="s">
        <v>374</v>
      </c>
      <c r="E721" s="289" t="s">
        <v>27</v>
      </c>
      <c r="F721" s="286">
        <f t="shared" si="33"/>
        <v>0</v>
      </c>
      <c r="G721" s="286" t="str">
        <f t="shared" si="32"/>
        <v>0</v>
      </c>
      <c r="H721" s="287">
        <f t="shared" si="34"/>
        <v>0</v>
      </c>
      <c r="J721" s="216"/>
    </row>
    <row r="722" spans="3:10">
      <c r="C722" s="288" t="s">
        <v>333</v>
      </c>
      <c r="D722" s="289" t="s">
        <v>334</v>
      </c>
      <c r="E722" s="289" t="s">
        <v>31</v>
      </c>
      <c r="F722" s="286">
        <f t="shared" si="33"/>
        <v>0</v>
      </c>
      <c r="G722" s="286" t="str">
        <f t="shared" si="32"/>
        <v>0</v>
      </c>
      <c r="H722" s="287">
        <f t="shared" si="34"/>
        <v>0</v>
      </c>
      <c r="J722" s="216"/>
    </row>
    <row r="723" spans="3:10">
      <c r="C723" s="288" t="s">
        <v>562</v>
      </c>
      <c r="D723" s="289" t="s">
        <v>566</v>
      </c>
      <c r="E723" s="289" t="s">
        <v>8</v>
      </c>
      <c r="F723" s="286">
        <f t="shared" si="33"/>
        <v>0</v>
      </c>
      <c r="G723" s="286" t="str">
        <f t="shared" si="32"/>
        <v>0</v>
      </c>
      <c r="H723" s="287">
        <f t="shared" si="34"/>
        <v>0</v>
      </c>
      <c r="J723" s="216"/>
    </row>
    <row r="724" spans="3:10">
      <c r="C724" s="288" t="s">
        <v>563</v>
      </c>
      <c r="D724" s="289" t="s">
        <v>567</v>
      </c>
      <c r="E724" s="289" t="s">
        <v>8</v>
      </c>
      <c r="F724" s="286">
        <f t="shared" si="33"/>
        <v>0</v>
      </c>
      <c r="G724" s="286" t="str">
        <f t="shared" si="32"/>
        <v>0</v>
      </c>
      <c r="H724" s="287">
        <f t="shared" si="34"/>
        <v>0</v>
      </c>
      <c r="J724" s="216"/>
    </row>
    <row r="725" spans="3:10">
      <c r="C725" s="288" t="s">
        <v>564</v>
      </c>
      <c r="D725" s="289" t="s">
        <v>568</v>
      </c>
      <c r="E725" s="289" t="s">
        <v>8</v>
      </c>
      <c r="F725" s="286">
        <f t="shared" si="33"/>
        <v>0</v>
      </c>
      <c r="G725" s="286" t="str">
        <f t="shared" si="32"/>
        <v>0</v>
      </c>
      <c r="H725" s="287">
        <f t="shared" si="34"/>
        <v>0</v>
      </c>
      <c r="J725" s="216"/>
    </row>
    <row r="726" spans="3:10">
      <c r="C726" s="288" t="s">
        <v>565</v>
      </c>
      <c r="D726" s="289" t="s">
        <v>569</v>
      </c>
      <c r="E726" s="289" t="s">
        <v>8</v>
      </c>
      <c r="F726" s="286">
        <f t="shared" si="33"/>
        <v>0</v>
      </c>
      <c r="G726" s="286" t="str">
        <f t="shared" si="32"/>
        <v>0</v>
      </c>
      <c r="H726" s="287">
        <f t="shared" si="34"/>
        <v>0</v>
      </c>
      <c r="J726" s="216"/>
    </row>
    <row r="727" spans="3:10">
      <c r="C727" s="288" t="s">
        <v>853</v>
      </c>
      <c r="D727" s="289" t="s">
        <v>364</v>
      </c>
      <c r="E727" s="289" t="s">
        <v>27</v>
      </c>
      <c r="F727" s="286">
        <f t="shared" si="33"/>
        <v>0</v>
      </c>
      <c r="G727" s="286" t="str">
        <f t="shared" si="32"/>
        <v>0</v>
      </c>
      <c r="H727" s="287">
        <f t="shared" si="34"/>
        <v>0</v>
      </c>
      <c r="J727" s="216"/>
    </row>
    <row r="728" spans="3:10">
      <c r="C728" s="288" t="s">
        <v>302</v>
      </c>
      <c r="D728" s="289" t="s">
        <v>303</v>
      </c>
      <c r="E728" s="289" t="s">
        <v>28</v>
      </c>
      <c r="F728" s="286">
        <f t="shared" si="33"/>
        <v>0</v>
      </c>
      <c r="G728" s="286" t="str">
        <f t="shared" si="32"/>
        <v>0</v>
      </c>
      <c r="H728" s="287">
        <f t="shared" si="34"/>
        <v>0</v>
      </c>
      <c r="J728" s="216"/>
    </row>
    <row r="729" spans="3:10">
      <c r="C729" s="288" t="s">
        <v>304</v>
      </c>
      <c r="D729" s="289" t="s">
        <v>305</v>
      </c>
      <c r="E729" s="289" t="s">
        <v>28</v>
      </c>
      <c r="F729" s="286">
        <f t="shared" si="33"/>
        <v>0</v>
      </c>
      <c r="G729" s="286" t="str">
        <f t="shared" si="32"/>
        <v>0</v>
      </c>
      <c r="H729" s="287">
        <f t="shared" si="34"/>
        <v>0</v>
      </c>
      <c r="J729" s="216"/>
    </row>
    <row r="730" spans="3:10">
      <c r="C730" s="288" t="s">
        <v>700</v>
      </c>
      <c r="D730" s="293" t="s">
        <v>701</v>
      </c>
      <c r="E730" s="289" t="s">
        <v>28</v>
      </c>
      <c r="F730" s="286">
        <f t="shared" si="33"/>
        <v>0</v>
      </c>
      <c r="G730" s="286" t="str">
        <f t="shared" si="32"/>
        <v>0</v>
      </c>
      <c r="H730" s="287">
        <f t="shared" si="34"/>
        <v>0</v>
      </c>
      <c r="J730" s="216"/>
    </row>
    <row r="731" spans="3:10">
      <c r="C731" s="288" t="s">
        <v>649</v>
      </c>
      <c r="D731" s="293" t="s">
        <v>626</v>
      </c>
      <c r="E731" s="289" t="s">
        <v>27</v>
      </c>
      <c r="F731" s="286">
        <f t="shared" si="33"/>
        <v>300</v>
      </c>
      <c r="G731" s="286">
        <f t="shared" si="32"/>
        <v>4000</v>
      </c>
      <c r="H731" s="287">
        <f t="shared" si="34"/>
        <v>1200000</v>
      </c>
      <c r="J731" s="216"/>
    </row>
    <row r="732" spans="3:10">
      <c r="C732" s="288" t="s">
        <v>937</v>
      </c>
      <c r="D732" s="293" t="s">
        <v>939</v>
      </c>
      <c r="E732" s="289" t="s">
        <v>29</v>
      </c>
      <c r="F732" s="286">
        <f t="shared" si="33"/>
        <v>4</v>
      </c>
      <c r="G732" s="286">
        <f t="shared" si="32"/>
        <v>82000</v>
      </c>
      <c r="H732" s="287">
        <f t="shared" si="34"/>
        <v>328000</v>
      </c>
      <c r="J732" s="216"/>
    </row>
    <row r="733" spans="3:10">
      <c r="C733" s="288" t="s">
        <v>306</v>
      </c>
      <c r="D733" s="289" t="s">
        <v>307</v>
      </c>
      <c r="E733" s="289" t="s">
        <v>29</v>
      </c>
      <c r="F733" s="286">
        <f t="shared" si="33"/>
        <v>0</v>
      </c>
      <c r="G733" s="286" t="str">
        <f t="shared" si="32"/>
        <v>0</v>
      </c>
      <c r="H733" s="287">
        <f t="shared" si="34"/>
        <v>0</v>
      </c>
      <c r="J733" s="216"/>
    </row>
    <row r="734" spans="3:10" ht="15.75" customHeight="1">
      <c r="C734" s="288" t="s">
        <v>725</v>
      </c>
      <c r="D734" s="293" t="s">
        <v>726</v>
      </c>
      <c r="E734" s="289" t="s">
        <v>727</v>
      </c>
      <c r="F734" s="286">
        <f t="shared" si="33"/>
        <v>0</v>
      </c>
      <c r="G734" s="286" t="str">
        <f t="shared" si="32"/>
        <v>0</v>
      </c>
      <c r="H734" s="287">
        <f t="shared" si="34"/>
        <v>0</v>
      </c>
      <c r="J734" s="216"/>
    </row>
    <row r="735" spans="3:10">
      <c r="C735" s="288" t="s">
        <v>328</v>
      </c>
      <c r="D735" s="289" t="s">
        <v>329</v>
      </c>
      <c r="E735" s="289" t="s">
        <v>27</v>
      </c>
      <c r="F735" s="286">
        <f t="shared" si="33"/>
        <v>0</v>
      </c>
      <c r="G735" s="286" t="str">
        <f t="shared" si="32"/>
        <v>0</v>
      </c>
      <c r="H735" s="287">
        <f t="shared" si="34"/>
        <v>0</v>
      </c>
      <c r="J735" s="216"/>
    </row>
    <row r="736" spans="3:10">
      <c r="C736" s="288" t="s">
        <v>330</v>
      </c>
      <c r="D736" s="289" t="s">
        <v>331</v>
      </c>
      <c r="E736" s="289" t="s">
        <v>27</v>
      </c>
      <c r="F736" s="286">
        <f t="shared" si="33"/>
        <v>0</v>
      </c>
      <c r="G736" s="286" t="str">
        <f t="shared" si="32"/>
        <v>0</v>
      </c>
      <c r="H736" s="287">
        <f t="shared" si="34"/>
        <v>0</v>
      </c>
      <c r="J736" s="216"/>
    </row>
    <row r="737" spans="3:10">
      <c r="C737" s="288" t="s">
        <v>881</v>
      </c>
      <c r="D737" s="289" t="s">
        <v>343</v>
      </c>
      <c r="E737" s="289" t="s">
        <v>27</v>
      </c>
      <c r="F737" s="286">
        <f t="shared" si="33"/>
        <v>0</v>
      </c>
      <c r="G737" s="286" t="str">
        <f t="shared" si="32"/>
        <v>0</v>
      </c>
      <c r="H737" s="287">
        <f t="shared" si="34"/>
        <v>0</v>
      </c>
      <c r="J737" s="216"/>
    </row>
    <row r="738" spans="3:10">
      <c r="C738" s="288" t="s">
        <v>894</v>
      </c>
      <c r="D738" s="289" t="s">
        <v>345</v>
      </c>
      <c r="E738" s="289" t="s">
        <v>27</v>
      </c>
      <c r="F738" s="286">
        <f t="shared" si="33"/>
        <v>0</v>
      </c>
      <c r="G738" s="286" t="str">
        <f t="shared" si="32"/>
        <v>0</v>
      </c>
      <c r="H738" s="287">
        <f t="shared" si="34"/>
        <v>0</v>
      </c>
      <c r="J738" s="216"/>
    </row>
    <row r="739" spans="3:10">
      <c r="C739" s="288" t="s">
        <v>570</v>
      </c>
      <c r="D739" s="289" t="s">
        <v>571</v>
      </c>
      <c r="E739" s="289" t="s">
        <v>27</v>
      </c>
      <c r="F739" s="286">
        <f t="shared" si="33"/>
        <v>0</v>
      </c>
      <c r="G739" s="286" t="str">
        <f t="shared" si="32"/>
        <v>0</v>
      </c>
      <c r="H739" s="287">
        <f t="shared" si="34"/>
        <v>0</v>
      </c>
      <c r="J739" s="216"/>
    </row>
    <row r="740" spans="3:10">
      <c r="C740" s="288" t="s">
        <v>346</v>
      </c>
      <c r="D740" s="289" t="s">
        <v>347</v>
      </c>
      <c r="E740" s="289" t="s">
        <v>27</v>
      </c>
      <c r="F740" s="286">
        <f t="shared" si="33"/>
        <v>0</v>
      </c>
      <c r="G740" s="286" t="str">
        <f t="shared" si="32"/>
        <v>0</v>
      </c>
      <c r="H740" s="287">
        <f t="shared" si="34"/>
        <v>0</v>
      </c>
      <c r="J740" s="216"/>
    </row>
    <row r="741" spans="3:10">
      <c r="C741" s="288" t="s">
        <v>829</v>
      </c>
      <c r="D741" s="289" t="s">
        <v>348</v>
      </c>
      <c r="E741" s="289" t="s">
        <v>27</v>
      </c>
      <c r="F741" s="286">
        <f t="shared" si="33"/>
        <v>50</v>
      </c>
      <c r="G741" s="286">
        <f t="shared" si="32"/>
        <v>2500</v>
      </c>
      <c r="H741" s="287">
        <f t="shared" si="34"/>
        <v>125000</v>
      </c>
      <c r="J741" s="216"/>
    </row>
    <row r="742" spans="3:10">
      <c r="C742" s="288" t="s">
        <v>349</v>
      </c>
      <c r="D742" s="289" t="s">
        <v>350</v>
      </c>
      <c r="E742" s="289" t="s">
        <v>27</v>
      </c>
      <c r="F742" s="286">
        <f t="shared" si="33"/>
        <v>0</v>
      </c>
      <c r="G742" s="286" t="str">
        <f t="shared" si="32"/>
        <v>0</v>
      </c>
      <c r="H742" s="287">
        <f t="shared" si="34"/>
        <v>0</v>
      </c>
      <c r="J742" s="216"/>
    </row>
    <row r="743" spans="3:10">
      <c r="C743" s="288" t="s">
        <v>351</v>
      </c>
      <c r="D743" s="289" t="s">
        <v>352</v>
      </c>
      <c r="E743" s="289" t="s">
        <v>27</v>
      </c>
      <c r="F743" s="286">
        <f t="shared" si="33"/>
        <v>0</v>
      </c>
      <c r="G743" s="286" t="str">
        <f t="shared" si="32"/>
        <v>0</v>
      </c>
      <c r="H743" s="287">
        <f t="shared" si="34"/>
        <v>0</v>
      </c>
      <c r="J743" s="216"/>
    </row>
    <row r="744" spans="3:10">
      <c r="C744" s="288" t="s">
        <v>830</v>
      </c>
      <c r="D744" s="293" t="s">
        <v>315</v>
      </c>
      <c r="E744" s="289" t="s">
        <v>27</v>
      </c>
      <c r="F744" s="286">
        <f t="shared" si="33"/>
        <v>700</v>
      </c>
      <c r="G744" s="286">
        <f t="shared" si="32"/>
        <v>150</v>
      </c>
      <c r="H744" s="287">
        <f t="shared" si="34"/>
        <v>105000</v>
      </c>
      <c r="J744" s="216"/>
    </row>
    <row r="745" spans="3:10">
      <c r="C745" s="288" t="s">
        <v>931</v>
      </c>
      <c r="D745" s="289" t="s">
        <v>353</v>
      </c>
      <c r="E745" s="289" t="s">
        <v>27</v>
      </c>
      <c r="F745" s="286">
        <f t="shared" si="33"/>
        <v>0</v>
      </c>
      <c r="G745" s="286" t="str">
        <f t="shared" si="32"/>
        <v>0</v>
      </c>
      <c r="H745" s="287">
        <f t="shared" si="34"/>
        <v>0</v>
      </c>
      <c r="J745" s="216"/>
    </row>
    <row r="746" spans="3:10">
      <c r="C746" s="288" t="s">
        <v>904</v>
      </c>
      <c r="D746" s="289" t="s">
        <v>354</v>
      </c>
      <c r="E746" s="289" t="s">
        <v>27</v>
      </c>
      <c r="F746" s="286">
        <f t="shared" si="33"/>
        <v>100</v>
      </c>
      <c r="G746" s="286">
        <f t="shared" si="32"/>
        <v>2499.5</v>
      </c>
      <c r="H746" s="287">
        <f t="shared" si="34"/>
        <v>249950</v>
      </c>
      <c r="J746" s="216"/>
    </row>
    <row r="747" spans="3:10">
      <c r="C747" s="288" t="s">
        <v>882</v>
      </c>
      <c r="D747" s="289" t="s">
        <v>914</v>
      </c>
      <c r="E747" s="289" t="s">
        <v>27</v>
      </c>
      <c r="F747" s="286">
        <f t="shared" si="33"/>
        <v>0</v>
      </c>
      <c r="G747" s="286" t="str">
        <f t="shared" si="32"/>
        <v>0</v>
      </c>
      <c r="H747" s="287">
        <f t="shared" si="34"/>
        <v>0</v>
      </c>
      <c r="J747" s="216"/>
    </row>
    <row r="748" spans="3:10">
      <c r="C748" s="288" t="s">
        <v>911</v>
      </c>
      <c r="D748" s="289" t="s">
        <v>316</v>
      </c>
      <c r="E748" s="289" t="s">
        <v>27</v>
      </c>
      <c r="F748" s="286">
        <f t="shared" si="33"/>
        <v>50</v>
      </c>
      <c r="G748" s="286">
        <f t="shared" si="32"/>
        <v>3400</v>
      </c>
      <c r="H748" s="287">
        <f t="shared" si="34"/>
        <v>170000</v>
      </c>
      <c r="J748" s="216"/>
    </row>
    <row r="749" spans="3:10">
      <c r="C749" s="288" t="s">
        <v>809</v>
      </c>
      <c r="D749" s="289" t="s">
        <v>317</v>
      </c>
      <c r="E749" s="289" t="s">
        <v>27</v>
      </c>
      <c r="F749" s="286">
        <f t="shared" si="33"/>
        <v>0</v>
      </c>
      <c r="G749" s="286" t="str">
        <f t="shared" si="32"/>
        <v>0</v>
      </c>
      <c r="H749" s="287">
        <f t="shared" si="34"/>
        <v>0</v>
      </c>
      <c r="J749" s="216"/>
    </row>
    <row r="750" spans="3:10">
      <c r="C750" s="288" t="s">
        <v>318</v>
      </c>
      <c r="D750" s="289" t="s">
        <v>319</v>
      </c>
      <c r="E750" s="289" t="s">
        <v>27</v>
      </c>
      <c r="F750" s="286">
        <f t="shared" si="33"/>
        <v>0</v>
      </c>
      <c r="G750" s="286" t="str">
        <f t="shared" si="32"/>
        <v>0</v>
      </c>
      <c r="H750" s="287">
        <f t="shared" si="34"/>
        <v>0</v>
      </c>
      <c r="J750" s="216"/>
    </row>
    <row r="751" spans="3:10">
      <c r="C751" s="288" t="s">
        <v>320</v>
      </c>
      <c r="D751" s="289" t="s">
        <v>321</v>
      </c>
      <c r="E751" s="289" t="s">
        <v>27</v>
      </c>
      <c r="F751" s="286">
        <f t="shared" si="33"/>
        <v>0</v>
      </c>
      <c r="G751" s="286" t="str">
        <f t="shared" si="32"/>
        <v>0</v>
      </c>
      <c r="H751" s="287">
        <f t="shared" si="34"/>
        <v>0</v>
      </c>
      <c r="J751" s="216"/>
    </row>
    <row r="752" spans="3:10">
      <c r="C752" s="288" t="s">
        <v>322</v>
      </c>
      <c r="D752" s="289" t="s">
        <v>323</v>
      </c>
      <c r="E752" s="289" t="s">
        <v>27</v>
      </c>
      <c r="F752" s="286">
        <f t="shared" si="33"/>
        <v>0</v>
      </c>
      <c r="G752" s="286" t="str">
        <f t="shared" si="32"/>
        <v>0</v>
      </c>
      <c r="H752" s="287">
        <f t="shared" si="34"/>
        <v>0</v>
      </c>
      <c r="J752" s="216"/>
    </row>
    <row r="753" spans="3:10">
      <c r="C753" s="288" t="s">
        <v>324</v>
      </c>
      <c r="D753" s="289" t="s">
        <v>325</v>
      </c>
      <c r="E753" s="289" t="s">
        <v>27</v>
      </c>
      <c r="F753" s="286">
        <f t="shared" si="33"/>
        <v>0</v>
      </c>
      <c r="G753" s="286" t="str">
        <f t="shared" si="32"/>
        <v>0</v>
      </c>
      <c r="H753" s="287">
        <f t="shared" si="34"/>
        <v>0</v>
      </c>
      <c r="J753" s="216"/>
    </row>
    <row r="754" spans="3:10">
      <c r="C754" s="288" t="s">
        <v>326</v>
      </c>
      <c r="D754" s="289" t="s">
        <v>327</v>
      </c>
      <c r="E754" s="289" t="s">
        <v>27</v>
      </c>
      <c r="F754" s="286">
        <f t="shared" si="33"/>
        <v>0</v>
      </c>
      <c r="G754" s="286" t="str">
        <f t="shared" si="32"/>
        <v>0</v>
      </c>
      <c r="H754" s="287">
        <f t="shared" si="34"/>
        <v>0</v>
      </c>
      <c r="J754" s="216"/>
    </row>
    <row r="755" spans="3:10">
      <c r="C755" s="288" t="s">
        <v>355</v>
      </c>
      <c r="D755" s="289" t="s">
        <v>356</v>
      </c>
      <c r="E755" s="289" t="s">
        <v>27</v>
      </c>
      <c r="F755" s="286">
        <f t="shared" si="33"/>
        <v>0</v>
      </c>
      <c r="G755" s="286" t="str">
        <f t="shared" si="32"/>
        <v>0</v>
      </c>
      <c r="H755" s="287">
        <f t="shared" si="34"/>
        <v>0</v>
      </c>
      <c r="J755" s="216"/>
    </row>
    <row r="756" spans="3:10">
      <c r="C756" s="288" t="s">
        <v>1119</v>
      </c>
      <c r="D756" s="289" t="s">
        <v>358</v>
      </c>
      <c r="E756" s="289" t="s">
        <v>27</v>
      </c>
      <c r="F756" s="286">
        <f t="shared" si="33"/>
        <v>50</v>
      </c>
      <c r="G756" s="286">
        <f t="shared" si="32"/>
        <v>1500</v>
      </c>
      <c r="H756" s="287">
        <f t="shared" si="34"/>
        <v>75000</v>
      </c>
      <c r="J756" s="216"/>
    </row>
    <row r="757" spans="3:10">
      <c r="C757" s="288" t="s">
        <v>846</v>
      </c>
      <c r="D757" s="293" t="s">
        <v>359</v>
      </c>
      <c r="E757" s="289" t="s">
        <v>27</v>
      </c>
      <c r="F757" s="286">
        <f t="shared" si="33"/>
        <v>100</v>
      </c>
      <c r="G757" s="286">
        <f t="shared" si="32"/>
        <v>1792</v>
      </c>
      <c r="H757" s="287">
        <f t="shared" si="34"/>
        <v>179200</v>
      </c>
      <c r="J757" s="216"/>
    </row>
    <row r="758" spans="3:10">
      <c r="C758" s="288" t="s">
        <v>810</v>
      </c>
      <c r="D758" s="293" t="s">
        <v>360</v>
      </c>
      <c r="E758" s="289" t="s">
        <v>27</v>
      </c>
      <c r="F758" s="286">
        <f t="shared" si="33"/>
        <v>200</v>
      </c>
      <c r="G758" s="286">
        <f t="shared" si="32"/>
        <v>200</v>
      </c>
      <c r="H758" s="287">
        <f t="shared" si="34"/>
        <v>40000</v>
      </c>
      <c r="J758" s="216"/>
    </row>
    <row r="759" spans="3:10">
      <c r="C759" s="288" t="s">
        <v>852</v>
      </c>
      <c r="D759" s="293" t="s">
        <v>361</v>
      </c>
      <c r="E759" s="289" t="s">
        <v>27</v>
      </c>
      <c r="F759" s="286">
        <f t="shared" si="33"/>
        <v>250</v>
      </c>
      <c r="G759" s="286">
        <f t="shared" si="32"/>
        <v>194</v>
      </c>
      <c r="H759" s="287">
        <f t="shared" si="34"/>
        <v>48500</v>
      </c>
      <c r="J759" s="216"/>
    </row>
    <row r="760" spans="3:10">
      <c r="C760" s="288" t="s">
        <v>362</v>
      </c>
      <c r="D760" s="289" t="s">
        <v>363</v>
      </c>
      <c r="E760" s="289" t="s">
        <v>27</v>
      </c>
      <c r="F760" s="286">
        <f t="shared" si="33"/>
        <v>0</v>
      </c>
      <c r="G760" s="286" t="str">
        <f t="shared" si="32"/>
        <v>0</v>
      </c>
      <c r="H760" s="287">
        <f t="shared" si="34"/>
        <v>0</v>
      </c>
      <c r="J760" s="216"/>
    </row>
    <row r="761" spans="3:10">
      <c r="C761" s="288" t="s">
        <v>202</v>
      </c>
      <c r="D761" s="289" t="s">
        <v>376</v>
      </c>
      <c r="E761" s="289" t="s">
        <v>27</v>
      </c>
      <c r="F761" s="286">
        <f t="shared" si="33"/>
        <v>0</v>
      </c>
      <c r="G761" s="286" t="str">
        <f t="shared" si="32"/>
        <v>0</v>
      </c>
      <c r="H761" s="287">
        <f t="shared" si="34"/>
        <v>0</v>
      </c>
      <c r="J761" s="216"/>
    </row>
    <row r="762" spans="3:10">
      <c r="C762" s="288" t="s">
        <v>203</v>
      </c>
      <c r="D762" s="293" t="s">
        <v>312</v>
      </c>
      <c r="E762" s="289" t="s">
        <v>27</v>
      </c>
      <c r="F762" s="286">
        <f t="shared" si="33"/>
        <v>160</v>
      </c>
      <c r="G762" s="286">
        <f t="shared" si="32"/>
        <v>880</v>
      </c>
      <c r="H762" s="287">
        <f t="shared" si="34"/>
        <v>140800</v>
      </c>
      <c r="J762" s="216"/>
    </row>
    <row r="763" spans="3:10">
      <c r="C763" s="288" t="s">
        <v>932</v>
      </c>
      <c r="D763" s="289" t="s">
        <v>627</v>
      </c>
      <c r="E763" s="289" t="s">
        <v>27</v>
      </c>
      <c r="F763" s="286">
        <f t="shared" si="33"/>
        <v>100</v>
      </c>
      <c r="G763" s="286">
        <f t="shared" si="32"/>
        <v>394</v>
      </c>
      <c r="H763" s="287">
        <f t="shared" si="34"/>
        <v>39400</v>
      </c>
      <c r="J763" s="216"/>
    </row>
    <row r="764" spans="3:10">
      <c r="C764" s="288" t="s">
        <v>933</v>
      </c>
      <c r="D764" s="289" t="s">
        <v>615</v>
      </c>
      <c r="E764" s="289" t="s">
        <v>27</v>
      </c>
      <c r="F764" s="286">
        <f t="shared" si="33"/>
        <v>100</v>
      </c>
      <c r="G764" s="286">
        <f t="shared" si="32"/>
        <v>389</v>
      </c>
      <c r="H764" s="287">
        <f t="shared" si="34"/>
        <v>38900</v>
      </c>
      <c r="J764" s="216"/>
    </row>
    <row r="765" spans="3:10">
      <c r="C765" s="288" t="s">
        <v>204</v>
      </c>
      <c r="D765" s="289" t="s">
        <v>702</v>
      </c>
      <c r="E765" s="289" t="s">
        <v>27</v>
      </c>
      <c r="F765" s="286">
        <f t="shared" si="33"/>
        <v>0</v>
      </c>
      <c r="G765" s="286" t="str">
        <f t="shared" si="32"/>
        <v>0</v>
      </c>
      <c r="H765" s="287">
        <f t="shared" si="34"/>
        <v>0</v>
      </c>
      <c r="J765" s="216"/>
    </row>
    <row r="766" spans="3:10">
      <c r="C766" s="288" t="s">
        <v>205</v>
      </c>
      <c r="D766" s="289" t="s">
        <v>703</v>
      </c>
      <c r="E766" s="289" t="s">
        <v>27</v>
      </c>
      <c r="F766" s="286">
        <f t="shared" si="33"/>
        <v>0</v>
      </c>
      <c r="G766" s="286" t="str">
        <f t="shared" si="32"/>
        <v>0</v>
      </c>
      <c r="H766" s="287">
        <f t="shared" si="34"/>
        <v>0</v>
      </c>
      <c r="J766" s="216"/>
    </row>
    <row r="767" spans="3:10">
      <c r="C767" s="288" t="s">
        <v>922</v>
      </c>
      <c r="D767" s="289" t="s">
        <v>704</v>
      </c>
      <c r="E767" s="289" t="s">
        <v>27</v>
      </c>
      <c r="F767" s="286">
        <f t="shared" si="33"/>
        <v>100</v>
      </c>
      <c r="G767" s="286">
        <f t="shared" si="32"/>
        <v>383</v>
      </c>
      <c r="H767" s="287">
        <f t="shared" si="34"/>
        <v>38300</v>
      </c>
      <c r="J767" s="216"/>
    </row>
    <row r="768" spans="3:10">
      <c r="C768" s="288" t="s">
        <v>923</v>
      </c>
      <c r="D768" s="293" t="s">
        <v>616</v>
      </c>
      <c r="E768" s="289" t="s">
        <v>27</v>
      </c>
      <c r="F768" s="286">
        <f t="shared" si="33"/>
        <v>200</v>
      </c>
      <c r="G768" s="286">
        <f t="shared" si="32"/>
        <v>385</v>
      </c>
      <c r="H768" s="287">
        <f t="shared" si="34"/>
        <v>77000</v>
      </c>
      <c r="J768" s="216"/>
    </row>
    <row r="769" spans="3:10">
      <c r="C769" s="288" t="s">
        <v>938</v>
      </c>
      <c r="D769" s="289" t="s">
        <v>705</v>
      </c>
      <c r="E769" s="289" t="s">
        <v>27</v>
      </c>
      <c r="F769" s="286">
        <f t="shared" si="33"/>
        <v>0</v>
      </c>
      <c r="G769" s="286" t="str">
        <f t="shared" si="32"/>
        <v>0</v>
      </c>
      <c r="H769" s="287">
        <f t="shared" si="34"/>
        <v>0</v>
      </c>
      <c r="J769" s="216"/>
    </row>
    <row r="770" spans="3:10">
      <c r="C770" s="288" t="s">
        <v>944</v>
      </c>
      <c r="D770" s="289" t="s">
        <v>706</v>
      </c>
      <c r="E770" s="289" t="s">
        <v>27</v>
      </c>
      <c r="F770" s="286">
        <f t="shared" si="33"/>
        <v>0</v>
      </c>
      <c r="G770" s="286" t="str">
        <f t="shared" si="32"/>
        <v>0</v>
      </c>
      <c r="H770" s="287">
        <f t="shared" si="34"/>
        <v>0</v>
      </c>
      <c r="J770" s="216"/>
    </row>
    <row r="771" spans="3:10">
      <c r="C771" s="288" t="s">
        <v>707</v>
      </c>
      <c r="D771" s="289" t="s">
        <v>708</v>
      </c>
      <c r="E771" s="289" t="s">
        <v>27</v>
      </c>
      <c r="F771" s="286">
        <f t="shared" si="33"/>
        <v>100</v>
      </c>
      <c r="G771" s="286">
        <f t="shared" si="32"/>
        <v>376</v>
      </c>
      <c r="H771" s="287">
        <f t="shared" si="34"/>
        <v>37600</v>
      </c>
      <c r="J771" s="216"/>
    </row>
    <row r="772" spans="3:10">
      <c r="C772" s="288" t="s">
        <v>943</v>
      </c>
      <c r="D772" s="289" t="s">
        <v>709</v>
      </c>
      <c r="E772" s="289" t="s">
        <v>27</v>
      </c>
      <c r="F772" s="286">
        <f t="shared" si="33"/>
        <v>100</v>
      </c>
      <c r="G772" s="286">
        <f t="shared" si="32"/>
        <v>411</v>
      </c>
      <c r="H772" s="287">
        <f t="shared" si="34"/>
        <v>41100</v>
      </c>
      <c r="J772" s="216"/>
    </row>
    <row r="773" spans="3:10">
      <c r="C773" s="288" t="s">
        <v>650</v>
      </c>
      <c r="D773" s="289" t="s">
        <v>710</v>
      </c>
      <c r="E773" s="289" t="s">
        <v>27</v>
      </c>
      <c r="F773" s="286">
        <f t="shared" si="33"/>
        <v>0</v>
      </c>
      <c r="G773" s="286" t="str">
        <f t="shared" ref="G773:G845" si="35">IF(F773,H773/F773,"0")</f>
        <v>0</v>
      </c>
      <c r="H773" s="287">
        <f t="shared" si="34"/>
        <v>0</v>
      </c>
      <c r="J773" s="216"/>
    </row>
    <row r="774" spans="3:10">
      <c r="C774" s="288" t="s">
        <v>310</v>
      </c>
      <c r="D774" s="289" t="s">
        <v>311</v>
      </c>
      <c r="E774" s="289" t="s">
        <v>27</v>
      </c>
      <c r="F774" s="286">
        <f t="shared" si="33"/>
        <v>0</v>
      </c>
      <c r="G774" s="286" t="str">
        <f t="shared" si="35"/>
        <v>0</v>
      </c>
      <c r="H774" s="287">
        <f t="shared" si="34"/>
        <v>0</v>
      </c>
      <c r="J774" s="216"/>
    </row>
    <row r="775" spans="3:10">
      <c r="C775" s="288" t="s">
        <v>855</v>
      </c>
      <c r="D775" s="293" t="s">
        <v>375</v>
      </c>
      <c r="E775" s="289" t="s">
        <v>27</v>
      </c>
      <c r="F775" s="286">
        <f t="shared" si="33"/>
        <v>250</v>
      </c>
      <c r="G775" s="286">
        <f t="shared" si="35"/>
        <v>654</v>
      </c>
      <c r="H775" s="287">
        <f t="shared" si="34"/>
        <v>163500</v>
      </c>
      <c r="J775" s="216"/>
    </row>
    <row r="776" spans="3:10">
      <c r="C776" s="288" t="s">
        <v>377</v>
      </c>
      <c r="D776" s="289" t="s">
        <v>378</v>
      </c>
      <c r="E776" s="289" t="s">
        <v>27</v>
      </c>
      <c r="F776" s="286">
        <f t="shared" si="33"/>
        <v>0</v>
      </c>
      <c r="G776" s="286" t="str">
        <f t="shared" si="35"/>
        <v>0</v>
      </c>
      <c r="H776" s="287">
        <f t="shared" si="34"/>
        <v>0</v>
      </c>
      <c r="J776" s="216"/>
    </row>
    <row r="777" spans="3:10">
      <c r="C777" s="288" t="s">
        <v>572</v>
      </c>
      <c r="D777" s="289" t="s">
        <v>573</v>
      </c>
      <c r="E777" s="289" t="s">
        <v>27</v>
      </c>
      <c r="F777" s="286">
        <f t="shared" si="33"/>
        <v>0</v>
      </c>
      <c r="G777" s="286" t="str">
        <f t="shared" si="35"/>
        <v>0</v>
      </c>
      <c r="H777" s="287">
        <f t="shared" si="34"/>
        <v>0</v>
      </c>
      <c r="J777" s="216"/>
    </row>
    <row r="778" spans="3:10">
      <c r="C778" s="288"/>
      <c r="D778" s="289" t="s">
        <v>475</v>
      </c>
      <c r="E778" s="289"/>
      <c r="F778" s="286">
        <f t="shared" ref="F778:F848" si="36">SUMIF($C$6:$C$516,C778,$F$6:$F$516)</f>
        <v>0</v>
      </c>
      <c r="G778" s="286" t="str">
        <f t="shared" si="35"/>
        <v>0</v>
      </c>
      <c r="H778" s="287">
        <f t="shared" ref="H778:H848" si="37">SUMIF($C$6:$C$516,C778,$H$6:$H$516)</f>
        <v>0</v>
      </c>
      <c r="J778" s="216"/>
    </row>
    <row r="779" spans="3:10">
      <c r="C779" s="288"/>
      <c r="D779" s="289" t="s">
        <v>731</v>
      </c>
      <c r="E779" s="289"/>
      <c r="F779" s="286">
        <f t="shared" si="36"/>
        <v>0</v>
      </c>
      <c r="G779" s="286" t="str">
        <f t="shared" si="35"/>
        <v>0</v>
      </c>
      <c r="H779" s="287">
        <f t="shared" si="37"/>
        <v>0</v>
      </c>
      <c r="J779" s="216"/>
    </row>
    <row r="780" spans="3:10">
      <c r="C780" s="288" t="s">
        <v>308</v>
      </c>
      <c r="D780" s="289" t="s">
        <v>309</v>
      </c>
      <c r="E780" s="289" t="s">
        <v>27</v>
      </c>
      <c r="F780" s="286">
        <f t="shared" si="36"/>
        <v>0</v>
      </c>
      <c r="G780" s="286" t="str">
        <f t="shared" si="35"/>
        <v>0</v>
      </c>
      <c r="H780" s="287">
        <f t="shared" si="37"/>
        <v>0</v>
      </c>
      <c r="J780" s="216"/>
    </row>
    <row r="781" spans="3:10">
      <c r="C781" s="288" t="s">
        <v>660</v>
      </c>
      <c r="D781" s="289" t="s">
        <v>661</v>
      </c>
      <c r="E781" s="289" t="s">
        <v>27</v>
      </c>
      <c r="F781" s="286">
        <f t="shared" si="36"/>
        <v>0</v>
      </c>
      <c r="G781" s="286" t="str">
        <f t="shared" si="35"/>
        <v>0</v>
      </c>
      <c r="H781" s="287">
        <f t="shared" si="37"/>
        <v>0</v>
      </c>
      <c r="J781" s="216"/>
    </row>
    <row r="782" spans="3:10">
      <c r="C782" s="288" t="s">
        <v>297</v>
      </c>
      <c r="D782" s="289" t="s">
        <v>298</v>
      </c>
      <c r="E782" s="289" t="s">
        <v>299</v>
      </c>
      <c r="F782" s="286">
        <f t="shared" si="36"/>
        <v>0</v>
      </c>
      <c r="G782" s="286" t="str">
        <f t="shared" si="35"/>
        <v>0</v>
      </c>
      <c r="H782" s="287">
        <f t="shared" si="37"/>
        <v>0</v>
      </c>
      <c r="J782" s="216"/>
    </row>
    <row r="783" spans="3:10">
      <c r="C783" s="288" t="s">
        <v>685</v>
      </c>
      <c r="D783" s="289" t="s">
        <v>686</v>
      </c>
      <c r="E783" s="289" t="s">
        <v>299</v>
      </c>
      <c r="F783" s="286">
        <f t="shared" si="36"/>
        <v>0</v>
      </c>
      <c r="G783" s="286" t="str">
        <f t="shared" si="35"/>
        <v>0</v>
      </c>
      <c r="H783" s="287">
        <f t="shared" si="37"/>
        <v>0</v>
      </c>
      <c r="J783" s="216"/>
    </row>
    <row r="784" spans="3:10">
      <c r="C784" s="288" t="s">
        <v>886</v>
      </c>
      <c r="D784" s="289" t="s">
        <v>300</v>
      </c>
      <c r="E784" s="289" t="s">
        <v>8</v>
      </c>
      <c r="F784" s="286">
        <f t="shared" si="36"/>
        <v>0</v>
      </c>
      <c r="G784" s="286" t="str">
        <f t="shared" si="35"/>
        <v>0</v>
      </c>
      <c r="H784" s="287">
        <f t="shared" si="37"/>
        <v>0</v>
      </c>
      <c r="J784" s="216"/>
    </row>
    <row r="785" spans="3:10">
      <c r="C785" s="288"/>
      <c r="D785" s="289" t="s">
        <v>475</v>
      </c>
      <c r="E785" s="289"/>
      <c r="F785" s="286">
        <f t="shared" si="36"/>
        <v>0</v>
      </c>
      <c r="G785" s="286" t="str">
        <f t="shared" si="35"/>
        <v>0</v>
      </c>
      <c r="H785" s="287">
        <f t="shared" si="37"/>
        <v>0</v>
      </c>
      <c r="J785" s="216"/>
    </row>
    <row r="786" spans="3:10">
      <c r="C786" s="288"/>
      <c r="D786" s="289" t="s">
        <v>730</v>
      </c>
      <c r="E786" s="289"/>
      <c r="F786" s="286">
        <f t="shared" si="36"/>
        <v>0</v>
      </c>
      <c r="G786" s="286" t="str">
        <f t="shared" si="35"/>
        <v>0</v>
      </c>
      <c r="H786" s="287">
        <f t="shared" si="37"/>
        <v>0</v>
      </c>
      <c r="J786" s="216"/>
    </row>
    <row r="787" spans="3:10">
      <c r="C787" s="288" t="s">
        <v>651</v>
      </c>
      <c r="D787" s="289" t="s">
        <v>628</v>
      </c>
      <c r="E787" s="289" t="s">
        <v>27</v>
      </c>
      <c r="F787" s="286">
        <f t="shared" si="36"/>
        <v>10</v>
      </c>
      <c r="G787" s="286">
        <f t="shared" si="35"/>
        <v>5507</v>
      </c>
      <c r="H787" s="287">
        <f t="shared" si="37"/>
        <v>55070</v>
      </c>
      <c r="J787" s="216"/>
    </row>
    <row r="788" spans="3:10">
      <c r="C788" s="288" t="s">
        <v>711</v>
      </c>
      <c r="D788" s="289" t="s">
        <v>713</v>
      </c>
      <c r="E788" s="289" t="s">
        <v>27</v>
      </c>
      <c r="F788" s="286">
        <f t="shared" si="36"/>
        <v>10</v>
      </c>
      <c r="G788" s="286">
        <f t="shared" si="35"/>
        <v>3374</v>
      </c>
      <c r="H788" s="287">
        <f t="shared" si="37"/>
        <v>33740</v>
      </c>
      <c r="J788" s="216"/>
    </row>
    <row r="789" spans="3:10">
      <c r="C789" s="288" t="s">
        <v>712</v>
      </c>
      <c r="D789" s="289" t="s">
        <v>714</v>
      </c>
      <c r="E789" s="289" t="s">
        <v>464</v>
      </c>
      <c r="F789" s="286">
        <f t="shared" si="36"/>
        <v>0</v>
      </c>
      <c r="G789" s="286" t="str">
        <f t="shared" si="35"/>
        <v>0</v>
      </c>
      <c r="H789" s="287">
        <f t="shared" si="37"/>
        <v>0</v>
      </c>
      <c r="J789" s="216"/>
    </row>
    <row r="790" spans="3:10">
      <c r="C790" s="288" t="s">
        <v>665</v>
      </c>
      <c r="D790" s="289" t="s">
        <v>666</v>
      </c>
      <c r="E790" s="289" t="s">
        <v>464</v>
      </c>
      <c r="F790" s="286">
        <f t="shared" si="36"/>
        <v>0</v>
      </c>
      <c r="G790" s="286" t="str">
        <f t="shared" si="35"/>
        <v>0</v>
      </c>
      <c r="H790" s="287">
        <f t="shared" si="37"/>
        <v>0</v>
      </c>
      <c r="J790" s="216"/>
    </row>
    <row r="791" spans="3:10">
      <c r="C791" s="288" t="s">
        <v>715</v>
      </c>
      <c r="D791" s="289" t="s">
        <v>717</v>
      </c>
      <c r="E791" s="289" t="s">
        <v>99</v>
      </c>
      <c r="F791" s="286">
        <f t="shared" si="36"/>
        <v>20</v>
      </c>
      <c r="G791" s="286">
        <f t="shared" si="35"/>
        <v>3000</v>
      </c>
      <c r="H791" s="287">
        <f t="shared" si="37"/>
        <v>60000</v>
      </c>
      <c r="J791" s="216"/>
    </row>
    <row r="792" spans="3:10">
      <c r="C792" s="288" t="s">
        <v>716</v>
      </c>
      <c r="D792" s="289" t="s">
        <v>718</v>
      </c>
      <c r="E792" s="289" t="s">
        <v>99</v>
      </c>
      <c r="F792" s="286">
        <f t="shared" si="36"/>
        <v>0</v>
      </c>
      <c r="G792" s="286" t="str">
        <f t="shared" si="35"/>
        <v>0</v>
      </c>
      <c r="H792" s="287">
        <f t="shared" si="37"/>
        <v>0</v>
      </c>
      <c r="J792" s="216"/>
    </row>
    <row r="793" spans="3:10">
      <c r="C793" s="288" t="s">
        <v>652</v>
      </c>
      <c r="D793" s="289" t="s">
        <v>629</v>
      </c>
      <c r="E793" s="289" t="s">
        <v>99</v>
      </c>
      <c r="F793" s="286">
        <f t="shared" si="36"/>
        <v>20</v>
      </c>
      <c r="G793" s="286">
        <f t="shared" si="35"/>
        <v>6993.5</v>
      </c>
      <c r="H793" s="287">
        <f t="shared" si="37"/>
        <v>139870</v>
      </c>
      <c r="J793" s="216"/>
    </row>
    <row r="794" spans="3:10">
      <c r="C794" s="288" t="s">
        <v>637</v>
      </c>
      <c r="D794" s="293" t="s">
        <v>617</v>
      </c>
      <c r="E794" s="289" t="s">
        <v>618</v>
      </c>
      <c r="F794" s="286">
        <f t="shared" si="36"/>
        <v>10</v>
      </c>
      <c r="G794" s="286">
        <f t="shared" si="35"/>
        <v>4000</v>
      </c>
      <c r="H794" s="287">
        <f t="shared" si="37"/>
        <v>40000</v>
      </c>
      <c r="J794" s="216"/>
    </row>
    <row r="795" spans="3:10">
      <c r="C795" s="288" t="s">
        <v>653</v>
      </c>
      <c r="D795" s="293" t="s">
        <v>631</v>
      </c>
      <c r="E795" s="289" t="s">
        <v>27</v>
      </c>
      <c r="F795" s="286">
        <f t="shared" si="36"/>
        <v>200</v>
      </c>
      <c r="G795" s="286">
        <f t="shared" si="35"/>
        <v>5700</v>
      </c>
      <c r="H795" s="287">
        <f t="shared" si="37"/>
        <v>1140000</v>
      </c>
      <c r="J795" s="216"/>
    </row>
    <row r="796" spans="3:10">
      <c r="C796" s="288" t="s">
        <v>719</v>
      </c>
      <c r="D796" s="293" t="s">
        <v>721</v>
      </c>
      <c r="E796" s="289" t="s">
        <v>76</v>
      </c>
      <c r="F796" s="286">
        <f t="shared" si="36"/>
        <v>0</v>
      </c>
      <c r="G796" s="286" t="str">
        <f t="shared" si="35"/>
        <v>0</v>
      </c>
      <c r="H796" s="287">
        <f t="shared" si="37"/>
        <v>0</v>
      </c>
      <c r="J796" s="216"/>
    </row>
    <row r="797" spans="3:10">
      <c r="C797" s="288" t="s">
        <v>720</v>
      </c>
      <c r="D797" s="293" t="s">
        <v>722</v>
      </c>
      <c r="E797" s="289" t="s">
        <v>76</v>
      </c>
      <c r="F797" s="286">
        <f t="shared" si="36"/>
        <v>0</v>
      </c>
      <c r="G797" s="286" t="str">
        <f t="shared" si="35"/>
        <v>0</v>
      </c>
      <c r="H797" s="287">
        <f t="shared" si="37"/>
        <v>0</v>
      </c>
      <c r="J797" s="216"/>
    </row>
    <row r="798" spans="3:10">
      <c r="C798" s="288" t="s">
        <v>638</v>
      </c>
      <c r="D798" s="293" t="s">
        <v>619</v>
      </c>
      <c r="E798" s="289" t="s">
        <v>27</v>
      </c>
      <c r="F798" s="286">
        <f t="shared" si="36"/>
        <v>120</v>
      </c>
      <c r="G798" s="286">
        <f t="shared" si="35"/>
        <v>15015</v>
      </c>
      <c r="H798" s="287">
        <f t="shared" si="37"/>
        <v>1801800</v>
      </c>
      <c r="J798" s="216"/>
    </row>
    <row r="799" spans="3:10">
      <c r="C799" s="288" t="s">
        <v>945</v>
      </c>
      <c r="D799" s="293" t="s">
        <v>952</v>
      </c>
      <c r="E799" s="289" t="s">
        <v>958</v>
      </c>
      <c r="F799" s="286">
        <f t="shared" si="36"/>
        <v>9</v>
      </c>
      <c r="G799" s="286">
        <f t="shared" si="35"/>
        <v>8000</v>
      </c>
      <c r="H799" s="287">
        <f t="shared" si="37"/>
        <v>72000</v>
      </c>
      <c r="J799" s="216"/>
    </row>
    <row r="800" spans="3:10">
      <c r="C800" s="288" t="s">
        <v>946</v>
      </c>
      <c r="D800" s="293" t="s">
        <v>953</v>
      </c>
      <c r="E800" s="289" t="s">
        <v>958</v>
      </c>
      <c r="F800" s="286">
        <f t="shared" si="36"/>
        <v>9</v>
      </c>
      <c r="G800" s="286">
        <f t="shared" si="35"/>
        <v>8000</v>
      </c>
      <c r="H800" s="287">
        <f t="shared" si="37"/>
        <v>72000</v>
      </c>
      <c r="J800" s="216"/>
    </row>
    <row r="801" spans="3:10">
      <c r="C801" s="288" t="s">
        <v>947</v>
      </c>
      <c r="D801" s="293" t="s">
        <v>954</v>
      </c>
      <c r="E801" s="289" t="s">
        <v>958</v>
      </c>
      <c r="F801" s="286">
        <f t="shared" si="36"/>
        <v>9</v>
      </c>
      <c r="G801" s="286">
        <f t="shared" si="35"/>
        <v>8000</v>
      </c>
      <c r="H801" s="287">
        <f t="shared" si="37"/>
        <v>72000</v>
      </c>
      <c r="J801" s="216"/>
    </row>
    <row r="802" spans="3:10">
      <c r="C802" s="288" t="s">
        <v>948</v>
      </c>
      <c r="D802" s="293" t="s">
        <v>955</v>
      </c>
      <c r="E802" s="289" t="s">
        <v>958</v>
      </c>
      <c r="F802" s="286">
        <f t="shared" si="36"/>
        <v>9</v>
      </c>
      <c r="G802" s="286">
        <f t="shared" si="35"/>
        <v>8000</v>
      </c>
      <c r="H802" s="287">
        <f t="shared" si="37"/>
        <v>72000</v>
      </c>
      <c r="J802" s="216"/>
    </row>
    <row r="803" spans="3:10">
      <c r="C803" s="288" t="s">
        <v>949</v>
      </c>
      <c r="D803" s="293" t="s">
        <v>956</v>
      </c>
      <c r="E803" s="289" t="s">
        <v>958</v>
      </c>
      <c r="F803" s="286">
        <f t="shared" si="36"/>
        <v>9</v>
      </c>
      <c r="G803" s="286">
        <f t="shared" si="35"/>
        <v>8000</v>
      </c>
      <c r="H803" s="287">
        <f t="shared" si="37"/>
        <v>72000</v>
      </c>
      <c r="J803" s="216"/>
    </row>
    <row r="804" spans="3:10">
      <c r="C804" s="288" t="s">
        <v>950</v>
      </c>
      <c r="D804" s="293" t="s">
        <v>957</v>
      </c>
      <c r="E804" s="289" t="s">
        <v>958</v>
      </c>
      <c r="F804" s="286">
        <f t="shared" si="36"/>
        <v>0</v>
      </c>
      <c r="G804" s="286" t="str">
        <f t="shared" si="35"/>
        <v>0</v>
      </c>
      <c r="H804" s="287">
        <f t="shared" si="37"/>
        <v>0</v>
      </c>
      <c r="J804" s="216"/>
    </row>
    <row r="805" spans="3:10">
      <c r="C805" s="378">
        <v>60101001</v>
      </c>
      <c r="D805" s="289" t="s">
        <v>723</v>
      </c>
      <c r="E805" s="289" t="s">
        <v>76</v>
      </c>
      <c r="F805" s="286">
        <f t="shared" si="36"/>
        <v>10</v>
      </c>
      <c r="G805" s="286">
        <f t="shared" si="35"/>
        <v>38105</v>
      </c>
      <c r="H805" s="287">
        <f t="shared" si="37"/>
        <v>381050</v>
      </c>
      <c r="J805" s="216"/>
    </row>
    <row r="806" spans="3:10">
      <c r="C806" s="378">
        <v>1274</v>
      </c>
      <c r="D806" s="293" t="s">
        <v>609</v>
      </c>
      <c r="E806" s="289" t="s">
        <v>48</v>
      </c>
      <c r="F806" s="286">
        <f t="shared" si="36"/>
        <v>0</v>
      </c>
      <c r="G806" s="286" t="str">
        <f t="shared" si="35"/>
        <v>0</v>
      </c>
      <c r="H806" s="287">
        <f t="shared" si="37"/>
        <v>0</v>
      </c>
      <c r="J806" s="216"/>
    </row>
    <row r="807" spans="3:10">
      <c r="C807" s="378">
        <v>1538</v>
      </c>
      <c r="D807" s="289" t="s">
        <v>831</v>
      </c>
      <c r="E807" s="289" t="s">
        <v>48</v>
      </c>
      <c r="F807" s="286">
        <f t="shared" si="36"/>
        <v>0</v>
      </c>
      <c r="G807" s="286" t="str">
        <f t="shared" si="35"/>
        <v>0</v>
      </c>
      <c r="H807" s="287">
        <f t="shared" si="37"/>
        <v>0</v>
      </c>
      <c r="J807" s="216"/>
    </row>
    <row r="808" spans="3:10">
      <c r="C808" s="378">
        <v>1689</v>
      </c>
      <c r="D808" s="293" t="s">
        <v>681</v>
      </c>
      <c r="E808" s="289" t="s">
        <v>48</v>
      </c>
      <c r="F808" s="286">
        <f t="shared" si="36"/>
        <v>0</v>
      </c>
      <c r="G808" s="286" t="str">
        <f t="shared" si="35"/>
        <v>0</v>
      </c>
      <c r="H808" s="287">
        <f t="shared" si="37"/>
        <v>0</v>
      </c>
      <c r="J808" s="216"/>
    </row>
    <row r="809" spans="3:10">
      <c r="C809" s="378">
        <v>1757</v>
      </c>
      <c r="D809" s="293" t="s">
        <v>610</v>
      </c>
      <c r="E809" s="289" t="s">
        <v>75</v>
      </c>
      <c r="F809" s="286">
        <f t="shared" si="36"/>
        <v>0</v>
      </c>
      <c r="G809" s="286" t="str">
        <f t="shared" si="35"/>
        <v>0</v>
      </c>
      <c r="H809" s="287">
        <f t="shared" si="37"/>
        <v>0</v>
      </c>
      <c r="J809" s="216"/>
    </row>
    <row r="810" spans="3:10">
      <c r="C810" s="378">
        <v>2145</v>
      </c>
      <c r="D810" s="293" t="s">
        <v>611</v>
      </c>
      <c r="E810" s="289" t="s">
        <v>48</v>
      </c>
      <c r="F810" s="286">
        <f t="shared" si="36"/>
        <v>24</v>
      </c>
      <c r="G810" s="286">
        <f t="shared" si="35"/>
        <v>6068.166666666667</v>
      </c>
      <c r="H810" s="287">
        <f t="shared" si="37"/>
        <v>145636</v>
      </c>
      <c r="J810" s="216"/>
    </row>
    <row r="811" spans="3:10">
      <c r="C811" s="378">
        <v>2373</v>
      </c>
      <c r="D811" s="293" t="s">
        <v>750</v>
      </c>
      <c r="E811" s="289" t="s">
        <v>75</v>
      </c>
      <c r="F811" s="286">
        <f t="shared" si="36"/>
        <v>48</v>
      </c>
      <c r="G811" s="286">
        <f t="shared" si="35"/>
        <v>4909.083333333333</v>
      </c>
      <c r="H811" s="287">
        <f t="shared" si="37"/>
        <v>235636</v>
      </c>
      <c r="J811" s="216"/>
    </row>
    <row r="812" spans="3:10">
      <c r="C812" s="378">
        <v>2582</v>
      </c>
      <c r="D812" s="293" t="s">
        <v>909</v>
      </c>
      <c r="E812" s="289" t="s">
        <v>75</v>
      </c>
      <c r="F812" s="286">
        <f t="shared" si="36"/>
        <v>0</v>
      </c>
      <c r="G812" s="286" t="str">
        <f t="shared" si="35"/>
        <v>0</v>
      </c>
      <c r="H812" s="287">
        <f t="shared" si="37"/>
        <v>0</v>
      </c>
      <c r="J812" s="216"/>
    </row>
    <row r="813" spans="3:10">
      <c r="C813" s="378">
        <v>2583</v>
      </c>
      <c r="D813" s="293" t="s">
        <v>910</v>
      </c>
      <c r="E813" s="289" t="s">
        <v>75</v>
      </c>
      <c r="F813" s="286">
        <f t="shared" si="36"/>
        <v>240</v>
      </c>
      <c r="G813" s="286">
        <f t="shared" si="35"/>
        <v>2931.8333333333335</v>
      </c>
      <c r="H813" s="287">
        <f t="shared" si="37"/>
        <v>703640</v>
      </c>
      <c r="J813" s="216"/>
    </row>
    <row r="814" spans="3:10">
      <c r="C814" s="378">
        <v>7415</v>
      </c>
      <c r="D814" s="293" t="s">
        <v>612</v>
      </c>
      <c r="E814" s="289" t="s">
        <v>75</v>
      </c>
      <c r="F814" s="286">
        <f t="shared" si="36"/>
        <v>24</v>
      </c>
      <c r="G814" s="286">
        <f t="shared" si="35"/>
        <v>7772.75</v>
      </c>
      <c r="H814" s="287">
        <f t="shared" si="37"/>
        <v>186546</v>
      </c>
      <c r="J814" s="216"/>
    </row>
    <row r="815" spans="3:10">
      <c r="C815" s="378">
        <v>7615</v>
      </c>
      <c r="D815" s="293" t="s">
        <v>613</v>
      </c>
      <c r="E815" s="289" t="s">
        <v>75</v>
      </c>
      <c r="F815" s="286">
        <f t="shared" si="36"/>
        <v>24</v>
      </c>
      <c r="G815" s="286">
        <f t="shared" si="35"/>
        <v>7772.75</v>
      </c>
      <c r="H815" s="287">
        <f t="shared" si="37"/>
        <v>186546</v>
      </c>
      <c r="J815" s="216"/>
    </row>
    <row r="816" spans="3:10">
      <c r="C816" s="288" t="s">
        <v>683</v>
      </c>
      <c r="D816" s="293" t="s">
        <v>630</v>
      </c>
      <c r="E816" s="289" t="s">
        <v>99</v>
      </c>
      <c r="F816" s="286">
        <f t="shared" si="36"/>
        <v>18</v>
      </c>
      <c r="G816" s="286">
        <f t="shared" si="35"/>
        <v>57272</v>
      </c>
      <c r="H816" s="287">
        <f t="shared" si="37"/>
        <v>1030896</v>
      </c>
      <c r="J816" s="216"/>
    </row>
    <row r="817" spans="3:10">
      <c r="C817" s="167" t="s">
        <v>684</v>
      </c>
      <c r="D817" s="293" t="s">
        <v>682</v>
      </c>
      <c r="E817" s="293" t="s">
        <v>99</v>
      </c>
      <c r="F817" s="286">
        <f t="shared" si="36"/>
        <v>16</v>
      </c>
      <c r="G817" s="286">
        <f t="shared" si="35"/>
        <v>68181</v>
      </c>
      <c r="H817" s="287">
        <f t="shared" si="37"/>
        <v>1090896</v>
      </c>
      <c r="J817" s="216"/>
    </row>
    <row r="818" spans="3:10">
      <c r="C818" s="167" t="s">
        <v>817</v>
      </c>
      <c r="D818" s="293" t="s">
        <v>632</v>
      </c>
      <c r="E818" s="293" t="s">
        <v>4</v>
      </c>
      <c r="F818" s="286">
        <f t="shared" si="36"/>
        <v>1.5</v>
      </c>
      <c r="G818" s="286">
        <f t="shared" si="35"/>
        <v>114944</v>
      </c>
      <c r="H818" s="287">
        <f t="shared" si="37"/>
        <v>172416</v>
      </c>
      <c r="J818" s="216"/>
    </row>
    <row r="819" spans="3:10">
      <c r="C819" s="167" t="s">
        <v>807</v>
      </c>
      <c r="D819" s="293" t="s">
        <v>549</v>
      </c>
      <c r="E819" s="293" t="s">
        <v>99</v>
      </c>
      <c r="F819" s="286">
        <f t="shared" si="36"/>
        <v>5</v>
      </c>
      <c r="G819" s="286">
        <f t="shared" si="35"/>
        <v>13000</v>
      </c>
      <c r="H819" s="287">
        <f t="shared" si="37"/>
        <v>65000</v>
      </c>
      <c r="J819" s="216"/>
    </row>
    <row r="820" spans="3:10">
      <c r="C820" s="167" t="s">
        <v>822</v>
      </c>
      <c r="D820" s="293" t="s">
        <v>634</v>
      </c>
      <c r="E820" s="293" t="s">
        <v>4</v>
      </c>
      <c r="F820" s="286">
        <f t="shared" si="36"/>
        <v>2</v>
      </c>
      <c r="G820" s="286">
        <f t="shared" si="35"/>
        <v>21988</v>
      </c>
      <c r="H820" s="287">
        <f t="shared" si="37"/>
        <v>43976</v>
      </c>
      <c r="J820" s="216"/>
    </row>
    <row r="821" spans="3:10">
      <c r="C821" s="167" t="s">
        <v>663</v>
      </c>
      <c r="D821" s="293" t="s">
        <v>664</v>
      </c>
      <c r="E821" s="293" t="s">
        <v>76</v>
      </c>
      <c r="F821" s="286">
        <f t="shared" si="36"/>
        <v>9</v>
      </c>
      <c r="G821" s="286">
        <f t="shared" si="35"/>
        <v>39984.444444444445</v>
      </c>
      <c r="H821" s="287">
        <f t="shared" si="37"/>
        <v>359860</v>
      </c>
      <c r="J821" s="216"/>
    </row>
    <row r="822" spans="3:10">
      <c r="C822" s="167" t="s">
        <v>823</v>
      </c>
      <c r="D822" s="293" t="s">
        <v>655</v>
      </c>
      <c r="E822" s="293" t="s">
        <v>188</v>
      </c>
      <c r="F822" s="286">
        <f t="shared" si="36"/>
        <v>8</v>
      </c>
      <c r="G822" s="286">
        <f t="shared" si="35"/>
        <v>68160.25</v>
      </c>
      <c r="H822" s="287">
        <f t="shared" si="37"/>
        <v>545282</v>
      </c>
      <c r="J822" s="216"/>
    </row>
    <row r="823" spans="3:10">
      <c r="C823" s="167" t="s">
        <v>654</v>
      </c>
      <c r="D823" s="293" t="s">
        <v>659</v>
      </c>
      <c r="E823" s="293" t="s">
        <v>188</v>
      </c>
      <c r="F823" s="286">
        <f t="shared" si="36"/>
        <v>7</v>
      </c>
      <c r="G823" s="286">
        <f t="shared" si="35"/>
        <v>68074.857142857145</v>
      </c>
      <c r="H823" s="287">
        <f t="shared" si="37"/>
        <v>476524</v>
      </c>
      <c r="J823" s="216"/>
    </row>
    <row r="824" spans="3:10">
      <c r="C824" s="167" t="s">
        <v>687</v>
      </c>
      <c r="D824" s="293" t="s">
        <v>688</v>
      </c>
      <c r="E824" s="293" t="s">
        <v>75</v>
      </c>
      <c r="F824" s="286">
        <f t="shared" si="36"/>
        <v>1</v>
      </c>
      <c r="G824" s="286">
        <f t="shared" si="35"/>
        <v>0</v>
      </c>
      <c r="H824" s="287">
        <f t="shared" si="37"/>
        <v>0</v>
      </c>
      <c r="J824" s="216"/>
    </row>
    <row r="825" spans="3:10">
      <c r="C825" s="167" t="s">
        <v>689</v>
      </c>
      <c r="D825" s="293" t="s">
        <v>690</v>
      </c>
      <c r="E825" s="293" t="s">
        <v>75</v>
      </c>
      <c r="F825" s="286">
        <f t="shared" si="36"/>
        <v>8</v>
      </c>
      <c r="G825" s="286">
        <f t="shared" si="35"/>
        <v>67125.25</v>
      </c>
      <c r="H825" s="287">
        <f t="shared" si="37"/>
        <v>537002</v>
      </c>
      <c r="J825" s="216"/>
    </row>
    <row r="826" spans="3:10">
      <c r="C826" s="167" t="s">
        <v>691</v>
      </c>
      <c r="D826" s="293" t="s">
        <v>692</v>
      </c>
      <c r="E826" s="293" t="s">
        <v>75</v>
      </c>
      <c r="F826" s="286">
        <f t="shared" si="36"/>
        <v>2</v>
      </c>
      <c r="G826" s="286">
        <f t="shared" si="35"/>
        <v>75175</v>
      </c>
      <c r="H826" s="287">
        <f t="shared" si="37"/>
        <v>150350</v>
      </c>
      <c r="J826" s="216"/>
    </row>
    <row r="827" spans="3:10">
      <c r="C827" s="167" t="s">
        <v>693</v>
      </c>
      <c r="D827" s="293" t="s">
        <v>694</v>
      </c>
      <c r="E827" s="293" t="s">
        <v>75</v>
      </c>
      <c r="F827" s="286">
        <f t="shared" si="36"/>
        <v>5</v>
      </c>
      <c r="G827" s="286">
        <f t="shared" si="35"/>
        <v>83600</v>
      </c>
      <c r="H827" s="287">
        <f t="shared" si="37"/>
        <v>418000</v>
      </c>
      <c r="J827" s="216"/>
    </row>
    <row r="828" spans="3:10">
      <c r="C828" s="167" t="s">
        <v>657</v>
      </c>
      <c r="D828" s="293" t="s">
        <v>656</v>
      </c>
      <c r="E828" s="293" t="s">
        <v>188</v>
      </c>
      <c r="F828" s="286">
        <f t="shared" si="36"/>
        <v>4</v>
      </c>
      <c r="G828" s="286">
        <f t="shared" si="35"/>
        <v>67084.25</v>
      </c>
      <c r="H828" s="287">
        <f t="shared" si="37"/>
        <v>268337</v>
      </c>
      <c r="J828" s="216"/>
    </row>
    <row r="829" spans="3:10">
      <c r="C829" s="167" t="s">
        <v>695</v>
      </c>
      <c r="D829" s="293" t="s">
        <v>696</v>
      </c>
      <c r="E829" s="293" t="s">
        <v>99</v>
      </c>
      <c r="F829" s="286">
        <f t="shared" si="36"/>
        <v>4</v>
      </c>
      <c r="G829" s="286">
        <f t="shared" si="35"/>
        <v>50000</v>
      </c>
      <c r="H829" s="287">
        <f t="shared" si="37"/>
        <v>200000</v>
      </c>
      <c r="J829" s="216"/>
    </row>
    <row r="830" spans="3:10">
      <c r="C830" s="167" t="s">
        <v>658</v>
      </c>
      <c r="D830" s="293" t="s">
        <v>633</v>
      </c>
      <c r="E830" s="293" t="s">
        <v>4</v>
      </c>
      <c r="F830" s="286">
        <f t="shared" si="36"/>
        <v>6</v>
      </c>
      <c r="G830" s="286">
        <f t="shared" si="35"/>
        <v>215694.33333333334</v>
      </c>
      <c r="H830" s="287">
        <f t="shared" si="37"/>
        <v>1294166</v>
      </c>
      <c r="J830" s="216"/>
    </row>
    <row r="831" spans="3:10">
      <c r="C831" s="167" t="s">
        <v>639</v>
      </c>
      <c r="D831" s="293" t="s">
        <v>620</v>
      </c>
      <c r="E831" s="293" t="s">
        <v>4</v>
      </c>
      <c r="F831" s="286">
        <f t="shared" si="36"/>
        <v>6</v>
      </c>
      <c r="G831" s="286">
        <f t="shared" si="35"/>
        <v>185000</v>
      </c>
      <c r="H831" s="287">
        <f t="shared" si="37"/>
        <v>1110000</v>
      </c>
      <c r="J831" s="216"/>
    </row>
    <row r="832" spans="3:10">
      <c r="C832" s="167" t="s">
        <v>668</v>
      </c>
      <c r="D832" s="293" t="s">
        <v>669</v>
      </c>
      <c r="E832" s="293" t="s">
        <v>4</v>
      </c>
      <c r="F832" s="286">
        <f t="shared" si="36"/>
        <v>0</v>
      </c>
      <c r="G832" s="286" t="str">
        <f t="shared" si="35"/>
        <v>0</v>
      </c>
      <c r="H832" s="287">
        <f t="shared" si="37"/>
        <v>0</v>
      </c>
      <c r="J832" s="216"/>
    </row>
    <row r="833" spans="3:10">
      <c r="C833" s="167" t="s">
        <v>951</v>
      </c>
      <c r="D833" s="371" t="s">
        <v>959</v>
      </c>
      <c r="E833" s="293"/>
      <c r="F833" s="286">
        <f t="shared" si="36"/>
        <v>19</v>
      </c>
      <c r="G833" s="286">
        <f t="shared" si="35"/>
        <v>36488.42105263158</v>
      </c>
      <c r="H833" s="287">
        <f t="shared" si="37"/>
        <v>693280</v>
      </c>
      <c r="J833" s="216"/>
    </row>
    <row r="834" spans="3:10">
      <c r="C834" s="167" t="s">
        <v>640</v>
      </c>
      <c r="D834" s="293" t="s">
        <v>621</v>
      </c>
      <c r="E834" s="293" t="s">
        <v>8</v>
      </c>
      <c r="F834" s="286">
        <f t="shared" si="36"/>
        <v>48</v>
      </c>
      <c r="G834" s="286">
        <f t="shared" si="35"/>
        <v>27105.75</v>
      </c>
      <c r="H834" s="287">
        <f t="shared" si="37"/>
        <v>1301076</v>
      </c>
      <c r="J834" s="216"/>
    </row>
    <row r="835" spans="3:10">
      <c r="C835" s="167" t="s">
        <v>908</v>
      </c>
      <c r="D835" s="293" t="s">
        <v>624</v>
      </c>
      <c r="E835" s="293" t="s">
        <v>75</v>
      </c>
      <c r="F835" s="286">
        <f t="shared" si="36"/>
        <v>22</v>
      </c>
      <c r="G835" s="286">
        <f t="shared" si="35"/>
        <v>190909</v>
      </c>
      <c r="H835" s="287">
        <f t="shared" si="37"/>
        <v>4199998</v>
      </c>
      <c r="J835" s="216"/>
    </row>
    <row r="836" spans="3:10">
      <c r="C836" s="167" t="s">
        <v>697</v>
      </c>
      <c r="D836" s="293" t="s">
        <v>698</v>
      </c>
      <c r="E836" s="293" t="s">
        <v>75</v>
      </c>
      <c r="F836" s="286">
        <f t="shared" si="36"/>
        <v>0</v>
      </c>
      <c r="G836" s="286" t="str">
        <f t="shared" si="35"/>
        <v>0</v>
      </c>
      <c r="H836" s="287">
        <f t="shared" si="37"/>
        <v>0</v>
      </c>
      <c r="J836" s="216"/>
    </row>
    <row r="837" spans="3:10">
      <c r="C837" s="167" t="s">
        <v>641</v>
      </c>
      <c r="D837" s="293" t="s">
        <v>622</v>
      </c>
      <c r="E837" s="293" t="s">
        <v>623</v>
      </c>
      <c r="F837" s="286">
        <f t="shared" si="36"/>
        <v>40</v>
      </c>
      <c r="G837" s="286">
        <f t="shared" si="35"/>
        <v>8626</v>
      </c>
      <c r="H837" s="287">
        <f t="shared" si="37"/>
        <v>345040</v>
      </c>
      <c r="J837" s="216"/>
    </row>
    <row r="838" spans="3:10">
      <c r="C838" s="167" t="s">
        <v>919</v>
      </c>
      <c r="D838" s="293" t="s">
        <v>920</v>
      </c>
      <c r="E838" s="293" t="s">
        <v>115</v>
      </c>
      <c r="F838" s="286">
        <f t="shared" si="36"/>
        <v>8</v>
      </c>
      <c r="G838" s="286">
        <f t="shared" si="35"/>
        <v>49999.625</v>
      </c>
      <c r="H838" s="287">
        <f t="shared" si="37"/>
        <v>399997</v>
      </c>
      <c r="J838" s="216"/>
    </row>
    <row r="839" spans="3:10">
      <c r="C839" s="167"/>
      <c r="D839" s="293" t="s">
        <v>475</v>
      </c>
      <c r="E839" s="293"/>
      <c r="F839" s="286">
        <f t="shared" si="36"/>
        <v>0</v>
      </c>
      <c r="G839" s="286" t="str">
        <f t="shared" si="35"/>
        <v>0</v>
      </c>
      <c r="H839" s="287">
        <f t="shared" si="37"/>
        <v>0</v>
      </c>
      <c r="J839" s="216"/>
    </row>
    <row r="840" spans="3:10">
      <c r="C840" s="167"/>
      <c r="D840" s="293" t="s">
        <v>391</v>
      </c>
      <c r="E840" s="293"/>
      <c r="F840" s="286">
        <f t="shared" si="36"/>
        <v>0</v>
      </c>
      <c r="G840" s="286" t="str">
        <f t="shared" si="35"/>
        <v>0</v>
      </c>
      <c r="H840" s="287">
        <f t="shared" si="37"/>
        <v>0</v>
      </c>
      <c r="J840" s="216"/>
    </row>
    <row r="841" spans="3:10">
      <c r="C841" s="167" t="s">
        <v>383</v>
      </c>
      <c r="D841" s="293" t="s">
        <v>384</v>
      </c>
      <c r="E841" s="293" t="s">
        <v>8</v>
      </c>
      <c r="F841" s="286">
        <f t="shared" si="36"/>
        <v>20</v>
      </c>
      <c r="G841" s="286">
        <f t="shared" si="35"/>
        <v>72999.600000000006</v>
      </c>
      <c r="H841" s="287">
        <f t="shared" si="37"/>
        <v>1459992</v>
      </c>
      <c r="J841" s="216"/>
    </row>
    <row r="842" spans="3:10">
      <c r="C842" s="167" t="s">
        <v>385</v>
      </c>
      <c r="D842" s="293" t="s">
        <v>386</v>
      </c>
      <c r="E842" s="293" t="s">
        <v>27</v>
      </c>
      <c r="F842" s="286">
        <f t="shared" si="36"/>
        <v>20</v>
      </c>
      <c r="G842" s="286">
        <f t="shared" si="35"/>
        <v>14809.25</v>
      </c>
      <c r="H842" s="287">
        <f t="shared" si="37"/>
        <v>296185</v>
      </c>
      <c r="J842" s="216"/>
    </row>
    <row r="843" spans="3:10">
      <c r="C843" s="167" t="s">
        <v>387</v>
      </c>
      <c r="D843" s="293" t="s">
        <v>388</v>
      </c>
      <c r="E843" s="293" t="s">
        <v>27</v>
      </c>
      <c r="F843" s="286">
        <f t="shared" si="36"/>
        <v>0</v>
      </c>
      <c r="G843" s="286" t="str">
        <f t="shared" si="35"/>
        <v>0</v>
      </c>
      <c r="H843" s="287">
        <f t="shared" si="37"/>
        <v>0</v>
      </c>
      <c r="J843" s="216"/>
    </row>
    <row r="844" spans="3:10">
      <c r="C844" s="167" t="s">
        <v>824</v>
      </c>
      <c r="D844" s="293" t="s">
        <v>825</v>
      </c>
      <c r="E844" s="293" t="s">
        <v>816</v>
      </c>
      <c r="F844" s="286">
        <f t="shared" si="36"/>
        <v>1</v>
      </c>
      <c r="G844" s="286">
        <f t="shared" si="35"/>
        <v>100000</v>
      </c>
      <c r="H844" s="287">
        <f t="shared" si="37"/>
        <v>100000</v>
      </c>
      <c r="J844" s="216"/>
    </row>
    <row r="845" spans="3:10">
      <c r="C845" s="167" t="s">
        <v>814</v>
      </c>
      <c r="D845" s="293" t="s">
        <v>815</v>
      </c>
      <c r="E845" s="293" t="s">
        <v>816</v>
      </c>
      <c r="F845" s="286">
        <f t="shared" si="36"/>
        <v>0</v>
      </c>
      <c r="G845" s="286" t="str">
        <f t="shared" si="35"/>
        <v>0</v>
      </c>
      <c r="H845" s="287">
        <f t="shared" si="37"/>
        <v>0</v>
      </c>
      <c r="J845" s="216"/>
    </row>
    <row r="846" spans="3:10">
      <c r="C846" s="167" t="s">
        <v>389</v>
      </c>
      <c r="D846" s="293" t="s">
        <v>390</v>
      </c>
      <c r="E846" s="293" t="s">
        <v>8</v>
      </c>
      <c r="F846" s="286">
        <f t="shared" si="36"/>
        <v>4</v>
      </c>
      <c r="G846" s="286">
        <f t="shared" ref="G846:G911" si="38">IF(F846,H846/F846,"0")</f>
        <v>30000</v>
      </c>
      <c r="H846" s="287">
        <f t="shared" si="37"/>
        <v>120000</v>
      </c>
      <c r="J846" s="216"/>
    </row>
    <row r="847" spans="3:10">
      <c r="C847" s="167"/>
      <c r="D847" s="293" t="s">
        <v>475</v>
      </c>
      <c r="E847" s="293"/>
      <c r="F847" s="286">
        <f t="shared" si="36"/>
        <v>0</v>
      </c>
      <c r="G847" s="286" t="str">
        <f t="shared" si="38"/>
        <v>0</v>
      </c>
      <c r="H847" s="287">
        <f t="shared" si="37"/>
        <v>0</v>
      </c>
      <c r="J847" s="216"/>
    </row>
    <row r="848" spans="3:10">
      <c r="C848" s="167"/>
      <c r="D848" s="293" t="s">
        <v>430</v>
      </c>
      <c r="E848" s="293"/>
      <c r="F848" s="286">
        <f t="shared" si="36"/>
        <v>0</v>
      </c>
      <c r="G848" s="286" t="str">
        <f t="shared" si="38"/>
        <v>0</v>
      </c>
      <c r="H848" s="287">
        <f t="shared" si="37"/>
        <v>0</v>
      </c>
      <c r="J848" s="216"/>
    </row>
    <row r="849" spans="3:10">
      <c r="C849" s="167" t="s">
        <v>392</v>
      </c>
      <c r="D849" s="293" t="s">
        <v>393</v>
      </c>
      <c r="E849" s="293" t="s">
        <v>26</v>
      </c>
      <c r="F849" s="286">
        <f t="shared" ref="F849:F914" si="39">SUMIF($C$6:$C$516,C849,$F$6:$F$516)</f>
        <v>0</v>
      </c>
      <c r="G849" s="286" t="str">
        <f t="shared" si="38"/>
        <v>0</v>
      </c>
      <c r="H849" s="287">
        <f t="shared" ref="H849:H914" si="40">SUMIF($C$6:$C$516,C849,$H$6:$H$516)</f>
        <v>0</v>
      </c>
      <c r="J849" s="216"/>
    </row>
    <row r="850" spans="3:10">
      <c r="C850" s="167" t="s">
        <v>394</v>
      </c>
      <c r="D850" s="293" t="s">
        <v>395</v>
      </c>
      <c r="E850" s="293" t="s">
        <v>26</v>
      </c>
      <c r="F850" s="286">
        <f t="shared" si="39"/>
        <v>0</v>
      </c>
      <c r="G850" s="286" t="str">
        <f t="shared" si="38"/>
        <v>0</v>
      </c>
      <c r="H850" s="287">
        <f t="shared" si="40"/>
        <v>0</v>
      </c>
      <c r="J850" s="216"/>
    </row>
    <row r="851" spans="3:10">
      <c r="C851" s="167" t="s">
        <v>396</v>
      </c>
      <c r="D851" s="293" t="s">
        <v>397</v>
      </c>
      <c r="E851" s="293" t="s">
        <v>75</v>
      </c>
      <c r="F851" s="286">
        <f t="shared" si="39"/>
        <v>0</v>
      </c>
      <c r="G851" s="286" t="str">
        <f t="shared" si="38"/>
        <v>0</v>
      </c>
      <c r="H851" s="287">
        <f t="shared" si="40"/>
        <v>0</v>
      </c>
      <c r="J851" s="216"/>
    </row>
    <row r="852" spans="3:10">
      <c r="C852" s="167" t="s">
        <v>406</v>
      </c>
      <c r="D852" s="293" t="s">
        <v>407</v>
      </c>
      <c r="E852" s="293" t="s">
        <v>75</v>
      </c>
      <c r="F852" s="286">
        <f t="shared" si="39"/>
        <v>0</v>
      </c>
      <c r="G852" s="286" t="str">
        <f t="shared" si="38"/>
        <v>0</v>
      </c>
      <c r="H852" s="287">
        <f t="shared" si="40"/>
        <v>0</v>
      </c>
      <c r="J852" s="216"/>
    </row>
    <row r="853" spans="3:10">
      <c r="C853" s="167" t="s">
        <v>408</v>
      </c>
      <c r="D853" s="293" t="s">
        <v>409</v>
      </c>
      <c r="E853" s="293" t="s">
        <v>75</v>
      </c>
      <c r="F853" s="286">
        <f t="shared" si="39"/>
        <v>0</v>
      </c>
      <c r="G853" s="286" t="str">
        <f t="shared" si="38"/>
        <v>0</v>
      </c>
      <c r="H853" s="287">
        <f t="shared" si="40"/>
        <v>0</v>
      </c>
      <c r="J853" s="216"/>
    </row>
    <row r="854" spans="3:10">
      <c r="C854" s="167" t="s">
        <v>402</v>
      </c>
      <c r="D854" s="293" t="s">
        <v>403</v>
      </c>
      <c r="E854" s="293" t="s">
        <v>75</v>
      </c>
      <c r="F854" s="286">
        <f t="shared" si="39"/>
        <v>0</v>
      </c>
      <c r="G854" s="286" t="str">
        <f t="shared" si="38"/>
        <v>0</v>
      </c>
      <c r="H854" s="287">
        <f t="shared" si="40"/>
        <v>0</v>
      </c>
      <c r="J854" s="216"/>
    </row>
    <row r="855" spans="3:10">
      <c r="C855" s="167" t="s">
        <v>410</v>
      </c>
      <c r="D855" s="293" t="s">
        <v>411</v>
      </c>
      <c r="E855" s="293" t="s">
        <v>99</v>
      </c>
      <c r="F855" s="286">
        <f t="shared" si="39"/>
        <v>0</v>
      </c>
      <c r="G855" s="286" t="str">
        <f t="shared" si="38"/>
        <v>0</v>
      </c>
      <c r="H855" s="287">
        <f t="shared" si="40"/>
        <v>0</v>
      </c>
      <c r="J855" s="216"/>
    </row>
    <row r="856" spans="3:10">
      <c r="C856" s="167" t="s">
        <v>404</v>
      </c>
      <c r="D856" s="293" t="s">
        <v>405</v>
      </c>
      <c r="E856" s="293" t="s">
        <v>28</v>
      </c>
      <c r="F856" s="286">
        <f t="shared" si="39"/>
        <v>0</v>
      </c>
      <c r="G856" s="286" t="str">
        <f t="shared" si="38"/>
        <v>0</v>
      </c>
      <c r="H856" s="287">
        <f t="shared" si="40"/>
        <v>0</v>
      </c>
      <c r="J856" s="216"/>
    </row>
    <row r="857" spans="3:10">
      <c r="C857" s="167" t="s">
        <v>400</v>
      </c>
      <c r="D857" s="293" t="s">
        <v>401</v>
      </c>
      <c r="E857" s="293" t="s">
        <v>28</v>
      </c>
      <c r="F857" s="286">
        <f t="shared" si="39"/>
        <v>0</v>
      </c>
      <c r="G857" s="286" t="str">
        <f t="shared" si="38"/>
        <v>0</v>
      </c>
      <c r="H857" s="287">
        <f t="shared" si="40"/>
        <v>0</v>
      </c>
      <c r="J857" s="216"/>
    </row>
    <row r="858" spans="3:10">
      <c r="C858" s="167" t="s">
        <v>412</v>
      </c>
      <c r="D858" s="293" t="s">
        <v>413</v>
      </c>
      <c r="E858" s="293" t="s">
        <v>414</v>
      </c>
      <c r="F858" s="286">
        <f t="shared" si="39"/>
        <v>60</v>
      </c>
      <c r="G858" s="286">
        <f t="shared" si="38"/>
        <v>9600</v>
      </c>
      <c r="H858" s="287">
        <f t="shared" si="40"/>
        <v>576000</v>
      </c>
      <c r="J858" s="216"/>
    </row>
    <row r="859" spans="3:10">
      <c r="C859" s="167" t="s">
        <v>415</v>
      </c>
      <c r="D859" s="293" t="s">
        <v>416</v>
      </c>
      <c r="E859" s="293" t="s">
        <v>417</v>
      </c>
      <c r="F859" s="286">
        <f t="shared" si="39"/>
        <v>0</v>
      </c>
      <c r="G859" s="286" t="str">
        <f t="shared" si="38"/>
        <v>0</v>
      </c>
      <c r="H859" s="287">
        <f t="shared" si="40"/>
        <v>0</v>
      </c>
      <c r="J859" s="216"/>
    </row>
    <row r="860" spans="3:10">
      <c r="C860" s="167" t="s">
        <v>398</v>
      </c>
      <c r="D860" s="293" t="s">
        <v>399</v>
      </c>
      <c r="E860" s="293" t="s">
        <v>27</v>
      </c>
      <c r="F860" s="286">
        <f t="shared" si="39"/>
        <v>0</v>
      </c>
      <c r="G860" s="286" t="str">
        <f t="shared" si="38"/>
        <v>0</v>
      </c>
      <c r="H860" s="287">
        <f t="shared" si="40"/>
        <v>0</v>
      </c>
      <c r="J860" s="216"/>
    </row>
    <row r="861" spans="3:10">
      <c r="C861" s="167" t="s">
        <v>422</v>
      </c>
      <c r="D861" s="293" t="s">
        <v>423</v>
      </c>
      <c r="E861" s="293" t="s">
        <v>4</v>
      </c>
      <c r="F861" s="286">
        <f t="shared" si="39"/>
        <v>20</v>
      </c>
      <c r="G861" s="286">
        <f t="shared" si="38"/>
        <v>28900.3</v>
      </c>
      <c r="H861" s="287">
        <f t="shared" si="40"/>
        <v>578006</v>
      </c>
      <c r="J861" s="216"/>
    </row>
    <row r="862" spans="3:10">
      <c r="C862" s="167" t="s">
        <v>424</v>
      </c>
      <c r="D862" s="293" t="s">
        <v>425</v>
      </c>
      <c r="E862" s="293" t="s">
        <v>27</v>
      </c>
      <c r="F862" s="286">
        <f t="shared" si="39"/>
        <v>0</v>
      </c>
      <c r="G862" s="286" t="str">
        <f t="shared" si="38"/>
        <v>0</v>
      </c>
      <c r="H862" s="287">
        <f t="shared" si="40"/>
        <v>0</v>
      </c>
      <c r="J862" s="216"/>
    </row>
    <row r="863" spans="3:10">
      <c r="C863" s="167" t="s">
        <v>418</v>
      </c>
      <c r="D863" s="293" t="s">
        <v>419</v>
      </c>
      <c r="E863" s="293" t="s">
        <v>414</v>
      </c>
      <c r="F863" s="286">
        <f t="shared" si="39"/>
        <v>0</v>
      </c>
      <c r="G863" s="286" t="str">
        <f t="shared" si="38"/>
        <v>0</v>
      </c>
      <c r="H863" s="287">
        <f t="shared" si="40"/>
        <v>0</v>
      </c>
      <c r="J863" s="216"/>
    </row>
    <row r="864" spans="3:10">
      <c r="C864" s="167" t="s">
        <v>748</v>
      </c>
      <c r="D864" s="293" t="s">
        <v>749</v>
      </c>
      <c r="E864" s="293" t="s">
        <v>27</v>
      </c>
      <c r="F864" s="286">
        <f t="shared" si="39"/>
        <v>0</v>
      </c>
      <c r="G864" s="286" t="str">
        <f t="shared" si="38"/>
        <v>0</v>
      </c>
      <c r="H864" s="287">
        <f t="shared" si="40"/>
        <v>0</v>
      </c>
      <c r="J864" s="216"/>
    </row>
    <row r="865" spans="3:10">
      <c r="C865" s="167" t="s">
        <v>428</v>
      </c>
      <c r="D865" s="293" t="s">
        <v>429</v>
      </c>
      <c r="E865" s="293" t="s">
        <v>28</v>
      </c>
      <c r="F865" s="286">
        <f t="shared" si="39"/>
        <v>4</v>
      </c>
      <c r="G865" s="286">
        <f t="shared" si="38"/>
        <v>6000</v>
      </c>
      <c r="H865" s="287">
        <f t="shared" si="40"/>
        <v>24000</v>
      </c>
      <c r="J865" s="216"/>
    </row>
    <row r="866" spans="3:10">
      <c r="C866" s="167" t="s">
        <v>420</v>
      </c>
      <c r="D866" s="293" t="s">
        <v>421</v>
      </c>
      <c r="E866" s="293" t="s">
        <v>27</v>
      </c>
      <c r="F866" s="286">
        <f t="shared" si="39"/>
        <v>0</v>
      </c>
      <c r="G866" s="286" t="str">
        <f t="shared" si="38"/>
        <v>0</v>
      </c>
      <c r="H866" s="287">
        <f t="shared" si="40"/>
        <v>0</v>
      </c>
      <c r="J866" s="216"/>
    </row>
    <row r="867" spans="3:10">
      <c r="C867" s="167" t="s">
        <v>962</v>
      </c>
      <c r="D867" s="293" t="s">
        <v>964</v>
      </c>
      <c r="E867" s="293"/>
      <c r="F867" s="286">
        <f t="shared" si="39"/>
        <v>0</v>
      </c>
      <c r="G867" s="286" t="str">
        <f t="shared" si="38"/>
        <v>0</v>
      </c>
      <c r="H867" s="287">
        <f t="shared" si="40"/>
        <v>0</v>
      </c>
      <c r="J867" s="216"/>
    </row>
    <row r="868" spans="3:10">
      <c r="C868" s="167" t="s">
        <v>963</v>
      </c>
      <c r="D868" s="293" t="s">
        <v>965</v>
      </c>
      <c r="E868" s="293"/>
      <c r="F868" s="286">
        <f t="shared" si="39"/>
        <v>0</v>
      </c>
      <c r="G868" s="286" t="str">
        <f t="shared" si="38"/>
        <v>0</v>
      </c>
      <c r="H868" s="287">
        <f t="shared" si="40"/>
        <v>0</v>
      </c>
      <c r="J868" s="216"/>
    </row>
    <row r="869" spans="3:10">
      <c r="C869" s="167" t="s">
        <v>510</v>
      </c>
      <c r="D869" s="293" t="s">
        <v>511</v>
      </c>
      <c r="E869" s="293" t="s">
        <v>27</v>
      </c>
      <c r="F869" s="286">
        <f t="shared" si="39"/>
        <v>0</v>
      </c>
      <c r="G869" s="286" t="str">
        <f t="shared" si="38"/>
        <v>0</v>
      </c>
      <c r="H869" s="287">
        <f t="shared" si="40"/>
        <v>0</v>
      </c>
      <c r="J869" s="216"/>
    </row>
    <row r="870" spans="3:10">
      <c r="C870" s="167" t="s">
        <v>426</v>
      </c>
      <c r="D870" s="293" t="s">
        <v>427</v>
      </c>
      <c r="E870" s="293" t="s">
        <v>417</v>
      </c>
      <c r="F870" s="286">
        <f t="shared" si="39"/>
        <v>0</v>
      </c>
      <c r="G870" s="286" t="str">
        <f t="shared" si="38"/>
        <v>0</v>
      </c>
      <c r="H870" s="287">
        <f t="shared" si="40"/>
        <v>0</v>
      </c>
      <c r="J870" s="216"/>
    </row>
    <row r="871" spans="3:10">
      <c r="C871" s="167"/>
      <c r="D871" s="293" t="s">
        <v>475</v>
      </c>
      <c r="E871" s="293"/>
      <c r="F871" s="286">
        <f t="shared" si="39"/>
        <v>0</v>
      </c>
      <c r="G871" s="286" t="str">
        <f t="shared" si="38"/>
        <v>0</v>
      </c>
      <c r="H871" s="287">
        <f t="shared" si="40"/>
        <v>0</v>
      </c>
      <c r="J871" s="216"/>
    </row>
    <row r="872" spans="3:10">
      <c r="C872" s="167"/>
      <c r="D872" s="293" t="s">
        <v>467</v>
      </c>
      <c r="E872" s="293"/>
      <c r="F872" s="286">
        <f t="shared" si="39"/>
        <v>0</v>
      </c>
      <c r="G872" s="286" t="str">
        <f t="shared" si="38"/>
        <v>0</v>
      </c>
      <c r="H872" s="287">
        <f t="shared" si="40"/>
        <v>0</v>
      </c>
      <c r="J872" s="216"/>
    </row>
    <row r="873" spans="3:10">
      <c r="C873" s="167" t="s">
        <v>460</v>
      </c>
      <c r="D873" s="293" t="s">
        <v>461</v>
      </c>
      <c r="E873" s="293" t="s">
        <v>31</v>
      </c>
      <c r="F873" s="286">
        <f t="shared" si="39"/>
        <v>15</v>
      </c>
      <c r="G873" s="286">
        <f t="shared" si="38"/>
        <v>15651.666666666666</v>
      </c>
      <c r="H873" s="287">
        <f t="shared" si="40"/>
        <v>234775</v>
      </c>
      <c r="J873" s="216"/>
    </row>
    <row r="874" spans="3:10">
      <c r="C874" s="167" t="s">
        <v>446</v>
      </c>
      <c r="D874" s="293" t="s">
        <v>462</v>
      </c>
      <c r="E874" s="293" t="s">
        <v>8</v>
      </c>
      <c r="F874" s="286">
        <f t="shared" si="39"/>
        <v>20</v>
      </c>
      <c r="G874" s="286">
        <f t="shared" si="38"/>
        <v>3215</v>
      </c>
      <c r="H874" s="287">
        <f t="shared" si="40"/>
        <v>64300</v>
      </c>
      <c r="J874" s="216"/>
    </row>
    <row r="875" spans="3:10">
      <c r="C875" s="167" t="s">
        <v>444</v>
      </c>
      <c r="D875" s="293" t="s">
        <v>445</v>
      </c>
      <c r="E875" s="293" t="s">
        <v>414</v>
      </c>
      <c r="F875" s="286">
        <f t="shared" si="39"/>
        <v>0</v>
      </c>
      <c r="G875" s="286" t="str">
        <f t="shared" si="38"/>
        <v>0</v>
      </c>
      <c r="H875" s="287">
        <f t="shared" si="40"/>
        <v>0</v>
      </c>
      <c r="J875" s="216"/>
    </row>
    <row r="876" spans="3:10">
      <c r="C876" s="167" t="s">
        <v>463</v>
      </c>
      <c r="D876" s="293" t="s">
        <v>185</v>
      </c>
      <c r="E876" s="293" t="s">
        <v>464</v>
      </c>
      <c r="F876" s="286">
        <f t="shared" si="39"/>
        <v>0</v>
      </c>
      <c r="G876" s="286" t="str">
        <f t="shared" si="38"/>
        <v>0</v>
      </c>
      <c r="H876" s="287">
        <f t="shared" si="40"/>
        <v>0</v>
      </c>
      <c r="J876" s="216"/>
    </row>
    <row r="877" spans="3:10">
      <c r="C877" s="167" t="s">
        <v>447</v>
      </c>
      <c r="D877" s="293" t="s">
        <v>448</v>
      </c>
      <c r="E877" s="293" t="s">
        <v>433</v>
      </c>
      <c r="F877" s="286">
        <f t="shared" si="39"/>
        <v>0</v>
      </c>
      <c r="G877" s="286" t="str">
        <f t="shared" si="38"/>
        <v>0</v>
      </c>
      <c r="H877" s="287">
        <f t="shared" si="40"/>
        <v>0</v>
      </c>
      <c r="J877" s="216"/>
    </row>
    <row r="878" spans="3:10">
      <c r="C878" s="167" t="s">
        <v>454</v>
      </c>
      <c r="D878" s="293" t="s">
        <v>455</v>
      </c>
      <c r="E878" s="293" t="s">
        <v>27</v>
      </c>
      <c r="F878" s="286">
        <f t="shared" si="39"/>
        <v>0</v>
      </c>
      <c r="G878" s="286" t="str">
        <f t="shared" si="38"/>
        <v>0</v>
      </c>
      <c r="H878" s="287">
        <f t="shared" si="40"/>
        <v>0</v>
      </c>
      <c r="J878" s="216"/>
    </row>
    <row r="879" spans="3:10">
      <c r="C879" s="167" t="s">
        <v>431</v>
      </c>
      <c r="D879" s="293" t="s">
        <v>432</v>
      </c>
      <c r="E879" s="293" t="s">
        <v>433</v>
      </c>
      <c r="F879" s="286">
        <f t="shared" si="39"/>
        <v>0</v>
      </c>
      <c r="G879" s="286" t="str">
        <f t="shared" si="38"/>
        <v>0</v>
      </c>
      <c r="H879" s="287">
        <f t="shared" si="40"/>
        <v>0</v>
      </c>
      <c r="J879" s="216"/>
    </row>
    <row r="880" spans="3:10">
      <c r="C880" s="167" t="s">
        <v>458</v>
      </c>
      <c r="D880" s="293" t="s">
        <v>459</v>
      </c>
      <c r="E880" s="293" t="s">
        <v>31</v>
      </c>
      <c r="F880" s="286">
        <f t="shared" si="39"/>
        <v>30</v>
      </c>
      <c r="G880" s="286">
        <f t="shared" si="38"/>
        <v>3416.6666666666665</v>
      </c>
      <c r="H880" s="287">
        <f t="shared" si="40"/>
        <v>102500</v>
      </c>
      <c r="J880" s="216"/>
    </row>
    <row r="881" spans="3:10">
      <c r="C881" s="167" t="s">
        <v>441</v>
      </c>
      <c r="D881" s="293" t="s">
        <v>442</v>
      </c>
      <c r="E881" s="293" t="s">
        <v>27</v>
      </c>
      <c r="F881" s="286">
        <f t="shared" si="39"/>
        <v>0</v>
      </c>
      <c r="G881" s="286" t="str">
        <f t="shared" si="38"/>
        <v>0</v>
      </c>
      <c r="H881" s="287">
        <f t="shared" si="40"/>
        <v>0</v>
      </c>
      <c r="J881" s="216"/>
    </row>
    <row r="882" spans="3:10">
      <c r="C882" s="167" t="s">
        <v>887</v>
      </c>
      <c r="D882" s="293" t="s">
        <v>895</v>
      </c>
      <c r="E882" s="293" t="s">
        <v>901</v>
      </c>
      <c r="F882" s="286">
        <f t="shared" si="39"/>
        <v>0</v>
      </c>
      <c r="G882" s="286" t="str">
        <f t="shared" si="38"/>
        <v>0</v>
      </c>
      <c r="H882" s="287">
        <f t="shared" si="40"/>
        <v>0</v>
      </c>
      <c r="J882" s="216"/>
    </row>
    <row r="883" spans="3:10">
      <c r="C883" s="167" t="s">
        <v>449</v>
      </c>
      <c r="D883" s="293" t="s">
        <v>450</v>
      </c>
      <c r="E883" s="293" t="s">
        <v>433</v>
      </c>
      <c r="F883" s="286">
        <f t="shared" si="39"/>
        <v>0</v>
      </c>
      <c r="G883" s="286" t="str">
        <f t="shared" si="38"/>
        <v>0</v>
      </c>
      <c r="H883" s="287">
        <f t="shared" si="40"/>
        <v>0</v>
      </c>
      <c r="J883" s="216"/>
    </row>
    <row r="884" spans="3:10">
      <c r="C884" s="167" t="s">
        <v>724</v>
      </c>
      <c r="D884" s="293" t="s">
        <v>451</v>
      </c>
      <c r="E884" s="293" t="s">
        <v>433</v>
      </c>
      <c r="F884" s="286">
        <f t="shared" si="39"/>
        <v>0</v>
      </c>
      <c r="G884" s="286" t="str">
        <f t="shared" si="38"/>
        <v>0</v>
      </c>
      <c r="H884" s="287">
        <f t="shared" si="40"/>
        <v>0</v>
      </c>
      <c r="J884" s="216"/>
    </row>
    <row r="885" spans="3:10">
      <c r="C885" s="167" t="s">
        <v>438</v>
      </c>
      <c r="D885" s="293" t="s">
        <v>729</v>
      </c>
      <c r="E885" s="293" t="s">
        <v>27</v>
      </c>
      <c r="F885" s="286">
        <f t="shared" si="39"/>
        <v>0</v>
      </c>
      <c r="G885" s="286" t="str">
        <f t="shared" si="38"/>
        <v>0</v>
      </c>
      <c r="H885" s="287">
        <f t="shared" si="40"/>
        <v>0</v>
      </c>
      <c r="J885" s="216"/>
    </row>
    <row r="886" spans="3:10">
      <c r="C886" s="167" t="s">
        <v>434</v>
      </c>
      <c r="D886" s="293" t="s">
        <v>435</v>
      </c>
      <c r="E886" s="293" t="s">
        <v>417</v>
      </c>
      <c r="F886" s="286">
        <f t="shared" si="39"/>
        <v>0</v>
      </c>
      <c r="G886" s="286" t="str">
        <f t="shared" si="38"/>
        <v>0</v>
      </c>
      <c r="H886" s="287">
        <f t="shared" si="40"/>
        <v>0</v>
      </c>
      <c r="J886" s="216"/>
    </row>
    <row r="887" spans="3:10">
      <c r="C887" s="167" t="s">
        <v>443</v>
      </c>
      <c r="D887" s="293" t="s">
        <v>667</v>
      </c>
      <c r="E887" s="293" t="s">
        <v>27</v>
      </c>
      <c r="F887" s="286">
        <f t="shared" si="39"/>
        <v>0</v>
      </c>
      <c r="G887" s="286" t="str">
        <f t="shared" si="38"/>
        <v>0</v>
      </c>
      <c r="H887" s="287">
        <f t="shared" si="40"/>
        <v>0</v>
      </c>
      <c r="J887" s="216"/>
    </row>
    <row r="888" spans="3:10">
      <c r="C888" s="167" t="s">
        <v>806</v>
      </c>
      <c r="D888" s="293" t="s">
        <v>435</v>
      </c>
      <c r="E888" s="293" t="s">
        <v>417</v>
      </c>
      <c r="F888" s="286">
        <f t="shared" si="39"/>
        <v>0</v>
      </c>
      <c r="G888" s="286" t="str">
        <f t="shared" si="38"/>
        <v>0</v>
      </c>
      <c r="H888" s="287">
        <f t="shared" si="40"/>
        <v>0</v>
      </c>
      <c r="J888" s="216"/>
    </row>
    <row r="889" spans="3:10">
      <c r="C889" s="167" t="s">
        <v>456</v>
      </c>
      <c r="D889" s="293" t="s">
        <v>457</v>
      </c>
      <c r="E889" s="293" t="s">
        <v>417</v>
      </c>
      <c r="F889" s="286">
        <f t="shared" si="39"/>
        <v>0</v>
      </c>
      <c r="G889" s="286" t="str">
        <f t="shared" si="38"/>
        <v>0</v>
      </c>
      <c r="H889" s="287">
        <f t="shared" si="40"/>
        <v>0</v>
      </c>
      <c r="J889" s="216"/>
    </row>
    <row r="890" spans="3:10" ht="14.25" customHeight="1">
      <c r="C890" s="167" t="s">
        <v>436</v>
      </c>
      <c r="D890" s="293" t="s">
        <v>437</v>
      </c>
      <c r="E890" s="293" t="s">
        <v>417</v>
      </c>
      <c r="F890" s="286">
        <f t="shared" si="39"/>
        <v>0</v>
      </c>
      <c r="G890" s="286" t="str">
        <f t="shared" si="38"/>
        <v>0</v>
      </c>
      <c r="H890" s="287">
        <f t="shared" si="40"/>
        <v>0</v>
      </c>
      <c r="J890" s="216"/>
    </row>
    <row r="891" spans="3:10" ht="16.5" customHeight="1">
      <c r="C891" s="167" t="s">
        <v>465</v>
      </c>
      <c r="D891" s="293" t="s">
        <v>466</v>
      </c>
      <c r="E891" s="293" t="s">
        <v>146</v>
      </c>
      <c r="F891" s="286">
        <f t="shared" si="39"/>
        <v>0</v>
      </c>
      <c r="G891" s="286" t="str">
        <f t="shared" si="38"/>
        <v>0</v>
      </c>
      <c r="H891" s="287">
        <f t="shared" si="40"/>
        <v>0</v>
      </c>
      <c r="J891" s="216"/>
    </row>
    <row r="892" spans="3:10" ht="16.5" customHeight="1">
      <c r="C892" s="167" t="s">
        <v>452</v>
      </c>
      <c r="D892" s="293" t="s">
        <v>453</v>
      </c>
      <c r="E892" s="293" t="s">
        <v>27</v>
      </c>
      <c r="F892" s="286">
        <f t="shared" si="39"/>
        <v>0</v>
      </c>
      <c r="G892" s="286" t="str">
        <f t="shared" si="38"/>
        <v>0</v>
      </c>
      <c r="H892" s="287">
        <f t="shared" si="40"/>
        <v>0</v>
      </c>
      <c r="J892" s="216"/>
    </row>
    <row r="893" spans="3:10" ht="15.75" customHeight="1">
      <c r="C893" s="167" t="s">
        <v>642</v>
      </c>
      <c r="D893" s="293" t="s">
        <v>625</v>
      </c>
      <c r="E893" s="293" t="s">
        <v>27</v>
      </c>
      <c r="F893" s="286">
        <f t="shared" si="39"/>
        <v>0</v>
      </c>
      <c r="G893" s="286" t="str">
        <f t="shared" si="38"/>
        <v>0</v>
      </c>
      <c r="H893" s="287">
        <f t="shared" si="40"/>
        <v>0</v>
      </c>
      <c r="J893" s="216"/>
    </row>
    <row r="894" spans="3:10">
      <c r="C894" s="167" t="s">
        <v>439</v>
      </c>
      <c r="D894" s="293" t="s">
        <v>440</v>
      </c>
      <c r="E894" s="293" t="s">
        <v>414</v>
      </c>
      <c r="F894" s="286">
        <f t="shared" si="39"/>
        <v>0</v>
      </c>
      <c r="G894" s="286" t="str">
        <f t="shared" si="38"/>
        <v>0</v>
      </c>
      <c r="H894" s="287">
        <f t="shared" si="40"/>
        <v>0</v>
      </c>
      <c r="J894" s="216"/>
    </row>
    <row r="895" spans="3:10">
      <c r="C895" s="167"/>
      <c r="D895" s="293" t="s">
        <v>475</v>
      </c>
      <c r="E895" s="293"/>
      <c r="F895" s="286">
        <f t="shared" si="39"/>
        <v>0</v>
      </c>
      <c r="G895" s="286" t="str">
        <f t="shared" si="38"/>
        <v>0</v>
      </c>
      <c r="H895" s="287">
        <f t="shared" si="40"/>
        <v>0</v>
      </c>
      <c r="J895" s="216"/>
    </row>
    <row r="896" spans="3:10">
      <c r="C896" s="167" t="s">
        <v>2</v>
      </c>
      <c r="D896" s="293" t="s">
        <v>476</v>
      </c>
      <c r="E896" s="293"/>
      <c r="F896" s="286">
        <f t="shared" si="39"/>
        <v>0</v>
      </c>
      <c r="G896" s="286" t="str">
        <f t="shared" si="38"/>
        <v>0</v>
      </c>
      <c r="H896" s="287">
        <f t="shared" si="40"/>
        <v>0</v>
      </c>
      <c r="J896" s="216"/>
    </row>
    <row r="897" spans="3:10">
      <c r="C897" s="167" t="s">
        <v>477</v>
      </c>
      <c r="D897" s="293" t="s">
        <v>478</v>
      </c>
      <c r="E897" s="293" t="s">
        <v>27</v>
      </c>
      <c r="F897" s="286">
        <f t="shared" si="39"/>
        <v>130</v>
      </c>
      <c r="G897" s="286">
        <f t="shared" si="38"/>
        <v>0</v>
      </c>
      <c r="H897" s="287">
        <f t="shared" si="40"/>
        <v>0</v>
      </c>
      <c r="J897" s="216"/>
    </row>
    <row r="898" spans="3:10" ht="15.75" customHeight="1">
      <c r="C898" s="167" t="s">
        <v>479</v>
      </c>
      <c r="D898" s="293" t="s">
        <v>480</v>
      </c>
      <c r="E898" s="293" t="s">
        <v>27</v>
      </c>
      <c r="F898" s="286">
        <f t="shared" si="39"/>
        <v>3500</v>
      </c>
      <c r="G898" s="286">
        <f t="shared" si="38"/>
        <v>0</v>
      </c>
      <c r="H898" s="287">
        <f t="shared" si="40"/>
        <v>0</v>
      </c>
      <c r="J898" s="216"/>
    </row>
    <row r="899" spans="3:10">
      <c r="C899" s="167" t="s">
        <v>481</v>
      </c>
      <c r="D899" s="293" t="s">
        <v>482</v>
      </c>
      <c r="E899" s="293" t="s">
        <v>27</v>
      </c>
      <c r="F899" s="286">
        <f t="shared" si="39"/>
        <v>110</v>
      </c>
      <c r="G899" s="286">
        <f t="shared" si="38"/>
        <v>0</v>
      </c>
      <c r="H899" s="287">
        <f t="shared" si="40"/>
        <v>0</v>
      </c>
      <c r="J899" s="216"/>
    </row>
    <row r="900" spans="3:10" ht="14.25" customHeight="1">
      <c r="C900" s="167" t="s">
        <v>483</v>
      </c>
      <c r="D900" s="293" t="s">
        <v>484</v>
      </c>
      <c r="E900" s="293" t="s">
        <v>27</v>
      </c>
      <c r="F900" s="286">
        <f t="shared" si="39"/>
        <v>0</v>
      </c>
      <c r="G900" s="286" t="str">
        <f t="shared" si="38"/>
        <v>0</v>
      </c>
      <c r="H900" s="287">
        <f t="shared" si="40"/>
        <v>0</v>
      </c>
      <c r="J900" s="216"/>
    </row>
    <row r="901" spans="3:10">
      <c r="C901" s="167" t="s">
        <v>485</v>
      </c>
      <c r="D901" s="293" t="s">
        <v>486</v>
      </c>
      <c r="E901" s="293" t="s">
        <v>27</v>
      </c>
      <c r="F901" s="286">
        <f t="shared" si="39"/>
        <v>140</v>
      </c>
      <c r="G901" s="286">
        <f t="shared" si="38"/>
        <v>0</v>
      </c>
      <c r="H901" s="287">
        <f t="shared" si="40"/>
        <v>0</v>
      </c>
      <c r="J901" s="216"/>
    </row>
    <row r="902" spans="3:10" ht="15" customHeight="1">
      <c r="C902" s="167" t="s">
        <v>487</v>
      </c>
      <c r="D902" s="293" t="s">
        <v>488</v>
      </c>
      <c r="E902" s="293" t="s">
        <v>489</v>
      </c>
      <c r="F902" s="286">
        <f t="shared" si="39"/>
        <v>0</v>
      </c>
      <c r="G902" s="286" t="str">
        <f t="shared" si="38"/>
        <v>0</v>
      </c>
      <c r="H902" s="287">
        <f t="shared" si="40"/>
        <v>0</v>
      </c>
      <c r="J902" s="216"/>
    </row>
    <row r="903" spans="3:10" ht="15" customHeight="1">
      <c r="C903" s="167" t="s">
        <v>490</v>
      </c>
      <c r="D903" s="293" t="s">
        <v>491</v>
      </c>
      <c r="E903" s="293" t="s">
        <v>27</v>
      </c>
      <c r="F903" s="286">
        <f t="shared" si="39"/>
        <v>0</v>
      </c>
      <c r="G903" s="286" t="str">
        <f t="shared" si="38"/>
        <v>0</v>
      </c>
      <c r="H903" s="287">
        <f t="shared" si="40"/>
        <v>0</v>
      </c>
      <c r="J903" s="216"/>
    </row>
    <row r="904" spans="3:10">
      <c r="C904" s="167" t="s">
        <v>492</v>
      </c>
      <c r="D904" s="293" t="s">
        <v>493</v>
      </c>
      <c r="E904" s="293" t="s">
        <v>494</v>
      </c>
      <c r="F904" s="286">
        <f t="shared" si="39"/>
        <v>4</v>
      </c>
      <c r="G904" s="286">
        <f t="shared" si="38"/>
        <v>0</v>
      </c>
      <c r="H904" s="287">
        <f t="shared" si="40"/>
        <v>0</v>
      </c>
      <c r="J904" s="216"/>
    </row>
    <row r="905" spans="3:10" ht="17.25" customHeight="1">
      <c r="C905" s="167" t="s">
        <v>495</v>
      </c>
      <c r="D905" s="293" t="s">
        <v>496</v>
      </c>
      <c r="E905" s="293" t="s">
        <v>27</v>
      </c>
      <c r="F905" s="286">
        <f t="shared" si="39"/>
        <v>0</v>
      </c>
      <c r="G905" s="286" t="str">
        <f t="shared" si="38"/>
        <v>0</v>
      </c>
      <c r="H905" s="287">
        <f t="shared" si="40"/>
        <v>0</v>
      </c>
      <c r="J905" s="216"/>
    </row>
    <row r="906" spans="3:10">
      <c r="C906" s="167" t="s">
        <v>497</v>
      </c>
      <c r="D906" s="293" t="s">
        <v>498</v>
      </c>
      <c r="E906" s="293" t="s">
        <v>27</v>
      </c>
      <c r="F906" s="286">
        <f t="shared" si="39"/>
        <v>110</v>
      </c>
      <c r="G906" s="286">
        <f t="shared" si="38"/>
        <v>0</v>
      </c>
      <c r="H906" s="287">
        <f t="shared" si="40"/>
        <v>0</v>
      </c>
      <c r="J906" s="216"/>
    </row>
    <row r="907" spans="3:10" ht="15.75" customHeight="1">
      <c r="C907" s="167" t="s">
        <v>499</v>
      </c>
      <c r="D907" s="293" t="s">
        <v>500</v>
      </c>
      <c r="E907" s="293" t="s">
        <v>27</v>
      </c>
      <c r="F907" s="286">
        <f t="shared" si="39"/>
        <v>0</v>
      </c>
      <c r="G907" s="286" t="str">
        <f t="shared" si="38"/>
        <v>0</v>
      </c>
      <c r="H907" s="287">
        <f t="shared" si="40"/>
        <v>0</v>
      </c>
      <c r="J907" s="216"/>
    </row>
    <row r="908" spans="3:10">
      <c r="C908" s="167" t="s">
        <v>501</v>
      </c>
      <c r="D908" s="293" t="s">
        <v>502</v>
      </c>
      <c r="E908" s="293" t="s">
        <v>494</v>
      </c>
      <c r="F908" s="286">
        <f t="shared" si="39"/>
        <v>2</v>
      </c>
      <c r="G908" s="286">
        <f t="shared" si="38"/>
        <v>0</v>
      </c>
      <c r="H908" s="287">
        <f t="shared" si="40"/>
        <v>0</v>
      </c>
      <c r="J908" s="216"/>
    </row>
    <row r="909" spans="3:10">
      <c r="C909" s="167" t="s">
        <v>503</v>
      </c>
      <c r="D909" s="293" t="s">
        <v>504</v>
      </c>
      <c r="E909" s="293" t="s">
        <v>494</v>
      </c>
      <c r="F909" s="286">
        <f t="shared" si="39"/>
        <v>2</v>
      </c>
      <c r="G909" s="286">
        <f t="shared" si="38"/>
        <v>0</v>
      </c>
      <c r="H909" s="287">
        <f t="shared" si="40"/>
        <v>0</v>
      </c>
      <c r="J909" s="216"/>
    </row>
    <row r="910" spans="3:10" ht="13.5" customHeight="1">
      <c r="C910" s="167" t="s">
        <v>505</v>
      </c>
      <c r="D910" s="293" t="s">
        <v>902</v>
      </c>
      <c r="E910" s="293" t="s">
        <v>99</v>
      </c>
      <c r="F910" s="286">
        <f t="shared" si="39"/>
        <v>3</v>
      </c>
      <c r="G910" s="286">
        <f t="shared" si="38"/>
        <v>0</v>
      </c>
      <c r="H910" s="287">
        <f t="shared" si="40"/>
        <v>0</v>
      </c>
      <c r="J910" s="216"/>
    </row>
    <row r="911" spans="3:10">
      <c r="C911" s="167" t="s">
        <v>143</v>
      </c>
      <c r="D911" s="293" t="s">
        <v>144</v>
      </c>
      <c r="E911" s="293" t="s">
        <v>115</v>
      </c>
      <c r="F911" s="286">
        <f t="shared" si="39"/>
        <v>20</v>
      </c>
      <c r="G911" s="286">
        <f t="shared" si="38"/>
        <v>0</v>
      </c>
      <c r="H911" s="287">
        <f t="shared" si="40"/>
        <v>0</v>
      </c>
      <c r="J911" s="216"/>
    </row>
    <row r="912" spans="3:10" ht="15.75" customHeight="1">
      <c r="C912" s="167" t="s">
        <v>506</v>
      </c>
      <c r="D912" s="293" t="s">
        <v>903</v>
      </c>
      <c r="E912" s="293" t="s">
        <v>99</v>
      </c>
      <c r="F912" s="286">
        <f t="shared" si="39"/>
        <v>3</v>
      </c>
      <c r="G912" s="286">
        <f t="shared" ref="G912:G925" si="41">IF(F912,H912/F912,"0")</f>
        <v>0</v>
      </c>
      <c r="H912" s="287">
        <f t="shared" si="40"/>
        <v>0</v>
      </c>
      <c r="J912" s="216"/>
    </row>
    <row r="913" spans="3:10" ht="21" customHeight="1">
      <c r="C913" s="167" t="s">
        <v>507</v>
      </c>
      <c r="D913" s="293" t="s">
        <v>508</v>
      </c>
      <c r="E913" s="293" t="s">
        <v>27</v>
      </c>
      <c r="F913" s="286">
        <f t="shared" si="39"/>
        <v>0</v>
      </c>
      <c r="G913" s="286" t="str">
        <f t="shared" si="41"/>
        <v>0</v>
      </c>
      <c r="H913" s="287">
        <f t="shared" si="40"/>
        <v>0</v>
      </c>
      <c r="J913" s="216"/>
    </row>
    <row r="914" spans="3:10" ht="15" customHeight="1">
      <c r="C914" s="167" t="s">
        <v>818</v>
      </c>
      <c r="D914" s="293" t="s">
        <v>819</v>
      </c>
      <c r="E914" s="293" t="s">
        <v>99</v>
      </c>
      <c r="F914" s="286">
        <f t="shared" si="39"/>
        <v>4</v>
      </c>
      <c r="G914" s="286">
        <f t="shared" si="41"/>
        <v>0</v>
      </c>
      <c r="H914" s="287">
        <f t="shared" si="40"/>
        <v>0</v>
      </c>
      <c r="J914" s="216"/>
    </row>
    <row r="915" spans="3:10" ht="16.5" customHeight="1">
      <c r="C915" s="167" t="s">
        <v>820</v>
      </c>
      <c r="D915" s="293" t="s">
        <v>821</v>
      </c>
      <c r="E915" s="293" t="s">
        <v>99</v>
      </c>
      <c r="F915" s="286">
        <f t="shared" ref="F915:F925" si="42">SUMIF($C$6:$C$516,C915,$F$6:$F$516)</f>
        <v>3</v>
      </c>
      <c r="G915" s="286">
        <f t="shared" si="41"/>
        <v>0</v>
      </c>
      <c r="H915" s="287">
        <f t="shared" ref="H915:H925" si="43">SUMIF($C$6:$C$516,C915,$H$6:$H$516)</f>
        <v>0</v>
      </c>
      <c r="J915" s="216"/>
    </row>
    <row r="916" spans="3:10" ht="16.5" customHeight="1">
      <c r="C916" s="167"/>
      <c r="D916" s="293" t="s">
        <v>475</v>
      </c>
      <c r="E916" s="293"/>
      <c r="F916" s="286">
        <f t="shared" si="42"/>
        <v>0</v>
      </c>
      <c r="G916" s="286" t="str">
        <f t="shared" si="41"/>
        <v>0</v>
      </c>
      <c r="H916" s="287">
        <f t="shared" si="43"/>
        <v>0</v>
      </c>
      <c r="J916" s="216"/>
    </row>
    <row r="917" spans="3:10" ht="14.25" customHeight="1">
      <c r="C917" s="167" t="s">
        <v>2</v>
      </c>
      <c r="D917" s="293" t="s">
        <v>643</v>
      </c>
      <c r="E917" s="293"/>
      <c r="F917" s="286">
        <f t="shared" si="42"/>
        <v>0</v>
      </c>
      <c r="G917" s="286" t="str">
        <f t="shared" si="41"/>
        <v>0</v>
      </c>
      <c r="H917" s="287">
        <f t="shared" si="43"/>
        <v>0</v>
      </c>
      <c r="J917" s="216"/>
    </row>
    <row r="918" spans="3:10">
      <c r="C918" s="167" t="s">
        <v>644</v>
      </c>
      <c r="D918" s="293" t="s">
        <v>603</v>
      </c>
      <c r="E918" s="293" t="s">
        <v>4</v>
      </c>
      <c r="F918" s="286">
        <f t="shared" si="42"/>
        <v>11</v>
      </c>
      <c r="G918" s="286">
        <f t="shared" si="41"/>
        <v>0</v>
      </c>
      <c r="H918" s="287">
        <f t="shared" si="43"/>
        <v>0</v>
      </c>
      <c r="J918" s="216"/>
    </row>
    <row r="919" spans="3:10">
      <c r="C919" s="167" t="s">
        <v>645</v>
      </c>
      <c r="D919" s="293" t="s">
        <v>605</v>
      </c>
      <c r="E919" s="293" t="s">
        <v>4</v>
      </c>
      <c r="F919" s="286">
        <f t="shared" si="42"/>
        <v>0</v>
      </c>
      <c r="G919" s="286" t="str">
        <f t="shared" si="41"/>
        <v>0</v>
      </c>
      <c r="H919" s="287">
        <f t="shared" si="43"/>
        <v>0</v>
      </c>
      <c r="J919" s="216"/>
    </row>
    <row r="920" spans="3:10">
      <c r="C920" s="167" t="s">
        <v>646</v>
      </c>
      <c r="D920" s="293" t="s">
        <v>606</v>
      </c>
      <c r="E920" s="293" t="s">
        <v>4</v>
      </c>
      <c r="F920" s="286">
        <f t="shared" si="42"/>
        <v>9</v>
      </c>
      <c r="G920" s="286">
        <f t="shared" si="41"/>
        <v>0</v>
      </c>
      <c r="H920" s="287">
        <f t="shared" si="43"/>
        <v>0</v>
      </c>
      <c r="J920" s="216"/>
    </row>
    <row r="921" spans="3:10">
      <c r="C921" s="167" t="s">
        <v>647</v>
      </c>
      <c r="D921" s="293" t="s">
        <v>607</v>
      </c>
      <c r="E921" s="293" t="s">
        <v>4</v>
      </c>
      <c r="F921" s="286">
        <f t="shared" si="42"/>
        <v>3</v>
      </c>
      <c r="G921" s="286">
        <f t="shared" si="41"/>
        <v>0</v>
      </c>
      <c r="H921" s="287">
        <f t="shared" si="43"/>
        <v>0</v>
      </c>
      <c r="J921" s="216"/>
    </row>
    <row r="922" spans="3:10">
      <c r="C922" s="167" t="s">
        <v>648</v>
      </c>
      <c r="D922" s="293" t="s">
        <v>608</v>
      </c>
      <c r="E922" s="293" t="s">
        <v>4</v>
      </c>
      <c r="F922" s="286">
        <f t="shared" si="42"/>
        <v>7</v>
      </c>
      <c r="G922" s="286">
        <f t="shared" si="41"/>
        <v>0</v>
      </c>
      <c r="H922" s="287">
        <f t="shared" si="43"/>
        <v>0</v>
      </c>
      <c r="J922" s="216"/>
    </row>
    <row r="923" spans="3:10">
      <c r="C923" s="167" t="s">
        <v>662</v>
      </c>
      <c r="D923" s="293" t="s">
        <v>474</v>
      </c>
      <c r="E923" s="293" t="s">
        <v>4</v>
      </c>
      <c r="F923" s="286">
        <f t="shared" si="42"/>
        <v>3</v>
      </c>
      <c r="G923" s="286">
        <f t="shared" si="41"/>
        <v>0</v>
      </c>
      <c r="H923" s="287">
        <f t="shared" si="43"/>
        <v>0</v>
      </c>
    </row>
    <row r="924" spans="3:10">
      <c r="C924" s="167" t="s">
        <v>917</v>
      </c>
      <c r="D924" s="293" t="s">
        <v>918</v>
      </c>
      <c r="E924" s="293" t="s">
        <v>4</v>
      </c>
      <c r="F924" s="286">
        <f t="shared" si="42"/>
        <v>43</v>
      </c>
      <c r="G924" s="286">
        <f t="shared" si="41"/>
        <v>0</v>
      </c>
      <c r="H924" s="287">
        <f t="shared" si="43"/>
        <v>0</v>
      </c>
    </row>
    <row r="925" spans="3:10">
      <c r="C925" s="167" t="s">
        <v>746</v>
      </c>
      <c r="D925" s="293" t="s">
        <v>747</v>
      </c>
      <c r="E925" s="293" t="s">
        <v>4</v>
      </c>
      <c r="F925" s="286">
        <f t="shared" si="42"/>
        <v>5</v>
      </c>
      <c r="G925" s="286">
        <f t="shared" si="41"/>
        <v>0</v>
      </c>
      <c r="H925" s="287">
        <f t="shared" si="43"/>
        <v>0</v>
      </c>
      <c r="I925" s="267"/>
      <c r="J925" s="272"/>
    </row>
    <row r="927" spans="3:10">
      <c r="F927" s="273">
        <f>SUM(F519:F925)</f>
        <v>56130.5</v>
      </c>
      <c r="G927" s="267"/>
      <c r="H927" s="273">
        <f>SUM(H519:H925)</f>
        <v>137017701</v>
      </c>
    </row>
  </sheetData>
  <sheetProtection selectLockedCells="1" selectUnlockedCells="1"/>
  <autoFilter ref="A519:U922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67">
    <mergeCell ref="T28:T31"/>
    <mergeCell ref="I322:I359"/>
    <mergeCell ref="I360:I404"/>
    <mergeCell ref="A261:A285"/>
    <mergeCell ref="A287:A299"/>
    <mergeCell ref="I223:I260"/>
    <mergeCell ref="I261:I285"/>
    <mergeCell ref="I286:I299"/>
    <mergeCell ref="A65:A107"/>
    <mergeCell ref="I304:I307"/>
    <mergeCell ref="A300:A303"/>
    <mergeCell ref="I300:I303"/>
    <mergeCell ref="L16:L27"/>
    <mergeCell ref="I204:I221"/>
    <mergeCell ref="A124:A172"/>
    <mergeCell ref="A173:A200"/>
    <mergeCell ref="A201:A203"/>
    <mergeCell ref="A204:A221"/>
    <mergeCell ref="I124:I172"/>
    <mergeCell ref="I173:I203"/>
    <mergeCell ref="J6:J517"/>
    <mergeCell ref="A6:A8"/>
    <mergeCell ref="I6:I8"/>
    <mergeCell ref="A21:A64"/>
    <mergeCell ref="A108:A109"/>
    <mergeCell ref="I108:I109"/>
    <mergeCell ref="A223:A260"/>
    <mergeCell ref="A304:A307"/>
    <mergeCell ref="M4:M5"/>
    <mergeCell ref="I65:I107"/>
    <mergeCell ref="T12:T14"/>
    <mergeCell ref="T8:T9"/>
    <mergeCell ref="T16:T27"/>
    <mergeCell ref="T4:T5"/>
    <mergeCell ref="S4:S5"/>
    <mergeCell ref="N4:N5"/>
    <mergeCell ref="O4:O5"/>
    <mergeCell ref="P4:P5"/>
    <mergeCell ref="R4:R5"/>
    <mergeCell ref="Q4:Q5"/>
    <mergeCell ref="I21:I64"/>
    <mergeCell ref="L4:L5"/>
    <mergeCell ref="J4:J5"/>
    <mergeCell ref="T35:T37"/>
    <mergeCell ref="H4:H5"/>
    <mergeCell ref="I4:I5"/>
    <mergeCell ref="C4:C5"/>
    <mergeCell ref="D4:D5"/>
    <mergeCell ref="E4:E5"/>
    <mergeCell ref="F4:F5"/>
    <mergeCell ref="G4:G5"/>
    <mergeCell ref="A4:A5"/>
    <mergeCell ref="B4:B5"/>
    <mergeCell ref="A406:A407"/>
    <mergeCell ref="A420:A463"/>
    <mergeCell ref="A464:A495"/>
    <mergeCell ref="I420:I463"/>
    <mergeCell ref="I464:I497"/>
    <mergeCell ref="I500:I513"/>
    <mergeCell ref="A516:D516"/>
    <mergeCell ref="A322:A359"/>
    <mergeCell ref="A360:A401"/>
    <mergeCell ref="A402:A403"/>
    <mergeCell ref="A496:A497"/>
    <mergeCell ref="A498:A499"/>
    <mergeCell ref="A500:A513"/>
    <mergeCell ref="I405:I407"/>
  </mergeCells>
  <conditionalFormatting sqref="O205:O208">
    <cfRule type="expression" dxfId="916" priority="17489" stopIfTrue="1">
      <formula>AND(COUNTIF(#REF!, O205)&gt;1,NOT(ISBLANK(O205)))</formula>
    </cfRule>
  </conditionalFormatting>
  <conditionalFormatting sqref="O205:O208">
    <cfRule type="expression" dxfId="915" priority="17488" stopIfTrue="1">
      <formula>AND(COUNTIF(#REF!, O205)+COUNTIF(#REF!, O205)&gt;1,NOT(ISBLANK(O205)))</formula>
    </cfRule>
  </conditionalFormatting>
  <conditionalFormatting sqref="O209">
    <cfRule type="expression" dxfId="914" priority="17486" stopIfTrue="1">
      <formula>AND(COUNTIF(#REF!, O209)&gt;1,NOT(ISBLANK(O209)))</formula>
    </cfRule>
  </conditionalFormatting>
  <conditionalFormatting sqref="O209">
    <cfRule type="expression" dxfId="913" priority="17485" stopIfTrue="1">
      <formula>AND(COUNTIF(#REF!, O209)+COUNTIF(#REF!, O209)&gt;1,NOT(ISBLANK(O209)))</formula>
    </cfRule>
  </conditionalFormatting>
  <conditionalFormatting sqref="O209">
    <cfRule type="duplicateValues" dxfId="912" priority="17487"/>
  </conditionalFormatting>
  <conditionalFormatting sqref="O227 O210:O211">
    <cfRule type="expression" dxfId="911" priority="17471" stopIfTrue="1">
      <formula>AND(COUNTIF(#REF!, O210)&gt;1,NOT(ISBLANK(O210)))</formula>
    </cfRule>
  </conditionalFormatting>
  <conditionalFormatting sqref="O210:O211">
    <cfRule type="expression" dxfId="910" priority="17470" stopIfTrue="1">
      <formula>AND(COUNTIF(#REF!, O210)+COUNTIF(#REF!, O210)&gt;1,NOT(ISBLANK(O210)))</formula>
    </cfRule>
  </conditionalFormatting>
  <conditionalFormatting sqref="O210">
    <cfRule type="duplicateValues" dxfId="909" priority="17469"/>
  </conditionalFormatting>
  <conditionalFormatting sqref="O210">
    <cfRule type="duplicateValues" dxfId="908" priority="17468"/>
  </conditionalFormatting>
  <conditionalFormatting sqref="O226">
    <cfRule type="duplicateValues" dxfId="907" priority="17467"/>
  </conditionalFormatting>
  <conditionalFormatting sqref="O215">
    <cfRule type="duplicateValues" dxfId="906" priority="17465"/>
  </conditionalFormatting>
  <conditionalFormatting sqref="O210">
    <cfRule type="expression" dxfId="905" priority="17472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904" priority="17473" stopIfTrue="1">
      <formula>AND(COUNTIF(#REF!, O210)+COUNTIF(#REF!, O210)+COUNTIF(#REF!, O210)&gt;1,NOT(ISBLANK(O210)))</formula>
    </cfRule>
  </conditionalFormatting>
  <conditionalFormatting sqref="O210">
    <cfRule type="expression" dxfId="903" priority="17474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902" priority="17475"/>
  </conditionalFormatting>
  <conditionalFormatting sqref="O217:O219 O211:O215">
    <cfRule type="duplicateValues" dxfId="901" priority="17476"/>
  </conditionalFormatting>
  <conditionalFormatting sqref="O217:O218 O211:O214">
    <cfRule type="duplicateValues" dxfId="900" priority="17477"/>
  </conditionalFormatting>
  <conditionalFormatting sqref="O217:O218">
    <cfRule type="duplicateValues" dxfId="899" priority="17478"/>
  </conditionalFormatting>
  <conditionalFormatting sqref="O211:O214 O216:O217">
    <cfRule type="duplicateValues" dxfId="898" priority="17479"/>
  </conditionalFormatting>
  <conditionalFormatting sqref="O219 O211:O217">
    <cfRule type="duplicateValues" dxfId="897" priority="17480"/>
  </conditionalFormatting>
  <conditionalFormatting sqref="O219">
    <cfRule type="duplicateValues" dxfId="896" priority="17481"/>
  </conditionalFormatting>
  <conditionalFormatting sqref="O220:O221">
    <cfRule type="duplicateValues" dxfId="895" priority="17482"/>
  </conditionalFormatting>
  <conditionalFormatting sqref="D522 D533">
    <cfRule type="expression" dxfId="894" priority="17342" stopIfTrue="1">
      <formula>AND(COUNTIF(#REF!, D522)+COUNTIF($B$91:$B$92, D522)+COUNTIF($B$53:$B$62, D522)+COUNTIF($B$68:$B$71, D522)+COUNTIF($B$81:$B$81, D522)+COUNTIF(#REF!, D522)&gt;1,NOT(ISBLANK(D522)))</formula>
    </cfRule>
  </conditionalFormatting>
  <conditionalFormatting sqref="D523:D525">
    <cfRule type="expression" dxfId="893" priority="17341" stopIfTrue="1">
      <formula>AND(COUNTIF(#REF!, D523)+COUNTIF($B$91:$B$92, D523)+COUNTIF($B$53:$B$62, D523)+COUNTIF($B$68:$B$71, D523)+COUNTIF($B$81:$B$81, D523)+COUNTIF(#REF!, D523)&gt;1,NOT(ISBLANK(D523)))</formula>
    </cfRule>
  </conditionalFormatting>
  <conditionalFormatting sqref="D526">
    <cfRule type="expression" dxfId="892" priority="17340" stopIfTrue="1">
      <formula>AND(COUNTIF(#REF!, D526)+COUNTIF($B$91:$B$92, D526)+COUNTIF($B$53:$B$62, D526)+COUNTIF($B$68:$B$71, D526)+COUNTIF($B$81:$B$81, D526)+COUNTIF(#REF!, D526)&gt;1,NOT(ISBLANK(D526)))</formula>
    </cfRule>
  </conditionalFormatting>
  <conditionalFormatting sqref="D527">
    <cfRule type="expression" dxfId="891" priority="17337" stopIfTrue="1">
      <formula>AND(COUNTIF($B$93:$B$93, D527)+COUNTIF($B$82:$B$86, D527)+COUNTIF($B$63:$B$67, D527)+COUNTIF($B$73:$B$79, D527)&gt;1,NOT(ISBLANK(D527)))</formula>
    </cfRule>
  </conditionalFormatting>
  <conditionalFormatting sqref="D527">
    <cfRule type="expression" dxfId="890" priority="17338" stopIfTrue="1">
      <formula>AND(COUNTIF($B$111:$B$111, D527)+COUNTIF($B$93:$B$93, D527)+COUNTIF($B$63:$B$67, D527)+COUNTIF($B$82:$B$86, D527)+COUNTIF($B$73:$B$79, D527)&gt;1,NOT(ISBLANK(D527)))</formula>
    </cfRule>
  </conditionalFormatting>
  <conditionalFormatting sqref="D527">
    <cfRule type="expression" dxfId="889" priority="17339" stopIfTrue="1">
      <formula>AND(COUNTIF(#REF!, D527)+COUNTIF($B$63:$B$67, D527)+COUNTIF($B$82:$B$86, D527)+COUNTIF($B$73:$B$80, D527)+COUNTIF($B$93:$B$93, D527)+COUNTIF($B$90:$B$90, D527)&gt;1,NOT(ISBLANK(D527)))</formula>
    </cfRule>
  </conditionalFormatting>
  <conditionalFormatting sqref="D528">
    <cfRule type="expression" dxfId="888" priority="17336" stopIfTrue="1">
      <formula>AND(COUNTIF(#REF!, D528)+COUNTIF($B$91:$B$92, D528)+COUNTIF($B$53:$B$62, D528)+COUNTIF($B$68:$B$71, D528)+COUNTIF($B$81:$B$81, D528)+COUNTIF(#REF!, D528)&gt;1,NOT(ISBLANK(D528)))</formula>
    </cfRule>
  </conditionalFormatting>
  <conditionalFormatting sqref="D529">
    <cfRule type="expression" dxfId="887" priority="17332" stopIfTrue="1">
      <formula>AND(COUNTIF(#REF!, D529)&gt;1,NOT(ISBLANK(D529)))</formula>
    </cfRule>
  </conditionalFormatting>
  <conditionalFormatting sqref="D529">
    <cfRule type="expression" dxfId="886" priority="17333" stopIfTrue="1">
      <formula>AND(COUNTIF($B$93:$B$93, D529)+COUNTIF($B$82:$B$86, D529)+COUNTIF($B$63:$B$67, D529)+COUNTIF($B$73:$B$79, D529)&gt;1,NOT(ISBLANK(D529)))</formula>
    </cfRule>
  </conditionalFormatting>
  <conditionalFormatting sqref="D529">
    <cfRule type="expression" dxfId="885" priority="17334" stopIfTrue="1">
      <formula>AND(COUNTIF($B$111:$B$111, D529)+COUNTIF($B$93:$B$93, D529)+COUNTIF($B$63:$B$67, D529)+COUNTIF($B$82:$B$86, D529)+COUNTIF($B$73:$B$79, D529)&gt;1,NOT(ISBLANK(D529)))</formula>
    </cfRule>
  </conditionalFormatting>
  <conditionalFormatting sqref="D529">
    <cfRule type="expression" dxfId="884" priority="17335" stopIfTrue="1">
      <formula>AND(COUNTIF(#REF!, D529)+COUNTIF($B$63:$B$67, D529)+COUNTIF($B$82:$B$86, D529)+COUNTIF($B$73:$B$80, D529)+COUNTIF($B$93:$B$93, D529)+COUNTIF($B$90:$B$90, D529)&gt;1,NOT(ISBLANK(D529)))</formula>
    </cfRule>
  </conditionalFormatting>
  <conditionalFormatting sqref="D530:D531">
    <cfRule type="expression" dxfId="883" priority="17329" stopIfTrue="1">
      <formula>AND(COUNTIF($B$93:$B$93, D530)+COUNTIF($B$82:$B$86, D530)+COUNTIF($B$63:$B$67, D530)+COUNTIF($B$73:$B$79, D530)&gt;1,NOT(ISBLANK(D530)))</formula>
    </cfRule>
  </conditionalFormatting>
  <conditionalFormatting sqref="D530:D531">
    <cfRule type="expression" dxfId="882" priority="17330" stopIfTrue="1">
      <formula>AND(COUNTIF($B$111:$B$111, D530)+COUNTIF($B$93:$B$93, D530)+COUNTIF($B$63:$B$67, D530)+COUNTIF($B$82:$B$86, D530)+COUNTIF($B$73:$B$79, D530)&gt;1,NOT(ISBLANK(D530)))</formula>
    </cfRule>
  </conditionalFormatting>
  <conditionalFormatting sqref="D530:D531">
    <cfRule type="expression" dxfId="881" priority="17331" stopIfTrue="1">
      <formula>AND(COUNTIF(#REF!, D530)+COUNTIF($B$63:$B$67, D530)+COUNTIF($B$82:$B$86, D530)+COUNTIF($B$73:$B$80, D530)+COUNTIF($B$93:$B$93, D530)+COUNTIF($B$90:$B$90, D530)&gt;1,NOT(ISBLANK(D530)))</formula>
    </cfRule>
  </conditionalFormatting>
  <conditionalFormatting sqref="D532">
    <cfRule type="expression" dxfId="880" priority="17328" stopIfTrue="1">
      <formula>AND(COUNTIF(#REF!, D532)+COUNTIF($B$91:$B$92, D532)+COUNTIF($B$53:$B$62, D532)+COUNTIF($B$68:$B$71, D532)+COUNTIF($B$81:$B$81, D532)+COUNTIF(#REF!, D532)&gt;1,NOT(ISBLANK(D532)))</formula>
    </cfRule>
  </conditionalFormatting>
  <conditionalFormatting sqref="D534">
    <cfRule type="expression" dxfId="879" priority="17318" stopIfTrue="1">
      <formula>AND(COUNTIF(#REF!, D534)&gt;1,NOT(ISBLANK(D534)))</formula>
    </cfRule>
  </conditionalFormatting>
  <conditionalFormatting sqref="D537">
    <cfRule type="expression" dxfId="878" priority="17319" stopIfTrue="1">
      <formula>AND(COUNTIF($B$101:$B$101, D537)+COUNTIF($B$94:$B$99, D537)+COUNTIF($B$72:$B$72, D537)+COUNTIF($B$80:$B$80, D537)+COUNTIF(#REF!, D537)&gt;1,NOT(ISBLANK(D537)))</formula>
    </cfRule>
  </conditionalFormatting>
  <conditionalFormatting sqref="D536">
    <cfRule type="expression" dxfId="877" priority="17320" stopIfTrue="1">
      <formula>AND(COUNTIF(#REF!, D536)+COUNTIF($B$91:$B$92, D536)+COUNTIF($B$53:$B$62, D536)+COUNTIF($B$68:$B$71, D536)+COUNTIF($B$81:$B$81, D536)+COUNTIF(#REF!, D536)&gt;1,NOT(ISBLANK(D536)))</formula>
    </cfRule>
  </conditionalFormatting>
  <conditionalFormatting sqref="D537">
    <cfRule type="expression" dxfId="876" priority="17321" stopIfTrue="1">
      <formula>AND(COUNTIF($B$94:$B$94, D537)&gt;1,NOT(ISBLANK(D537)))</formula>
    </cfRule>
  </conditionalFormatting>
  <conditionalFormatting sqref="D537 D535">
    <cfRule type="expression" dxfId="875" priority="17322" stopIfTrue="1">
      <formula>AND(COUNTIF($B$94:$B$98, D535)+COUNTIF($B$72:$B$72, D535)+COUNTIF($B$90:$B$90, D535)+COUNTIF(#REF!, D535)+COUNTIF($B$80:$B$80, D535)&gt;1,NOT(ISBLANK(D535)))</formula>
    </cfRule>
  </conditionalFormatting>
  <conditionalFormatting sqref="D537">
    <cfRule type="expression" dxfId="874" priority="17323" stopIfTrue="1">
      <formula>AND(COUNTIF($B$94:$B$94, D537)+COUNTIF(#REF!, D537)&gt;1,NOT(ISBLANK(D537)))</formula>
    </cfRule>
  </conditionalFormatting>
  <conditionalFormatting sqref="D535">
    <cfRule type="expression" dxfId="873" priority="17324" stopIfTrue="1">
      <formula>AND(COUNTIF($B$90:$B$90, D535)&gt;1,NOT(ISBLANK(D535)))</formula>
    </cfRule>
  </conditionalFormatting>
  <conditionalFormatting sqref="D537">
    <cfRule type="expression" dxfId="872" priority="17325" stopIfTrue="1">
      <formula>AND(COUNTIF($B$101:$B$101, D537)+COUNTIF($B$94:$B$99, D537)+COUNTIF($B$72:$B$72, D537)+COUNTIF(#REF!, D537)+COUNTIF(#REF!, D537)&gt;1,NOT(ISBLANK(D537)))</formula>
    </cfRule>
  </conditionalFormatting>
  <conditionalFormatting sqref="D535">
    <cfRule type="expression" dxfId="871" priority="17326" stopIfTrue="1">
      <formula>AND(COUNTIF(#REF!, D535)+COUNTIF($B$63:$B$67, D535)+COUNTIF($B$82:$B$86, D535)+COUNTIF($B$73:$B$80, D535)+COUNTIF($B$93:$B$93, D535)+COUNTIF($B$90:$B$90, D535)&gt;1,NOT(ISBLANK(D535)))</formula>
    </cfRule>
  </conditionalFormatting>
  <conditionalFormatting sqref="D534">
    <cfRule type="expression" dxfId="870" priority="17327" stopIfTrue="1">
      <formula>AND(COUNTIF($B$121:$B$121, D534)+COUNTIF($B$88:$B$88, D534)+COUNTIF($B$103:$B$103, D534)+COUNTIF($B$107:$B$110, D534)+COUNTIF($B$112:$B$115, D534)&gt;1,NOT(ISBLANK(D534)))</formula>
    </cfRule>
  </conditionalFormatting>
  <conditionalFormatting sqref="D538:D539">
    <cfRule type="expression" dxfId="869" priority="17315" stopIfTrue="1">
      <formula>AND(COUNTIF($B$101:$B$101, D538)+COUNTIF($B$94:$B$99, D538)+COUNTIF($B$72:$B$72, D538)+COUNTIF($B$80:$B$80, D538)+COUNTIF(#REF!, D538)&gt;1,NOT(ISBLANK(D538)))</formula>
    </cfRule>
  </conditionalFormatting>
  <conditionalFormatting sqref="D538:D539">
    <cfRule type="expression" dxfId="868" priority="17316" stopIfTrue="1">
      <formula>AND(COUNTIF($B$101:$B$101, D538)+COUNTIF($B$94:$B$99, D538)+COUNTIF($B$72:$B$72, D538)+COUNTIF(#REF!, D538)+COUNTIF(#REF!, D538)&gt;1,NOT(ISBLANK(D538)))</formula>
    </cfRule>
  </conditionalFormatting>
  <conditionalFormatting sqref="D538:D539">
    <cfRule type="expression" dxfId="867" priority="17317" stopIfTrue="1">
      <formula>AND(COUNTIF($B$101:$B$101, D538)+COUNTIF($B$96:$B$99, D538)+COUNTIF($B$72:$B$72, D538)+COUNTIF($B$104:$B$104, D538)+COUNTIF($B$106:$B$106, D538)&gt;1,NOT(ISBLANK(D538)))</formula>
    </cfRule>
  </conditionalFormatting>
  <conditionalFormatting sqref="D540">
    <cfRule type="expression" dxfId="866" priority="17314" stopIfTrue="1">
      <formula>AND(COUNTIF($B$117:$B$120, D540)&gt;1,NOT(ISBLANK(D540)))</formula>
    </cfRule>
  </conditionalFormatting>
  <conditionalFormatting sqref="D541">
    <cfRule type="expression" dxfId="865" priority="17313" stopIfTrue="1">
      <formula>AND(COUNTIF($B$117:$B$120, D541)&gt;1,NOT(ISBLANK(D541)))</formula>
    </cfRule>
  </conditionalFormatting>
  <conditionalFormatting sqref="D562:D570">
    <cfRule type="expression" dxfId="864" priority="17311" stopIfTrue="1">
      <formula>AND(COUNTIF($B$281:$B$281, D562)+COUNTIF($B$5:$B$16, D562)+COUNTIF($B$19:$B$31, D562)&gt;1,NOT(ISBLANK(D562)))</formula>
    </cfRule>
  </conditionalFormatting>
  <conditionalFormatting sqref="D578">
    <cfRule type="expression" dxfId="863" priority="17310" stopIfTrue="1">
      <formula>AND(COUNTIF($B$7:$B$7, D578)&gt;1,NOT(ISBLANK(D578)))</formula>
    </cfRule>
  </conditionalFormatting>
  <conditionalFormatting sqref="D579">
    <cfRule type="expression" dxfId="862" priority="17309" stopIfTrue="1">
      <formula>AND(COUNTIF($B$26:$B$47, D579)+COUNTIF(#REF!, D579)+COUNTIF($B$8:$B$22, D579)+COUNTIF($B$24:$B$25, D579)&gt;1,NOT(ISBLANK(D579)))</formula>
    </cfRule>
  </conditionalFormatting>
  <conditionalFormatting sqref="D579">
    <cfRule type="expression" dxfId="861" priority="17308" stopIfTrue="1">
      <formula>AND(COUNTIF($B$26:$B$47, D579)+COUNTIF($B$25:$B$25, D579)+COUNTIF($B$8:$B$18, D579)+COUNTIF($B$20:$B$23, D579)&gt;1,NOT(ISBLANK(D579)))</formula>
    </cfRule>
  </conditionalFormatting>
  <conditionalFormatting sqref="D580:D581">
    <cfRule type="expression" dxfId="860" priority="17307" stopIfTrue="1">
      <formula>AND(COUNTIF($B$26:$B$47, D580)+COUNTIF(#REF!, D580)+COUNTIF($B$8:$B$22, D580)+COUNTIF($B$24:$B$25, D580)&gt;1,NOT(ISBLANK(D580)))</formula>
    </cfRule>
  </conditionalFormatting>
  <conditionalFormatting sqref="D580:D581">
    <cfRule type="expression" dxfId="859" priority="17306" stopIfTrue="1">
      <formula>AND(COUNTIF($B$26:$B$47, D580)+COUNTIF($B$25:$B$25, D580)+COUNTIF($B$8:$B$18, D580)+COUNTIF($B$20:$B$23, D580)&gt;1,NOT(ISBLANK(D580)))</formula>
    </cfRule>
  </conditionalFormatting>
  <conditionalFormatting sqref="D584">
    <cfRule type="expression" dxfId="858" priority="17305" stopIfTrue="1">
      <formula>AND(COUNTIF($B$48:$B$54, D584)+COUNTIF($B$19:$B$19, D584)&gt;1,NOT(ISBLANK(D584)))</formula>
    </cfRule>
  </conditionalFormatting>
  <conditionalFormatting sqref="D582:D584">
    <cfRule type="expression" dxfId="857" priority="17304" stopIfTrue="1">
      <formula>AND(COUNTIF($B$26:$B$47, D582)+COUNTIF(#REF!, D582)+COUNTIF($B$8:$B$22, D582)+COUNTIF($B$24:$B$25, D582)&gt;1,NOT(ISBLANK(D582)))</formula>
    </cfRule>
  </conditionalFormatting>
  <conditionalFormatting sqref="D582:D583">
    <cfRule type="expression" dxfId="856" priority="17303" stopIfTrue="1">
      <formula>AND(COUNTIF($B$26:$B$47, D582)+COUNTIF($B$25:$B$25, D582)+COUNTIF($B$8:$B$18, D582)+COUNTIF($B$20:$B$23, D582)&gt;1,NOT(ISBLANK(D582)))</formula>
    </cfRule>
  </conditionalFormatting>
  <conditionalFormatting sqref="D585">
    <cfRule type="expression" dxfId="855" priority="17302" stopIfTrue="1">
      <formula>AND(COUNTIF($B$23:$B$23, D585)&gt;1,NOT(ISBLANK(D585)))</formula>
    </cfRule>
  </conditionalFormatting>
  <conditionalFormatting sqref="D585">
    <cfRule type="expression" dxfId="854" priority="17301" stopIfTrue="1">
      <formula>AND(COUNTIF($B$26:$B$47, D585)+COUNTIF($B$25:$B$25, D585)+COUNTIF($B$8:$B$18, D585)+COUNTIF($B$20:$B$23, D585)&gt;1,NOT(ISBLANK(D585)))</formula>
    </cfRule>
  </conditionalFormatting>
  <conditionalFormatting sqref="D586">
    <cfRule type="expression" dxfId="853" priority="17300" stopIfTrue="1">
      <formula>AND(COUNTIF($B$26:$B$47, D586)+COUNTIF(#REF!, D586)+COUNTIF($B$8:$B$22, D586)+COUNTIF($B$24:$B$25, D586)&gt;1,NOT(ISBLANK(D586)))</formula>
    </cfRule>
  </conditionalFormatting>
  <conditionalFormatting sqref="D586">
    <cfRule type="expression" dxfId="852" priority="17299" stopIfTrue="1">
      <formula>AND(COUNTIF($B$26:$B$47, D586)+COUNTIF($B$25:$B$25, D586)+COUNTIF($B$8:$B$18, D586)+COUNTIF($B$20:$B$23, D586)&gt;1,NOT(ISBLANK(D586)))</formula>
    </cfRule>
  </conditionalFormatting>
  <conditionalFormatting sqref="D587">
    <cfRule type="expression" dxfId="851" priority="17298" stopIfTrue="1">
      <formula>AND(COUNTIF(#REF!, D587)&gt;1,NOT(ISBLANK(D587)))</formula>
    </cfRule>
  </conditionalFormatting>
  <conditionalFormatting sqref="D587">
    <cfRule type="expression" dxfId="850" priority="17297" stopIfTrue="1">
      <formula>AND(COUNTIF($B$26:$B$47, D587)+COUNTIF(#REF!, D587)+COUNTIF($B$8:$B$22, D587)+COUNTIF($B$24:$B$25, D587)&gt;1,NOT(ISBLANK(D587)))</formula>
    </cfRule>
  </conditionalFormatting>
  <conditionalFormatting sqref="D587">
    <cfRule type="expression" dxfId="849" priority="17296" stopIfTrue="1">
      <formula>AND(COUNTIF($B$26:$B$47, D587)+COUNTIF($B$25:$B$25, D587)+COUNTIF($B$8:$B$18, D587)+COUNTIF($B$20:$B$23, D587)&gt;1,NOT(ISBLANK(D587)))</formula>
    </cfRule>
  </conditionalFormatting>
  <conditionalFormatting sqref="D589:D590">
    <cfRule type="expression" dxfId="848" priority="17290" stopIfTrue="1">
      <formula>AND(COUNTIF(#REF!, D589)+COUNTIF($B$91:$B$92, D589)+COUNTIF($B$53:$B$62, D589)+COUNTIF($B$68:$B$71, D589)+COUNTIF($B$81:$B$81, D589)+COUNTIF(#REF!, D589)&gt;1,NOT(ISBLANK(D589)))</formula>
    </cfRule>
  </conditionalFormatting>
  <conditionalFormatting sqref="D589:D590">
    <cfRule type="expression" dxfId="847" priority="17289" stopIfTrue="1">
      <formula>AND(COUNTIF(#REF!, D589)+COUNTIF($B$50:$B$60, D589)&gt;1,NOT(ISBLANK(D589)))</formula>
    </cfRule>
  </conditionalFormatting>
  <conditionalFormatting sqref="D590">
    <cfRule type="expression" dxfId="846" priority="17288" stopIfTrue="1">
      <formula>AND(COUNTIF($B$56:$B$56, D590)&gt;1,NOT(ISBLANK(D590)))</formula>
    </cfRule>
  </conditionalFormatting>
  <conditionalFormatting sqref="D589:D590">
    <cfRule type="expression" dxfId="845" priority="17287" stopIfTrue="1">
      <formula>AND(COUNTIF(#REF!, D589)+COUNTIF($B$48:$B$60, D589)&gt;1,NOT(ISBLANK(D589)))</formula>
    </cfRule>
  </conditionalFormatting>
  <conditionalFormatting sqref="D591:D592">
    <cfRule type="expression" dxfId="844" priority="17286" stopIfTrue="1">
      <formula>AND(COUNTIF(#REF!, D591)+COUNTIF($B$91:$B$92, D591)+COUNTIF($B$53:$B$62, D591)+COUNTIF($B$68:$B$71, D591)+COUNTIF($B$81:$B$81, D591)+COUNTIF(#REF!, D591)&gt;1,NOT(ISBLANK(D591)))</formula>
    </cfRule>
  </conditionalFormatting>
  <conditionalFormatting sqref="D591">
    <cfRule type="expression" dxfId="843" priority="17285" stopIfTrue="1">
      <formula>AND(COUNTIF(#REF!, D591)+COUNTIF($B$57:$B$58, D591)+COUNTIF(#REF!, D591)&gt;1,NOT(ISBLANK(D591)))</formula>
    </cfRule>
  </conditionalFormatting>
  <conditionalFormatting sqref="D591:D592">
    <cfRule type="expression" dxfId="842" priority="17284" stopIfTrue="1">
      <formula>AND(COUNTIF(#REF!, D591)+COUNTIF($B$50:$B$60, D591)&gt;1,NOT(ISBLANK(D591)))</formula>
    </cfRule>
  </conditionalFormatting>
  <conditionalFormatting sqref="D592">
    <cfRule type="expression" dxfId="841" priority="17283" stopIfTrue="1">
      <formula>AND(COUNTIF($B$60:$B$60, D592)+COUNTIF(#REF!, D592)&gt;1,NOT(ISBLANK(D592)))</formula>
    </cfRule>
  </conditionalFormatting>
  <conditionalFormatting sqref="D591:D592">
    <cfRule type="expression" dxfId="840" priority="17282" stopIfTrue="1">
      <formula>AND(COUNTIF(#REF!, D591)+COUNTIF($B$48:$B$60, D591)&gt;1,NOT(ISBLANK(D591)))</formula>
    </cfRule>
  </conditionalFormatting>
  <conditionalFormatting sqref="D593">
    <cfRule type="expression" dxfId="839" priority="17278" stopIfTrue="1">
      <formula>AND(COUNTIF(#REF!, D593)&gt;1,NOT(ISBLANK(D593)))</formula>
    </cfRule>
  </conditionalFormatting>
  <conditionalFormatting sqref="D593:D594">
    <cfRule type="expression" dxfId="838" priority="17279" stopIfTrue="1">
      <formula>AND(COUNTIF($B$93:$B$93, D593)+COUNTIF($B$82:$B$86, D593)+COUNTIF($B$63:$B$67, D593)+COUNTIF($B$73:$B$79, D593)&gt;1,NOT(ISBLANK(D593)))</formula>
    </cfRule>
  </conditionalFormatting>
  <conditionalFormatting sqref="D593:D594">
    <cfRule type="expression" dxfId="837" priority="17280" stopIfTrue="1">
      <formula>AND(COUNTIF($B$111:$B$111, D593)+COUNTIF($B$93:$B$93, D593)+COUNTIF($B$63:$B$67, D593)+COUNTIF($B$82:$B$86, D593)+COUNTIF($B$73:$B$79, D593)&gt;1,NOT(ISBLANK(D593)))</formula>
    </cfRule>
  </conditionalFormatting>
  <conditionalFormatting sqref="D593:D594">
    <cfRule type="expression" dxfId="836" priority="17281" stopIfTrue="1">
      <formula>AND(COUNTIF(#REF!, D593)+COUNTIF($B$63:$B$67, D593)+COUNTIF($B$82:$B$86, D593)+COUNTIF($B$73:$B$80, D593)+COUNTIF($B$93:$B$93, D593)+COUNTIF($B$90:$B$90, D593)&gt;1,NOT(ISBLANK(D593)))</formula>
    </cfRule>
  </conditionalFormatting>
  <conditionalFormatting sqref="D593:D594">
    <cfRule type="expression" dxfId="835" priority="17277" stopIfTrue="1">
      <formula>AND(COUNTIF(#REF!, D593)+COUNTIF($B$50:$B$60, D593)&gt;1,NOT(ISBLANK(D593)))</formula>
    </cfRule>
  </conditionalFormatting>
  <conditionalFormatting sqref="D593:D594">
    <cfRule type="expression" dxfId="834" priority="17276" stopIfTrue="1">
      <formula>AND(COUNTIF($B$60:$B$60, D593)+COUNTIF(#REF!, D593)&gt;1,NOT(ISBLANK(D593)))</formula>
    </cfRule>
  </conditionalFormatting>
  <conditionalFormatting sqref="D593:D594">
    <cfRule type="expression" dxfId="833" priority="17275" stopIfTrue="1">
      <formula>AND(COUNTIF(#REF!, D593)+COUNTIF($B$48:$B$60, D593)&gt;1,NOT(ISBLANK(D593)))</formula>
    </cfRule>
  </conditionalFormatting>
  <conditionalFormatting sqref="D596">
    <cfRule type="expression" dxfId="832" priority="17268" stopIfTrue="1">
      <formula>AND(COUNTIF(#REF!, D596)+COUNTIF($B$91:$B$92, D596)+COUNTIF($B$53:$B$62, D596)+COUNTIF($B$68:$B$71, D596)+COUNTIF($B$81:$B$81, D596)+COUNTIF(#REF!, D596)&gt;1,NOT(ISBLANK(D596)))</formula>
    </cfRule>
  </conditionalFormatting>
  <conditionalFormatting sqref="D596">
    <cfRule type="expression" dxfId="831" priority="17267" stopIfTrue="1">
      <formula>AND(COUNTIF(#REF!, D596)+COUNTIF($B$48:$B$60, D596)&gt;1,NOT(ISBLANK(D596)))</formula>
    </cfRule>
  </conditionalFormatting>
  <conditionalFormatting sqref="D598">
    <cfRule type="expression" dxfId="830" priority="17263" stopIfTrue="1">
      <formula>AND(COUNTIF(#REF!, D598)+COUNTIF($B$91:$B$92, D598)+COUNTIF($B$53:$B$62, D598)+COUNTIF($B$68:$B$71, D598)+COUNTIF($B$81:$B$81, D598)+COUNTIF(#REF!, D598)&gt;1,NOT(ISBLANK(D598)))</formula>
    </cfRule>
  </conditionalFormatting>
  <conditionalFormatting sqref="D597">
    <cfRule type="expression" dxfId="829" priority="17264" stopIfTrue="1">
      <formula>AND(COUNTIF($B$94:$B$98, D597)+COUNTIF($B$72:$B$72, D597)+COUNTIF($B$90:$B$90, D597)+COUNTIF(#REF!, D597)+COUNTIF($B$80:$B$80, D597)&gt;1,NOT(ISBLANK(D597)))</formula>
    </cfRule>
  </conditionalFormatting>
  <conditionalFormatting sqref="D597">
    <cfRule type="expression" dxfId="828" priority="17265" stopIfTrue="1">
      <formula>AND(COUNTIF($B$90:$B$90, D597)&gt;1,NOT(ISBLANK(D597)))</formula>
    </cfRule>
  </conditionalFormatting>
  <conditionalFormatting sqref="D597">
    <cfRule type="expression" dxfId="827" priority="17266" stopIfTrue="1">
      <formula>AND(COUNTIF(#REF!, D597)+COUNTIF($B$63:$B$67, D597)+COUNTIF($B$82:$B$86, D597)+COUNTIF($B$73:$B$80, D597)+COUNTIF($B$93:$B$93, D597)+COUNTIF($B$90:$B$90, D597)&gt;1,NOT(ISBLANK(D597)))</formula>
    </cfRule>
  </conditionalFormatting>
  <conditionalFormatting sqref="D598">
    <cfRule type="expression" dxfId="826" priority="17262" stopIfTrue="1">
      <formula>AND(COUNTIF($B$75:$B$75, D598)+COUNTIF(#REF!, D598)+COUNTIF(#REF!, D598)&gt;1,NOT(ISBLANK(D598)))</formula>
    </cfRule>
  </conditionalFormatting>
  <conditionalFormatting sqref="D598">
    <cfRule type="expression" dxfId="825" priority="17261" stopIfTrue="1">
      <formula>AND(COUNTIF(#REF!, D598)+COUNTIF($B$75:$B$75, D598)+COUNTIF(#REF!, D598)+COUNTIF(#REF!, D598)+COUNTIF(#REF!, D598)+COUNTIF(#REF!, D598)+COUNTIF(#REF!, D598)+COUNTIF(#REF!, D598)&gt;1,NOT(ISBLANK(D598)))</formula>
    </cfRule>
  </conditionalFormatting>
  <conditionalFormatting sqref="D597">
    <cfRule type="expression" dxfId="824" priority="17260" stopIfTrue="1">
      <formula>AND(COUNTIF(#REF!, D597)+COUNTIF($B$48:$B$60, D597)&gt;1,NOT(ISBLANK(D597)))</formula>
    </cfRule>
  </conditionalFormatting>
  <conditionalFormatting sqref="D599:D600">
    <cfRule type="expression" dxfId="823" priority="17259" stopIfTrue="1">
      <formula>AND(COUNTIF(#REF!, D599)+COUNTIF($B$91:$B$92, D599)+COUNTIF($B$53:$B$62, D599)+COUNTIF($B$68:$B$71, D599)+COUNTIF($B$81:$B$81, D599)+COUNTIF(#REF!, D599)&gt;1,NOT(ISBLANK(D599)))</formula>
    </cfRule>
  </conditionalFormatting>
  <conditionalFormatting sqref="D599:D600">
    <cfRule type="expression" dxfId="822" priority="17258" stopIfTrue="1">
      <formula>AND(COUNTIF($B$75:$B$75, D599)+COUNTIF(#REF!, D599)+COUNTIF(#REF!, D599)&gt;1,NOT(ISBLANK(D599)))</formula>
    </cfRule>
  </conditionalFormatting>
  <conditionalFormatting sqref="D599:D600">
    <cfRule type="expression" dxfId="821" priority="17257" stopIfTrue="1">
      <formula>AND(COUNTIF(#REF!, D599)+COUNTIF($B$75:$B$75, D599)+COUNTIF(#REF!, D599)+COUNTIF(#REF!, D599)+COUNTIF(#REF!, D599)+COUNTIF(#REF!, D599)+COUNTIF(#REF!, D599)+COUNTIF(#REF!, D599)&gt;1,NOT(ISBLANK(D599)))</formula>
    </cfRule>
  </conditionalFormatting>
  <conditionalFormatting sqref="D601">
    <cfRule type="expression" dxfId="820" priority="17256" stopIfTrue="1">
      <formula>AND(COUNTIF($B$105:$B$105, D601)&gt;1,NOT(ISBLANK(D601)))</formula>
    </cfRule>
  </conditionalFormatting>
  <conditionalFormatting sqref="D602:D604">
    <cfRule type="expression" dxfId="819" priority="17254" stopIfTrue="1">
      <formula>AND(COUNTIF($B$121:$B$121, D602)+COUNTIF($B$104:$B$104, D602)+COUNTIF($B$112:$B$115, D602)+COUNTIF($B$106:$B$110, D602)&gt;1,NOT(ISBLANK(D602)))</formula>
    </cfRule>
  </conditionalFormatting>
  <conditionalFormatting sqref="D602:D604">
    <cfRule type="expression" dxfId="818" priority="17255" stopIfTrue="1">
      <formula>AND(COUNTIF($B$121:$B$121, D602)+COUNTIF($B$88:$B$88, D602)+COUNTIF($B$103:$B$103, D602)+COUNTIF($B$107:$B$110, D602)+COUNTIF($B$112:$B$115, D602)&gt;1,NOT(ISBLANK(D602)))</formula>
    </cfRule>
  </conditionalFormatting>
  <conditionalFormatting sqref="D602:D605">
    <cfRule type="expression" dxfId="817" priority="17253" stopIfTrue="1">
      <formula>AND(COUNTIF($B$75:$B$75, D602)+COUNTIF(#REF!, D602)+COUNTIF(#REF!, D602)&gt;1,NOT(ISBLANK(D602)))</formula>
    </cfRule>
  </conditionalFormatting>
  <conditionalFormatting sqref="D602:D605">
    <cfRule type="expression" dxfId="816" priority="17252" stopIfTrue="1">
      <formula>AND(COUNTIF(#REF!, D602)+COUNTIF($B$75:$B$75, D602)+COUNTIF(#REF!, D602)+COUNTIF(#REF!, D602)+COUNTIF(#REF!, D602)+COUNTIF(#REF!, D602)+COUNTIF(#REF!, D602)+COUNTIF(#REF!, D602)&gt;1,NOT(ISBLANK(D602)))</formula>
    </cfRule>
  </conditionalFormatting>
  <conditionalFormatting sqref="D606">
    <cfRule type="expression" dxfId="815" priority="17251" stopIfTrue="1">
      <formula>AND(COUNTIF($B$75:$B$75, D606)+COUNTIF(#REF!, D606)+COUNTIF(#REF!, D606)&gt;1,NOT(ISBLANK(D606)))</formula>
    </cfRule>
  </conditionalFormatting>
  <conditionalFormatting sqref="D606">
    <cfRule type="expression" dxfId="814" priority="17250" stopIfTrue="1">
      <formula>AND(COUNTIF(#REF!, D606)+COUNTIF($B$75:$B$75, D606)+COUNTIF(#REF!, D606)+COUNTIF(#REF!, D606)+COUNTIF(#REF!, D606)+COUNTIF(#REF!, D606)+COUNTIF(#REF!, D606)+COUNTIF(#REF!, D606)&gt;1,NOT(ISBLANK(D606)))</formula>
    </cfRule>
  </conditionalFormatting>
  <conditionalFormatting sqref="D607:D611">
    <cfRule type="expression" dxfId="813" priority="17249" stopIfTrue="1">
      <formula>AND(COUNTIF($B$75:$B$75, D607)+COUNTIF(#REF!, D607)+COUNTIF(#REF!, D607)&gt;1,NOT(ISBLANK(D607)))</formula>
    </cfRule>
  </conditionalFormatting>
  <conditionalFormatting sqref="D607:D611">
    <cfRule type="expression" dxfId="812" priority="17248" stopIfTrue="1">
      <formula>AND(COUNTIF(#REF!, D607)+COUNTIF($B$75:$B$75, D607)+COUNTIF(#REF!, D607)+COUNTIF(#REF!, D607)+COUNTIF(#REF!, D607)+COUNTIF(#REF!, D607)+COUNTIF(#REF!, D607)+COUNTIF(#REF!, D607)&gt;1,NOT(ISBLANK(D607)))</formula>
    </cfRule>
  </conditionalFormatting>
  <conditionalFormatting sqref="D612">
    <cfRule type="expression" dxfId="811" priority="17247" stopIfTrue="1">
      <formula>AND(COUNTIF($B$75:$B$75, D612)+COUNTIF(#REF!, D612)+COUNTIF(#REF!, D612)&gt;1,NOT(ISBLANK(D612)))</formula>
    </cfRule>
  </conditionalFormatting>
  <conditionalFormatting sqref="D612">
    <cfRule type="expression" dxfId="810" priority="17246" stopIfTrue="1">
      <formula>AND(COUNTIF(#REF!, D612)+COUNTIF($B$75:$B$75, D612)+COUNTIF(#REF!, D612)+COUNTIF(#REF!, D612)+COUNTIF(#REF!, D612)+COUNTIF(#REF!, D612)+COUNTIF(#REF!, D612)+COUNTIF(#REF!, D612)&gt;1,NOT(ISBLANK(D612)))</formula>
    </cfRule>
  </conditionalFormatting>
  <conditionalFormatting sqref="D613">
    <cfRule type="expression" dxfId="809" priority="17245" stopIfTrue="1">
      <formula>AND(COUNTIF($B$75:$B$75, D613)+COUNTIF(#REF!, D613)+COUNTIF(#REF!, D613)&gt;1,NOT(ISBLANK(D613)))</formula>
    </cfRule>
  </conditionalFormatting>
  <conditionalFormatting sqref="D613">
    <cfRule type="expression" dxfId="808" priority="17244" stopIfTrue="1">
      <formula>AND(COUNTIF(#REF!, D613)+COUNTIF($B$75:$B$75, D613)+COUNTIF(#REF!, D613)+COUNTIF(#REF!, D613)+COUNTIF(#REF!, D613)+COUNTIF(#REF!, D613)+COUNTIF(#REF!, D613)+COUNTIF(#REF!, D613)&gt;1,NOT(ISBLANK(D613)))</formula>
    </cfRule>
  </conditionalFormatting>
  <conditionalFormatting sqref="D614">
    <cfRule type="expression" dxfId="807" priority="17243" stopIfTrue="1">
      <formula>AND(COUNTIF($B$75:$B$75, D614)+COUNTIF(#REF!, D614)+COUNTIF(#REF!, D614)&gt;1,NOT(ISBLANK(D614)))</formula>
    </cfRule>
  </conditionalFormatting>
  <conditionalFormatting sqref="D614">
    <cfRule type="expression" dxfId="806" priority="17242" stopIfTrue="1">
      <formula>AND(COUNTIF(#REF!, D614)+COUNTIF($B$75:$B$75, D614)+COUNTIF(#REF!, D614)+COUNTIF(#REF!, D614)+COUNTIF(#REF!, D614)+COUNTIF(#REF!, D614)+COUNTIF(#REF!, D614)+COUNTIF(#REF!, D614)&gt;1,NOT(ISBLANK(D614)))</formula>
    </cfRule>
  </conditionalFormatting>
  <conditionalFormatting sqref="D636:D637">
    <cfRule type="expression" dxfId="805" priority="17239" stopIfTrue="1">
      <formula>AND(COUNTIF($B$580:$B$580, D636)&gt;1,NOT(ISBLANK(D636)))</formula>
    </cfRule>
  </conditionalFormatting>
  <conditionalFormatting sqref="D637">
    <cfRule type="expression" dxfId="804" priority="17238" stopIfTrue="1">
      <formula>AND(COUNTIF($B$285:$B$299, D637)+COUNTIF($B$264:$B$264, D637)+COUNTIF($B$301:$B$302, D637)&gt;1,NOT(ISBLANK(D637)))</formula>
    </cfRule>
  </conditionalFormatting>
  <conditionalFormatting sqref="D636">
    <cfRule type="expression" dxfId="803" priority="17237" stopIfTrue="1">
      <formula>AND(COUNTIF($B$285:$B$300, D636)+COUNTIF($B$264:$B$266, D636)&gt;1,NOT(ISBLANK(D636)))</formula>
    </cfRule>
  </conditionalFormatting>
  <conditionalFormatting sqref="D636">
    <cfRule type="expression" dxfId="802" priority="17236" stopIfTrue="1">
      <formula>AND(COUNTIF($B$300:$B$300, D636)&gt;1,NOT(ISBLANK(D636)))</formula>
    </cfRule>
  </conditionalFormatting>
  <conditionalFormatting sqref="D638:D640">
    <cfRule type="expression" dxfId="801" priority="17235" stopIfTrue="1">
      <formula>AND(COUNTIF($B$591:$B$605, D638)+COUNTIF($B$606:$B$635, D638)&gt;1,NOT(ISBLANK(D638)))</formula>
    </cfRule>
  </conditionalFormatting>
  <conditionalFormatting sqref="D638:D640">
    <cfRule type="expression" dxfId="800" priority="17234" stopIfTrue="1">
      <formula>AND(COUNTIF($B$591:$B$605, D638)+COUNTIF($B$606:$B$636, D638)&gt;1,NOT(ISBLANK(D638)))</formula>
    </cfRule>
  </conditionalFormatting>
  <conditionalFormatting sqref="D641">
    <cfRule type="expression" dxfId="799" priority="17233" stopIfTrue="1">
      <formula>AND(COUNTIF($B$591:$B$605, D641)+COUNTIF($B$606:$B$635, D641)&gt;1,NOT(ISBLANK(D641)))</formula>
    </cfRule>
  </conditionalFormatting>
  <conditionalFormatting sqref="D641">
    <cfRule type="expression" dxfId="798" priority="17232" stopIfTrue="1">
      <formula>AND(COUNTIF($B$591:$B$605, D641)+COUNTIF($B$606:$B$636, D641)&gt;1,NOT(ISBLANK(D641)))</formula>
    </cfRule>
  </conditionalFormatting>
  <conditionalFormatting sqref="D642:D643">
    <cfRule type="expression" dxfId="797" priority="17231" stopIfTrue="1">
      <formula>AND(COUNTIF($B$591:$B$605, D642)+COUNTIF($B$606:$B$635, D642)&gt;1,NOT(ISBLANK(D642)))</formula>
    </cfRule>
  </conditionalFormatting>
  <conditionalFormatting sqref="D642:D643">
    <cfRule type="expression" dxfId="796" priority="17230" stopIfTrue="1">
      <formula>AND(COUNTIF($B$591:$B$605, D642)+COUNTIF($B$606:$B$636, D642)&gt;1,NOT(ISBLANK(D642)))</formula>
    </cfRule>
  </conditionalFormatting>
  <conditionalFormatting sqref="D644">
    <cfRule type="expression" dxfId="795" priority="17229" stopIfTrue="1">
      <formula>AND(COUNTIF($B$591:$B$605, D644)+COUNTIF($B$606:$B$635, D644)&gt;1,NOT(ISBLANK(D644)))</formula>
    </cfRule>
  </conditionalFormatting>
  <conditionalFormatting sqref="D644">
    <cfRule type="expression" dxfId="794" priority="17228" stopIfTrue="1">
      <formula>AND(COUNTIF($B$591:$B$605, D644)+COUNTIF($B$606:$B$636, D644)&gt;1,NOT(ISBLANK(D644)))</formula>
    </cfRule>
  </conditionalFormatting>
  <conditionalFormatting sqref="D644">
    <cfRule type="expression" dxfId="793" priority="17227" stopIfTrue="1">
      <formula>AND(COUNTIF($B$616:$B$635, D644)+COUNTIF($B$637:$B$641, D644)&gt;1,NOT(ISBLANK(D644)))</formula>
    </cfRule>
  </conditionalFormatting>
  <conditionalFormatting sqref="D645">
    <cfRule type="expression" dxfId="792" priority="17226" stopIfTrue="1">
      <formula>AND(COUNTIF($B$636:$B$636, D645)&gt;1,NOT(ISBLANK(D645)))</formula>
    </cfRule>
  </conditionalFormatting>
  <conditionalFormatting sqref="D645">
    <cfRule type="expression" dxfId="791" priority="17225" stopIfTrue="1">
      <formula>AND(COUNTIF($B$591:$B$605, D645)+COUNTIF($B$606:$B$636, D645)&gt;1,NOT(ISBLANK(D645)))</formula>
    </cfRule>
  </conditionalFormatting>
  <conditionalFormatting sqref="D645">
    <cfRule type="expression" dxfId="790" priority="17224" stopIfTrue="1">
      <formula>AND(COUNTIF($B$635:$B$640, D645)&gt;1,NOT(ISBLANK(D645)))</formula>
    </cfRule>
  </conditionalFormatting>
  <conditionalFormatting sqref="D646">
    <cfRule type="expression" dxfId="789" priority="17223" stopIfTrue="1">
      <formula>AND(COUNTIF($B$591:$B$605, D646)+COUNTIF($B$606:$B$635, D646)&gt;1,NOT(ISBLANK(D646)))</formula>
    </cfRule>
  </conditionalFormatting>
  <conditionalFormatting sqref="D646">
    <cfRule type="expression" dxfId="788" priority="17222" stopIfTrue="1">
      <formula>AND(COUNTIF($B$591:$B$605, D646)+COUNTIF($B$606:$B$636, D646)&gt;1,NOT(ISBLANK(D646)))</formula>
    </cfRule>
  </conditionalFormatting>
  <conditionalFormatting sqref="D647">
    <cfRule type="expression" dxfId="787" priority="17221" stopIfTrue="1">
      <formula>AND(COUNTIF($B$642:$B$642, D647)&gt;1,NOT(ISBLANK(D647)))</formula>
    </cfRule>
  </conditionalFormatting>
  <conditionalFormatting sqref="D648">
    <cfRule type="expression" dxfId="786" priority="17220" stopIfTrue="1">
      <formula>AND(COUNTIF(#REF!, D648)&gt;1,NOT(ISBLANK(D648)))</formula>
    </cfRule>
  </conditionalFormatting>
  <conditionalFormatting sqref="D650">
    <cfRule type="expression" dxfId="785" priority="17218" stopIfTrue="1">
      <formula>AND(COUNTIF($B$593:$B$665, D650)&gt;1,NOT(ISBLANK(D650)))</formula>
    </cfRule>
  </conditionalFormatting>
  <conditionalFormatting sqref="D650">
    <cfRule type="expression" dxfId="784" priority="17219" stopIfTrue="1">
      <formula>AND(COUNTIF($B$593:$B$678, D650)&gt;1,NOT(ISBLANK(D650)))</formula>
    </cfRule>
  </conditionalFormatting>
  <conditionalFormatting sqref="D651">
    <cfRule type="expression" dxfId="783" priority="17216" stopIfTrue="1">
      <formula>AND(COUNTIF($B$593:$B$665, D651)&gt;1,NOT(ISBLANK(D651)))</formula>
    </cfRule>
  </conditionalFormatting>
  <conditionalFormatting sqref="D651">
    <cfRule type="expression" dxfId="782" priority="17217" stopIfTrue="1">
      <formula>AND(COUNTIF($B$593:$B$678, D651)&gt;1,NOT(ISBLANK(D651)))</formula>
    </cfRule>
  </conditionalFormatting>
  <conditionalFormatting sqref="D653">
    <cfRule type="expression" dxfId="781" priority="17209" stopIfTrue="1">
      <formula>AND(COUNTIF($B$659:$B$659, D653)&gt;1,NOT(ISBLANK(D653)))</formula>
    </cfRule>
  </conditionalFormatting>
  <conditionalFormatting sqref="D653">
    <cfRule type="expression" dxfId="780" priority="17208" stopIfTrue="1">
      <formula>AND(COUNTIF($B$659:$B$662, D653)&gt;1,NOT(ISBLANK(D653)))</formula>
    </cfRule>
  </conditionalFormatting>
  <conditionalFormatting sqref="D653">
    <cfRule type="expression" dxfId="779" priority="17210" stopIfTrue="1">
      <formula>AND(COUNTIF($B$664:$B$664, D653)&gt;1,NOT(ISBLANK(D653)))</formula>
    </cfRule>
  </conditionalFormatting>
  <conditionalFormatting sqref="D653">
    <cfRule type="expression" dxfId="778" priority="17211" stopIfTrue="1">
      <formula>AND(COUNTIF($B$663:$B$665, D653)&gt;1,NOT(ISBLANK(D653)))</formula>
    </cfRule>
  </conditionalFormatting>
  <conditionalFormatting sqref="D653">
    <cfRule type="expression" dxfId="777" priority="17212" stopIfTrue="1">
      <formula>AND(COUNTIF($B$659:$B$665, D653)&gt;1,NOT(ISBLANK(D653)))</formula>
    </cfRule>
  </conditionalFormatting>
  <conditionalFormatting sqref="D652:D653">
    <cfRule type="expression" dxfId="776" priority="17213" stopIfTrue="1">
      <formula>AND(COUNTIF($B$593:$B$665, D652)&gt;1,NOT(ISBLANK(D652)))</formula>
    </cfRule>
  </conditionalFormatting>
  <conditionalFormatting sqref="D653">
    <cfRule type="expression" dxfId="775" priority="17214" stopIfTrue="1">
      <formula>AND(COUNTIF($B$659:$B$678, D653)&gt;1,NOT(ISBLANK(D653)))</formula>
    </cfRule>
  </conditionalFormatting>
  <conditionalFormatting sqref="D652:D653">
    <cfRule type="expression" dxfId="774" priority="17215" stopIfTrue="1">
      <formula>AND(COUNTIF($B$593:$B$678, D652)&gt;1,NOT(ISBLANK(D652)))</formula>
    </cfRule>
  </conditionalFormatting>
  <conditionalFormatting sqref="D654">
    <cfRule type="expression" dxfId="773" priority="17200" stopIfTrue="1">
      <formula>AND(COUNTIF($B$663:$B$663, D654)&gt;1,NOT(ISBLANK(D654)))</formula>
    </cfRule>
  </conditionalFormatting>
  <conditionalFormatting sqref="D654">
    <cfRule type="expression" dxfId="772" priority="17199" stopIfTrue="1">
      <formula>AND(COUNTIF($B$659:$B$659, D654)&gt;1,NOT(ISBLANK(D654)))</formula>
    </cfRule>
  </conditionalFormatting>
  <conditionalFormatting sqref="D654">
    <cfRule type="expression" dxfId="771" priority="17198" stopIfTrue="1">
      <formula>AND(COUNTIF($B$659:$B$662, D654)&gt;1,NOT(ISBLANK(D654)))</formula>
    </cfRule>
  </conditionalFormatting>
  <conditionalFormatting sqref="D654">
    <cfRule type="expression" dxfId="770" priority="17201" stopIfTrue="1">
      <formula>AND(COUNTIF($B$663:$B$665, D654)&gt;1,NOT(ISBLANK(D654)))</formula>
    </cfRule>
  </conditionalFormatting>
  <conditionalFormatting sqref="D654">
    <cfRule type="expression" dxfId="769" priority="17202" stopIfTrue="1">
      <formula>AND(COUNTIF($B$659:$B$665, D654)&gt;1,NOT(ISBLANK(D654)))</formula>
    </cfRule>
  </conditionalFormatting>
  <conditionalFormatting sqref="D654">
    <cfRule type="expression" dxfId="768" priority="17203" stopIfTrue="1">
      <formula>AND(COUNTIF($B$593:$B$665, D654)&gt;1,NOT(ISBLANK(D654)))</formula>
    </cfRule>
  </conditionalFormatting>
  <conditionalFormatting sqref="D654">
    <cfRule type="expression" dxfId="767" priority="17204" stopIfTrue="1">
      <formula>AND(COUNTIF($B$663:$B$678, D654)&gt;1,NOT(ISBLANK(D654)))</formula>
    </cfRule>
  </conditionalFormatting>
  <conditionalFormatting sqref="D654">
    <cfRule type="expression" dxfId="766" priority="17205" stopIfTrue="1">
      <formula>AND(COUNTIF($B$662:$B$678, D654)&gt;1,NOT(ISBLANK(D654)))</formula>
    </cfRule>
  </conditionalFormatting>
  <conditionalFormatting sqref="D654">
    <cfRule type="expression" dxfId="765" priority="17206" stopIfTrue="1">
      <formula>AND(COUNTIF($B$659:$B$678, D654)&gt;1,NOT(ISBLANK(D654)))</formula>
    </cfRule>
  </conditionalFormatting>
  <conditionalFormatting sqref="D654">
    <cfRule type="expression" dxfId="764" priority="17207" stopIfTrue="1">
      <formula>AND(COUNTIF($B$593:$B$678, D654)&gt;1,NOT(ISBLANK(D654)))</formula>
    </cfRule>
  </conditionalFormatting>
  <conditionalFormatting sqref="D655">
    <cfRule type="expression" dxfId="763" priority="17197" stopIfTrue="1">
      <formula>AND(COUNTIF($B$216:$B$221, D655)+COUNTIF($B$183:$B$192, D655)&gt;1,NOT(ISBLANK(D655)))</formula>
    </cfRule>
  </conditionalFormatting>
  <conditionalFormatting sqref="D655">
    <cfRule type="expression" dxfId="762" priority="17196" stopIfTrue="1">
      <formula>AND(COUNTIF($B$216:$B$221, D655)&gt;1,NOT(ISBLANK(D655)))</formula>
    </cfRule>
  </conditionalFormatting>
  <conditionalFormatting sqref="D656">
    <cfRule type="expression" dxfId="761" priority="17195" stopIfTrue="1">
      <formula>AND(COUNTIF($B$216:$B$221, D656)+COUNTIF($B$183:$B$192, D656)&gt;1,NOT(ISBLANK(D656)))</formula>
    </cfRule>
  </conditionalFormatting>
  <conditionalFormatting sqref="D656">
    <cfRule type="expression" dxfId="760" priority="17194" stopIfTrue="1">
      <formula>AND(COUNTIF($B$216:$B$221, D656)&gt;1,NOT(ISBLANK(D656)))</formula>
    </cfRule>
  </conditionalFormatting>
  <conditionalFormatting sqref="D657">
    <cfRule type="expression" dxfId="759" priority="17193" stopIfTrue="1">
      <formula>AND(COUNTIF($B$216:$B$221, D657)+COUNTIF($B$183:$B$192, D657)&gt;1,NOT(ISBLANK(D657)))</formula>
    </cfRule>
  </conditionalFormatting>
  <conditionalFormatting sqref="D657">
    <cfRule type="expression" dxfId="758" priority="17192" stopIfTrue="1">
      <formula>AND(COUNTIF($B$216:$B$221, D657)&gt;1,NOT(ISBLANK(D657)))</formula>
    </cfRule>
  </conditionalFormatting>
  <conditionalFormatting sqref="D663:D668">
    <cfRule type="expression" dxfId="757" priority="17191" stopIfTrue="1">
      <formula>AND(COUNTIF($B$216:$B$221, D663)+COUNTIF($B$183:$B$192, D663)&gt;1,NOT(ISBLANK(D663)))</formula>
    </cfRule>
  </conditionalFormatting>
  <conditionalFormatting sqref="D663:D668">
    <cfRule type="expression" dxfId="756" priority="17190" stopIfTrue="1">
      <formula>AND(COUNTIF($B$216:$B$221, D663)&gt;1,NOT(ISBLANK(D663)))</formula>
    </cfRule>
  </conditionalFormatting>
  <conditionalFormatting sqref="O185">
    <cfRule type="duplicateValues" dxfId="755" priority="6692"/>
  </conditionalFormatting>
  <conditionalFormatting sqref="O185">
    <cfRule type="duplicateValues" dxfId="754" priority="6691"/>
  </conditionalFormatting>
  <conditionalFormatting sqref="O189">
    <cfRule type="duplicateValues" dxfId="753" priority="6385"/>
  </conditionalFormatting>
  <conditionalFormatting sqref="O189">
    <cfRule type="duplicateValues" dxfId="752" priority="6384"/>
  </conditionalFormatting>
  <conditionalFormatting sqref="O189">
    <cfRule type="duplicateValues" dxfId="751" priority="6383"/>
  </conditionalFormatting>
  <conditionalFormatting sqref="O189">
    <cfRule type="duplicateValues" dxfId="750" priority="6382"/>
  </conditionalFormatting>
  <conditionalFormatting sqref="O189">
    <cfRule type="duplicateValues" dxfId="749" priority="6381"/>
  </conditionalFormatting>
  <conditionalFormatting sqref="O189">
    <cfRule type="duplicateValues" dxfId="748" priority="6380"/>
  </conditionalFormatting>
  <conditionalFormatting sqref="O189">
    <cfRule type="duplicateValues" dxfId="747" priority="6379"/>
  </conditionalFormatting>
  <conditionalFormatting sqref="O189">
    <cfRule type="duplicateValues" dxfId="746" priority="6378"/>
  </conditionalFormatting>
  <conditionalFormatting sqref="O189">
    <cfRule type="duplicateValues" dxfId="745" priority="6377"/>
  </conditionalFormatting>
  <conditionalFormatting sqref="O189">
    <cfRule type="duplicateValues" dxfId="744" priority="6376"/>
  </conditionalFormatting>
  <conditionalFormatting sqref="O189">
    <cfRule type="duplicateValues" dxfId="743" priority="6375"/>
  </conditionalFormatting>
  <conditionalFormatting sqref="O189">
    <cfRule type="duplicateValues" dxfId="742" priority="6374"/>
  </conditionalFormatting>
  <conditionalFormatting sqref="O189">
    <cfRule type="duplicateValues" dxfId="741" priority="6373"/>
  </conditionalFormatting>
  <conditionalFormatting sqref="O189">
    <cfRule type="duplicateValues" dxfId="740" priority="6372"/>
  </conditionalFormatting>
  <conditionalFormatting sqref="O189">
    <cfRule type="duplicateValues" dxfId="739" priority="6371"/>
  </conditionalFormatting>
  <conditionalFormatting sqref="O189">
    <cfRule type="duplicateValues" dxfId="738" priority="6370"/>
  </conditionalFormatting>
  <conditionalFormatting sqref="O189">
    <cfRule type="duplicateValues" dxfId="737" priority="6369"/>
  </conditionalFormatting>
  <conditionalFormatting sqref="O189">
    <cfRule type="duplicateValues" dxfId="736" priority="6368"/>
  </conditionalFormatting>
  <conditionalFormatting sqref="O189">
    <cfRule type="duplicateValues" dxfId="735" priority="6367"/>
  </conditionalFormatting>
  <conditionalFormatting sqref="O189">
    <cfRule type="duplicateValues" dxfId="734" priority="6366"/>
  </conditionalFormatting>
  <conditionalFormatting sqref="O189">
    <cfRule type="duplicateValues" dxfId="733" priority="6365"/>
  </conditionalFormatting>
  <conditionalFormatting sqref="O189">
    <cfRule type="duplicateValues" dxfId="732" priority="6364"/>
  </conditionalFormatting>
  <conditionalFormatting sqref="O189">
    <cfRule type="duplicateValues" dxfId="731" priority="6363"/>
  </conditionalFormatting>
  <conditionalFormatting sqref="O189">
    <cfRule type="duplicateValues" dxfId="730" priority="6362"/>
  </conditionalFormatting>
  <conditionalFormatting sqref="O189">
    <cfRule type="duplicateValues" dxfId="729" priority="6361"/>
  </conditionalFormatting>
  <conditionalFormatting sqref="O189">
    <cfRule type="duplicateValues" dxfId="728" priority="6360"/>
  </conditionalFormatting>
  <conditionalFormatting sqref="O189">
    <cfRule type="duplicateValues" dxfId="727" priority="6359"/>
  </conditionalFormatting>
  <conditionalFormatting sqref="O189">
    <cfRule type="duplicateValues" dxfId="726" priority="6358"/>
  </conditionalFormatting>
  <conditionalFormatting sqref="O189">
    <cfRule type="duplicateValues" dxfId="725" priority="6357"/>
  </conditionalFormatting>
  <conditionalFormatting sqref="O189">
    <cfRule type="duplicateValues" dxfId="724" priority="6356"/>
  </conditionalFormatting>
  <conditionalFormatting sqref="O189">
    <cfRule type="duplicateValues" dxfId="723" priority="6355"/>
  </conditionalFormatting>
  <conditionalFormatting sqref="O189">
    <cfRule type="duplicateValues" dxfId="722" priority="6354"/>
  </conditionalFormatting>
  <conditionalFormatting sqref="O189">
    <cfRule type="duplicateValues" dxfId="721" priority="6353"/>
  </conditionalFormatting>
  <conditionalFormatting sqref="O189">
    <cfRule type="duplicateValues" dxfId="720" priority="6352"/>
  </conditionalFormatting>
  <conditionalFormatting sqref="O189">
    <cfRule type="duplicateValues" dxfId="719" priority="6351"/>
  </conditionalFormatting>
  <conditionalFormatting sqref="O189">
    <cfRule type="duplicateValues" dxfId="718" priority="6350"/>
  </conditionalFormatting>
  <conditionalFormatting sqref="O189">
    <cfRule type="duplicateValues" dxfId="717" priority="6349"/>
  </conditionalFormatting>
  <conditionalFormatting sqref="O189">
    <cfRule type="duplicateValues" dxfId="716" priority="6348"/>
  </conditionalFormatting>
  <conditionalFormatting sqref="O189">
    <cfRule type="duplicateValues" dxfId="715" priority="6347"/>
  </conditionalFormatting>
  <conditionalFormatting sqref="O189">
    <cfRule type="duplicateValues" dxfId="714" priority="6346"/>
  </conditionalFormatting>
  <conditionalFormatting sqref="O189">
    <cfRule type="duplicateValues" dxfId="713" priority="6345"/>
  </conditionalFormatting>
  <conditionalFormatting sqref="O189">
    <cfRule type="duplicateValues" dxfId="712" priority="6344"/>
  </conditionalFormatting>
  <conditionalFormatting sqref="O189">
    <cfRule type="duplicateValues" dxfId="711" priority="6343"/>
  </conditionalFormatting>
  <conditionalFormatting sqref="O189">
    <cfRule type="duplicateValues" dxfId="710" priority="6342"/>
  </conditionalFormatting>
  <conditionalFormatting sqref="O189">
    <cfRule type="duplicateValues" dxfId="709" priority="6341"/>
  </conditionalFormatting>
  <conditionalFormatting sqref="O189">
    <cfRule type="duplicateValues" dxfId="708" priority="6340"/>
  </conditionalFormatting>
  <conditionalFormatting sqref="O189">
    <cfRule type="duplicateValues" dxfId="707" priority="6339"/>
  </conditionalFormatting>
  <conditionalFormatting sqref="O189">
    <cfRule type="duplicateValues" dxfId="706" priority="6338"/>
  </conditionalFormatting>
  <conditionalFormatting sqref="O189">
    <cfRule type="duplicateValues" dxfId="705" priority="6337"/>
  </conditionalFormatting>
  <conditionalFormatting sqref="O189">
    <cfRule type="duplicateValues" dxfId="704" priority="6336"/>
  </conditionalFormatting>
  <conditionalFormatting sqref="O189">
    <cfRule type="duplicateValues" dxfId="703" priority="6335"/>
  </conditionalFormatting>
  <conditionalFormatting sqref="O189">
    <cfRule type="duplicateValues" dxfId="702" priority="6334"/>
  </conditionalFormatting>
  <conditionalFormatting sqref="O189">
    <cfRule type="duplicateValues" dxfId="701" priority="6333"/>
  </conditionalFormatting>
  <conditionalFormatting sqref="O189">
    <cfRule type="duplicateValues" dxfId="700" priority="6332"/>
  </conditionalFormatting>
  <conditionalFormatting sqref="O189">
    <cfRule type="duplicateValues" dxfId="699" priority="6331"/>
  </conditionalFormatting>
  <conditionalFormatting sqref="O189">
    <cfRule type="duplicateValues" dxfId="698" priority="6330"/>
  </conditionalFormatting>
  <conditionalFormatting sqref="O189">
    <cfRule type="duplicateValues" dxfId="697" priority="6329"/>
  </conditionalFormatting>
  <conditionalFormatting sqref="O189">
    <cfRule type="duplicateValues" dxfId="696" priority="6328"/>
  </conditionalFormatting>
  <conditionalFormatting sqref="O189">
    <cfRule type="duplicateValues" dxfId="695" priority="6327"/>
  </conditionalFormatting>
  <conditionalFormatting sqref="O189">
    <cfRule type="duplicateValues" dxfId="694" priority="6326"/>
  </conditionalFormatting>
  <conditionalFormatting sqref="O189">
    <cfRule type="duplicateValues" dxfId="693" priority="6325"/>
  </conditionalFormatting>
  <conditionalFormatting sqref="O189">
    <cfRule type="duplicateValues" dxfId="692" priority="6324"/>
  </conditionalFormatting>
  <conditionalFormatting sqref="O189">
    <cfRule type="duplicateValues" dxfId="691" priority="6323"/>
  </conditionalFormatting>
  <conditionalFormatting sqref="O189">
    <cfRule type="duplicateValues" dxfId="690" priority="6322"/>
  </conditionalFormatting>
  <conditionalFormatting sqref="O189">
    <cfRule type="duplicateValues" dxfId="689" priority="6321"/>
  </conditionalFormatting>
  <conditionalFormatting sqref="O189">
    <cfRule type="duplicateValues" dxfId="688" priority="6320"/>
  </conditionalFormatting>
  <conditionalFormatting sqref="O189">
    <cfRule type="duplicateValues" dxfId="687" priority="6319"/>
  </conditionalFormatting>
  <conditionalFormatting sqref="O189">
    <cfRule type="duplicateValues" dxfId="686" priority="6318"/>
  </conditionalFormatting>
  <conditionalFormatting sqref="O189">
    <cfRule type="duplicateValues" dxfId="685" priority="6317"/>
  </conditionalFormatting>
  <conditionalFormatting sqref="O189">
    <cfRule type="duplicateValues" dxfId="684" priority="6316"/>
  </conditionalFormatting>
  <conditionalFormatting sqref="O189">
    <cfRule type="duplicateValues" dxfId="683" priority="6315"/>
  </conditionalFormatting>
  <conditionalFormatting sqref="O189">
    <cfRule type="duplicateValues" dxfId="682" priority="6314"/>
  </conditionalFormatting>
  <conditionalFormatting sqref="O189">
    <cfRule type="duplicateValues" dxfId="681" priority="6313"/>
  </conditionalFormatting>
  <conditionalFormatting sqref="O189">
    <cfRule type="duplicateValues" dxfId="680" priority="6312"/>
  </conditionalFormatting>
  <conditionalFormatting sqref="O189">
    <cfRule type="duplicateValues" dxfId="679" priority="6311"/>
  </conditionalFormatting>
  <conditionalFormatting sqref="O189">
    <cfRule type="duplicateValues" dxfId="678" priority="6310"/>
  </conditionalFormatting>
  <conditionalFormatting sqref="O189">
    <cfRule type="duplicateValues" dxfId="677" priority="6309"/>
  </conditionalFormatting>
  <conditionalFormatting sqref="O189">
    <cfRule type="duplicateValues" dxfId="676" priority="6308"/>
  </conditionalFormatting>
  <conditionalFormatting sqref="O189">
    <cfRule type="duplicateValues" dxfId="675" priority="6307"/>
  </conditionalFormatting>
  <conditionalFormatting sqref="O189">
    <cfRule type="duplicateValues" dxfId="674" priority="6306"/>
  </conditionalFormatting>
  <conditionalFormatting sqref="O189">
    <cfRule type="duplicateValues" dxfId="673" priority="6305"/>
  </conditionalFormatting>
  <conditionalFormatting sqref="O189">
    <cfRule type="duplicateValues" dxfId="672" priority="6304"/>
  </conditionalFormatting>
  <conditionalFormatting sqref="O189">
    <cfRule type="duplicateValues" dxfId="671" priority="6303"/>
  </conditionalFormatting>
  <conditionalFormatting sqref="O189">
    <cfRule type="duplicateValues" dxfId="670" priority="6302"/>
  </conditionalFormatting>
  <conditionalFormatting sqref="O189">
    <cfRule type="duplicateValues" dxfId="669" priority="6301"/>
  </conditionalFormatting>
  <conditionalFormatting sqref="O189">
    <cfRule type="duplicateValues" dxfId="668" priority="6300"/>
  </conditionalFormatting>
  <conditionalFormatting sqref="O189">
    <cfRule type="duplicateValues" dxfId="667" priority="6299"/>
  </conditionalFormatting>
  <conditionalFormatting sqref="O189">
    <cfRule type="duplicateValues" dxfId="666" priority="6298"/>
  </conditionalFormatting>
  <conditionalFormatting sqref="O189">
    <cfRule type="duplicateValues" dxfId="665" priority="6297"/>
  </conditionalFormatting>
  <conditionalFormatting sqref="O189">
    <cfRule type="duplicateValues" dxfId="664" priority="6296"/>
  </conditionalFormatting>
  <conditionalFormatting sqref="O189">
    <cfRule type="duplicateValues" dxfId="663" priority="6295"/>
  </conditionalFormatting>
  <conditionalFormatting sqref="O189">
    <cfRule type="duplicateValues" dxfId="662" priority="6294"/>
  </conditionalFormatting>
  <conditionalFormatting sqref="O189">
    <cfRule type="duplicateValues" dxfId="661" priority="6293"/>
  </conditionalFormatting>
  <conditionalFormatting sqref="O189">
    <cfRule type="duplicateValues" dxfId="660" priority="6292"/>
  </conditionalFormatting>
  <conditionalFormatting sqref="O189">
    <cfRule type="duplicateValues" dxfId="659" priority="6291"/>
  </conditionalFormatting>
  <conditionalFormatting sqref="O189">
    <cfRule type="duplicateValues" dxfId="658" priority="6290"/>
  </conditionalFormatting>
  <conditionalFormatting sqref="O189">
    <cfRule type="duplicateValues" dxfId="657" priority="6289"/>
  </conditionalFormatting>
  <conditionalFormatting sqref="O189">
    <cfRule type="duplicateValues" dxfId="656" priority="6288"/>
  </conditionalFormatting>
  <conditionalFormatting sqref="O189">
    <cfRule type="duplicateValues" dxfId="655" priority="6287"/>
  </conditionalFormatting>
  <conditionalFormatting sqref="O189">
    <cfRule type="duplicateValues" dxfId="654" priority="6286"/>
  </conditionalFormatting>
  <conditionalFormatting sqref="O189">
    <cfRule type="duplicateValues" dxfId="653" priority="6285"/>
  </conditionalFormatting>
  <conditionalFormatting sqref="O189">
    <cfRule type="duplicateValues" dxfId="652" priority="6284"/>
  </conditionalFormatting>
  <conditionalFormatting sqref="O189">
    <cfRule type="duplicateValues" dxfId="651" priority="6283"/>
  </conditionalFormatting>
  <conditionalFormatting sqref="O189">
    <cfRule type="duplicateValues" dxfId="650" priority="6282"/>
  </conditionalFormatting>
  <conditionalFormatting sqref="O189">
    <cfRule type="duplicateValues" dxfId="649" priority="6281"/>
  </conditionalFormatting>
  <conditionalFormatting sqref="O189">
    <cfRule type="duplicateValues" dxfId="648" priority="6280"/>
  </conditionalFormatting>
  <conditionalFormatting sqref="O189">
    <cfRule type="duplicateValues" dxfId="647" priority="6279"/>
  </conditionalFormatting>
  <conditionalFormatting sqref="O189">
    <cfRule type="duplicateValues" dxfId="646" priority="6278"/>
  </conditionalFormatting>
  <conditionalFormatting sqref="O189">
    <cfRule type="duplicateValues" dxfId="645" priority="6277"/>
  </conditionalFormatting>
  <conditionalFormatting sqref="O189">
    <cfRule type="duplicateValues" dxfId="644" priority="6276"/>
  </conditionalFormatting>
  <conditionalFormatting sqref="O189">
    <cfRule type="duplicateValues" dxfId="643" priority="6275"/>
  </conditionalFormatting>
  <conditionalFormatting sqref="O189">
    <cfRule type="duplicateValues" dxfId="642" priority="6274"/>
  </conditionalFormatting>
  <conditionalFormatting sqref="O189">
    <cfRule type="duplicateValues" dxfId="641" priority="6273"/>
  </conditionalFormatting>
  <conditionalFormatting sqref="O189">
    <cfRule type="duplicateValues" dxfId="640" priority="6272"/>
  </conditionalFormatting>
  <conditionalFormatting sqref="O189">
    <cfRule type="duplicateValues" dxfId="639" priority="6271"/>
  </conditionalFormatting>
  <conditionalFormatting sqref="O189">
    <cfRule type="duplicateValues" dxfId="638" priority="6270"/>
  </conditionalFormatting>
  <conditionalFormatting sqref="O189">
    <cfRule type="duplicateValues" dxfId="637" priority="6269"/>
  </conditionalFormatting>
  <conditionalFormatting sqref="O189">
    <cfRule type="duplicateValues" dxfId="636" priority="6268"/>
  </conditionalFormatting>
  <conditionalFormatting sqref="O189">
    <cfRule type="duplicateValues" dxfId="635" priority="6267"/>
  </conditionalFormatting>
  <conditionalFormatting sqref="O189">
    <cfRule type="duplicateValues" dxfId="634" priority="6266"/>
  </conditionalFormatting>
  <conditionalFormatting sqref="O189">
    <cfRule type="duplicateValues" dxfId="633" priority="6265"/>
  </conditionalFormatting>
  <conditionalFormatting sqref="O189">
    <cfRule type="duplicateValues" dxfId="632" priority="6264"/>
  </conditionalFormatting>
  <conditionalFormatting sqref="O189">
    <cfRule type="duplicateValues" dxfId="631" priority="6263"/>
  </conditionalFormatting>
  <conditionalFormatting sqref="O189">
    <cfRule type="duplicateValues" dxfId="630" priority="6262"/>
  </conditionalFormatting>
  <conditionalFormatting sqref="O189">
    <cfRule type="duplicateValues" dxfId="629" priority="6261"/>
  </conditionalFormatting>
  <conditionalFormatting sqref="O189">
    <cfRule type="duplicateValues" dxfId="628" priority="6260"/>
  </conditionalFormatting>
  <conditionalFormatting sqref="O189">
    <cfRule type="duplicateValues" dxfId="627" priority="6259"/>
  </conditionalFormatting>
  <conditionalFormatting sqref="O189">
    <cfRule type="duplicateValues" dxfId="626" priority="6258"/>
  </conditionalFormatting>
  <conditionalFormatting sqref="O189">
    <cfRule type="duplicateValues" dxfId="625" priority="6257"/>
  </conditionalFormatting>
  <conditionalFormatting sqref="O189">
    <cfRule type="duplicateValues" dxfId="624" priority="6256"/>
  </conditionalFormatting>
  <conditionalFormatting sqref="O189">
    <cfRule type="duplicateValues" dxfId="623" priority="6255"/>
  </conditionalFormatting>
  <conditionalFormatting sqref="O189">
    <cfRule type="duplicateValues" dxfId="622" priority="6254"/>
  </conditionalFormatting>
  <conditionalFormatting sqref="O189">
    <cfRule type="duplicateValues" dxfId="621" priority="6253"/>
  </conditionalFormatting>
  <conditionalFormatting sqref="O189">
    <cfRule type="duplicateValues" dxfId="620" priority="6252"/>
  </conditionalFormatting>
  <conditionalFormatting sqref="O189">
    <cfRule type="duplicateValues" dxfId="619" priority="6251"/>
  </conditionalFormatting>
  <conditionalFormatting sqref="O189">
    <cfRule type="duplicateValues" dxfId="618" priority="6250"/>
  </conditionalFormatting>
  <conditionalFormatting sqref="O189">
    <cfRule type="duplicateValues" dxfId="617" priority="6249"/>
  </conditionalFormatting>
  <conditionalFormatting sqref="O189">
    <cfRule type="duplicateValues" dxfId="616" priority="6248"/>
  </conditionalFormatting>
  <conditionalFormatting sqref="O189">
    <cfRule type="duplicateValues" dxfId="615" priority="6247"/>
  </conditionalFormatting>
  <conditionalFormatting sqref="O189">
    <cfRule type="duplicateValues" dxfId="614" priority="6246"/>
  </conditionalFormatting>
  <conditionalFormatting sqref="O189">
    <cfRule type="duplicateValues" dxfId="613" priority="6245"/>
  </conditionalFormatting>
  <conditionalFormatting sqref="O189">
    <cfRule type="duplicateValues" dxfId="612" priority="6244"/>
  </conditionalFormatting>
  <conditionalFormatting sqref="O189">
    <cfRule type="duplicateValues" dxfId="611" priority="6243"/>
  </conditionalFormatting>
  <conditionalFormatting sqref="O189">
    <cfRule type="duplicateValues" dxfId="610" priority="6242"/>
  </conditionalFormatting>
  <conditionalFormatting sqref="O189">
    <cfRule type="duplicateValues" dxfId="609" priority="6241"/>
  </conditionalFormatting>
  <conditionalFormatting sqref="O189">
    <cfRule type="duplicateValues" dxfId="608" priority="6240"/>
  </conditionalFormatting>
  <conditionalFormatting sqref="O189">
    <cfRule type="duplicateValues" dxfId="607" priority="6239"/>
  </conditionalFormatting>
  <conditionalFormatting sqref="O189">
    <cfRule type="duplicateValues" dxfId="606" priority="6238"/>
  </conditionalFormatting>
  <conditionalFormatting sqref="O189">
    <cfRule type="duplicateValues" dxfId="605" priority="6237"/>
  </conditionalFormatting>
  <conditionalFormatting sqref="O189">
    <cfRule type="duplicateValues" dxfId="604" priority="6236"/>
  </conditionalFormatting>
  <conditionalFormatting sqref="O189">
    <cfRule type="duplicateValues" dxfId="603" priority="6235"/>
  </conditionalFormatting>
  <conditionalFormatting sqref="O189">
    <cfRule type="duplicateValues" dxfId="602" priority="6234"/>
  </conditionalFormatting>
  <conditionalFormatting sqref="O189">
    <cfRule type="duplicateValues" dxfId="601" priority="6233"/>
  </conditionalFormatting>
  <conditionalFormatting sqref="O189">
    <cfRule type="duplicateValues" dxfId="600" priority="6232"/>
  </conditionalFormatting>
  <conditionalFormatting sqref="O189">
    <cfRule type="duplicateValues" dxfId="599" priority="6231"/>
  </conditionalFormatting>
  <conditionalFormatting sqref="O189">
    <cfRule type="duplicateValues" dxfId="598" priority="6230"/>
  </conditionalFormatting>
  <conditionalFormatting sqref="O189">
    <cfRule type="duplicateValues" dxfId="597" priority="6229"/>
  </conditionalFormatting>
  <conditionalFormatting sqref="O189">
    <cfRule type="duplicateValues" dxfId="596" priority="6228"/>
  </conditionalFormatting>
  <conditionalFormatting sqref="O189">
    <cfRule type="duplicateValues" dxfId="595" priority="6227"/>
  </conditionalFormatting>
  <conditionalFormatting sqref="O189">
    <cfRule type="duplicateValues" dxfId="594" priority="6226"/>
  </conditionalFormatting>
  <conditionalFormatting sqref="O189">
    <cfRule type="duplicateValues" dxfId="593" priority="6225"/>
  </conditionalFormatting>
  <conditionalFormatting sqref="O189">
    <cfRule type="duplicateValues" dxfId="592" priority="6224"/>
  </conditionalFormatting>
  <conditionalFormatting sqref="O189">
    <cfRule type="duplicateValues" dxfId="591" priority="6223"/>
  </conditionalFormatting>
  <conditionalFormatting sqref="O189">
    <cfRule type="duplicateValues" dxfId="590" priority="6222"/>
  </conditionalFormatting>
  <conditionalFormatting sqref="O189">
    <cfRule type="duplicateValues" dxfId="589" priority="6221"/>
  </conditionalFormatting>
  <conditionalFormatting sqref="O189">
    <cfRule type="duplicateValues" dxfId="588" priority="6220"/>
  </conditionalFormatting>
  <conditionalFormatting sqref="O189">
    <cfRule type="duplicateValues" dxfId="587" priority="6219"/>
  </conditionalFormatting>
  <conditionalFormatting sqref="O189">
    <cfRule type="duplicateValues" dxfId="586" priority="6218"/>
  </conditionalFormatting>
  <conditionalFormatting sqref="O189">
    <cfRule type="duplicateValues" dxfId="585" priority="6217"/>
  </conditionalFormatting>
  <conditionalFormatting sqref="O189">
    <cfRule type="duplicateValues" dxfId="584" priority="6216"/>
  </conditionalFormatting>
  <conditionalFormatting sqref="O189">
    <cfRule type="duplicateValues" dxfId="583" priority="6215"/>
  </conditionalFormatting>
  <conditionalFormatting sqref="O189">
    <cfRule type="duplicateValues" dxfId="582" priority="6214"/>
  </conditionalFormatting>
  <conditionalFormatting sqref="O191">
    <cfRule type="duplicateValues" dxfId="581" priority="6045"/>
  </conditionalFormatting>
  <conditionalFormatting sqref="O191">
    <cfRule type="duplicateValues" dxfId="580" priority="6044"/>
  </conditionalFormatting>
  <conditionalFormatting sqref="O191">
    <cfRule type="duplicateValues" dxfId="579" priority="6043"/>
  </conditionalFormatting>
  <conditionalFormatting sqref="O191">
    <cfRule type="duplicateValues" dxfId="578" priority="6042"/>
  </conditionalFormatting>
  <conditionalFormatting sqref="O191">
    <cfRule type="duplicateValues" dxfId="577" priority="6136"/>
  </conditionalFormatting>
  <conditionalFormatting sqref="O191">
    <cfRule type="duplicateValues" dxfId="576" priority="6135"/>
  </conditionalFormatting>
  <conditionalFormatting sqref="O191">
    <cfRule type="duplicateValues" dxfId="575" priority="6134"/>
  </conditionalFormatting>
  <conditionalFormatting sqref="O191">
    <cfRule type="duplicateValues" dxfId="574" priority="6133"/>
  </conditionalFormatting>
  <conditionalFormatting sqref="O191">
    <cfRule type="duplicateValues" dxfId="573" priority="6132"/>
  </conditionalFormatting>
  <conditionalFormatting sqref="O191">
    <cfRule type="duplicateValues" dxfId="572" priority="6131"/>
  </conditionalFormatting>
  <conditionalFormatting sqref="O191">
    <cfRule type="duplicateValues" dxfId="571" priority="6130"/>
  </conditionalFormatting>
  <conditionalFormatting sqref="O191">
    <cfRule type="duplicateValues" dxfId="570" priority="6129"/>
  </conditionalFormatting>
  <conditionalFormatting sqref="O191">
    <cfRule type="duplicateValues" dxfId="569" priority="6128"/>
  </conditionalFormatting>
  <conditionalFormatting sqref="O191">
    <cfRule type="duplicateValues" dxfId="568" priority="6127"/>
  </conditionalFormatting>
  <conditionalFormatting sqref="O191">
    <cfRule type="duplicateValues" dxfId="567" priority="6126"/>
  </conditionalFormatting>
  <conditionalFormatting sqref="O191">
    <cfRule type="duplicateValues" dxfId="566" priority="6125"/>
  </conditionalFormatting>
  <conditionalFormatting sqref="O191">
    <cfRule type="duplicateValues" dxfId="565" priority="6124"/>
  </conditionalFormatting>
  <conditionalFormatting sqref="O191">
    <cfRule type="duplicateValues" dxfId="564" priority="6123"/>
  </conditionalFormatting>
  <conditionalFormatting sqref="O191">
    <cfRule type="duplicateValues" dxfId="563" priority="6122"/>
  </conditionalFormatting>
  <conditionalFormatting sqref="O191">
    <cfRule type="duplicateValues" dxfId="562" priority="6121"/>
  </conditionalFormatting>
  <conditionalFormatting sqref="O191">
    <cfRule type="duplicateValues" dxfId="561" priority="6120"/>
  </conditionalFormatting>
  <conditionalFormatting sqref="O191">
    <cfRule type="duplicateValues" dxfId="560" priority="6119"/>
  </conditionalFormatting>
  <conditionalFormatting sqref="O191">
    <cfRule type="duplicateValues" dxfId="559" priority="6118"/>
  </conditionalFormatting>
  <conditionalFormatting sqref="O191">
    <cfRule type="duplicateValues" dxfId="558" priority="6117"/>
  </conditionalFormatting>
  <conditionalFormatting sqref="O191">
    <cfRule type="duplicateValues" dxfId="557" priority="6116"/>
  </conditionalFormatting>
  <conditionalFormatting sqref="O191">
    <cfRule type="duplicateValues" dxfId="556" priority="6115"/>
  </conditionalFormatting>
  <conditionalFormatting sqref="O191">
    <cfRule type="duplicateValues" dxfId="555" priority="6114"/>
  </conditionalFormatting>
  <conditionalFormatting sqref="O191">
    <cfRule type="duplicateValues" dxfId="554" priority="6113"/>
  </conditionalFormatting>
  <conditionalFormatting sqref="O191">
    <cfRule type="duplicateValues" dxfId="553" priority="6112"/>
  </conditionalFormatting>
  <conditionalFormatting sqref="O191">
    <cfRule type="duplicateValues" dxfId="552" priority="6111"/>
  </conditionalFormatting>
  <conditionalFormatting sqref="O191">
    <cfRule type="duplicateValues" dxfId="551" priority="6110"/>
  </conditionalFormatting>
  <conditionalFormatting sqref="O191">
    <cfRule type="duplicateValues" dxfId="550" priority="6109"/>
  </conditionalFormatting>
  <conditionalFormatting sqref="O191">
    <cfRule type="duplicateValues" dxfId="549" priority="6108"/>
  </conditionalFormatting>
  <conditionalFormatting sqref="O191">
    <cfRule type="duplicateValues" dxfId="548" priority="6107"/>
  </conditionalFormatting>
  <conditionalFormatting sqref="O191">
    <cfRule type="duplicateValues" dxfId="547" priority="6106"/>
  </conditionalFormatting>
  <conditionalFormatting sqref="O191">
    <cfRule type="duplicateValues" dxfId="546" priority="6105"/>
  </conditionalFormatting>
  <conditionalFormatting sqref="O191">
    <cfRule type="duplicateValues" dxfId="545" priority="6104"/>
  </conditionalFormatting>
  <conditionalFormatting sqref="O191">
    <cfRule type="duplicateValues" dxfId="544" priority="6103"/>
  </conditionalFormatting>
  <conditionalFormatting sqref="O191">
    <cfRule type="duplicateValues" dxfId="543" priority="6102"/>
  </conditionalFormatting>
  <conditionalFormatting sqref="O191">
    <cfRule type="duplicateValues" dxfId="542" priority="6101"/>
  </conditionalFormatting>
  <conditionalFormatting sqref="O191">
    <cfRule type="duplicateValues" dxfId="541" priority="6100"/>
  </conditionalFormatting>
  <conditionalFormatting sqref="O191">
    <cfRule type="duplicateValues" dxfId="540" priority="6099"/>
  </conditionalFormatting>
  <conditionalFormatting sqref="O191">
    <cfRule type="duplicateValues" dxfId="539" priority="6098"/>
  </conditionalFormatting>
  <conditionalFormatting sqref="O191">
    <cfRule type="duplicateValues" dxfId="538" priority="6097"/>
  </conditionalFormatting>
  <conditionalFormatting sqref="O191">
    <cfRule type="duplicateValues" dxfId="537" priority="6096"/>
  </conditionalFormatting>
  <conditionalFormatting sqref="O191">
    <cfRule type="duplicateValues" dxfId="536" priority="6095"/>
  </conditionalFormatting>
  <conditionalFormatting sqref="O191">
    <cfRule type="duplicateValues" dxfId="535" priority="6094"/>
  </conditionalFormatting>
  <conditionalFormatting sqref="O191">
    <cfRule type="duplicateValues" dxfId="534" priority="6093"/>
  </conditionalFormatting>
  <conditionalFormatting sqref="O191">
    <cfRule type="duplicateValues" dxfId="533" priority="6092"/>
  </conditionalFormatting>
  <conditionalFormatting sqref="O191">
    <cfRule type="duplicateValues" dxfId="532" priority="6091"/>
  </conditionalFormatting>
  <conditionalFormatting sqref="O191">
    <cfRule type="duplicateValues" dxfId="531" priority="6090"/>
  </conditionalFormatting>
  <conditionalFormatting sqref="O191">
    <cfRule type="duplicateValues" dxfId="530" priority="6089"/>
  </conditionalFormatting>
  <conditionalFormatting sqref="O191">
    <cfRule type="duplicateValues" dxfId="529" priority="6088"/>
  </conditionalFormatting>
  <conditionalFormatting sqref="O191">
    <cfRule type="duplicateValues" dxfId="528" priority="6087"/>
  </conditionalFormatting>
  <conditionalFormatting sqref="O191">
    <cfRule type="duplicateValues" dxfId="527" priority="6086"/>
  </conditionalFormatting>
  <conditionalFormatting sqref="O191">
    <cfRule type="duplicateValues" dxfId="526" priority="6085"/>
  </conditionalFormatting>
  <conditionalFormatting sqref="O191">
    <cfRule type="duplicateValues" dxfId="525" priority="6084"/>
  </conditionalFormatting>
  <conditionalFormatting sqref="O191">
    <cfRule type="duplicateValues" dxfId="524" priority="6083"/>
  </conditionalFormatting>
  <conditionalFormatting sqref="O191">
    <cfRule type="duplicateValues" dxfId="523" priority="6082"/>
  </conditionalFormatting>
  <conditionalFormatting sqref="O191">
    <cfRule type="duplicateValues" dxfId="522" priority="6081"/>
  </conditionalFormatting>
  <conditionalFormatting sqref="O191">
    <cfRule type="duplicateValues" dxfId="521" priority="6080"/>
  </conditionalFormatting>
  <conditionalFormatting sqref="O191">
    <cfRule type="duplicateValues" dxfId="520" priority="6079"/>
  </conditionalFormatting>
  <conditionalFormatting sqref="O191">
    <cfRule type="duplicateValues" dxfId="519" priority="6078"/>
  </conditionalFormatting>
  <conditionalFormatting sqref="O191">
    <cfRule type="duplicateValues" dxfId="518" priority="6077"/>
  </conditionalFormatting>
  <conditionalFormatting sqref="O191">
    <cfRule type="duplicateValues" dxfId="517" priority="6076"/>
  </conditionalFormatting>
  <conditionalFormatting sqref="O191">
    <cfRule type="duplicateValues" dxfId="516" priority="6075"/>
  </conditionalFormatting>
  <conditionalFormatting sqref="O191">
    <cfRule type="duplicateValues" dxfId="515" priority="6074"/>
  </conditionalFormatting>
  <conditionalFormatting sqref="O191">
    <cfRule type="duplicateValues" dxfId="514" priority="6073"/>
  </conditionalFormatting>
  <conditionalFormatting sqref="O191">
    <cfRule type="duplicateValues" dxfId="513" priority="6072"/>
  </conditionalFormatting>
  <conditionalFormatting sqref="O191">
    <cfRule type="duplicateValues" dxfId="512" priority="6071"/>
  </conditionalFormatting>
  <conditionalFormatting sqref="O191">
    <cfRule type="duplicateValues" dxfId="511" priority="6070"/>
  </conditionalFormatting>
  <conditionalFormatting sqref="O191">
    <cfRule type="duplicateValues" dxfId="510" priority="6069"/>
  </conditionalFormatting>
  <conditionalFormatting sqref="O191">
    <cfRule type="duplicateValues" dxfId="509" priority="6068"/>
  </conditionalFormatting>
  <conditionalFormatting sqref="O191">
    <cfRule type="duplicateValues" dxfId="508" priority="6067"/>
  </conditionalFormatting>
  <conditionalFormatting sqref="O191">
    <cfRule type="duplicateValues" dxfId="507" priority="6066"/>
  </conditionalFormatting>
  <conditionalFormatting sqref="O191">
    <cfRule type="duplicateValues" dxfId="506" priority="6065"/>
  </conditionalFormatting>
  <conditionalFormatting sqref="O191">
    <cfRule type="duplicateValues" dxfId="505" priority="6064"/>
  </conditionalFormatting>
  <conditionalFormatting sqref="O191">
    <cfRule type="duplicateValues" dxfId="504" priority="6063"/>
  </conditionalFormatting>
  <conditionalFormatting sqref="O191">
    <cfRule type="duplicateValues" dxfId="503" priority="6062"/>
  </conditionalFormatting>
  <conditionalFormatting sqref="O191">
    <cfRule type="duplicateValues" dxfId="502" priority="6061"/>
  </conditionalFormatting>
  <conditionalFormatting sqref="O191">
    <cfRule type="duplicateValues" dxfId="501" priority="6060"/>
  </conditionalFormatting>
  <conditionalFormatting sqref="O191">
    <cfRule type="duplicateValues" dxfId="500" priority="6059"/>
  </conditionalFormatting>
  <conditionalFormatting sqref="O191">
    <cfRule type="duplicateValues" dxfId="499" priority="6058"/>
  </conditionalFormatting>
  <conditionalFormatting sqref="O191">
    <cfRule type="duplicateValues" dxfId="498" priority="6057"/>
  </conditionalFormatting>
  <conditionalFormatting sqref="O191">
    <cfRule type="duplicateValues" dxfId="497" priority="6056"/>
  </conditionalFormatting>
  <conditionalFormatting sqref="O191">
    <cfRule type="duplicateValues" dxfId="496" priority="6055"/>
  </conditionalFormatting>
  <conditionalFormatting sqref="O191">
    <cfRule type="duplicateValues" dxfId="495" priority="6054"/>
  </conditionalFormatting>
  <conditionalFormatting sqref="O191">
    <cfRule type="duplicateValues" dxfId="494" priority="6053"/>
  </conditionalFormatting>
  <conditionalFormatting sqref="O191">
    <cfRule type="duplicateValues" dxfId="493" priority="6052"/>
  </conditionalFormatting>
  <conditionalFormatting sqref="O191">
    <cfRule type="duplicateValues" dxfId="492" priority="6051"/>
  </conditionalFormatting>
  <conditionalFormatting sqref="O191">
    <cfRule type="duplicateValues" dxfId="491" priority="6050"/>
  </conditionalFormatting>
  <conditionalFormatting sqref="O191">
    <cfRule type="duplicateValues" dxfId="490" priority="6049"/>
  </conditionalFormatting>
  <conditionalFormatting sqref="O191">
    <cfRule type="duplicateValues" dxfId="489" priority="6048"/>
  </conditionalFormatting>
  <conditionalFormatting sqref="O191">
    <cfRule type="duplicateValues" dxfId="488" priority="6047"/>
  </conditionalFormatting>
  <conditionalFormatting sqref="O191">
    <cfRule type="duplicateValues" dxfId="487" priority="6046"/>
  </conditionalFormatting>
  <conditionalFormatting sqref="O191">
    <cfRule type="duplicateValues" dxfId="486" priority="6041"/>
  </conditionalFormatting>
  <conditionalFormatting sqref="O191">
    <cfRule type="duplicateValues" dxfId="485" priority="6040"/>
  </conditionalFormatting>
  <conditionalFormatting sqref="O191">
    <cfRule type="duplicateValues" dxfId="484" priority="6039"/>
  </conditionalFormatting>
  <conditionalFormatting sqref="O191">
    <cfRule type="duplicateValues" dxfId="483" priority="6038"/>
  </conditionalFormatting>
  <conditionalFormatting sqref="O191">
    <cfRule type="duplicateValues" dxfId="482" priority="6037"/>
  </conditionalFormatting>
  <conditionalFormatting sqref="O191">
    <cfRule type="duplicateValues" dxfId="481" priority="6036"/>
  </conditionalFormatting>
  <conditionalFormatting sqref="O191">
    <cfRule type="duplicateValues" dxfId="480" priority="6035"/>
  </conditionalFormatting>
  <conditionalFormatting sqref="O191">
    <cfRule type="duplicateValues" dxfId="479" priority="6034"/>
  </conditionalFormatting>
  <conditionalFormatting sqref="O191">
    <cfRule type="duplicateValues" dxfId="478" priority="6033"/>
  </conditionalFormatting>
  <conditionalFormatting sqref="O191">
    <cfRule type="duplicateValues" dxfId="477" priority="6032"/>
  </conditionalFormatting>
  <conditionalFormatting sqref="O191">
    <cfRule type="duplicateValues" dxfId="476" priority="6031"/>
  </conditionalFormatting>
  <conditionalFormatting sqref="O191">
    <cfRule type="duplicateValues" dxfId="475" priority="6030"/>
  </conditionalFormatting>
  <conditionalFormatting sqref="O191">
    <cfRule type="duplicateValues" dxfId="474" priority="6029"/>
  </conditionalFormatting>
  <conditionalFormatting sqref="O191">
    <cfRule type="duplicateValues" dxfId="473" priority="6028"/>
  </conditionalFormatting>
  <conditionalFormatting sqref="O191">
    <cfRule type="duplicateValues" dxfId="472" priority="6027"/>
  </conditionalFormatting>
  <conditionalFormatting sqref="O191">
    <cfRule type="duplicateValues" dxfId="471" priority="6026"/>
  </conditionalFormatting>
  <conditionalFormatting sqref="O191">
    <cfRule type="duplicateValues" dxfId="470" priority="6025"/>
  </conditionalFormatting>
  <conditionalFormatting sqref="O191">
    <cfRule type="duplicateValues" dxfId="469" priority="6024"/>
  </conditionalFormatting>
  <conditionalFormatting sqref="O191">
    <cfRule type="duplicateValues" dxfId="468" priority="6023"/>
  </conditionalFormatting>
  <conditionalFormatting sqref="O191">
    <cfRule type="duplicateValues" dxfId="467" priority="6022"/>
  </conditionalFormatting>
  <conditionalFormatting sqref="O191">
    <cfRule type="duplicateValues" dxfId="466" priority="6021"/>
  </conditionalFormatting>
  <conditionalFormatting sqref="O191">
    <cfRule type="duplicateValues" dxfId="465" priority="6020"/>
  </conditionalFormatting>
  <conditionalFormatting sqref="O191">
    <cfRule type="duplicateValues" dxfId="464" priority="6019"/>
  </conditionalFormatting>
  <conditionalFormatting sqref="O191">
    <cfRule type="duplicateValues" dxfId="463" priority="6018"/>
  </conditionalFormatting>
  <conditionalFormatting sqref="O191">
    <cfRule type="duplicateValues" dxfId="462" priority="6017"/>
  </conditionalFormatting>
  <conditionalFormatting sqref="O191">
    <cfRule type="duplicateValues" dxfId="461" priority="6016"/>
  </conditionalFormatting>
  <conditionalFormatting sqref="O191">
    <cfRule type="duplicateValues" dxfId="460" priority="6015"/>
  </conditionalFormatting>
  <conditionalFormatting sqref="O191">
    <cfRule type="duplicateValues" dxfId="459" priority="6014"/>
  </conditionalFormatting>
  <conditionalFormatting sqref="O191">
    <cfRule type="duplicateValues" dxfId="458" priority="6013"/>
  </conditionalFormatting>
  <conditionalFormatting sqref="O191">
    <cfRule type="duplicateValues" dxfId="457" priority="6012"/>
  </conditionalFormatting>
  <conditionalFormatting sqref="O191">
    <cfRule type="duplicateValues" dxfId="456" priority="6011"/>
  </conditionalFormatting>
  <conditionalFormatting sqref="O191">
    <cfRule type="duplicateValues" dxfId="455" priority="6010"/>
  </conditionalFormatting>
  <conditionalFormatting sqref="O191">
    <cfRule type="duplicateValues" dxfId="454" priority="6009"/>
  </conditionalFormatting>
  <conditionalFormatting sqref="O191">
    <cfRule type="duplicateValues" dxfId="453" priority="6008"/>
  </conditionalFormatting>
  <conditionalFormatting sqref="O191">
    <cfRule type="duplicateValues" dxfId="452" priority="6007"/>
  </conditionalFormatting>
  <conditionalFormatting sqref="O191">
    <cfRule type="duplicateValues" dxfId="451" priority="6006"/>
  </conditionalFormatting>
  <conditionalFormatting sqref="O191">
    <cfRule type="duplicateValues" dxfId="450" priority="6005"/>
  </conditionalFormatting>
  <conditionalFormatting sqref="O191">
    <cfRule type="duplicateValues" dxfId="449" priority="6004"/>
  </conditionalFormatting>
  <conditionalFormatting sqref="O191">
    <cfRule type="duplicateValues" dxfId="448" priority="6003"/>
  </conditionalFormatting>
  <conditionalFormatting sqref="O191">
    <cfRule type="duplicateValues" dxfId="447" priority="6002"/>
  </conditionalFormatting>
  <conditionalFormatting sqref="O191">
    <cfRule type="duplicateValues" dxfId="446" priority="6001"/>
  </conditionalFormatting>
  <conditionalFormatting sqref="O191">
    <cfRule type="duplicateValues" dxfId="445" priority="6000"/>
  </conditionalFormatting>
  <conditionalFormatting sqref="O186">
    <cfRule type="duplicateValues" dxfId="444" priority="2005"/>
  </conditionalFormatting>
  <conditionalFormatting sqref="O186">
    <cfRule type="duplicateValues" dxfId="443" priority="2004"/>
  </conditionalFormatting>
  <conditionalFormatting sqref="O186">
    <cfRule type="duplicateValues" dxfId="442" priority="2003"/>
  </conditionalFormatting>
  <conditionalFormatting sqref="O186">
    <cfRule type="duplicateValues" dxfId="441" priority="2002"/>
  </conditionalFormatting>
  <conditionalFormatting sqref="O186">
    <cfRule type="duplicateValues" dxfId="440" priority="2001"/>
  </conditionalFormatting>
  <conditionalFormatting sqref="O186">
    <cfRule type="duplicateValues" dxfId="439" priority="2000"/>
  </conditionalFormatting>
  <conditionalFormatting sqref="O186">
    <cfRule type="duplicateValues" dxfId="438" priority="1999"/>
  </conditionalFormatting>
  <conditionalFormatting sqref="O186">
    <cfRule type="duplicateValues" dxfId="437" priority="1998"/>
  </conditionalFormatting>
  <conditionalFormatting sqref="O186">
    <cfRule type="duplicateValues" dxfId="436" priority="1997"/>
  </conditionalFormatting>
  <conditionalFormatting sqref="O186">
    <cfRule type="duplicateValues" dxfId="435" priority="1996"/>
  </conditionalFormatting>
  <conditionalFormatting sqref="O186">
    <cfRule type="duplicateValues" dxfId="434" priority="1995"/>
  </conditionalFormatting>
  <conditionalFormatting sqref="O186">
    <cfRule type="duplicateValues" dxfId="433" priority="1994"/>
  </conditionalFormatting>
  <conditionalFormatting sqref="O186">
    <cfRule type="duplicateValues" dxfId="432" priority="1993"/>
  </conditionalFormatting>
  <conditionalFormatting sqref="O186">
    <cfRule type="duplicateValues" dxfId="431" priority="1992"/>
  </conditionalFormatting>
  <conditionalFormatting sqref="O186">
    <cfRule type="duplicateValues" dxfId="430" priority="1991"/>
  </conditionalFormatting>
  <conditionalFormatting sqref="O186">
    <cfRule type="duplicateValues" dxfId="429" priority="1990"/>
  </conditionalFormatting>
  <conditionalFormatting sqref="O186">
    <cfRule type="duplicateValues" dxfId="428" priority="1989"/>
  </conditionalFormatting>
  <conditionalFormatting sqref="O186">
    <cfRule type="duplicateValues" dxfId="427" priority="1988"/>
  </conditionalFormatting>
  <conditionalFormatting sqref="O186">
    <cfRule type="duplicateValues" dxfId="426" priority="1987"/>
  </conditionalFormatting>
  <conditionalFormatting sqref="O186">
    <cfRule type="duplicateValues" dxfId="425" priority="1986"/>
  </conditionalFormatting>
  <conditionalFormatting sqref="O186">
    <cfRule type="duplicateValues" dxfId="424" priority="1985"/>
  </conditionalFormatting>
  <conditionalFormatting sqref="O186">
    <cfRule type="duplicateValues" dxfId="423" priority="1984"/>
  </conditionalFormatting>
  <conditionalFormatting sqref="O186">
    <cfRule type="duplicateValues" dxfId="422" priority="1983"/>
  </conditionalFormatting>
  <conditionalFormatting sqref="O186">
    <cfRule type="duplicateValues" dxfId="421" priority="1982"/>
  </conditionalFormatting>
  <conditionalFormatting sqref="P186">
    <cfRule type="duplicateValues" dxfId="420" priority="1981"/>
  </conditionalFormatting>
  <conditionalFormatting sqref="P186">
    <cfRule type="duplicateValues" dxfId="419" priority="1980"/>
  </conditionalFormatting>
  <conditionalFormatting sqref="P186">
    <cfRule type="duplicateValues" dxfId="418" priority="1979"/>
  </conditionalFormatting>
  <conditionalFormatting sqref="P186">
    <cfRule type="duplicateValues" dxfId="417" priority="1978"/>
  </conditionalFormatting>
  <conditionalFormatting sqref="P186">
    <cfRule type="duplicateValues" dxfId="416" priority="1977"/>
  </conditionalFormatting>
  <conditionalFormatting sqref="P186">
    <cfRule type="duplicateValues" dxfId="415" priority="1976"/>
  </conditionalFormatting>
  <conditionalFormatting sqref="P186">
    <cfRule type="duplicateValues" dxfId="414" priority="1975"/>
  </conditionalFormatting>
  <conditionalFormatting sqref="P186">
    <cfRule type="duplicateValues" dxfId="413" priority="1974"/>
  </conditionalFormatting>
  <conditionalFormatting sqref="P186">
    <cfRule type="duplicateValues" dxfId="412" priority="1973"/>
  </conditionalFormatting>
  <conditionalFormatting sqref="P186">
    <cfRule type="duplicateValues" dxfId="411" priority="1972"/>
  </conditionalFormatting>
  <conditionalFormatting sqref="P186">
    <cfRule type="duplicateValues" dxfId="410" priority="1971"/>
  </conditionalFormatting>
  <conditionalFormatting sqref="P186">
    <cfRule type="duplicateValues" dxfId="409" priority="1970"/>
  </conditionalFormatting>
  <conditionalFormatting sqref="P186">
    <cfRule type="duplicateValues" dxfId="408" priority="1969"/>
  </conditionalFormatting>
  <conditionalFormatting sqref="P186">
    <cfRule type="duplicateValues" dxfId="407" priority="1968"/>
  </conditionalFormatting>
  <conditionalFormatting sqref="P186">
    <cfRule type="duplicateValues" dxfId="406" priority="1967"/>
  </conditionalFormatting>
  <conditionalFormatting sqref="P186">
    <cfRule type="duplicateValues" dxfId="405" priority="1966"/>
  </conditionalFormatting>
  <conditionalFormatting sqref="P186">
    <cfRule type="duplicateValues" dxfId="404" priority="1965"/>
  </conditionalFormatting>
  <conditionalFormatting sqref="P186">
    <cfRule type="duplicateValues" dxfId="403" priority="1964"/>
  </conditionalFormatting>
  <conditionalFormatting sqref="O188">
    <cfRule type="duplicateValues" dxfId="402" priority="1963"/>
  </conditionalFormatting>
  <conditionalFormatting sqref="O188">
    <cfRule type="duplicateValues" dxfId="401" priority="1962"/>
  </conditionalFormatting>
  <conditionalFormatting sqref="O188">
    <cfRule type="duplicateValues" dxfId="400" priority="1961"/>
  </conditionalFormatting>
  <conditionalFormatting sqref="O188">
    <cfRule type="duplicateValues" dxfId="399" priority="1960"/>
  </conditionalFormatting>
  <conditionalFormatting sqref="O188">
    <cfRule type="duplicateValues" dxfId="398" priority="1959"/>
  </conditionalFormatting>
  <conditionalFormatting sqref="O188">
    <cfRule type="duplicateValues" dxfId="397" priority="1958"/>
  </conditionalFormatting>
  <conditionalFormatting sqref="O188">
    <cfRule type="duplicateValues" dxfId="396" priority="1957"/>
  </conditionalFormatting>
  <conditionalFormatting sqref="O188">
    <cfRule type="duplicateValues" dxfId="395" priority="1956"/>
  </conditionalFormatting>
  <conditionalFormatting sqref="O188">
    <cfRule type="duplicateValues" dxfId="394" priority="1955"/>
  </conditionalFormatting>
  <conditionalFormatting sqref="O188">
    <cfRule type="duplicateValues" dxfId="393" priority="1954"/>
  </conditionalFormatting>
  <conditionalFormatting sqref="O188">
    <cfRule type="duplicateValues" dxfId="392" priority="1953"/>
  </conditionalFormatting>
  <conditionalFormatting sqref="O188">
    <cfRule type="duplicateValues" dxfId="391" priority="1952"/>
  </conditionalFormatting>
  <conditionalFormatting sqref="O188">
    <cfRule type="duplicateValues" dxfId="390" priority="1951"/>
  </conditionalFormatting>
  <conditionalFormatting sqref="O188">
    <cfRule type="duplicateValues" dxfId="389" priority="1950"/>
  </conditionalFormatting>
  <conditionalFormatting sqref="O188">
    <cfRule type="duplicateValues" dxfId="388" priority="1949"/>
  </conditionalFormatting>
  <conditionalFormatting sqref="O188">
    <cfRule type="duplicateValues" dxfId="387" priority="1948"/>
  </conditionalFormatting>
  <conditionalFormatting sqref="O188">
    <cfRule type="duplicateValues" dxfId="386" priority="1947"/>
  </conditionalFormatting>
  <conditionalFormatting sqref="O188">
    <cfRule type="duplicateValues" dxfId="385" priority="1946"/>
  </conditionalFormatting>
  <conditionalFormatting sqref="O188">
    <cfRule type="duplicateValues" dxfId="384" priority="1945"/>
  </conditionalFormatting>
  <conditionalFormatting sqref="O188">
    <cfRule type="duplicateValues" dxfId="383" priority="1944"/>
  </conditionalFormatting>
  <conditionalFormatting sqref="O188">
    <cfRule type="duplicateValues" dxfId="382" priority="1943"/>
  </conditionalFormatting>
  <conditionalFormatting sqref="O188">
    <cfRule type="duplicateValues" dxfId="381" priority="1942"/>
  </conditionalFormatting>
  <conditionalFormatting sqref="O188">
    <cfRule type="duplicateValues" dxfId="380" priority="1941"/>
  </conditionalFormatting>
  <conditionalFormatting sqref="O188">
    <cfRule type="duplicateValues" dxfId="379" priority="1940"/>
  </conditionalFormatting>
  <conditionalFormatting sqref="P188">
    <cfRule type="duplicateValues" dxfId="378" priority="1939"/>
  </conditionalFormatting>
  <conditionalFormatting sqref="P188">
    <cfRule type="duplicateValues" dxfId="377" priority="1938"/>
  </conditionalFormatting>
  <conditionalFormatting sqref="P188">
    <cfRule type="duplicateValues" dxfId="376" priority="1937"/>
  </conditionalFormatting>
  <conditionalFormatting sqref="P188">
    <cfRule type="duplicateValues" dxfId="375" priority="1936"/>
  </conditionalFormatting>
  <conditionalFormatting sqref="P188">
    <cfRule type="duplicateValues" dxfId="374" priority="1935"/>
  </conditionalFormatting>
  <conditionalFormatting sqref="P188">
    <cfRule type="duplicateValues" dxfId="373" priority="1934"/>
  </conditionalFormatting>
  <conditionalFormatting sqref="P188">
    <cfRule type="duplicateValues" dxfId="372" priority="1933"/>
  </conditionalFormatting>
  <conditionalFormatting sqref="P188">
    <cfRule type="duplicateValues" dxfId="371" priority="1932"/>
  </conditionalFormatting>
  <conditionalFormatting sqref="P188">
    <cfRule type="duplicateValues" dxfId="370" priority="1931"/>
  </conditionalFormatting>
  <conditionalFormatting sqref="P188">
    <cfRule type="duplicateValues" dxfId="369" priority="1930"/>
  </conditionalFormatting>
  <conditionalFormatting sqref="P188">
    <cfRule type="duplicateValues" dxfId="368" priority="1929"/>
  </conditionalFormatting>
  <conditionalFormatting sqref="P188">
    <cfRule type="duplicateValues" dxfId="367" priority="1928"/>
  </conditionalFormatting>
  <conditionalFormatting sqref="P188">
    <cfRule type="duplicateValues" dxfId="366" priority="1927"/>
  </conditionalFormatting>
  <conditionalFormatting sqref="P188">
    <cfRule type="duplicateValues" dxfId="365" priority="1926"/>
  </conditionalFormatting>
  <conditionalFormatting sqref="P188">
    <cfRule type="duplicateValues" dxfId="364" priority="1925"/>
  </conditionalFormatting>
  <conditionalFormatting sqref="P188">
    <cfRule type="duplicateValues" dxfId="363" priority="1924"/>
  </conditionalFormatting>
  <conditionalFormatting sqref="P188">
    <cfRule type="duplicateValues" dxfId="362" priority="1923"/>
  </conditionalFormatting>
  <conditionalFormatting sqref="P188">
    <cfRule type="duplicateValues" dxfId="361" priority="1922"/>
  </conditionalFormatting>
  <conditionalFormatting sqref="O190">
    <cfRule type="duplicateValues" dxfId="360" priority="1921"/>
  </conditionalFormatting>
  <conditionalFormatting sqref="O190">
    <cfRule type="duplicateValues" dxfId="359" priority="1920"/>
  </conditionalFormatting>
  <conditionalFormatting sqref="O190">
    <cfRule type="duplicateValues" dxfId="358" priority="1919"/>
  </conditionalFormatting>
  <conditionalFormatting sqref="O190">
    <cfRule type="duplicateValues" dxfId="357" priority="1918"/>
  </conditionalFormatting>
  <conditionalFormatting sqref="O190">
    <cfRule type="duplicateValues" dxfId="356" priority="1917"/>
  </conditionalFormatting>
  <conditionalFormatting sqref="O190">
    <cfRule type="duplicateValues" dxfId="355" priority="1916"/>
  </conditionalFormatting>
  <conditionalFormatting sqref="O190">
    <cfRule type="duplicateValues" dxfId="354" priority="1915"/>
  </conditionalFormatting>
  <conditionalFormatting sqref="O190">
    <cfRule type="duplicateValues" dxfId="353" priority="1914"/>
  </conditionalFormatting>
  <conditionalFormatting sqref="O190">
    <cfRule type="duplicateValues" dxfId="352" priority="1913"/>
  </conditionalFormatting>
  <conditionalFormatting sqref="O190">
    <cfRule type="duplicateValues" dxfId="351" priority="1912"/>
  </conditionalFormatting>
  <conditionalFormatting sqref="O190">
    <cfRule type="duplicateValues" dxfId="350" priority="1911"/>
  </conditionalFormatting>
  <conditionalFormatting sqref="O190">
    <cfRule type="duplicateValues" dxfId="349" priority="1910"/>
  </conditionalFormatting>
  <conditionalFormatting sqref="O190">
    <cfRule type="duplicateValues" dxfId="348" priority="1909"/>
  </conditionalFormatting>
  <conditionalFormatting sqref="O190">
    <cfRule type="duplicateValues" dxfId="347" priority="1908"/>
  </conditionalFormatting>
  <conditionalFormatting sqref="O190">
    <cfRule type="duplicateValues" dxfId="346" priority="1907"/>
  </conditionalFormatting>
  <conditionalFormatting sqref="O190">
    <cfRule type="duplicateValues" dxfId="345" priority="1906"/>
  </conditionalFormatting>
  <conditionalFormatting sqref="O190">
    <cfRule type="duplicateValues" dxfId="344" priority="1905"/>
  </conditionalFormatting>
  <conditionalFormatting sqref="O190">
    <cfRule type="duplicateValues" dxfId="343" priority="1904"/>
  </conditionalFormatting>
  <conditionalFormatting sqref="O190">
    <cfRule type="duplicateValues" dxfId="342" priority="1903"/>
  </conditionalFormatting>
  <conditionalFormatting sqref="O190">
    <cfRule type="duplicateValues" dxfId="341" priority="1902"/>
  </conditionalFormatting>
  <conditionalFormatting sqref="O190">
    <cfRule type="duplicateValues" dxfId="340" priority="1901"/>
  </conditionalFormatting>
  <conditionalFormatting sqref="O190">
    <cfRule type="duplicateValues" dxfId="339" priority="1900"/>
  </conditionalFormatting>
  <conditionalFormatting sqref="O190">
    <cfRule type="duplicateValues" dxfId="338" priority="1899"/>
  </conditionalFormatting>
  <conditionalFormatting sqref="O190">
    <cfRule type="duplicateValues" dxfId="337" priority="1898"/>
  </conditionalFormatting>
  <conditionalFormatting sqref="P190">
    <cfRule type="duplicateValues" dxfId="336" priority="1897"/>
  </conditionalFormatting>
  <conditionalFormatting sqref="P190">
    <cfRule type="duplicateValues" dxfId="335" priority="1896"/>
  </conditionalFormatting>
  <conditionalFormatting sqref="P190">
    <cfRule type="duplicateValues" dxfId="334" priority="1895"/>
  </conditionalFormatting>
  <conditionalFormatting sqref="P190">
    <cfRule type="duplicateValues" dxfId="333" priority="1894"/>
  </conditionalFormatting>
  <conditionalFormatting sqref="P190">
    <cfRule type="duplicateValues" dxfId="332" priority="1893"/>
  </conditionalFormatting>
  <conditionalFormatting sqref="P190">
    <cfRule type="duplicateValues" dxfId="331" priority="1892"/>
  </conditionalFormatting>
  <conditionalFormatting sqref="P190">
    <cfRule type="duplicateValues" dxfId="330" priority="1891"/>
  </conditionalFormatting>
  <conditionalFormatting sqref="P190">
    <cfRule type="duplicateValues" dxfId="329" priority="1890"/>
  </conditionalFormatting>
  <conditionalFormatting sqref="P190">
    <cfRule type="duplicateValues" dxfId="328" priority="1889"/>
  </conditionalFormatting>
  <conditionalFormatting sqref="P190">
    <cfRule type="duplicateValues" dxfId="327" priority="1888"/>
  </conditionalFormatting>
  <conditionalFormatting sqref="P190">
    <cfRule type="duplicateValues" dxfId="326" priority="1887"/>
  </conditionalFormatting>
  <conditionalFormatting sqref="P190">
    <cfRule type="duplicateValues" dxfId="325" priority="1886"/>
  </conditionalFormatting>
  <conditionalFormatting sqref="P190">
    <cfRule type="duplicateValues" dxfId="324" priority="1885"/>
  </conditionalFormatting>
  <conditionalFormatting sqref="P190">
    <cfRule type="duplicateValues" dxfId="323" priority="1884"/>
  </conditionalFormatting>
  <conditionalFormatting sqref="P190">
    <cfRule type="duplicateValues" dxfId="322" priority="1883"/>
  </conditionalFormatting>
  <conditionalFormatting sqref="P190">
    <cfRule type="duplicateValues" dxfId="321" priority="1882"/>
  </conditionalFormatting>
  <conditionalFormatting sqref="P190">
    <cfRule type="duplicateValues" dxfId="320" priority="1881"/>
  </conditionalFormatting>
  <conditionalFormatting sqref="P190">
    <cfRule type="duplicateValues" dxfId="319" priority="1880"/>
  </conditionalFormatting>
  <conditionalFormatting sqref="O192">
    <cfRule type="duplicateValues" dxfId="318" priority="1879"/>
  </conditionalFormatting>
  <conditionalFormatting sqref="O192">
    <cfRule type="duplicateValues" dxfId="317" priority="1878"/>
  </conditionalFormatting>
  <conditionalFormatting sqref="O192">
    <cfRule type="duplicateValues" dxfId="316" priority="1877"/>
  </conditionalFormatting>
  <conditionalFormatting sqref="O192">
    <cfRule type="duplicateValues" dxfId="315" priority="1876"/>
  </conditionalFormatting>
  <conditionalFormatting sqref="O192">
    <cfRule type="duplicateValues" dxfId="314" priority="1875"/>
  </conditionalFormatting>
  <conditionalFormatting sqref="O192">
    <cfRule type="duplicateValues" dxfId="313" priority="1874"/>
  </conditionalFormatting>
  <conditionalFormatting sqref="O192">
    <cfRule type="duplicateValues" dxfId="312" priority="1873"/>
  </conditionalFormatting>
  <conditionalFormatting sqref="O192">
    <cfRule type="duplicateValues" dxfId="311" priority="1872"/>
  </conditionalFormatting>
  <conditionalFormatting sqref="O192">
    <cfRule type="duplicateValues" dxfId="310" priority="1871"/>
  </conditionalFormatting>
  <conditionalFormatting sqref="O192">
    <cfRule type="duplicateValues" dxfId="309" priority="1870"/>
  </conditionalFormatting>
  <conditionalFormatting sqref="O192">
    <cfRule type="duplicateValues" dxfId="308" priority="1869"/>
  </conditionalFormatting>
  <conditionalFormatting sqref="O192">
    <cfRule type="duplicateValues" dxfId="307" priority="1868"/>
  </conditionalFormatting>
  <conditionalFormatting sqref="O192">
    <cfRule type="duplicateValues" dxfId="306" priority="1867"/>
  </conditionalFormatting>
  <conditionalFormatting sqref="O192">
    <cfRule type="duplicateValues" dxfId="305" priority="1866"/>
  </conditionalFormatting>
  <conditionalFormatting sqref="O192">
    <cfRule type="duplicateValues" dxfId="304" priority="1865"/>
  </conditionalFormatting>
  <conditionalFormatting sqref="O192">
    <cfRule type="duplicateValues" dxfId="303" priority="1864"/>
  </conditionalFormatting>
  <conditionalFormatting sqref="O192">
    <cfRule type="duplicateValues" dxfId="302" priority="1863"/>
  </conditionalFormatting>
  <conditionalFormatting sqref="O192">
    <cfRule type="duplicateValues" dxfId="301" priority="1862"/>
  </conditionalFormatting>
  <conditionalFormatting sqref="O192">
    <cfRule type="duplicateValues" dxfId="300" priority="1861"/>
  </conditionalFormatting>
  <conditionalFormatting sqref="O192">
    <cfRule type="duplicateValues" dxfId="299" priority="1860"/>
  </conditionalFormatting>
  <conditionalFormatting sqref="O192">
    <cfRule type="duplicateValues" dxfId="298" priority="1859"/>
  </conditionalFormatting>
  <conditionalFormatting sqref="O192">
    <cfRule type="duplicateValues" dxfId="297" priority="1858"/>
  </conditionalFormatting>
  <conditionalFormatting sqref="O192">
    <cfRule type="duplicateValues" dxfId="296" priority="1857"/>
  </conditionalFormatting>
  <conditionalFormatting sqref="O192">
    <cfRule type="duplicateValues" dxfId="295" priority="1856"/>
  </conditionalFormatting>
  <conditionalFormatting sqref="P192">
    <cfRule type="duplicateValues" dxfId="294" priority="1855"/>
  </conditionalFormatting>
  <conditionalFormatting sqref="P192">
    <cfRule type="duplicateValues" dxfId="293" priority="1854"/>
  </conditionalFormatting>
  <conditionalFormatting sqref="P192">
    <cfRule type="duplicateValues" dxfId="292" priority="1853"/>
  </conditionalFormatting>
  <conditionalFormatting sqref="P192">
    <cfRule type="duplicateValues" dxfId="291" priority="1852"/>
  </conditionalFormatting>
  <conditionalFormatting sqref="P192">
    <cfRule type="duplicateValues" dxfId="290" priority="1851"/>
  </conditionalFormatting>
  <conditionalFormatting sqref="P192">
    <cfRule type="duplicateValues" dxfId="289" priority="1850"/>
  </conditionalFormatting>
  <conditionalFormatting sqref="P192">
    <cfRule type="duplicateValues" dxfId="288" priority="1849"/>
  </conditionalFormatting>
  <conditionalFormatting sqref="P192">
    <cfRule type="duplicateValues" dxfId="287" priority="1848"/>
  </conditionalFormatting>
  <conditionalFormatting sqref="P192">
    <cfRule type="duplicateValues" dxfId="286" priority="1847"/>
  </conditionalFormatting>
  <conditionalFormatting sqref="P192">
    <cfRule type="duplicateValues" dxfId="285" priority="1846"/>
  </conditionalFormatting>
  <conditionalFormatting sqref="P192">
    <cfRule type="duplicateValues" dxfId="284" priority="1845"/>
  </conditionalFormatting>
  <conditionalFormatting sqref="P192">
    <cfRule type="duplicateValues" dxfId="283" priority="1844"/>
  </conditionalFormatting>
  <conditionalFormatting sqref="P192">
    <cfRule type="duplicateValues" dxfId="282" priority="1843"/>
  </conditionalFormatting>
  <conditionalFormatting sqref="P192">
    <cfRule type="duplicateValues" dxfId="281" priority="1842"/>
  </conditionalFormatting>
  <conditionalFormatting sqref="P192">
    <cfRule type="duplicateValues" dxfId="280" priority="1841"/>
  </conditionalFormatting>
  <conditionalFormatting sqref="P192">
    <cfRule type="duplicateValues" dxfId="279" priority="1840"/>
  </conditionalFormatting>
  <conditionalFormatting sqref="P192">
    <cfRule type="duplicateValues" dxfId="278" priority="1839"/>
  </conditionalFormatting>
  <conditionalFormatting sqref="P192">
    <cfRule type="duplicateValues" dxfId="277" priority="1838"/>
  </conditionalFormatting>
  <conditionalFormatting sqref="O193">
    <cfRule type="expression" dxfId="276" priority="1837" stopIfTrue="1">
      <formula>AND(COUNTIF(#REF!, O193)&gt;1,NOT(ISBLANK(O193)))</formula>
    </cfRule>
  </conditionalFormatting>
  <conditionalFormatting sqref="O193">
    <cfRule type="expression" dxfId="275" priority="1836" stopIfTrue="1">
      <formula>AND(COUNTIF(#REF!, O193)+COUNTIF(#REF!, O193)&gt;1,NOT(ISBLANK(O193)))</formula>
    </cfRule>
  </conditionalFormatting>
  <conditionalFormatting sqref="O193">
    <cfRule type="duplicateValues" dxfId="274" priority="1835"/>
  </conditionalFormatting>
  <conditionalFormatting sqref="O193">
    <cfRule type="duplicateValues" dxfId="273" priority="1834"/>
  </conditionalFormatting>
  <conditionalFormatting sqref="O193">
    <cfRule type="duplicateValues" dxfId="272" priority="1833"/>
  </conditionalFormatting>
  <conditionalFormatting sqref="O193">
    <cfRule type="duplicateValues" dxfId="271" priority="1832"/>
  </conditionalFormatting>
  <conditionalFormatting sqref="O193">
    <cfRule type="duplicateValues" dxfId="270" priority="1831"/>
  </conditionalFormatting>
  <conditionalFormatting sqref="O193">
    <cfRule type="duplicateValues" dxfId="269" priority="1830"/>
  </conditionalFormatting>
  <conditionalFormatting sqref="O193">
    <cfRule type="duplicateValues" dxfId="268" priority="1829"/>
  </conditionalFormatting>
  <conditionalFormatting sqref="O193">
    <cfRule type="duplicateValues" dxfId="267" priority="1828"/>
  </conditionalFormatting>
  <conditionalFormatting sqref="O193">
    <cfRule type="duplicateValues" dxfId="266" priority="1827"/>
  </conditionalFormatting>
  <conditionalFormatting sqref="O193">
    <cfRule type="duplicateValues" dxfId="265" priority="1826"/>
  </conditionalFormatting>
  <conditionalFormatting sqref="O193">
    <cfRule type="duplicateValues" dxfId="264" priority="1825"/>
  </conditionalFormatting>
  <conditionalFormatting sqref="O193">
    <cfRule type="duplicateValues" dxfId="263" priority="1824"/>
  </conditionalFormatting>
  <conditionalFormatting sqref="O193">
    <cfRule type="duplicateValues" dxfId="262" priority="1823"/>
  </conditionalFormatting>
  <conditionalFormatting sqref="O193">
    <cfRule type="duplicateValues" dxfId="261" priority="1822"/>
  </conditionalFormatting>
  <conditionalFormatting sqref="O193">
    <cfRule type="duplicateValues" dxfId="260" priority="1821"/>
  </conditionalFormatting>
  <conditionalFormatting sqref="O193">
    <cfRule type="duplicateValues" dxfId="259" priority="1820"/>
  </conditionalFormatting>
  <conditionalFormatting sqref="O193">
    <cfRule type="duplicateValues" dxfId="258" priority="1819"/>
  </conditionalFormatting>
  <conditionalFormatting sqref="O193">
    <cfRule type="duplicateValues" dxfId="257" priority="1818"/>
  </conditionalFormatting>
  <conditionalFormatting sqref="O193">
    <cfRule type="duplicateValues" dxfId="256" priority="1817"/>
  </conditionalFormatting>
  <conditionalFormatting sqref="O193">
    <cfRule type="duplicateValues" dxfId="255" priority="1816"/>
  </conditionalFormatting>
  <conditionalFormatting sqref="O193">
    <cfRule type="duplicateValues" dxfId="254" priority="1815"/>
  </conditionalFormatting>
  <conditionalFormatting sqref="O193">
    <cfRule type="duplicateValues" dxfId="253" priority="1814"/>
  </conditionalFormatting>
  <conditionalFormatting sqref="O193">
    <cfRule type="duplicateValues" dxfId="252" priority="1813"/>
  </conditionalFormatting>
  <conditionalFormatting sqref="O193">
    <cfRule type="duplicateValues" dxfId="251" priority="1812"/>
  </conditionalFormatting>
  <conditionalFormatting sqref="O193">
    <cfRule type="duplicateValues" dxfId="250" priority="1811"/>
  </conditionalFormatting>
  <conditionalFormatting sqref="O193">
    <cfRule type="duplicateValues" dxfId="249" priority="1810"/>
  </conditionalFormatting>
  <conditionalFormatting sqref="O193">
    <cfRule type="duplicateValues" dxfId="248" priority="1809"/>
  </conditionalFormatting>
  <conditionalFormatting sqref="O193">
    <cfRule type="duplicateValues" dxfId="247" priority="1808"/>
  </conditionalFormatting>
  <conditionalFormatting sqref="O193">
    <cfRule type="duplicateValues" dxfId="246" priority="1807"/>
  </conditionalFormatting>
  <conditionalFormatting sqref="O194">
    <cfRule type="expression" dxfId="245" priority="1806" stopIfTrue="1">
      <formula>AND(COUNTIF(#REF!, O194)&gt;1,NOT(ISBLANK(O194)))</formula>
    </cfRule>
  </conditionalFormatting>
  <conditionalFormatting sqref="O194">
    <cfRule type="expression" dxfId="244" priority="1805" stopIfTrue="1">
      <formula>AND(COUNTIF(#REF!, O194)+COUNTIF(#REF!, O194)&gt;1,NOT(ISBLANK(O194)))</formula>
    </cfRule>
  </conditionalFormatting>
  <conditionalFormatting sqref="O194">
    <cfRule type="duplicateValues" dxfId="243" priority="1804"/>
  </conditionalFormatting>
  <conditionalFormatting sqref="O194">
    <cfRule type="duplicateValues" dxfId="242" priority="1803"/>
  </conditionalFormatting>
  <conditionalFormatting sqref="O194">
    <cfRule type="duplicateValues" dxfId="241" priority="1802"/>
  </conditionalFormatting>
  <conditionalFormatting sqref="O194">
    <cfRule type="duplicateValues" dxfId="240" priority="1801"/>
  </conditionalFormatting>
  <conditionalFormatting sqref="O194">
    <cfRule type="duplicateValues" dxfId="239" priority="1800"/>
  </conditionalFormatting>
  <conditionalFormatting sqref="O194">
    <cfRule type="duplicateValues" dxfId="238" priority="1799"/>
  </conditionalFormatting>
  <conditionalFormatting sqref="O194">
    <cfRule type="duplicateValues" dxfId="237" priority="1798"/>
  </conditionalFormatting>
  <conditionalFormatting sqref="O194">
    <cfRule type="duplicateValues" dxfId="236" priority="1797"/>
  </conditionalFormatting>
  <conditionalFormatting sqref="O194">
    <cfRule type="duplicateValues" dxfId="235" priority="1796"/>
  </conditionalFormatting>
  <conditionalFormatting sqref="O194">
    <cfRule type="duplicateValues" dxfId="234" priority="1795"/>
  </conditionalFormatting>
  <conditionalFormatting sqref="O194">
    <cfRule type="duplicateValues" dxfId="233" priority="1794"/>
  </conditionalFormatting>
  <conditionalFormatting sqref="O194">
    <cfRule type="duplicateValues" dxfId="232" priority="1793"/>
  </conditionalFormatting>
  <conditionalFormatting sqref="O194">
    <cfRule type="duplicateValues" dxfId="231" priority="1792"/>
  </conditionalFormatting>
  <conditionalFormatting sqref="O194">
    <cfRule type="duplicateValues" dxfId="230" priority="1791"/>
  </conditionalFormatting>
  <conditionalFormatting sqref="O194">
    <cfRule type="duplicateValues" dxfId="229" priority="1790"/>
  </conditionalFormatting>
  <conditionalFormatting sqref="O194">
    <cfRule type="duplicateValues" dxfId="228" priority="1789"/>
  </conditionalFormatting>
  <conditionalFormatting sqref="O194">
    <cfRule type="duplicateValues" dxfId="227" priority="1788"/>
  </conditionalFormatting>
  <conditionalFormatting sqref="O194">
    <cfRule type="duplicateValues" dxfId="226" priority="1787"/>
  </conditionalFormatting>
  <conditionalFormatting sqref="O194">
    <cfRule type="duplicateValues" dxfId="225" priority="1786"/>
  </conditionalFormatting>
  <conditionalFormatting sqref="O194">
    <cfRule type="duplicateValues" dxfId="224" priority="1785"/>
  </conditionalFormatting>
  <conditionalFormatting sqref="O194">
    <cfRule type="duplicateValues" dxfId="223" priority="1784"/>
  </conditionalFormatting>
  <conditionalFormatting sqref="O194">
    <cfRule type="duplicateValues" dxfId="222" priority="1783"/>
  </conditionalFormatting>
  <conditionalFormatting sqref="O194">
    <cfRule type="duplicateValues" dxfId="221" priority="1782"/>
  </conditionalFormatting>
  <conditionalFormatting sqref="O195">
    <cfRule type="duplicateValues" dxfId="220" priority="1781"/>
  </conditionalFormatting>
  <conditionalFormatting sqref="O195">
    <cfRule type="duplicateValues" dxfId="219" priority="1780"/>
  </conditionalFormatting>
  <conditionalFormatting sqref="O195">
    <cfRule type="expression" dxfId="218" priority="1779" stopIfTrue="1">
      <formula>AND(COUNTIF(#REF!, O195)&gt;1,NOT(ISBLANK(O195)))</formula>
    </cfRule>
  </conditionalFormatting>
  <conditionalFormatting sqref="O195">
    <cfRule type="expression" dxfId="217" priority="1778" stopIfTrue="1">
      <formula>AND(COUNTIF(#REF!, O195)+COUNTIF(#REF!, O195)&gt;1,NOT(ISBLANK(O195)))</formula>
    </cfRule>
  </conditionalFormatting>
  <conditionalFormatting sqref="O195">
    <cfRule type="duplicateValues" dxfId="216" priority="1777"/>
  </conditionalFormatting>
  <conditionalFormatting sqref="O195">
    <cfRule type="expression" dxfId="215" priority="1776" stopIfTrue="1">
      <formula>AND(COUNTIF(#REF!, O195)&gt;1,NOT(ISBLANK(O195)))</formula>
    </cfRule>
  </conditionalFormatting>
  <conditionalFormatting sqref="O195">
    <cfRule type="expression" dxfId="214" priority="1775" stopIfTrue="1">
      <formula>AND(COUNTIF(#REF!, O195)+COUNTIF(#REF!, O195)&gt;1,NOT(ISBLANK(O195)))</formula>
    </cfRule>
  </conditionalFormatting>
  <conditionalFormatting sqref="O195">
    <cfRule type="duplicateValues" dxfId="213" priority="1774"/>
  </conditionalFormatting>
  <conditionalFormatting sqref="O195">
    <cfRule type="duplicateValues" dxfId="212" priority="1773"/>
  </conditionalFormatting>
  <conditionalFormatting sqref="O195">
    <cfRule type="duplicateValues" dxfId="211" priority="1772"/>
  </conditionalFormatting>
  <conditionalFormatting sqref="O195">
    <cfRule type="duplicateValues" dxfId="210" priority="1771"/>
  </conditionalFormatting>
  <conditionalFormatting sqref="O195">
    <cfRule type="duplicateValues" dxfId="209" priority="1770"/>
  </conditionalFormatting>
  <conditionalFormatting sqref="O195">
    <cfRule type="duplicateValues" dxfId="208" priority="1769"/>
  </conditionalFormatting>
  <conditionalFormatting sqref="O195">
    <cfRule type="duplicateValues" dxfId="207" priority="1768"/>
  </conditionalFormatting>
  <conditionalFormatting sqref="O195">
    <cfRule type="duplicateValues" dxfId="206" priority="1767"/>
  </conditionalFormatting>
  <conditionalFormatting sqref="O195">
    <cfRule type="duplicateValues" dxfId="205" priority="1766"/>
  </conditionalFormatting>
  <conditionalFormatting sqref="O195">
    <cfRule type="duplicateValues" dxfId="204" priority="1765"/>
  </conditionalFormatting>
  <conditionalFormatting sqref="O195">
    <cfRule type="duplicateValues" dxfId="203" priority="1764"/>
  </conditionalFormatting>
  <conditionalFormatting sqref="O195">
    <cfRule type="duplicateValues" dxfId="202" priority="1763"/>
  </conditionalFormatting>
  <conditionalFormatting sqref="O195">
    <cfRule type="duplicateValues" dxfId="201" priority="1762"/>
  </conditionalFormatting>
  <conditionalFormatting sqref="O195">
    <cfRule type="duplicateValues" dxfId="200" priority="1761"/>
  </conditionalFormatting>
  <conditionalFormatting sqref="O195">
    <cfRule type="duplicateValues" dxfId="199" priority="1760"/>
  </conditionalFormatting>
  <conditionalFormatting sqref="O195">
    <cfRule type="duplicateValues" dxfId="198" priority="1759"/>
  </conditionalFormatting>
  <conditionalFormatting sqref="O195">
    <cfRule type="duplicateValues" dxfId="197" priority="1758"/>
  </conditionalFormatting>
  <conditionalFormatting sqref="O196">
    <cfRule type="duplicateValues" dxfId="196" priority="1757"/>
  </conditionalFormatting>
  <conditionalFormatting sqref="O196">
    <cfRule type="duplicateValues" dxfId="195" priority="1756"/>
  </conditionalFormatting>
  <conditionalFormatting sqref="O196">
    <cfRule type="duplicateValues" dxfId="194" priority="1755"/>
  </conditionalFormatting>
  <conditionalFormatting sqref="O196">
    <cfRule type="duplicateValues" dxfId="193" priority="1754"/>
  </conditionalFormatting>
  <conditionalFormatting sqref="O196">
    <cfRule type="duplicateValues" dxfId="192" priority="1753"/>
  </conditionalFormatting>
  <conditionalFormatting sqref="O196">
    <cfRule type="duplicateValues" dxfId="191" priority="1752"/>
  </conditionalFormatting>
  <conditionalFormatting sqref="O196">
    <cfRule type="duplicateValues" dxfId="190" priority="1751"/>
  </conditionalFormatting>
  <conditionalFormatting sqref="O196">
    <cfRule type="duplicateValues" dxfId="189" priority="1750"/>
  </conditionalFormatting>
  <conditionalFormatting sqref="O196">
    <cfRule type="duplicateValues" dxfId="188" priority="1749"/>
  </conditionalFormatting>
  <conditionalFormatting sqref="O196">
    <cfRule type="duplicateValues" dxfId="187" priority="1748"/>
  </conditionalFormatting>
  <conditionalFormatting sqref="O196">
    <cfRule type="duplicateValues" dxfId="186" priority="1747"/>
  </conditionalFormatting>
  <conditionalFormatting sqref="O196">
    <cfRule type="duplicateValues" dxfId="185" priority="1746"/>
  </conditionalFormatting>
  <conditionalFormatting sqref="O196">
    <cfRule type="duplicateValues" dxfId="184" priority="1745"/>
  </conditionalFormatting>
  <conditionalFormatting sqref="O197">
    <cfRule type="duplicateValues" dxfId="183" priority="1744"/>
  </conditionalFormatting>
  <conditionalFormatting sqref="O197">
    <cfRule type="duplicateValues" dxfId="182" priority="1743"/>
  </conditionalFormatting>
  <conditionalFormatting sqref="O197">
    <cfRule type="duplicateValues" dxfId="181" priority="1742"/>
  </conditionalFormatting>
  <conditionalFormatting sqref="O197">
    <cfRule type="duplicateValues" dxfId="180" priority="1741"/>
  </conditionalFormatting>
  <conditionalFormatting sqref="O197">
    <cfRule type="duplicateValues" dxfId="179" priority="1740"/>
  </conditionalFormatting>
  <conditionalFormatting sqref="O197">
    <cfRule type="duplicateValues" dxfId="178" priority="1739"/>
  </conditionalFormatting>
  <conditionalFormatting sqref="O197">
    <cfRule type="duplicateValues" dxfId="177" priority="1738"/>
  </conditionalFormatting>
  <conditionalFormatting sqref="O197">
    <cfRule type="duplicateValues" dxfId="176" priority="1737"/>
  </conditionalFormatting>
  <conditionalFormatting sqref="O197">
    <cfRule type="duplicateValues" dxfId="175" priority="1736"/>
  </conditionalFormatting>
  <conditionalFormatting sqref="O197">
    <cfRule type="duplicateValues" dxfId="174" priority="1735"/>
  </conditionalFormatting>
  <conditionalFormatting sqref="O197">
    <cfRule type="duplicateValues" dxfId="173" priority="1734"/>
  </conditionalFormatting>
  <conditionalFormatting sqref="O197">
    <cfRule type="duplicateValues" dxfId="172" priority="1733"/>
  </conditionalFormatting>
  <conditionalFormatting sqref="O197">
    <cfRule type="duplicateValues" dxfId="171" priority="1732"/>
  </conditionalFormatting>
  <conditionalFormatting sqref="O197">
    <cfRule type="duplicateValues" dxfId="170" priority="1731"/>
  </conditionalFormatting>
  <conditionalFormatting sqref="O197">
    <cfRule type="duplicateValues" dxfId="169" priority="1730"/>
  </conditionalFormatting>
  <conditionalFormatting sqref="O197">
    <cfRule type="duplicateValues" dxfId="168" priority="1729"/>
  </conditionalFormatting>
  <conditionalFormatting sqref="O197">
    <cfRule type="duplicateValues" dxfId="167" priority="1728"/>
  </conditionalFormatting>
  <conditionalFormatting sqref="O197">
    <cfRule type="duplicateValues" dxfId="166" priority="1727"/>
  </conditionalFormatting>
  <conditionalFormatting sqref="O197">
    <cfRule type="duplicateValues" dxfId="165" priority="1726"/>
  </conditionalFormatting>
  <conditionalFormatting sqref="O197">
    <cfRule type="duplicateValues" dxfId="164" priority="1725"/>
  </conditionalFormatting>
  <conditionalFormatting sqref="O197">
    <cfRule type="duplicateValues" dxfId="163" priority="1724"/>
  </conditionalFormatting>
  <conditionalFormatting sqref="O197">
    <cfRule type="duplicateValues" dxfId="162" priority="1723"/>
  </conditionalFormatting>
  <conditionalFormatting sqref="O197">
    <cfRule type="duplicateValues" dxfId="161" priority="1722"/>
  </conditionalFormatting>
  <conditionalFormatting sqref="O197">
    <cfRule type="duplicateValues" dxfId="160" priority="1721"/>
  </conditionalFormatting>
  <conditionalFormatting sqref="O197">
    <cfRule type="duplicateValues" dxfId="159" priority="1720"/>
  </conditionalFormatting>
  <conditionalFormatting sqref="O197">
    <cfRule type="duplicateValues" dxfId="158" priority="1719"/>
  </conditionalFormatting>
  <conditionalFormatting sqref="O197">
    <cfRule type="duplicateValues" dxfId="157" priority="1718"/>
  </conditionalFormatting>
  <conditionalFormatting sqref="O197">
    <cfRule type="duplicateValues" dxfId="156" priority="1717"/>
  </conditionalFormatting>
  <conditionalFormatting sqref="O197">
    <cfRule type="duplicateValues" dxfId="155" priority="1716"/>
  </conditionalFormatting>
  <conditionalFormatting sqref="O197">
    <cfRule type="duplicateValues" dxfId="154" priority="1715"/>
  </conditionalFormatting>
  <conditionalFormatting sqref="O197">
    <cfRule type="duplicateValues" dxfId="153" priority="1714"/>
  </conditionalFormatting>
  <conditionalFormatting sqref="O197">
    <cfRule type="duplicateValues" dxfId="152" priority="1713"/>
  </conditionalFormatting>
  <conditionalFormatting sqref="O197">
    <cfRule type="duplicateValues" dxfId="151" priority="1712"/>
  </conditionalFormatting>
  <conditionalFormatting sqref="O197">
    <cfRule type="duplicateValues" dxfId="150" priority="1711"/>
  </conditionalFormatting>
  <conditionalFormatting sqref="O197">
    <cfRule type="duplicateValues" dxfId="149" priority="1710"/>
  </conditionalFormatting>
  <conditionalFormatting sqref="O197">
    <cfRule type="duplicateValues" dxfId="148" priority="1709"/>
  </conditionalFormatting>
  <conditionalFormatting sqref="O197">
    <cfRule type="duplicateValues" dxfId="147" priority="1708"/>
  </conditionalFormatting>
  <conditionalFormatting sqref="O197">
    <cfRule type="duplicateValues" dxfId="146" priority="1707"/>
  </conditionalFormatting>
  <conditionalFormatting sqref="O197">
    <cfRule type="duplicateValues" dxfId="145" priority="1706"/>
  </conditionalFormatting>
  <conditionalFormatting sqref="O197">
    <cfRule type="duplicateValues" dxfId="144" priority="1705"/>
  </conditionalFormatting>
  <conditionalFormatting sqref="O197">
    <cfRule type="duplicateValues" dxfId="143" priority="1704"/>
  </conditionalFormatting>
  <conditionalFormatting sqref="O197">
    <cfRule type="duplicateValues" dxfId="142" priority="1703"/>
  </conditionalFormatting>
  <conditionalFormatting sqref="O197">
    <cfRule type="duplicateValues" dxfId="141" priority="1702"/>
  </conditionalFormatting>
  <conditionalFormatting sqref="O197">
    <cfRule type="duplicateValues" dxfId="140" priority="1701"/>
  </conditionalFormatting>
  <conditionalFormatting sqref="O197">
    <cfRule type="duplicateValues" dxfId="139" priority="1700"/>
  </conditionalFormatting>
  <conditionalFormatting sqref="O197">
    <cfRule type="duplicateValues" dxfId="138" priority="1699"/>
  </conditionalFormatting>
  <conditionalFormatting sqref="O197">
    <cfRule type="duplicateValues" dxfId="137" priority="1698"/>
  </conditionalFormatting>
  <conditionalFormatting sqref="O198">
    <cfRule type="duplicateValues" dxfId="136" priority="1697"/>
  </conditionalFormatting>
  <conditionalFormatting sqref="O198">
    <cfRule type="duplicateValues" dxfId="135" priority="1696"/>
  </conditionalFormatting>
  <conditionalFormatting sqref="O198">
    <cfRule type="duplicateValues" dxfId="134" priority="1695"/>
  </conditionalFormatting>
  <conditionalFormatting sqref="O198">
    <cfRule type="duplicateValues" dxfId="133" priority="1694"/>
  </conditionalFormatting>
  <conditionalFormatting sqref="O198">
    <cfRule type="duplicateValues" dxfId="132" priority="1693"/>
  </conditionalFormatting>
  <conditionalFormatting sqref="O198">
    <cfRule type="duplicateValues" dxfId="131" priority="1692"/>
  </conditionalFormatting>
  <conditionalFormatting sqref="O198">
    <cfRule type="expression" dxfId="130" priority="1691" stopIfTrue="1">
      <formula>AND(COUNTIF(#REF!, O198)&gt;1,NOT(ISBLANK(O198)))</formula>
    </cfRule>
  </conditionalFormatting>
  <conditionalFormatting sqref="O198">
    <cfRule type="expression" dxfId="129" priority="1690" stopIfTrue="1">
      <formula>AND(COUNTIF(#REF!, O198)+COUNTIF(#REF!, O198)&gt;1,NOT(ISBLANK(O198)))</formula>
    </cfRule>
  </conditionalFormatting>
  <conditionalFormatting sqref="O198">
    <cfRule type="duplicateValues" dxfId="128" priority="1689"/>
  </conditionalFormatting>
  <conditionalFormatting sqref="O198">
    <cfRule type="duplicateValues" dxfId="127" priority="1688"/>
  </conditionalFormatting>
  <conditionalFormatting sqref="O198">
    <cfRule type="duplicateValues" dxfId="126" priority="1687"/>
  </conditionalFormatting>
  <conditionalFormatting sqref="O198">
    <cfRule type="duplicateValues" dxfId="125" priority="1686"/>
  </conditionalFormatting>
  <conditionalFormatting sqref="O198">
    <cfRule type="duplicateValues" dxfId="124" priority="1685"/>
  </conditionalFormatting>
  <conditionalFormatting sqref="O198">
    <cfRule type="duplicateValues" dxfId="123" priority="1684"/>
  </conditionalFormatting>
  <conditionalFormatting sqref="O198">
    <cfRule type="duplicateValues" dxfId="122" priority="1683"/>
  </conditionalFormatting>
  <conditionalFormatting sqref="O199">
    <cfRule type="duplicateValues" dxfId="121" priority="1682"/>
  </conditionalFormatting>
  <conditionalFormatting sqref="O199">
    <cfRule type="duplicateValues" dxfId="120" priority="1681"/>
  </conditionalFormatting>
  <conditionalFormatting sqref="O199">
    <cfRule type="duplicateValues" dxfId="119" priority="1680"/>
  </conditionalFormatting>
  <conditionalFormatting sqref="O199">
    <cfRule type="duplicateValues" dxfId="118" priority="1679"/>
  </conditionalFormatting>
  <conditionalFormatting sqref="O199">
    <cfRule type="duplicateValues" dxfId="117" priority="1678"/>
  </conditionalFormatting>
  <conditionalFormatting sqref="O199">
    <cfRule type="duplicateValues" dxfId="116" priority="1677"/>
  </conditionalFormatting>
  <conditionalFormatting sqref="O199">
    <cfRule type="duplicateValues" dxfId="115" priority="1676"/>
  </conditionalFormatting>
  <conditionalFormatting sqref="O199">
    <cfRule type="duplicateValues" dxfId="114" priority="1675"/>
  </conditionalFormatting>
  <conditionalFormatting sqref="O199">
    <cfRule type="duplicateValues" dxfId="113" priority="1674"/>
  </conditionalFormatting>
  <conditionalFormatting sqref="O199">
    <cfRule type="duplicateValues" dxfId="112" priority="1673"/>
  </conditionalFormatting>
  <conditionalFormatting sqref="O199">
    <cfRule type="duplicateValues" dxfId="111" priority="1672"/>
  </conditionalFormatting>
  <conditionalFormatting sqref="O199">
    <cfRule type="duplicateValues" dxfId="110" priority="1671"/>
  </conditionalFormatting>
  <conditionalFormatting sqref="O199">
    <cfRule type="duplicateValues" dxfId="109" priority="1670"/>
  </conditionalFormatting>
  <conditionalFormatting sqref="O199">
    <cfRule type="duplicateValues" dxfId="108" priority="1669"/>
  </conditionalFormatting>
  <conditionalFormatting sqref="O199">
    <cfRule type="duplicateValues" dxfId="107" priority="1668"/>
  </conditionalFormatting>
  <conditionalFormatting sqref="O199">
    <cfRule type="duplicateValues" dxfId="106" priority="1667"/>
  </conditionalFormatting>
  <conditionalFormatting sqref="O199">
    <cfRule type="expression" dxfId="105" priority="1666" stopIfTrue="1">
      <formula>AND(COUNTIF(#REF!, O199)&gt;1,NOT(ISBLANK(O199)))</formula>
    </cfRule>
  </conditionalFormatting>
  <conditionalFormatting sqref="O199">
    <cfRule type="expression" dxfId="104" priority="1665" stopIfTrue="1">
      <formula>AND(COUNTIF(#REF!, O199)+COUNTIF(#REF!, O199)&gt;1,NOT(ISBLANK(O199)))</formula>
    </cfRule>
  </conditionalFormatting>
  <conditionalFormatting sqref="O199">
    <cfRule type="duplicateValues" dxfId="103" priority="1664"/>
  </conditionalFormatting>
  <conditionalFormatting sqref="O200">
    <cfRule type="expression" dxfId="102" priority="1663" stopIfTrue="1">
      <formula>AND(COUNTIF(#REF!, O200)&gt;1,NOT(ISBLANK(O200)))</formula>
    </cfRule>
  </conditionalFormatting>
  <conditionalFormatting sqref="O200">
    <cfRule type="expression" dxfId="101" priority="1662" stopIfTrue="1">
      <formula>AND(COUNTIF(#REF!, O200)+COUNTIF(#REF!, O200)&gt;1,NOT(ISBLANK(O200)))</formula>
    </cfRule>
  </conditionalFormatting>
  <conditionalFormatting sqref="O200">
    <cfRule type="duplicateValues" dxfId="100" priority="1661"/>
  </conditionalFormatting>
  <conditionalFormatting sqref="O200">
    <cfRule type="expression" dxfId="99" priority="1660" stopIfTrue="1">
      <formula>AND(COUNTIF(#REF!, O200)&gt;1,NOT(ISBLANK(O200)))</formula>
    </cfRule>
  </conditionalFormatting>
  <conditionalFormatting sqref="O200">
    <cfRule type="expression" dxfId="98" priority="1659" stopIfTrue="1">
      <formula>AND(COUNTIF(#REF!, O200)+COUNTIF(#REF!, O200)&gt;1,NOT(ISBLANK(O200)))</formula>
    </cfRule>
  </conditionalFormatting>
  <conditionalFormatting sqref="O200">
    <cfRule type="duplicateValues" dxfId="97" priority="1658"/>
  </conditionalFormatting>
  <conditionalFormatting sqref="O200">
    <cfRule type="expression" dxfId="96" priority="1657" stopIfTrue="1">
      <formula>AND(COUNTIF(#REF!, O200)&gt;1,NOT(ISBLANK(O200)))</formula>
    </cfRule>
  </conditionalFormatting>
  <conditionalFormatting sqref="O200">
    <cfRule type="expression" dxfId="95" priority="1656" stopIfTrue="1">
      <formula>AND(COUNTIF(#REF!, O200)+COUNTIF(#REF!, O200)&gt;1,NOT(ISBLANK(O200)))</formula>
    </cfRule>
  </conditionalFormatting>
  <conditionalFormatting sqref="O200">
    <cfRule type="duplicateValues" dxfId="94" priority="1655"/>
  </conditionalFormatting>
  <conditionalFormatting sqref="O200">
    <cfRule type="duplicateValues" dxfId="93" priority="1654"/>
  </conditionalFormatting>
  <conditionalFormatting sqref="O200">
    <cfRule type="duplicateValues" dxfId="92" priority="1653"/>
  </conditionalFormatting>
  <conditionalFormatting sqref="O200">
    <cfRule type="duplicateValues" dxfId="91" priority="1652"/>
  </conditionalFormatting>
  <conditionalFormatting sqref="O200">
    <cfRule type="duplicateValues" dxfId="90" priority="1651"/>
  </conditionalFormatting>
  <conditionalFormatting sqref="O200">
    <cfRule type="duplicateValues" dxfId="89" priority="1650"/>
  </conditionalFormatting>
  <conditionalFormatting sqref="O200">
    <cfRule type="duplicateValues" dxfId="88" priority="1649"/>
  </conditionalFormatting>
  <conditionalFormatting sqref="O200">
    <cfRule type="duplicateValues" dxfId="87" priority="1648"/>
  </conditionalFormatting>
  <conditionalFormatting sqref="O200">
    <cfRule type="duplicateValues" dxfId="86" priority="1647"/>
  </conditionalFormatting>
  <conditionalFormatting sqref="O200">
    <cfRule type="duplicateValues" dxfId="85" priority="1646"/>
  </conditionalFormatting>
  <conditionalFormatting sqref="O200">
    <cfRule type="duplicateValues" dxfId="84" priority="1645"/>
  </conditionalFormatting>
  <conditionalFormatting sqref="O200">
    <cfRule type="duplicateValues" dxfId="83" priority="1644"/>
  </conditionalFormatting>
  <conditionalFormatting sqref="O200">
    <cfRule type="duplicateValues" dxfId="82" priority="1643"/>
  </conditionalFormatting>
  <conditionalFormatting sqref="O200">
    <cfRule type="duplicateValues" dxfId="81" priority="1642"/>
  </conditionalFormatting>
  <conditionalFormatting sqref="O200">
    <cfRule type="duplicateValues" dxfId="80" priority="1641"/>
  </conditionalFormatting>
  <conditionalFormatting sqref="O200">
    <cfRule type="duplicateValues" dxfId="79" priority="1640"/>
  </conditionalFormatting>
  <conditionalFormatting sqref="O200">
    <cfRule type="duplicateValues" dxfId="78" priority="1639"/>
  </conditionalFormatting>
  <conditionalFormatting sqref="O200">
    <cfRule type="duplicateValues" dxfId="77" priority="1638"/>
  </conditionalFormatting>
  <conditionalFormatting sqref="O200">
    <cfRule type="duplicateValues" dxfId="76" priority="1637"/>
  </conditionalFormatting>
  <conditionalFormatting sqref="O200">
    <cfRule type="duplicateValues" dxfId="75" priority="1636"/>
  </conditionalFormatting>
  <conditionalFormatting sqref="O200">
    <cfRule type="duplicateValues" dxfId="74" priority="1635"/>
  </conditionalFormatting>
  <conditionalFormatting sqref="O200">
    <cfRule type="duplicateValues" dxfId="73" priority="1634"/>
  </conditionalFormatting>
  <conditionalFormatting sqref="O202">
    <cfRule type="duplicateValues" dxfId="72" priority="1633"/>
  </conditionalFormatting>
  <conditionalFormatting sqref="O202">
    <cfRule type="duplicateValues" dxfId="71" priority="1632"/>
  </conditionalFormatting>
  <conditionalFormatting sqref="O202">
    <cfRule type="expression" dxfId="70" priority="1631" stopIfTrue="1">
      <formula>AND(COUNTIF(#REF!, O202)&gt;1,NOT(ISBLANK(O202)))</formula>
    </cfRule>
  </conditionalFormatting>
  <conditionalFormatting sqref="O202">
    <cfRule type="expression" dxfId="69" priority="1630" stopIfTrue="1">
      <formula>AND(COUNTIF(#REF!, O202)+COUNTIF(#REF!, O202)&gt;1,NOT(ISBLANK(O202)))</formula>
    </cfRule>
  </conditionalFormatting>
  <conditionalFormatting sqref="O202">
    <cfRule type="duplicateValues" dxfId="68" priority="1629"/>
  </conditionalFormatting>
  <conditionalFormatting sqref="O202">
    <cfRule type="expression" dxfId="67" priority="1628" stopIfTrue="1">
      <formula>AND(COUNTIF(#REF!, O202)&gt;1,NOT(ISBLANK(O202)))</formula>
    </cfRule>
  </conditionalFormatting>
  <conditionalFormatting sqref="O202">
    <cfRule type="expression" dxfId="66" priority="1627" stopIfTrue="1">
      <formula>AND(COUNTIF(#REF!, O202)+COUNTIF(#REF!, O202)&gt;1,NOT(ISBLANK(O202)))</formula>
    </cfRule>
  </conditionalFormatting>
  <conditionalFormatting sqref="O202">
    <cfRule type="duplicateValues" dxfId="65" priority="1626"/>
  </conditionalFormatting>
  <conditionalFormatting sqref="O202">
    <cfRule type="expression" dxfId="64" priority="1625" stopIfTrue="1">
      <formula>AND(COUNTIF(#REF!, O202)&gt;1,NOT(ISBLANK(O202)))</formula>
    </cfRule>
  </conditionalFormatting>
  <conditionalFormatting sqref="O202">
    <cfRule type="expression" dxfId="63" priority="1624" stopIfTrue="1">
      <formula>AND(COUNTIF(#REF!, O202)+COUNTIF(#REF!, O202)&gt;1,NOT(ISBLANK(O202)))</formula>
    </cfRule>
  </conditionalFormatting>
  <conditionalFormatting sqref="O202">
    <cfRule type="duplicateValues" dxfId="62" priority="1623"/>
  </conditionalFormatting>
  <conditionalFormatting sqref="O202">
    <cfRule type="expression" dxfId="61" priority="1622" stopIfTrue="1">
      <formula>AND(COUNTIF(#REF!, O202)&gt;1,NOT(ISBLANK(O202)))</formula>
    </cfRule>
  </conditionalFormatting>
  <conditionalFormatting sqref="O202">
    <cfRule type="expression" dxfId="60" priority="1621" stopIfTrue="1">
      <formula>AND(COUNTIF(#REF!, O202)+COUNTIF(#REF!, O202)&gt;1,NOT(ISBLANK(O202)))</formula>
    </cfRule>
  </conditionalFormatting>
  <conditionalFormatting sqref="O202">
    <cfRule type="duplicateValues" dxfId="59" priority="1620"/>
  </conditionalFormatting>
  <conditionalFormatting sqref="O202">
    <cfRule type="duplicateValues" dxfId="58" priority="1619"/>
  </conditionalFormatting>
  <conditionalFormatting sqref="O202">
    <cfRule type="duplicateValues" dxfId="57" priority="1618"/>
  </conditionalFormatting>
  <conditionalFormatting sqref="O202">
    <cfRule type="duplicateValues" dxfId="56" priority="1617"/>
  </conditionalFormatting>
  <conditionalFormatting sqref="O202">
    <cfRule type="duplicateValues" dxfId="55" priority="1616"/>
  </conditionalFormatting>
  <conditionalFormatting sqref="O202">
    <cfRule type="duplicateValues" dxfId="54" priority="1615"/>
  </conditionalFormatting>
  <conditionalFormatting sqref="O202">
    <cfRule type="duplicateValues" dxfId="53" priority="1614"/>
  </conditionalFormatting>
  <conditionalFormatting sqref="O202">
    <cfRule type="duplicateValues" dxfId="52" priority="1613"/>
  </conditionalFormatting>
  <conditionalFormatting sqref="O202">
    <cfRule type="duplicateValues" dxfId="51" priority="1612"/>
  </conditionalFormatting>
  <conditionalFormatting sqref="O202">
    <cfRule type="duplicateValues" dxfId="50" priority="1611"/>
  </conditionalFormatting>
  <conditionalFormatting sqref="O202">
    <cfRule type="duplicateValues" dxfId="49" priority="1610"/>
  </conditionalFormatting>
  <conditionalFormatting sqref="O202">
    <cfRule type="duplicateValues" dxfId="48" priority="1609"/>
  </conditionalFormatting>
  <conditionalFormatting sqref="O202">
    <cfRule type="duplicateValues" dxfId="47" priority="1608"/>
  </conditionalFormatting>
  <conditionalFormatting sqref="O202">
    <cfRule type="duplicateValues" dxfId="46" priority="1607"/>
  </conditionalFormatting>
  <conditionalFormatting sqref="O202">
    <cfRule type="duplicateValues" dxfId="45" priority="1606"/>
  </conditionalFormatting>
  <conditionalFormatting sqref="O202">
    <cfRule type="duplicateValues" dxfId="44" priority="1605"/>
  </conditionalFormatting>
  <conditionalFormatting sqref="O202">
    <cfRule type="duplicateValues" dxfId="43" priority="1604"/>
  </conditionalFormatting>
  <conditionalFormatting sqref="O202">
    <cfRule type="duplicateValues" dxfId="42" priority="1603"/>
  </conditionalFormatting>
  <conditionalFormatting sqref="O202">
    <cfRule type="duplicateValues" dxfId="41" priority="1602"/>
  </conditionalFormatting>
  <conditionalFormatting sqref="O202">
    <cfRule type="duplicateValues" dxfId="40" priority="1601"/>
  </conditionalFormatting>
  <conditionalFormatting sqref="O202">
    <cfRule type="duplicateValues" dxfId="39" priority="1600"/>
  </conditionalFormatting>
  <conditionalFormatting sqref="O227 O221:O224">
    <cfRule type="duplicateValues" dxfId="38" priority="19258"/>
  </conditionalFormatting>
  <conditionalFormatting sqref="O221:O224">
    <cfRule type="duplicateValues" dxfId="37" priority="19261"/>
  </conditionalFormatting>
  <conditionalFormatting sqref="O226:O227 O221:O224">
    <cfRule type="duplicateValues" dxfId="36" priority="19267"/>
  </conditionalFormatting>
  <conditionalFormatting sqref="O187">
    <cfRule type="duplicateValues" dxfId="35" priority="1599"/>
  </conditionalFormatting>
  <conditionalFormatting sqref="O187">
    <cfRule type="duplicateValues" dxfId="34" priority="1598"/>
  </conditionalFormatting>
  <conditionalFormatting sqref="O187">
    <cfRule type="duplicateValues" dxfId="33" priority="1597"/>
  </conditionalFormatting>
  <conditionalFormatting sqref="O187">
    <cfRule type="duplicateValues" dxfId="32" priority="1596"/>
  </conditionalFormatting>
  <conditionalFormatting sqref="D562:D570">
    <cfRule type="expression" dxfId="31" priority="19269" stopIfTrue="1">
      <formula>AND(COUNTIF($B$594:$B$594, D562)+COUNTIF($B$281:$B$281, D562)+COUNTIF($B$50:$B$50, D562)+COUNTIF($B$20:$B$32, D562)+COUNTIF($B$5:$B$15, D562)+COUNTIF($B$52:$B$59, D562)+COUNTIF($B$61:$B$65, D562)+COUNTIF(#REF!, D562)&gt;1,NOT(ISBLANK(D562)))</formula>
    </cfRule>
  </conditionalFormatting>
  <conditionalFormatting sqref="O131:O134">
    <cfRule type="expression" dxfId="30" priority="231" stopIfTrue="1">
      <formula>AND(COUNTIF(#REF!, O131)&gt;1,NOT(ISBLANK(O131)))</formula>
    </cfRule>
  </conditionalFormatting>
  <conditionalFormatting sqref="O131:O134">
    <cfRule type="expression" dxfId="29" priority="230" stopIfTrue="1">
      <formula>AND(COUNTIF(#REF!, O131)+COUNTIF(#REF!, O131)&gt;1,NOT(ISBLANK(O131)))</formula>
    </cfRule>
  </conditionalFormatting>
  <conditionalFormatting sqref="O131:O134">
    <cfRule type="duplicateValues" dxfId="28" priority="232"/>
  </conditionalFormatting>
  <conditionalFormatting sqref="O137">
    <cfRule type="expression" dxfId="27" priority="227" stopIfTrue="1">
      <formula>AND(COUNTIF(#REF!, O137)&gt;1,NOT(ISBLANK(O137)))</formula>
    </cfRule>
  </conditionalFormatting>
  <conditionalFormatting sqref="O136">
    <cfRule type="duplicateValues" dxfId="26" priority="226"/>
  </conditionalFormatting>
  <conditionalFormatting sqref="O137">
    <cfRule type="duplicateValues" dxfId="25" priority="228"/>
  </conditionalFormatting>
  <conditionalFormatting sqref="O136:O137">
    <cfRule type="duplicateValues" dxfId="24" priority="229"/>
  </conditionalFormatting>
  <conditionalFormatting sqref="O144:O145">
    <cfRule type="duplicateValues" dxfId="23" priority="223"/>
  </conditionalFormatting>
  <conditionalFormatting sqref="O144:O145">
    <cfRule type="duplicateValues" dxfId="22" priority="224"/>
  </conditionalFormatting>
  <conditionalFormatting sqref="O144:O145">
    <cfRule type="duplicateValues" dxfId="21" priority="225"/>
  </conditionalFormatting>
  <conditionalFormatting sqref="O116">
    <cfRule type="duplicateValues" dxfId="20" priority="202"/>
  </conditionalFormatting>
  <conditionalFormatting sqref="O117">
    <cfRule type="expression" dxfId="19" priority="200" stopIfTrue="1">
      <formula>AND(COUNTIF(#REF!, O117)&gt;1,NOT(ISBLANK(O117)))</formula>
    </cfRule>
  </conditionalFormatting>
  <conditionalFormatting sqref="O117">
    <cfRule type="expression" dxfId="18" priority="199" stopIfTrue="1">
      <formula>AND(COUNTIF(#REF!, O117)+COUNTIF(#REF!, O117)&gt;1,NOT(ISBLANK(O117)))</formula>
    </cfRule>
  </conditionalFormatting>
  <conditionalFormatting sqref="O117">
    <cfRule type="duplicateValues" dxfId="17" priority="201"/>
  </conditionalFormatting>
  <conditionalFormatting sqref="O205:O208">
    <cfRule type="duplicateValues" dxfId="16" priority="19274"/>
  </conditionalFormatting>
  <conditionalFormatting sqref="D194">
    <cfRule type="expression" dxfId="15" priority="154" stopIfTrue="1">
      <formula>AND(COUNTIF(#REF!, D194)+COUNTIF($B$91:$B$92, D194)+COUNTIF($B$53:$B$62, D194)+COUNTIF($B$68:$B$71, D194)+COUNTIF($B$81:$B$81, D194)+COUNTIF(#REF!, D194)&gt;1,NOT(ISBLANK(D194)))</formula>
    </cfRule>
  </conditionalFormatting>
  <conditionalFormatting sqref="O65">
    <cfRule type="expression" dxfId="14" priority="19" stopIfTrue="1">
      <formula>AND(COUNTIF(#REF!, O65)&gt;1,NOT(ISBLANK(O65)))</formula>
    </cfRule>
  </conditionalFormatting>
  <conditionalFormatting sqref="O65">
    <cfRule type="expression" dxfId="13" priority="18" stopIfTrue="1">
      <formula>AND(COUNTIF(#REF!, O65)+COUNTIF(#REF!, O65)&gt;1,NOT(ISBLANK(O65)))</formula>
    </cfRule>
  </conditionalFormatting>
  <conditionalFormatting sqref="O65">
    <cfRule type="duplicateValues" dxfId="12" priority="17"/>
  </conditionalFormatting>
  <conditionalFormatting sqref="O66">
    <cfRule type="expression" dxfId="11" priority="16" stopIfTrue="1">
      <formula>AND(COUNTIF(#REF!, O66)&gt;1,NOT(ISBLANK(O66)))</formula>
    </cfRule>
  </conditionalFormatting>
  <conditionalFormatting sqref="O66">
    <cfRule type="expression" dxfId="10" priority="15" stopIfTrue="1">
      <formula>AND(COUNTIF(#REF!, O66)+COUNTIF(#REF!, O66)&gt;1,NOT(ISBLANK(O66)))</formula>
    </cfRule>
  </conditionalFormatting>
  <conditionalFormatting sqref="O66">
    <cfRule type="duplicateValues" dxfId="9" priority="14"/>
  </conditionalFormatting>
  <conditionalFormatting sqref="O67">
    <cfRule type="expression" dxfId="8" priority="13" stopIfTrue="1">
      <formula>AND(COUNTIF(#REF!, O67)&gt;1,NOT(ISBLANK(O67)))</formula>
    </cfRule>
  </conditionalFormatting>
  <conditionalFormatting sqref="O67">
    <cfRule type="expression" dxfId="7" priority="12" stopIfTrue="1">
      <formula>AND(COUNTIF(#REF!, O67)+COUNTIF(#REF!, O67)&gt;1,NOT(ISBLANK(O67)))</formula>
    </cfRule>
  </conditionalFormatting>
  <conditionalFormatting sqref="O67">
    <cfRule type="duplicateValues" dxfId="6" priority="11"/>
  </conditionalFormatting>
  <conditionalFormatting sqref="O33">
    <cfRule type="expression" dxfId="5" priority="9" stopIfTrue="1">
      <formula>AND(COUNTIF(#REF!, O33)&gt;1,NOT(ISBLANK(O33)))</formula>
    </cfRule>
  </conditionalFormatting>
  <conditionalFormatting sqref="O33">
    <cfRule type="expression" dxfId="4" priority="8" stopIfTrue="1">
      <formula>AND(COUNTIF(#REF!, O33)+COUNTIF(#REF!, O33)&gt;1,NOT(ISBLANK(O33)))</formula>
    </cfRule>
  </conditionalFormatting>
  <conditionalFormatting sqref="O33">
    <cfRule type="duplicateValues" dxfId="3" priority="10"/>
  </conditionalFormatting>
  <conditionalFormatting sqref="O34">
    <cfRule type="expression" dxfId="2" priority="6" stopIfTrue="1">
      <formula>AND(COUNTIF(#REF!, O34)&gt;1,NOT(ISBLANK(O34)))</formula>
    </cfRule>
  </conditionalFormatting>
  <conditionalFormatting sqref="O34">
    <cfRule type="expression" dxfId="1" priority="5" stopIfTrue="1">
      <formula>AND(COUNTIF(#REF!, O34)+COUNTIF(#REF!, O34)&gt;1,NOT(ISBLANK(O34)))</formula>
    </cfRule>
  </conditionalFormatting>
  <conditionalFormatting sqref="O34">
    <cfRule type="duplicateValues" dxfId="0" priority="7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KQHDKD Thang 06</vt:lpstr>
      <vt:lpstr>Chi Phi</vt:lpstr>
      <vt:lpstr>nguyen vat lieu kho</vt:lpstr>
      <vt:lpstr>nhap hang tuoi song</vt:lpstr>
      <vt:lpstr>dien -nuoc</vt:lpstr>
      <vt:lpstr>BKE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2016-02-19T04:57:13Z</cp:lastPrinted>
  <dcterms:created xsi:type="dcterms:W3CDTF">2014-07-26T08:20:17Z</dcterms:created>
  <dcterms:modified xsi:type="dcterms:W3CDTF">2017-07-04T09:30:22Z</dcterms:modified>
</cp:coreProperties>
</file>