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 activeTab="1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H108" i="120" l="1"/>
  <c r="AB11" i="121" l="1"/>
  <c r="C14" i="121" l="1"/>
  <c r="AF18" i="121"/>
  <c r="AE18" i="121"/>
  <c r="AD18" i="121"/>
  <c r="AC18" i="121"/>
  <c r="AB18" i="121"/>
  <c r="AA18" i="121"/>
  <c r="Z18" i="121"/>
  <c r="Y18" i="121"/>
  <c r="X18" i="121"/>
  <c r="W18" i="121"/>
  <c r="V18" i="121"/>
  <c r="U18" i="121"/>
  <c r="T18" i="121"/>
  <c r="S18" i="121"/>
  <c r="R18" i="121"/>
  <c r="Q18" i="121"/>
  <c r="P18" i="121"/>
  <c r="O18" i="121"/>
  <c r="N18" i="121"/>
  <c r="M18" i="121"/>
  <c r="L18" i="121"/>
  <c r="K18" i="121"/>
  <c r="J18" i="121"/>
  <c r="I18" i="121"/>
  <c r="H18" i="121"/>
  <c r="G18" i="121"/>
  <c r="F18" i="121"/>
  <c r="E18" i="121"/>
  <c r="D18" i="121"/>
  <c r="C18" i="121"/>
  <c r="B18" i="121"/>
  <c r="AG17" i="121"/>
  <c r="AG16" i="121"/>
  <c r="AG15" i="121"/>
  <c r="D14" i="121"/>
  <c r="E14" i="121" s="1"/>
  <c r="F14" i="121" s="1"/>
  <c r="G14" i="121" s="1"/>
  <c r="H14" i="121" s="1"/>
  <c r="I14" i="121" s="1"/>
  <c r="J14" i="121" s="1"/>
  <c r="K14" i="121" s="1"/>
  <c r="L14" i="121" s="1"/>
  <c r="M14" i="121" s="1"/>
  <c r="N14" i="121" s="1"/>
  <c r="O14" i="121" s="1"/>
  <c r="P14" i="121" s="1"/>
  <c r="Q14" i="121" s="1"/>
  <c r="R14" i="121" s="1"/>
  <c r="S14" i="121" s="1"/>
  <c r="T14" i="121" s="1"/>
  <c r="U14" i="121" s="1"/>
  <c r="V14" i="121" s="1"/>
  <c r="W14" i="121" s="1"/>
  <c r="X14" i="121" s="1"/>
  <c r="Y14" i="121" s="1"/>
  <c r="Z14" i="121" s="1"/>
  <c r="AA14" i="121" s="1"/>
  <c r="AB14" i="121" s="1"/>
  <c r="AC14" i="121" s="1"/>
  <c r="AD14" i="121" s="1"/>
  <c r="AE14" i="121" s="1"/>
  <c r="AF14" i="121" s="1"/>
  <c r="AF7" i="121"/>
  <c r="AF11" i="121"/>
  <c r="F480" i="122"/>
  <c r="F479" i="122"/>
  <c r="F478" i="122"/>
  <c r="F477" i="122"/>
  <c r="F476" i="122"/>
  <c r="F475" i="122"/>
  <c r="F474" i="122"/>
  <c r="F473" i="122"/>
  <c r="F472" i="122"/>
  <c r="F471" i="122"/>
  <c r="F465" i="122"/>
  <c r="F464" i="122"/>
  <c r="F463" i="122"/>
  <c r="F462" i="122"/>
  <c r="F461" i="122"/>
  <c r="F460" i="122"/>
  <c r="F459" i="122"/>
  <c r="F458" i="122"/>
  <c r="F457" i="122"/>
  <c r="F456" i="122"/>
  <c r="AG18" i="121" l="1"/>
  <c r="F481" i="122"/>
  <c r="F450" i="122"/>
  <c r="F449" i="122"/>
  <c r="F448" i="122"/>
  <c r="F447" i="122"/>
  <c r="F446" i="122"/>
  <c r="F445" i="122"/>
  <c r="F444" i="122"/>
  <c r="F443" i="122"/>
  <c r="F442" i="122"/>
  <c r="F441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F420" i="122"/>
  <c r="F419" i="122"/>
  <c r="F418" i="122"/>
  <c r="F417" i="122"/>
  <c r="F416" i="122"/>
  <c r="F415" i="122"/>
  <c r="F414" i="122"/>
  <c r="F413" i="122"/>
  <c r="F412" i="122"/>
  <c r="F411" i="122"/>
  <c r="F421" i="122" l="1"/>
  <c r="F20" i="120"/>
  <c r="F405" i="122" l="1"/>
  <c r="F404" i="122"/>
  <c r="F403" i="122"/>
  <c r="F402" i="122"/>
  <c r="F401" i="122"/>
  <c r="F400" i="122"/>
  <c r="F399" i="122"/>
  <c r="F398" i="122"/>
  <c r="F397" i="122"/>
  <c r="F396" i="122"/>
  <c r="F406" i="122" l="1"/>
  <c r="F381" i="122"/>
  <c r="F382" i="122"/>
  <c r="F383" i="122"/>
  <c r="F384" i="122"/>
  <c r="F385" i="122"/>
  <c r="F386" i="122"/>
  <c r="F387" i="122"/>
  <c r="F388" i="122"/>
  <c r="F389" i="122"/>
  <c r="F390" i="122"/>
  <c r="F375" i="122"/>
  <c r="F374" i="122"/>
  <c r="F373" i="122"/>
  <c r="F372" i="122"/>
  <c r="F371" i="122"/>
  <c r="F370" i="122"/>
  <c r="F369" i="122"/>
  <c r="F368" i="122"/>
  <c r="F367" i="122"/>
  <c r="F366" i="122"/>
  <c r="F376" i="122" l="1"/>
  <c r="F391" i="122"/>
  <c r="F360" i="122" l="1"/>
  <c r="F359" i="122"/>
  <c r="F358" i="122"/>
  <c r="F357" i="122"/>
  <c r="F356" i="122"/>
  <c r="F355" i="122"/>
  <c r="F354" i="122"/>
  <c r="F353" i="122"/>
  <c r="F352" i="122"/>
  <c r="F351" i="122"/>
  <c r="F361" i="122" l="1"/>
  <c r="F345" i="122"/>
  <c r="F344" i="122"/>
  <c r="F343" i="122"/>
  <c r="F342" i="122"/>
  <c r="F341" i="122"/>
  <c r="F340" i="122"/>
  <c r="F339" i="122"/>
  <c r="F338" i="122"/>
  <c r="F337" i="122"/>
  <c r="F336" i="122"/>
  <c r="F346" i="122" l="1"/>
  <c r="W31" i="118"/>
  <c r="F330" i="122" l="1"/>
  <c r="F329" i="122"/>
  <c r="F328" i="122"/>
  <c r="F327" i="122"/>
  <c r="F326" i="122"/>
  <c r="F325" i="122"/>
  <c r="F324" i="122"/>
  <c r="F323" i="122"/>
  <c r="F322" i="122"/>
  <c r="F321" i="122"/>
  <c r="F315" i="122"/>
  <c r="F314" i="122"/>
  <c r="F313" i="122"/>
  <c r="F312" i="122"/>
  <c r="F311" i="122"/>
  <c r="F310" i="122"/>
  <c r="F309" i="122"/>
  <c r="F308" i="122"/>
  <c r="F307" i="122"/>
  <c r="F306" i="122"/>
  <c r="F331" i="122" l="1"/>
  <c r="F316" i="122"/>
  <c r="F279" i="122"/>
  <c r="F300" i="122"/>
  <c r="F299" i="122"/>
  <c r="F298" i="122"/>
  <c r="F297" i="122"/>
  <c r="F296" i="122"/>
  <c r="F295" i="122"/>
  <c r="F294" i="122"/>
  <c r="F293" i="122"/>
  <c r="F292" i="122"/>
  <c r="F291" i="122"/>
  <c r="F301" i="122" s="1"/>
  <c r="F284" i="122" l="1"/>
  <c r="F283" i="122"/>
  <c r="F282" i="122"/>
  <c r="F281" i="122"/>
  <c r="F280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G17" i="120"/>
  <c r="F254" i="122" l="1"/>
  <c r="F253" i="122"/>
  <c r="F252" i="122"/>
  <c r="F251" i="122"/>
  <c r="F250" i="122"/>
  <c r="F249" i="122"/>
  <c r="F248" i="122"/>
  <c r="F247" i="122"/>
  <c r="F246" i="122"/>
  <c r="F245" i="122"/>
  <c r="F255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F209" i="122"/>
  <c r="F208" i="122"/>
  <c r="F207" i="122"/>
  <c r="F206" i="122"/>
  <c r="F205" i="122"/>
  <c r="F204" i="122"/>
  <c r="F203" i="122"/>
  <c r="F202" i="122"/>
  <c r="F201" i="122"/>
  <c r="F200" i="122"/>
  <c r="F210" i="122" l="1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179" i="122"/>
  <c r="F178" i="122"/>
  <c r="F177" i="122"/>
  <c r="F176" i="122"/>
  <c r="F175" i="122"/>
  <c r="F174" i="122"/>
  <c r="F173" i="122"/>
  <c r="F172" i="122"/>
  <c r="F171" i="122"/>
  <c r="F170" i="122"/>
  <c r="F180" i="122" l="1"/>
  <c r="F164" i="122"/>
  <c r="F163" i="122"/>
  <c r="F162" i="122"/>
  <c r="F161" i="122"/>
  <c r="F160" i="122"/>
  <c r="F159" i="122"/>
  <c r="F158" i="122"/>
  <c r="F157" i="122"/>
  <c r="F156" i="122"/>
  <c r="F155" i="122"/>
  <c r="F165" i="122" l="1"/>
  <c r="G14" i="120"/>
  <c r="F149" i="122" l="1"/>
  <c r="F148" i="122"/>
  <c r="F147" i="122"/>
  <c r="F146" i="122"/>
  <c r="F145" i="122"/>
  <c r="F144" i="122"/>
  <c r="F143" i="122"/>
  <c r="F142" i="122"/>
  <c r="F141" i="122"/>
  <c r="F140" i="122"/>
  <c r="F150" i="122" l="1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F104" i="122"/>
  <c r="F103" i="122"/>
  <c r="F102" i="122"/>
  <c r="F101" i="122"/>
  <c r="F100" i="122"/>
  <c r="F99" i="122"/>
  <c r="F98" i="122"/>
  <c r="F97" i="122"/>
  <c r="F96" i="122"/>
  <c r="F95" i="122"/>
  <c r="F105" i="122" s="1"/>
  <c r="F89" i="122" l="1"/>
  <c r="F88" i="122"/>
  <c r="F87" i="122"/>
  <c r="F86" i="122"/>
  <c r="F85" i="122"/>
  <c r="F84" i="122"/>
  <c r="F83" i="122"/>
  <c r="F82" i="122"/>
  <c r="F81" i="122"/>
  <c r="F80" i="122"/>
  <c r="F90" i="122" l="1"/>
  <c r="F74" i="122"/>
  <c r="F73" i="122"/>
  <c r="F72" i="122"/>
  <c r="F71" i="122"/>
  <c r="F70" i="122"/>
  <c r="F69" i="122"/>
  <c r="F68" i="122"/>
  <c r="F67" i="122"/>
  <c r="F66" i="122"/>
  <c r="F65" i="122"/>
  <c r="F75" i="122" l="1"/>
  <c r="F12" i="120"/>
  <c r="G11" i="120"/>
  <c r="F59" i="122" l="1"/>
  <c r="F58" i="122"/>
  <c r="F57" i="122"/>
  <c r="F56" i="122"/>
  <c r="F55" i="122"/>
  <c r="F54" i="122"/>
  <c r="F53" i="122"/>
  <c r="F52" i="122"/>
  <c r="F51" i="122"/>
  <c r="F50" i="122"/>
  <c r="F60" i="122" l="1"/>
  <c r="F44" i="122"/>
  <c r="F43" i="122"/>
  <c r="F42" i="122"/>
  <c r="F41" i="122"/>
  <c r="F40" i="122"/>
  <c r="F39" i="122"/>
  <c r="F38" i="122"/>
  <c r="F37" i="122"/>
  <c r="F36" i="122"/>
  <c r="F35" i="122"/>
  <c r="F45" i="122" l="1"/>
  <c r="F29" i="122"/>
  <c r="F28" i="122"/>
  <c r="F27" i="122"/>
  <c r="F26" i="122"/>
  <c r="F25" i="122"/>
  <c r="F24" i="122"/>
  <c r="F23" i="122"/>
  <c r="F22" i="122"/>
  <c r="F21" i="122"/>
  <c r="F20" i="122"/>
  <c r="F30" i="122" l="1"/>
  <c r="Z10" i="118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P36" i="118" l="1"/>
  <c r="P37" i="118"/>
  <c r="P39" i="118" l="1"/>
  <c r="P10" i="118" l="1"/>
  <c r="N41" i="118"/>
  <c r="H19" i="118" l="1"/>
  <c r="H10" i="118"/>
  <c r="H11" i="118"/>
  <c r="H12" i="118"/>
  <c r="H13" i="118"/>
  <c r="H14" i="118"/>
  <c r="H15" i="118"/>
  <c r="H16" i="118"/>
  <c r="H17" i="118"/>
  <c r="H18" i="118"/>
  <c r="H20" i="118"/>
  <c r="H28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H39" i="118" l="1"/>
  <c r="K39" i="118" s="1"/>
  <c r="U39" i="118" s="1"/>
  <c r="H40" i="118"/>
  <c r="K40" i="118" s="1"/>
  <c r="W39" i="118" l="1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H24" i="118" l="1"/>
  <c r="W24" i="118" l="1"/>
  <c r="AG10" i="121" l="1"/>
  <c r="AG9" i="121"/>
  <c r="AG8" i="12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P40" i="118" l="1"/>
  <c r="U40" i="118" s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W38" i="118" s="1"/>
  <c r="H37" i="118"/>
  <c r="W37" i="118" s="1"/>
  <c r="H36" i="118"/>
  <c r="W36" i="118" s="1"/>
  <c r="H35" i="118"/>
  <c r="W35" i="118" s="1"/>
  <c r="H34" i="118"/>
  <c r="W34" i="118" s="1"/>
  <c r="H33" i="118"/>
  <c r="W33" i="118" s="1"/>
  <c r="H32" i="118"/>
  <c r="W32" i="118" s="1"/>
  <c r="H31" i="118"/>
  <c r="H30" i="118"/>
  <c r="W30" i="118" s="1"/>
  <c r="H29" i="118"/>
  <c r="W29" i="118" s="1"/>
  <c r="W28" i="118"/>
  <c r="H27" i="118"/>
  <c r="W27" i="118" s="1"/>
  <c r="H26" i="118"/>
  <c r="W26" i="118" s="1"/>
  <c r="H25" i="118"/>
  <c r="W25" i="118" s="1"/>
  <c r="H23" i="118"/>
  <c r="W23" i="118" s="1"/>
  <c r="H22" i="118"/>
  <c r="W22" i="118" s="1"/>
  <c r="H21" i="118"/>
  <c r="W21" i="118" s="1"/>
  <c r="W20" i="118"/>
  <c r="W19" i="118"/>
  <c r="W18" i="118"/>
  <c r="W17" i="118"/>
  <c r="W16" i="118"/>
  <c r="W15" i="118"/>
  <c r="W14" i="118"/>
  <c r="W13" i="118"/>
  <c r="AD11" i="121" l="1"/>
  <c r="AC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C11" i="121"/>
  <c r="AG11" i="121" l="1"/>
  <c r="K36" i="118" l="1"/>
  <c r="U36" i="118" s="1"/>
  <c r="K37" i="118"/>
  <c r="K38" i="118"/>
  <c r="P33" i="118"/>
  <c r="P34" i="118"/>
  <c r="P35" i="118"/>
  <c r="P38" i="118"/>
  <c r="P26" i="118"/>
  <c r="P27" i="118"/>
  <c r="P28" i="118"/>
  <c r="P29" i="118"/>
  <c r="P30" i="118"/>
  <c r="P31" i="118"/>
  <c r="P32" i="118"/>
  <c r="K27" i="118"/>
  <c r="K28" i="118"/>
  <c r="K29" i="118"/>
  <c r="K26" i="118"/>
  <c r="K30" i="118"/>
  <c r="K31" i="118"/>
  <c r="K32" i="118"/>
  <c r="K33" i="118"/>
  <c r="U33" i="118" s="1"/>
  <c r="K34" i="118"/>
  <c r="U34" i="118" s="1"/>
  <c r="K35" i="118"/>
  <c r="P11" i="118"/>
  <c r="P12" i="118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5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U15" i="118" l="1"/>
  <c r="U13" i="118"/>
  <c r="U16" i="118"/>
  <c r="U14" i="118"/>
  <c r="U28" i="118"/>
  <c r="K12" i="118"/>
  <c r="W12" i="118"/>
  <c r="H41" i="118"/>
  <c r="W11" i="118"/>
  <c r="K11" i="118"/>
  <c r="U26" i="118"/>
  <c r="U23" i="118"/>
  <c r="U37" i="118"/>
  <c r="U24" i="118"/>
  <c r="U35" i="118"/>
  <c r="U31" i="118"/>
  <c r="U22" i="118"/>
  <c r="U18" i="118"/>
  <c r="U25" i="118"/>
  <c r="U32" i="118"/>
  <c r="U30" i="118"/>
  <c r="U27" i="118"/>
  <c r="U29" i="118"/>
  <c r="U21" i="118"/>
  <c r="U17" i="118"/>
  <c r="U38" i="118"/>
  <c r="U20" i="118"/>
  <c r="U19" i="118"/>
  <c r="U12" i="118" l="1"/>
  <c r="U11" i="118"/>
  <c r="P41" i="118"/>
  <c r="J42" i="118" s="1"/>
  <c r="K10" i="118" l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l="1"/>
  <c r="X16" i="118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sharedStrings.xml><?xml version="1.0" encoding="utf-8"?>
<sst xmlns="http://schemas.openxmlformats.org/spreadsheetml/2006/main" count="607" uniqueCount="155">
  <si>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</si>
  <si>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</si>
  <si>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</si>
  <si>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</si>
  <si>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</si>
  <si>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</si>
  <si>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</si>
  <si>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</si>
  <si>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</si>
  <si>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</si>
  <si>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</si>
  <si>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</si>
  <si>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</si>
  <si>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</si>
  <si>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</si>
  <si>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</si>
  <si>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</si>
  <si>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</si>
  <si>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</si>
  <si>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</si>
  <si>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</si>
  <si>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</si>
  <si>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</si>
  <si>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</si>
  <si>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</si>
  <si>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</si>
  <si>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</si>
  <si>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</si>
  <si>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</si>
  <si>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</si>
  <si>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</si>
  <si>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</si>
  <si>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</si>
  <si>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</si>
  <si>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</si>
  <si>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</si>
  <si>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</si>
  <si>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</si>
  <si>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</si>
  <si>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</si>
  <si>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</si>
  <si>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</si>
  <si>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</si>
  <si>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</si>
  <si>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</si>
  <si>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</si>
  <si>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</si>
  <si>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</si>
  <si>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</si>
  <si>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</si>
  <si>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</si>
  <si>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</si>
  <si>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</si>
  <si>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</si>
  <si>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</si>
  <si>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</si>
  <si>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</si>
  <si>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</si>
  <si>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</si>
  <si>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</si>
  <si>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</si>
  <si>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</si>
  <si>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</si>
  <si>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</si>
  <si>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</si>
  <si>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</si>
  <si>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</si>
  <si>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</si>
  <si>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</si>
  <si>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</si>
  <si>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</si>
  <si>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</si>
  <si>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</si>
  <si>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</si>
  <si>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</si>
  <si>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</si>
  <si>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</si>
  <si>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</si>
  <si>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</si>
  <si>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</si>
  <si>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</si>
  <si>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</si>
  <si>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</si>
  <si>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</si>
  <si>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DOANH THU NGOÀI BREADTALK_VINCOM BIÊN HÒA T07/2017</t>
  </si>
  <si>
    <t>BÁO CÁO NỘP TIỀN CA NGÀY 01/07/2017</t>
  </si>
  <si>
    <t>BÁO CÁO THU CHI THÁNG 07/2017</t>
  </si>
  <si>
    <t>BÁO CÁO DOANH THU THÁNG 07/2017</t>
  </si>
  <si>
    <t>BÁO CÁO NỘP TIỀN CA NGÀY 02/07/2017</t>
  </si>
  <si>
    <t>PC01</t>
  </si>
  <si>
    <t>Chi mua sữa chua HĐ 7130</t>
  </si>
  <si>
    <t>PC02</t>
  </si>
  <si>
    <t>Chi hoa hồng môi giới</t>
  </si>
  <si>
    <t>BÁO CÁO NỘP TIỀN CA NGÀY 03/07/2017</t>
  </si>
  <si>
    <t>BÁO CÁO NỘP TIỀN CA NGÀY 04/07/2017</t>
  </si>
  <si>
    <t>PC03</t>
  </si>
  <si>
    <t>Chi mua rau củ HĐ Co.op 7374,75</t>
  </si>
  <si>
    <t>PT01</t>
  </si>
  <si>
    <t>Thu chi phí cửa hàng</t>
  </si>
  <si>
    <t>BÁO CÁO NỘP TIỀN CA NGÀY 05/07/2017</t>
  </si>
  <si>
    <t>BÁO CÁO NỘP TIỀN CA NGÀY 06/07/2017</t>
  </si>
  <si>
    <t>PC04</t>
  </si>
  <si>
    <t>Chi mua VDVS HĐ 7773</t>
  </si>
  <si>
    <t>BÁO CÁO NỘP TIỀN CA NGÀY 07/07/2017</t>
  </si>
  <si>
    <t>BÁO CÁO NỘP TIỀN CA NGÀY 08/07/2017</t>
  </si>
  <si>
    <t>BÁO CÁO NỘP TIỀN CA NGÀY 09/07/2017</t>
  </si>
  <si>
    <t>BÁO CÁO NỘP TIỀN CA NGÀY 10/07/2017</t>
  </si>
  <si>
    <t>PC05</t>
  </si>
  <si>
    <t>Chi mua rau củ HĐ Co.op 8355,56</t>
  </si>
  <si>
    <t>BÁO CÁO NỘP TIỀN CA NGÀY 11/07/2017</t>
  </si>
  <si>
    <t>BÁO CÁO NỘP TIỀN CA NGÀY 12/07/2017</t>
  </si>
  <si>
    <t>BÁO CÁO NỘP TIỀN CA NGÀY 13/07/2017</t>
  </si>
  <si>
    <t>13/07/2017</t>
  </si>
  <si>
    <t>PT02</t>
  </si>
  <si>
    <t>14/07/2017</t>
  </si>
  <si>
    <t>PC06</t>
  </si>
  <si>
    <t>Chi mua rau củ HĐ 8834</t>
  </si>
  <si>
    <t>BÁO CÁO NỘP TIỀN CA NGÀY 14/07/2017</t>
  </si>
  <si>
    <t>BÁO CÁO NỘP TIỀN CA NGÀY 15/07/2017</t>
  </si>
  <si>
    <t>BÁO CÁO NỘP TIỀN CA NGÀY 16/07/2017</t>
  </si>
  <si>
    <t>BÁO CÁO NỘP TIỀN CA NGÀY 17/07/2017</t>
  </si>
  <si>
    <t>17/07/2017</t>
  </si>
  <si>
    <t>PC07</t>
  </si>
  <si>
    <t>Chi mua rau củ HĐ Co.op 9253,54</t>
  </si>
  <si>
    <t>BÁO CÁO NỘP TIỀN CA NGÀY 18/07/2017</t>
  </si>
  <si>
    <t>18/07/2017</t>
  </si>
  <si>
    <t>PC08</t>
  </si>
  <si>
    <t>Chi thanh toán chi phí DT+Internet tháng 6</t>
  </si>
  <si>
    <t>BÁO CÁO NỘP TIỀN CA NGÀY 19/07/2017</t>
  </si>
  <si>
    <t>BÁO CÁO NỘP TIỀN CA NGÀY 20/07/2017</t>
  </si>
  <si>
    <t>20/07/2017</t>
  </si>
  <si>
    <t>PC09</t>
  </si>
  <si>
    <t>BÁO CÁO NỘP TIỀN CA NGÀY 21/07/2017</t>
  </si>
  <si>
    <t>BÁO CÁO NỘP TIỀN CA NGÀY 22/07/2017</t>
  </si>
  <si>
    <t xml:space="preserve"> </t>
  </si>
  <si>
    <t>BÁO CÁO NỘP TIỀN CA NGÀY 23/07/2017</t>
  </si>
  <si>
    <t>25/07/2017</t>
  </si>
  <si>
    <t>PT03</t>
  </si>
  <si>
    <t>BÁO CÁO NỘP TIỀN CA NGÀY 25/07/2017</t>
  </si>
  <si>
    <t>BÁO CÁO NỘP TIỀN CA NGÀY 24/07/2017</t>
  </si>
  <si>
    <t>BÁO CÁO NỘP TIỀN CA NGÀY 26/07/2017</t>
  </si>
  <si>
    <t>26/07/2017</t>
  </si>
  <si>
    <t>2607/2017</t>
  </si>
  <si>
    <t>PC10</t>
  </si>
  <si>
    <t>Chi mua rau củ sữa chua HĐ Co.op 00110530 &amp; 0010531</t>
  </si>
  <si>
    <t>BÁO CÁO NỘP TIỀN CA NGÀY 27/07/2017</t>
  </si>
  <si>
    <t>28/07/2017</t>
  </si>
  <si>
    <t>28/07/2018</t>
  </si>
  <si>
    <t>PC11</t>
  </si>
  <si>
    <t>Chi mua rau củ HĐ Co.op 0010834</t>
  </si>
  <si>
    <t>BÁO CÁO NỘP TIỀN CA NGÀY 28/07/2017</t>
  </si>
  <si>
    <t>BÁO CÁO NỘP TIỀN CA NGÀY 29/07/2017</t>
  </si>
  <si>
    <t>BÁO CÁO NỘP TIỀN CA NGÀY 30/07/2017</t>
  </si>
  <si>
    <t>BÁO CÁO NỘP TIỀN CA NGÀY 31/07/2017</t>
  </si>
  <si>
    <t>BÁO CÁO NỘP TIỀN CA NGÀY 01/08/2017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</si>
</sst>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</cellStyleXfs>
  <cellXfs count="258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6" fontId="6" fillId="3" borderId="2" xfId="3" applyNumberFormat="1" applyFont="1" applyFill="1" applyBorder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167" fontId="9" fillId="0" borderId="2" xfId="106" applyNumberFormat="1" applyFont="1" applyFill="1" applyBorder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0" fontId="63" fillId="0" borderId="2" xfId="0" applyFont="1" applyBorder="1" applyAlignment="1">
      <alignment horizontal="center"/>
    </xf>
    <xf numFmtId="3" fontId="75" fillId="0" borderId="2" xfId="0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76" fillId="3" borderId="2" xfId="12" applyNumberFormat="1" applyFont="1" applyFill="1" applyBorder="1" applyAlignmen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3" fontId="76" fillId="0" borderId="2" xfId="12" applyNumberFormat="1" applyFont="1" applyBorder="1" applyAlignment="1"/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L1" zoomScaleNormal="100" workbookViewId="0">
      <pane ySplit="9" topLeftCell="A32" activePane="bottomLeft" state="frozen"/>
      <selection pane="bottomLeft" activeCell="AA40" sqref="AA40"/>
    </sheetView>
  </sheetViews>
  <sheetFormatPr defaultRowHeight="15"/>
  <cols>
    <col min="1" max="1" width="5.5703125" style="28" customWidth="1"/>
    <col min="2" max="2" width="12" style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3" style="1" customWidth="1"/>
    <col min="21" max="21" width="13.42578125" style="1" customWidth="1"/>
    <col min="22" max="22" width="13.28515625" style="151" bestFit="1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2" t="s">
        <v>27</v>
      </c>
    </row>
    <row r="2" spans="1:27">
      <c r="A2" s="32" t="s">
        <v>28</v>
      </c>
    </row>
    <row r="3" spans="1:27">
      <c r="A3" s="32" t="s">
        <v>29</v>
      </c>
    </row>
    <row r="4" spans="1:27" ht="18.75" customHeight="1">
      <c r="A4" s="218" t="s">
        <v>87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</row>
    <row r="5" spans="1:27" ht="14.25" customHeight="1">
      <c r="A5" s="64"/>
      <c r="B5" s="64"/>
      <c r="C5" s="64" t="s">
        <v>22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5" t="s">
        <v>1</v>
      </c>
      <c r="B6" s="219" t="s">
        <v>2</v>
      </c>
      <c r="C6" s="221"/>
      <c r="D6" s="221"/>
      <c r="E6" s="221"/>
      <c r="F6" s="221"/>
      <c r="G6" s="221"/>
      <c r="H6" s="221"/>
      <c r="I6" s="221"/>
      <c r="J6" s="221"/>
      <c r="K6" s="220"/>
      <c r="L6" s="224" t="s">
        <v>3</v>
      </c>
      <c r="M6" s="225"/>
      <c r="N6" s="225"/>
      <c r="O6" s="225"/>
      <c r="P6" s="226"/>
      <c r="Q6" s="230" t="s">
        <v>4</v>
      </c>
      <c r="R6" s="230" t="s">
        <v>5</v>
      </c>
      <c r="S6" s="66" t="s">
        <v>6</v>
      </c>
      <c r="T6" s="230" t="s">
        <v>77</v>
      </c>
      <c r="U6" s="230" t="s">
        <v>7</v>
      </c>
      <c r="V6" s="233" t="s">
        <v>72</v>
      </c>
      <c r="W6" s="236" t="s">
        <v>82</v>
      </c>
      <c r="X6" s="233" t="s">
        <v>83</v>
      </c>
      <c r="Y6" s="233" t="s">
        <v>80</v>
      </c>
      <c r="Z6" s="233" t="s">
        <v>81</v>
      </c>
      <c r="AA6" s="233" t="s">
        <v>78</v>
      </c>
    </row>
    <row r="7" spans="1:27" s="6" customFormat="1" ht="11.25" customHeight="1">
      <c r="A7" s="67"/>
      <c r="B7" s="219" t="s">
        <v>8</v>
      </c>
      <c r="C7" s="221"/>
      <c r="D7" s="221"/>
      <c r="E7" s="221"/>
      <c r="F7" s="221"/>
      <c r="G7" s="221"/>
      <c r="H7" s="220"/>
      <c r="I7" s="219" t="s">
        <v>9</v>
      </c>
      <c r="J7" s="220"/>
      <c r="K7" s="222" t="s">
        <v>10</v>
      </c>
      <c r="L7" s="227"/>
      <c r="M7" s="228"/>
      <c r="N7" s="228"/>
      <c r="O7" s="228"/>
      <c r="P7" s="229"/>
      <c r="Q7" s="231"/>
      <c r="R7" s="231"/>
      <c r="S7" s="68"/>
      <c r="T7" s="231"/>
      <c r="U7" s="231"/>
      <c r="V7" s="234"/>
      <c r="W7" s="234"/>
      <c r="X7" s="234"/>
      <c r="Y7" s="234"/>
      <c r="Z7" s="234"/>
      <c r="AA7" s="234"/>
    </row>
    <row r="8" spans="1:27" s="6" customFormat="1" ht="12.75" customHeight="1">
      <c r="A8" s="69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23"/>
      <c r="L8" s="9" t="s">
        <v>18</v>
      </c>
      <c r="M8" s="10" t="s">
        <v>74</v>
      </c>
      <c r="N8" s="10" t="s">
        <v>73</v>
      </c>
      <c r="O8" s="10" t="s">
        <v>79</v>
      </c>
      <c r="P8" s="31" t="s">
        <v>10</v>
      </c>
      <c r="Q8" s="232"/>
      <c r="R8" s="232"/>
      <c r="S8" s="70"/>
      <c r="T8" s="232"/>
      <c r="U8" s="232"/>
      <c r="V8" s="234"/>
      <c r="W8" s="234"/>
      <c r="X8" s="234"/>
      <c r="Y8" s="234"/>
      <c r="Z8" s="234"/>
      <c r="AA8" s="234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235"/>
      <c r="W9" s="235"/>
      <c r="X9" s="235"/>
      <c r="Y9" s="235"/>
      <c r="Z9" s="235"/>
      <c r="AA9" s="235"/>
    </row>
    <row r="10" spans="1:27" ht="18.75" customHeight="1">
      <c r="A10" s="13">
        <v>1</v>
      </c>
      <c r="B10" s="14">
        <v>12149000</v>
      </c>
      <c r="C10" s="14">
        <v>3263000</v>
      </c>
      <c r="D10" s="14">
        <v>3196000</v>
      </c>
      <c r="E10" s="14">
        <v>1212000</v>
      </c>
      <c r="F10" s="14">
        <v>335000</v>
      </c>
      <c r="G10" s="14"/>
      <c r="H10" s="14">
        <f t="shared" ref="H10:H40" si="0">+B10+C10+D10+E10-F10-G10</f>
        <v>19485000</v>
      </c>
      <c r="I10" s="14"/>
      <c r="J10" s="14"/>
      <c r="K10" s="14">
        <f t="shared" ref="K10:K40" si="1">+H10+I10+J10</f>
        <v>19485000</v>
      </c>
      <c r="L10" s="14"/>
      <c r="M10" s="14"/>
      <c r="N10" s="14"/>
      <c r="O10" s="14"/>
      <c r="P10" s="14">
        <f>SUM(L10:O10)</f>
        <v>0</v>
      </c>
      <c r="Q10" s="15">
        <v>340000</v>
      </c>
      <c r="R10" s="15">
        <v>19145000</v>
      </c>
      <c r="S10" s="15"/>
      <c r="T10" s="15"/>
      <c r="U10" s="16">
        <f t="shared" ref="U10:U40" si="2">+P10+Q10+R10+S10-K10</f>
        <v>0</v>
      </c>
      <c r="V10" s="179">
        <v>347000</v>
      </c>
      <c r="W10" s="180">
        <f t="shared" ref="W10:W40" si="3">V10/H10</f>
        <v>1.7808570695406725E-2</v>
      </c>
      <c r="X10" s="186">
        <f>K10</f>
        <v>19485000</v>
      </c>
      <c r="Y10" s="188">
        <v>23000000</v>
      </c>
      <c r="Z10" s="181">
        <f>Y10</f>
        <v>23000000</v>
      </c>
      <c r="AA10" s="185">
        <f>X10/Z10</f>
        <v>0.84717391304347822</v>
      </c>
    </row>
    <row r="11" spans="1:27" ht="18.75" customHeight="1">
      <c r="A11" s="13">
        <v>2</v>
      </c>
      <c r="B11" s="14">
        <v>15677000</v>
      </c>
      <c r="C11" s="14">
        <v>7646000</v>
      </c>
      <c r="D11" s="14">
        <v>5515000</v>
      </c>
      <c r="E11" s="14">
        <v>1576000</v>
      </c>
      <c r="F11" s="14">
        <v>563000</v>
      </c>
      <c r="G11" s="14"/>
      <c r="H11" s="14">
        <f t="shared" si="0"/>
        <v>29851000</v>
      </c>
      <c r="I11" s="14"/>
      <c r="J11" s="14"/>
      <c r="K11" s="14">
        <f t="shared" si="1"/>
        <v>29851000</v>
      </c>
      <c r="L11" s="14"/>
      <c r="M11" s="14"/>
      <c r="N11" s="14"/>
      <c r="O11" s="14"/>
      <c r="P11" s="14">
        <f t="shared" ref="P11:P40" si="4">SUM(L11:O11)</f>
        <v>0</v>
      </c>
      <c r="Q11" s="15">
        <v>436000</v>
      </c>
      <c r="R11" s="15">
        <v>29415000</v>
      </c>
      <c r="S11" s="15"/>
      <c r="T11" s="15"/>
      <c r="U11" s="16">
        <f t="shared" si="2"/>
        <v>0</v>
      </c>
      <c r="V11" s="179">
        <v>468000</v>
      </c>
      <c r="W11" s="180">
        <f t="shared" si="3"/>
        <v>1.5677866738132727E-2</v>
      </c>
      <c r="X11" s="186">
        <f>X10+K11</f>
        <v>49336000</v>
      </c>
      <c r="Y11" s="188">
        <v>26000000</v>
      </c>
      <c r="Z11" s="181">
        <f>Z10+Y11</f>
        <v>49000000</v>
      </c>
      <c r="AA11" s="185">
        <f>X11/Z11</f>
        <v>1.0068571428571429</v>
      </c>
    </row>
    <row r="12" spans="1:27" ht="18.75" customHeight="1">
      <c r="A12" s="13">
        <v>3</v>
      </c>
      <c r="B12" s="14">
        <v>5976000</v>
      </c>
      <c r="C12" s="14">
        <v>3328000</v>
      </c>
      <c r="D12" s="14">
        <v>1559000</v>
      </c>
      <c r="E12" s="14">
        <v>528000</v>
      </c>
      <c r="F12" s="14">
        <v>328000</v>
      </c>
      <c r="G12" s="14"/>
      <c r="H12" s="14">
        <f t="shared" si="0"/>
        <v>11063000</v>
      </c>
      <c r="I12" s="14"/>
      <c r="J12" s="14"/>
      <c r="K12" s="14">
        <f t="shared" si="1"/>
        <v>11063000</v>
      </c>
      <c r="L12" s="14"/>
      <c r="M12" s="14"/>
      <c r="N12" s="14"/>
      <c r="O12" s="14"/>
      <c r="P12" s="14">
        <f t="shared" si="4"/>
        <v>0</v>
      </c>
      <c r="Q12" s="15">
        <v>582000</v>
      </c>
      <c r="R12" s="15">
        <v>10481000</v>
      </c>
      <c r="S12" s="15"/>
      <c r="T12" s="15"/>
      <c r="U12" s="16">
        <f t="shared" si="2"/>
        <v>0</v>
      </c>
      <c r="V12" s="179">
        <v>137000</v>
      </c>
      <c r="W12" s="180">
        <f t="shared" si="3"/>
        <v>1.2383621079273254E-2</v>
      </c>
      <c r="X12" s="186">
        <f t="shared" ref="X12:X40" si="5">X11+K12</f>
        <v>60399000</v>
      </c>
      <c r="Y12" s="188">
        <v>13000000</v>
      </c>
      <c r="Z12" s="181">
        <f>Z11+Y12</f>
        <v>62000000</v>
      </c>
      <c r="AA12" s="185">
        <f t="shared" ref="AA12:AA40" si="6">X12/Z12</f>
        <v>0.9741774193548387</v>
      </c>
    </row>
    <row r="13" spans="1:27" ht="18.75" customHeight="1">
      <c r="A13" s="13">
        <v>4</v>
      </c>
      <c r="B13" s="14">
        <v>7161000</v>
      </c>
      <c r="C13" s="14">
        <v>2683000</v>
      </c>
      <c r="D13" s="14">
        <v>1443000</v>
      </c>
      <c r="E13" s="14">
        <v>572000</v>
      </c>
      <c r="F13" s="14">
        <v>261000</v>
      </c>
      <c r="G13" s="14"/>
      <c r="H13" s="14">
        <f t="shared" si="0"/>
        <v>11598000</v>
      </c>
      <c r="I13" s="14"/>
      <c r="J13" s="14"/>
      <c r="K13" s="14">
        <f t="shared" si="1"/>
        <v>11598000</v>
      </c>
      <c r="L13" s="14"/>
      <c r="M13" s="14"/>
      <c r="N13" s="14"/>
      <c r="O13" s="14"/>
      <c r="P13" s="14">
        <f t="shared" si="4"/>
        <v>0</v>
      </c>
      <c r="Q13" s="15"/>
      <c r="R13" s="15">
        <v>11598000</v>
      </c>
      <c r="S13" s="15"/>
      <c r="T13" s="15"/>
      <c r="U13" s="16">
        <f t="shared" si="2"/>
        <v>0</v>
      </c>
      <c r="V13" s="179">
        <v>204000</v>
      </c>
      <c r="W13" s="180">
        <f t="shared" si="3"/>
        <v>1.7589239524055871E-2</v>
      </c>
      <c r="X13" s="186">
        <f t="shared" si="5"/>
        <v>71997000</v>
      </c>
      <c r="Y13" s="188">
        <v>15000000</v>
      </c>
      <c r="Z13" s="181">
        <f t="shared" ref="Z13:Z40" si="7">Z12+Y13</f>
        <v>77000000</v>
      </c>
      <c r="AA13" s="185">
        <f t="shared" si="6"/>
        <v>0.93502597402597398</v>
      </c>
    </row>
    <row r="14" spans="1:27" ht="18.75" customHeight="1">
      <c r="A14" s="13">
        <v>5</v>
      </c>
      <c r="B14" s="14">
        <v>6523000</v>
      </c>
      <c r="C14" s="14">
        <v>1860000</v>
      </c>
      <c r="D14" s="14">
        <v>767000</v>
      </c>
      <c r="E14" s="14">
        <v>718000</v>
      </c>
      <c r="F14" s="14">
        <v>131000</v>
      </c>
      <c r="G14" s="14"/>
      <c r="H14" s="14">
        <f t="shared" si="0"/>
        <v>9737000</v>
      </c>
      <c r="I14" s="14"/>
      <c r="J14" s="14"/>
      <c r="K14" s="14">
        <f t="shared" si="1"/>
        <v>9737000</v>
      </c>
      <c r="L14" s="14"/>
      <c r="M14" s="14"/>
      <c r="N14" s="14"/>
      <c r="O14" s="14"/>
      <c r="P14" s="14">
        <f t="shared" si="4"/>
        <v>0</v>
      </c>
      <c r="Q14" s="15">
        <v>129000</v>
      </c>
      <c r="R14" s="15">
        <v>9608000</v>
      </c>
      <c r="S14" s="15"/>
      <c r="T14" s="15"/>
      <c r="U14" s="16">
        <f t="shared" si="2"/>
        <v>0</v>
      </c>
      <c r="V14" s="179">
        <v>123000</v>
      </c>
      <c r="W14" s="180">
        <f t="shared" si="3"/>
        <v>1.2632227585498614E-2</v>
      </c>
      <c r="X14" s="186">
        <f t="shared" si="5"/>
        <v>81734000</v>
      </c>
      <c r="Y14" s="188">
        <v>15000000</v>
      </c>
      <c r="Z14" s="181">
        <f t="shared" si="7"/>
        <v>92000000</v>
      </c>
      <c r="AA14" s="185">
        <f t="shared" si="6"/>
        <v>0.88841304347826089</v>
      </c>
    </row>
    <row r="15" spans="1:27" ht="18.75" customHeight="1">
      <c r="A15" s="13">
        <v>6</v>
      </c>
      <c r="B15" s="14">
        <v>7311000</v>
      </c>
      <c r="C15" s="14">
        <v>4239000</v>
      </c>
      <c r="D15" s="14">
        <v>1649000</v>
      </c>
      <c r="E15" s="14">
        <v>644000</v>
      </c>
      <c r="F15" s="14">
        <v>277000</v>
      </c>
      <c r="G15" s="14"/>
      <c r="H15" s="14">
        <f t="shared" si="0"/>
        <v>13566000</v>
      </c>
      <c r="I15" s="14"/>
      <c r="J15" s="14"/>
      <c r="K15" s="14">
        <f t="shared" si="1"/>
        <v>13566000</v>
      </c>
      <c r="L15" s="14"/>
      <c r="M15" s="14"/>
      <c r="N15" s="14"/>
      <c r="O15" s="14"/>
      <c r="P15" s="14">
        <f t="shared" si="4"/>
        <v>0</v>
      </c>
      <c r="Q15" s="15"/>
      <c r="R15" s="15">
        <v>13566000</v>
      </c>
      <c r="S15" s="15"/>
      <c r="T15" s="15"/>
      <c r="U15" s="16">
        <f t="shared" si="2"/>
        <v>0</v>
      </c>
      <c r="V15" s="179">
        <v>340000</v>
      </c>
      <c r="W15" s="180">
        <f t="shared" si="3"/>
        <v>2.5062656641604009E-2</v>
      </c>
      <c r="X15" s="186">
        <f t="shared" si="5"/>
        <v>95300000</v>
      </c>
      <c r="Y15" s="188">
        <v>15000000</v>
      </c>
      <c r="Z15" s="181">
        <f t="shared" si="7"/>
        <v>107000000</v>
      </c>
      <c r="AA15" s="185">
        <f t="shared" si="6"/>
        <v>0.89065420560747666</v>
      </c>
    </row>
    <row r="16" spans="1:27" ht="18.75" customHeight="1">
      <c r="A16" s="13">
        <v>7</v>
      </c>
      <c r="B16" s="14">
        <v>7576000</v>
      </c>
      <c r="C16" s="14">
        <v>3376000</v>
      </c>
      <c r="D16" s="14">
        <v>2108000</v>
      </c>
      <c r="E16" s="14">
        <v>599000</v>
      </c>
      <c r="F16" s="14">
        <v>374000</v>
      </c>
      <c r="G16" s="14"/>
      <c r="H16" s="14">
        <f t="shared" si="0"/>
        <v>13285000</v>
      </c>
      <c r="I16" s="14"/>
      <c r="J16" s="14"/>
      <c r="K16" s="14">
        <f t="shared" si="1"/>
        <v>13285000</v>
      </c>
      <c r="L16" s="14"/>
      <c r="M16" s="14"/>
      <c r="N16" s="14"/>
      <c r="O16" s="14"/>
      <c r="P16" s="14">
        <f t="shared" si="4"/>
        <v>0</v>
      </c>
      <c r="Q16" s="15">
        <v>395000</v>
      </c>
      <c r="R16" s="15">
        <v>12890000</v>
      </c>
      <c r="S16" s="15"/>
      <c r="T16" s="15"/>
      <c r="U16" s="16">
        <f t="shared" si="2"/>
        <v>0</v>
      </c>
      <c r="V16" s="179">
        <v>93000</v>
      </c>
      <c r="W16" s="180">
        <f t="shared" si="3"/>
        <v>7.0003763643206622E-3</v>
      </c>
      <c r="X16" s="186">
        <f t="shared" si="5"/>
        <v>108585000</v>
      </c>
      <c r="Y16" s="188">
        <v>15000000</v>
      </c>
      <c r="Z16" s="181">
        <f t="shared" si="7"/>
        <v>122000000</v>
      </c>
      <c r="AA16" s="185">
        <f t="shared" si="6"/>
        <v>0.89004098360655737</v>
      </c>
    </row>
    <row r="17" spans="1:27" ht="18.75" customHeight="1">
      <c r="A17" s="17">
        <v>8</v>
      </c>
      <c r="B17" s="14">
        <v>9785000</v>
      </c>
      <c r="C17" s="14">
        <v>3754000</v>
      </c>
      <c r="D17" s="14">
        <v>2487000</v>
      </c>
      <c r="E17" s="14">
        <v>796000</v>
      </c>
      <c r="F17" s="14">
        <v>377000</v>
      </c>
      <c r="G17" s="14"/>
      <c r="H17" s="14">
        <f t="shared" si="0"/>
        <v>16445000</v>
      </c>
      <c r="I17" s="14"/>
      <c r="J17" s="14"/>
      <c r="K17" s="14">
        <f t="shared" si="1"/>
        <v>16445000</v>
      </c>
      <c r="L17" s="14"/>
      <c r="M17" s="14"/>
      <c r="N17" s="14"/>
      <c r="O17" s="14"/>
      <c r="P17" s="14">
        <f t="shared" si="4"/>
        <v>0</v>
      </c>
      <c r="Q17" s="152">
        <v>340000</v>
      </c>
      <c r="R17" s="15">
        <v>16105000</v>
      </c>
      <c r="S17" s="15"/>
      <c r="T17" s="15"/>
      <c r="U17" s="156">
        <f t="shared" si="2"/>
        <v>0</v>
      </c>
      <c r="V17" s="179">
        <v>209000</v>
      </c>
      <c r="W17" s="180">
        <f t="shared" si="3"/>
        <v>1.2709030100334449E-2</v>
      </c>
      <c r="X17" s="186">
        <f t="shared" si="5"/>
        <v>125030000</v>
      </c>
      <c r="Y17" s="188">
        <v>23000000</v>
      </c>
      <c r="Z17" s="181">
        <f t="shared" si="7"/>
        <v>145000000</v>
      </c>
      <c r="AA17" s="185">
        <f t="shared" si="6"/>
        <v>0.86227586206896556</v>
      </c>
    </row>
    <row r="18" spans="1:27" ht="18.75" customHeight="1">
      <c r="A18" s="17">
        <v>9</v>
      </c>
      <c r="B18" s="14">
        <v>15806000</v>
      </c>
      <c r="C18" s="14">
        <v>5108000</v>
      </c>
      <c r="D18" s="14">
        <v>5816000</v>
      </c>
      <c r="E18" s="14">
        <v>1179000</v>
      </c>
      <c r="F18" s="14">
        <v>356000</v>
      </c>
      <c r="G18" s="14"/>
      <c r="H18" s="14">
        <f t="shared" si="0"/>
        <v>27553000</v>
      </c>
      <c r="I18" s="14"/>
      <c r="J18" s="14"/>
      <c r="K18" s="14">
        <f t="shared" si="1"/>
        <v>27553000</v>
      </c>
      <c r="L18" s="14"/>
      <c r="M18" s="14"/>
      <c r="N18" s="14"/>
      <c r="O18" s="14"/>
      <c r="P18" s="14">
        <f t="shared" si="4"/>
        <v>0</v>
      </c>
      <c r="Q18" s="15">
        <v>390000</v>
      </c>
      <c r="R18" s="15">
        <v>27163000</v>
      </c>
      <c r="S18" s="15"/>
      <c r="T18" s="15"/>
      <c r="U18" s="156">
        <f t="shared" si="2"/>
        <v>0</v>
      </c>
      <c r="V18" s="179">
        <v>387000</v>
      </c>
      <c r="W18" s="180">
        <f t="shared" si="3"/>
        <v>1.4045657460167676E-2</v>
      </c>
      <c r="X18" s="186">
        <f t="shared" si="5"/>
        <v>152583000</v>
      </c>
      <c r="Y18" s="188">
        <v>26000000</v>
      </c>
      <c r="Z18" s="181">
        <f t="shared" si="7"/>
        <v>171000000</v>
      </c>
      <c r="AA18" s="185">
        <f t="shared" si="6"/>
        <v>0.89229824561403503</v>
      </c>
    </row>
    <row r="19" spans="1:27" ht="18.75" customHeight="1">
      <c r="A19" s="17">
        <v>10</v>
      </c>
      <c r="B19" s="14">
        <v>6755000</v>
      </c>
      <c r="C19" s="14">
        <v>4462000</v>
      </c>
      <c r="D19" s="14">
        <v>1428000</v>
      </c>
      <c r="E19" s="14">
        <v>536000</v>
      </c>
      <c r="F19" s="14">
        <v>231000</v>
      </c>
      <c r="G19" s="14"/>
      <c r="H19" s="14">
        <f t="shared" si="0"/>
        <v>12950000</v>
      </c>
      <c r="I19" s="14"/>
      <c r="J19" s="14"/>
      <c r="K19" s="14">
        <f t="shared" si="1"/>
        <v>12950000</v>
      </c>
      <c r="L19" s="14"/>
      <c r="M19" s="14"/>
      <c r="N19" s="14"/>
      <c r="O19" s="14"/>
      <c r="P19" s="14">
        <f t="shared" si="4"/>
        <v>0</v>
      </c>
      <c r="Q19" s="15">
        <v>133000</v>
      </c>
      <c r="R19" s="15">
        <v>12817000</v>
      </c>
      <c r="S19" s="15"/>
      <c r="T19" s="15"/>
      <c r="U19" s="16">
        <f t="shared" si="2"/>
        <v>0</v>
      </c>
      <c r="V19" s="179">
        <v>331000</v>
      </c>
      <c r="W19" s="180">
        <f t="shared" si="3"/>
        <v>2.555984555984556E-2</v>
      </c>
      <c r="X19" s="186">
        <f t="shared" si="5"/>
        <v>165533000</v>
      </c>
      <c r="Y19" s="188">
        <v>13000000</v>
      </c>
      <c r="Z19" s="181">
        <f t="shared" si="7"/>
        <v>184000000</v>
      </c>
      <c r="AA19" s="185">
        <f t="shared" si="6"/>
        <v>0.89963586956521735</v>
      </c>
    </row>
    <row r="20" spans="1:27" ht="18.75" customHeight="1">
      <c r="A20" s="17">
        <v>11</v>
      </c>
      <c r="B20" s="14">
        <v>5881000</v>
      </c>
      <c r="C20" s="14">
        <v>3224000</v>
      </c>
      <c r="D20" s="14">
        <v>1721000</v>
      </c>
      <c r="E20" s="14">
        <v>446000</v>
      </c>
      <c r="F20" s="14">
        <v>261000</v>
      </c>
      <c r="G20" s="14"/>
      <c r="H20" s="14">
        <f>+B20+C20+D20+E20-F20-G20</f>
        <v>11011000</v>
      </c>
      <c r="I20" s="14"/>
      <c r="J20" s="14"/>
      <c r="K20" s="14">
        <f t="shared" si="1"/>
        <v>11011000</v>
      </c>
      <c r="L20" s="14"/>
      <c r="M20" s="14"/>
      <c r="N20" s="14"/>
      <c r="O20" s="14"/>
      <c r="P20" s="14">
        <f t="shared" si="4"/>
        <v>0</v>
      </c>
      <c r="Q20" s="15"/>
      <c r="R20" s="15">
        <v>11011000</v>
      </c>
      <c r="S20" s="15"/>
      <c r="T20" s="15"/>
      <c r="U20" s="16">
        <f t="shared" si="2"/>
        <v>0</v>
      </c>
      <c r="V20" s="179">
        <v>223000</v>
      </c>
      <c r="W20" s="180">
        <f t="shared" si="3"/>
        <v>2.0252474797929344E-2</v>
      </c>
      <c r="X20" s="186">
        <f t="shared" si="5"/>
        <v>176544000</v>
      </c>
      <c r="Y20" s="188">
        <v>15000000</v>
      </c>
      <c r="Z20" s="181">
        <f t="shared" si="7"/>
        <v>199000000</v>
      </c>
      <c r="AA20" s="185">
        <f t="shared" si="6"/>
        <v>0.88715577889447239</v>
      </c>
    </row>
    <row r="21" spans="1:27" ht="18.75" customHeight="1">
      <c r="A21" s="17">
        <v>12</v>
      </c>
      <c r="B21" s="14">
        <v>7410000</v>
      </c>
      <c r="C21" s="14">
        <v>2697000</v>
      </c>
      <c r="D21" s="14">
        <v>1548000</v>
      </c>
      <c r="E21" s="14">
        <v>705000</v>
      </c>
      <c r="F21" s="14">
        <v>311000</v>
      </c>
      <c r="G21" s="14"/>
      <c r="H21" s="14">
        <f t="shared" si="0"/>
        <v>12049000</v>
      </c>
      <c r="I21" s="14"/>
      <c r="J21" s="14"/>
      <c r="K21" s="14">
        <f t="shared" si="1"/>
        <v>12049000</v>
      </c>
      <c r="L21" s="14"/>
      <c r="M21" s="14"/>
      <c r="N21" s="14"/>
      <c r="O21" s="14"/>
      <c r="P21" s="14">
        <f t="shared" si="4"/>
        <v>0</v>
      </c>
      <c r="Q21" s="15">
        <v>138000</v>
      </c>
      <c r="R21" s="15">
        <v>11911000</v>
      </c>
      <c r="S21" s="15"/>
      <c r="T21" s="15"/>
      <c r="U21" s="16">
        <f t="shared" si="2"/>
        <v>0</v>
      </c>
      <c r="V21" s="179">
        <v>133000</v>
      </c>
      <c r="W21" s="180">
        <f t="shared" si="3"/>
        <v>1.1038260436550752E-2</v>
      </c>
      <c r="X21" s="186">
        <f t="shared" si="5"/>
        <v>188593000</v>
      </c>
      <c r="Y21" s="188">
        <v>15000000</v>
      </c>
      <c r="Z21" s="181">
        <f t="shared" si="7"/>
        <v>214000000</v>
      </c>
      <c r="AA21" s="185">
        <f t="shared" si="6"/>
        <v>0.88127570093457941</v>
      </c>
    </row>
    <row r="22" spans="1:27" ht="18.75" customHeight="1">
      <c r="A22" s="17">
        <v>13</v>
      </c>
      <c r="B22" s="14">
        <v>6478000</v>
      </c>
      <c r="C22" s="14">
        <v>4891000</v>
      </c>
      <c r="D22" s="14">
        <v>1490000</v>
      </c>
      <c r="E22" s="14">
        <v>574000</v>
      </c>
      <c r="F22" s="14">
        <v>427000</v>
      </c>
      <c r="G22" s="14"/>
      <c r="H22" s="14">
        <f t="shared" si="0"/>
        <v>13006000</v>
      </c>
      <c r="I22" s="14"/>
      <c r="J22" s="14"/>
      <c r="K22" s="14">
        <f t="shared" si="1"/>
        <v>13006000</v>
      </c>
      <c r="L22" s="14"/>
      <c r="M22" s="14"/>
      <c r="N22" s="14"/>
      <c r="O22" s="14"/>
      <c r="P22" s="14">
        <f t="shared" si="4"/>
        <v>0</v>
      </c>
      <c r="Q22" s="15">
        <v>312000</v>
      </c>
      <c r="R22" s="152">
        <v>12694000</v>
      </c>
      <c r="S22" s="15"/>
      <c r="T22" s="15"/>
      <c r="U22" s="16">
        <f t="shared" si="2"/>
        <v>0</v>
      </c>
      <c r="V22" s="179">
        <v>211000</v>
      </c>
      <c r="W22" s="180">
        <f t="shared" si="3"/>
        <v>1.6223281562355835E-2</v>
      </c>
      <c r="X22" s="186">
        <f t="shared" si="5"/>
        <v>201599000</v>
      </c>
      <c r="Y22" s="188">
        <v>15000000</v>
      </c>
      <c r="Z22" s="181">
        <f t="shared" si="7"/>
        <v>229000000</v>
      </c>
      <c r="AA22" s="185">
        <f t="shared" si="6"/>
        <v>0.88034497816593882</v>
      </c>
    </row>
    <row r="23" spans="1:27" ht="18.75" customHeight="1">
      <c r="A23" s="17">
        <v>14</v>
      </c>
      <c r="B23" s="14">
        <v>7475000</v>
      </c>
      <c r="C23" s="14">
        <v>4416000</v>
      </c>
      <c r="D23" s="14">
        <v>1569000</v>
      </c>
      <c r="E23" s="14">
        <v>830000</v>
      </c>
      <c r="F23" s="14">
        <v>242000</v>
      </c>
      <c r="G23" s="14"/>
      <c r="H23" s="14">
        <f t="shared" si="0"/>
        <v>14048000</v>
      </c>
      <c r="I23" s="14"/>
      <c r="J23" s="14"/>
      <c r="K23" s="14">
        <f t="shared" si="1"/>
        <v>14048000</v>
      </c>
      <c r="L23" s="14"/>
      <c r="M23" s="14"/>
      <c r="N23" s="14"/>
      <c r="O23" s="14"/>
      <c r="P23" s="14">
        <f t="shared" si="4"/>
        <v>0</v>
      </c>
      <c r="Q23" s="15"/>
      <c r="R23" s="152">
        <v>14048000</v>
      </c>
      <c r="S23" s="15"/>
      <c r="T23" s="15"/>
      <c r="U23" s="16">
        <f t="shared" si="2"/>
        <v>0</v>
      </c>
      <c r="V23" s="179">
        <v>187000</v>
      </c>
      <c r="W23" s="180">
        <f t="shared" si="3"/>
        <v>1.3311503416856493E-2</v>
      </c>
      <c r="X23" s="186">
        <f t="shared" si="5"/>
        <v>215647000</v>
      </c>
      <c r="Y23" s="188">
        <v>15000000</v>
      </c>
      <c r="Z23" s="181">
        <f t="shared" si="7"/>
        <v>244000000</v>
      </c>
      <c r="AA23" s="185">
        <f t="shared" si="6"/>
        <v>0.88379918032786886</v>
      </c>
    </row>
    <row r="24" spans="1:27" ht="18.75" customHeight="1">
      <c r="A24" s="17">
        <v>15</v>
      </c>
      <c r="B24" s="14">
        <v>12314000</v>
      </c>
      <c r="C24" s="14">
        <v>7336000</v>
      </c>
      <c r="D24" s="14">
        <v>2198000</v>
      </c>
      <c r="E24" s="14">
        <v>1383000</v>
      </c>
      <c r="F24" s="14">
        <v>553000</v>
      </c>
      <c r="G24" s="14"/>
      <c r="H24" s="14">
        <f t="shared" si="0"/>
        <v>22678000</v>
      </c>
      <c r="I24" s="14"/>
      <c r="J24" s="14"/>
      <c r="K24" s="14">
        <f t="shared" si="1"/>
        <v>22678000</v>
      </c>
      <c r="L24" s="14"/>
      <c r="M24" s="14"/>
      <c r="N24" s="14"/>
      <c r="O24" s="14"/>
      <c r="P24" s="14">
        <f t="shared" si="4"/>
        <v>0</v>
      </c>
      <c r="Q24" s="15">
        <v>1157000</v>
      </c>
      <c r="R24" s="15">
        <v>21521000</v>
      </c>
      <c r="S24" s="15"/>
      <c r="T24" s="15"/>
      <c r="U24" s="16">
        <f t="shared" si="2"/>
        <v>0</v>
      </c>
      <c r="V24" s="179">
        <v>177000</v>
      </c>
      <c r="W24" s="180">
        <f t="shared" si="3"/>
        <v>7.804921068877326E-3</v>
      </c>
      <c r="X24" s="186">
        <f t="shared" si="5"/>
        <v>238325000</v>
      </c>
      <c r="Y24" s="188">
        <v>23000000</v>
      </c>
      <c r="Z24" s="181">
        <f t="shared" si="7"/>
        <v>267000000</v>
      </c>
      <c r="AA24" s="185">
        <f t="shared" si="6"/>
        <v>0.89260299625468165</v>
      </c>
    </row>
    <row r="25" spans="1:27" ht="18.75" customHeight="1">
      <c r="A25" s="17">
        <v>16</v>
      </c>
      <c r="B25" s="14">
        <v>17221000</v>
      </c>
      <c r="C25" s="14">
        <v>6871000</v>
      </c>
      <c r="D25" s="14">
        <v>5334000</v>
      </c>
      <c r="E25" s="14">
        <v>1664000</v>
      </c>
      <c r="F25" s="14">
        <v>567100</v>
      </c>
      <c r="G25" s="14">
        <v>400</v>
      </c>
      <c r="H25" s="14">
        <f t="shared" si="0"/>
        <v>30522500</v>
      </c>
      <c r="I25" s="14"/>
      <c r="J25" s="14"/>
      <c r="K25" s="14">
        <f t="shared" si="1"/>
        <v>30522500</v>
      </c>
      <c r="L25" s="14"/>
      <c r="M25" s="14"/>
      <c r="N25" s="14"/>
      <c r="O25" s="14"/>
      <c r="P25" s="14">
        <f t="shared" si="4"/>
        <v>0</v>
      </c>
      <c r="Q25" s="15">
        <v>800500</v>
      </c>
      <c r="R25" s="15">
        <v>29722000</v>
      </c>
      <c r="S25" s="15"/>
      <c r="T25" s="15"/>
      <c r="U25" s="16">
        <f t="shared" si="2"/>
        <v>0</v>
      </c>
      <c r="V25" s="179">
        <v>352000</v>
      </c>
      <c r="W25" s="180">
        <f t="shared" si="3"/>
        <v>1.1532476042263904E-2</v>
      </c>
      <c r="X25" s="186">
        <f t="shared" si="5"/>
        <v>268847500</v>
      </c>
      <c r="Y25" s="188">
        <v>26000000</v>
      </c>
      <c r="Z25" s="181">
        <f t="shared" si="7"/>
        <v>293000000</v>
      </c>
      <c r="AA25" s="185">
        <f t="shared" si="6"/>
        <v>0.91756825938566555</v>
      </c>
    </row>
    <row r="26" spans="1:27" ht="18.75" customHeight="1">
      <c r="A26" s="17">
        <v>17</v>
      </c>
      <c r="B26" s="14">
        <v>6750000</v>
      </c>
      <c r="C26" s="14">
        <v>2930000</v>
      </c>
      <c r="D26" s="14">
        <v>1857000</v>
      </c>
      <c r="E26" s="14">
        <v>472000</v>
      </c>
      <c r="F26" s="14">
        <v>311000</v>
      </c>
      <c r="G26" s="14"/>
      <c r="H26" s="14">
        <f t="shared" si="0"/>
        <v>11698000</v>
      </c>
      <c r="I26" s="14"/>
      <c r="J26" s="14"/>
      <c r="K26" s="14">
        <f t="shared" si="1"/>
        <v>11698000</v>
      </c>
      <c r="L26" s="14"/>
      <c r="M26" s="14"/>
      <c r="N26" s="14"/>
      <c r="O26" s="14"/>
      <c r="P26" s="14">
        <f t="shared" si="4"/>
        <v>0</v>
      </c>
      <c r="Q26" s="15"/>
      <c r="R26" s="15">
        <v>11698000</v>
      </c>
      <c r="S26" s="15"/>
      <c r="T26" s="15"/>
      <c r="U26" s="16">
        <f t="shared" si="2"/>
        <v>0</v>
      </c>
      <c r="V26" s="179">
        <v>54000</v>
      </c>
      <c r="W26" s="180">
        <f t="shared" si="3"/>
        <v>4.6161737049068216E-3</v>
      </c>
      <c r="X26" s="186">
        <f t="shared" si="5"/>
        <v>280545500</v>
      </c>
      <c r="Y26" s="188">
        <v>13000000</v>
      </c>
      <c r="Z26" s="181">
        <f t="shared" si="7"/>
        <v>306000000</v>
      </c>
      <c r="AA26" s="185">
        <f t="shared" si="6"/>
        <v>0.91681535947712423</v>
      </c>
    </row>
    <row r="27" spans="1:27" ht="18.75" customHeight="1">
      <c r="A27" s="17">
        <v>18</v>
      </c>
      <c r="B27" s="14">
        <v>6981000</v>
      </c>
      <c r="C27" s="14">
        <v>4775000</v>
      </c>
      <c r="D27" s="14">
        <v>1470000</v>
      </c>
      <c r="E27" s="14">
        <v>746000</v>
      </c>
      <c r="F27" s="14">
        <v>338000</v>
      </c>
      <c r="G27" s="14"/>
      <c r="H27" s="14">
        <f t="shared" si="0"/>
        <v>13634000</v>
      </c>
      <c r="I27" s="14"/>
      <c r="J27" s="14"/>
      <c r="K27" s="14">
        <f t="shared" si="1"/>
        <v>13634000</v>
      </c>
      <c r="L27" s="14"/>
      <c r="M27" s="14"/>
      <c r="N27" s="14"/>
      <c r="O27" s="14"/>
      <c r="P27" s="14">
        <f t="shared" si="4"/>
        <v>0</v>
      </c>
      <c r="Q27" s="15">
        <v>368000</v>
      </c>
      <c r="R27" s="15">
        <v>13266000</v>
      </c>
      <c r="S27" s="15"/>
      <c r="T27" s="15"/>
      <c r="U27" s="16">
        <f t="shared" si="2"/>
        <v>0</v>
      </c>
      <c r="V27" s="179">
        <v>179000</v>
      </c>
      <c r="W27" s="180">
        <f t="shared" si="3"/>
        <v>1.3128942350007335E-2</v>
      </c>
      <c r="X27" s="186">
        <f t="shared" si="5"/>
        <v>294179500</v>
      </c>
      <c r="Y27" s="188">
        <v>15000000</v>
      </c>
      <c r="Z27" s="181">
        <f t="shared" si="7"/>
        <v>321000000</v>
      </c>
      <c r="AA27" s="185">
        <f t="shared" si="6"/>
        <v>0.91644704049844239</v>
      </c>
    </row>
    <row r="28" spans="1:27" ht="18.75" customHeight="1">
      <c r="A28" s="17">
        <v>19</v>
      </c>
      <c r="B28" s="14">
        <v>7430000</v>
      </c>
      <c r="C28" s="14">
        <v>4648000</v>
      </c>
      <c r="D28" s="14">
        <v>1457000</v>
      </c>
      <c r="E28" s="14">
        <v>690000</v>
      </c>
      <c r="F28" s="14">
        <v>284000</v>
      </c>
      <c r="G28" s="14"/>
      <c r="H28" s="14">
        <f>+B28+C28+D28+E28-F28-G28</f>
        <v>13941000</v>
      </c>
      <c r="I28" s="14"/>
      <c r="J28" s="14"/>
      <c r="K28" s="14">
        <f t="shared" si="1"/>
        <v>13941000</v>
      </c>
      <c r="L28" s="14"/>
      <c r="M28" s="14"/>
      <c r="N28" s="14">
        <v>200000</v>
      </c>
      <c r="O28" s="14"/>
      <c r="P28" s="14">
        <f t="shared" si="4"/>
        <v>200000</v>
      </c>
      <c r="Q28" s="15"/>
      <c r="R28" s="15">
        <v>13741000</v>
      </c>
      <c r="S28" s="15"/>
      <c r="T28" s="15"/>
      <c r="U28" s="16">
        <f t="shared" si="2"/>
        <v>0</v>
      </c>
      <c r="V28" s="179">
        <v>301000</v>
      </c>
      <c r="W28" s="180">
        <f t="shared" si="3"/>
        <v>2.1590990603256581E-2</v>
      </c>
      <c r="X28" s="186">
        <f t="shared" si="5"/>
        <v>308120500</v>
      </c>
      <c r="Y28" s="188">
        <v>15000000</v>
      </c>
      <c r="Z28" s="181">
        <f t="shared" si="7"/>
        <v>336000000</v>
      </c>
      <c r="AA28" s="185">
        <f t="shared" si="6"/>
        <v>0.91702529761904761</v>
      </c>
    </row>
    <row r="29" spans="1:27" ht="18.75" customHeight="1">
      <c r="A29" s="17">
        <v>20</v>
      </c>
      <c r="B29" s="14">
        <v>8351000</v>
      </c>
      <c r="C29" s="14">
        <v>5417000</v>
      </c>
      <c r="D29" s="14">
        <v>1394000</v>
      </c>
      <c r="E29" s="14">
        <v>643000</v>
      </c>
      <c r="F29" s="14">
        <v>384000</v>
      </c>
      <c r="G29" s="14"/>
      <c r="H29" s="14">
        <f t="shared" si="0"/>
        <v>15421000</v>
      </c>
      <c r="I29" s="14"/>
      <c r="J29" s="14"/>
      <c r="K29" s="14">
        <f t="shared" si="1"/>
        <v>15421000</v>
      </c>
      <c r="L29" s="14"/>
      <c r="M29" s="14"/>
      <c r="N29" s="14"/>
      <c r="O29" s="14"/>
      <c r="P29" s="14">
        <f t="shared" si="4"/>
        <v>0</v>
      </c>
      <c r="Q29" s="15">
        <v>511000</v>
      </c>
      <c r="R29" s="15">
        <v>14910000</v>
      </c>
      <c r="S29" s="15"/>
      <c r="T29" s="15"/>
      <c r="U29" s="16">
        <f t="shared" si="2"/>
        <v>0</v>
      </c>
      <c r="V29" s="179">
        <v>59000</v>
      </c>
      <c r="W29" s="180">
        <f t="shared" si="3"/>
        <v>3.8259516244082744E-3</v>
      </c>
      <c r="X29" s="186">
        <f t="shared" si="5"/>
        <v>323541500</v>
      </c>
      <c r="Y29" s="188">
        <v>15000000</v>
      </c>
      <c r="Z29" s="181">
        <f t="shared" si="7"/>
        <v>351000000</v>
      </c>
      <c r="AA29" s="185">
        <f t="shared" si="6"/>
        <v>0.92177065527065527</v>
      </c>
    </row>
    <row r="30" spans="1:27" ht="18.75" customHeight="1">
      <c r="A30" s="17">
        <v>21</v>
      </c>
      <c r="B30" s="14">
        <v>8132000</v>
      </c>
      <c r="C30" s="14">
        <v>2970000</v>
      </c>
      <c r="D30" s="14">
        <v>1452000</v>
      </c>
      <c r="E30" s="14">
        <v>798000</v>
      </c>
      <c r="F30" s="14">
        <v>294000</v>
      </c>
      <c r="G30" s="14"/>
      <c r="H30" s="14">
        <f t="shared" si="0"/>
        <v>13058000</v>
      </c>
      <c r="I30" s="14"/>
      <c r="J30" s="14"/>
      <c r="K30" s="14">
        <f t="shared" si="1"/>
        <v>13058000</v>
      </c>
      <c r="L30" s="14"/>
      <c r="M30" s="14"/>
      <c r="N30" s="14"/>
      <c r="O30" s="14"/>
      <c r="P30" s="14">
        <f t="shared" si="4"/>
        <v>0</v>
      </c>
      <c r="Q30" s="15">
        <v>229000</v>
      </c>
      <c r="R30" s="15">
        <v>12829000</v>
      </c>
      <c r="S30" s="15"/>
      <c r="T30" s="15"/>
      <c r="U30" s="16">
        <f t="shared" si="2"/>
        <v>0</v>
      </c>
      <c r="V30" s="179">
        <v>284000</v>
      </c>
      <c r="W30" s="180">
        <f t="shared" si="3"/>
        <v>2.1749119313830601E-2</v>
      </c>
      <c r="X30" s="186">
        <f t="shared" si="5"/>
        <v>336599500</v>
      </c>
      <c r="Y30" s="188">
        <v>15000000</v>
      </c>
      <c r="Z30" s="181">
        <f t="shared" si="7"/>
        <v>366000000</v>
      </c>
      <c r="AA30" s="185">
        <f t="shared" si="6"/>
        <v>0.91967076502732237</v>
      </c>
    </row>
    <row r="31" spans="1:27" ht="18.75" customHeight="1">
      <c r="A31" s="17">
        <v>22</v>
      </c>
      <c r="B31" s="14">
        <v>13537000</v>
      </c>
      <c r="C31" s="14">
        <v>4491000</v>
      </c>
      <c r="D31" s="14">
        <v>2363000</v>
      </c>
      <c r="E31" s="14">
        <v>691000</v>
      </c>
      <c r="F31" s="14">
        <v>469000</v>
      </c>
      <c r="G31" s="14"/>
      <c r="H31" s="14">
        <f t="shared" si="0"/>
        <v>20613000</v>
      </c>
      <c r="I31" s="14"/>
      <c r="J31" s="14"/>
      <c r="K31" s="14">
        <f t="shared" si="1"/>
        <v>20613000</v>
      </c>
      <c r="L31" s="14"/>
      <c r="M31" s="30"/>
      <c r="N31" s="14"/>
      <c r="O31" s="14"/>
      <c r="P31" s="14">
        <f t="shared" si="4"/>
        <v>0</v>
      </c>
      <c r="Q31" s="15">
        <v>356000</v>
      </c>
      <c r="R31" s="15">
        <v>20257000</v>
      </c>
      <c r="S31" s="15"/>
      <c r="T31" s="15"/>
      <c r="U31" s="16">
        <f t="shared" si="2"/>
        <v>0</v>
      </c>
      <c r="V31" s="179">
        <v>185000</v>
      </c>
      <c r="W31" s="180">
        <f t="shared" si="3"/>
        <v>8.9749187406005914E-3</v>
      </c>
      <c r="X31" s="186">
        <f t="shared" si="5"/>
        <v>357212500</v>
      </c>
      <c r="Y31" s="188">
        <v>23000000</v>
      </c>
      <c r="Z31" s="181">
        <f t="shared" si="7"/>
        <v>389000000</v>
      </c>
      <c r="AA31" s="185">
        <f t="shared" si="6"/>
        <v>0.9182840616966581</v>
      </c>
    </row>
    <row r="32" spans="1:27" ht="18.75" customHeight="1">
      <c r="A32" s="17">
        <v>23</v>
      </c>
      <c r="B32" s="14">
        <v>17040000</v>
      </c>
      <c r="C32" s="14">
        <v>8352000</v>
      </c>
      <c r="D32" s="14">
        <v>5175000</v>
      </c>
      <c r="E32" s="14">
        <v>1894000</v>
      </c>
      <c r="F32" s="14">
        <v>567000</v>
      </c>
      <c r="G32" s="14"/>
      <c r="H32" s="14">
        <f t="shared" si="0"/>
        <v>31894000</v>
      </c>
      <c r="I32" s="14"/>
      <c r="J32" s="14"/>
      <c r="K32" s="14">
        <f t="shared" si="1"/>
        <v>31894000</v>
      </c>
      <c r="L32" s="14"/>
      <c r="M32" s="30"/>
      <c r="N32" s="14"/>
      <c r="O32" s="14"/>
      <c r="P32" s="14">
        <f t="shared" si="4"/>
        <v>0</v>
      </c>
      <c r="Q32" s="15">
        <v>280000</v>
      </c>
      <c r="R32" s="15">
        <v>31614000</v>
      </c>
      <c r="S32" s="15"/>
      <c r="T32" s="15"/>
      <c r="U32" s="16">
        <f t="shared" si="2"/>
        <v>0</v>
      </c>
      <c r="V32" s="179">
        <v>916000</v>
      </c>
      <c r="W32" s="180">
        <f t="shared" si="3"/>
        <v>2.8720135448673731E-2</v>
      </c>
      <c r="X32" s="186">
        <f t="shared" si="5"/>
        <v>389106500</v>
      </c>
      <c r="Y32" s="188">
        <v>26000000</v>
      </c>
      <c r="Z32" s="181">
        <f t="shared" si="7"/>
        <v>415000000</v>
      </c>
      <c r="AA32" s="185">
        <f t="shared" si="6"/>
        <v>0.93760602409638549</v>
      </c>
    </row>
    <row r="33" spans="1:27" ht="18.75" customHeight="1">
      <c r="A33" s="17">
        <v>24</v>
      </c>
      <c r="B33" s="14">
        <v>7200000</v>
      </c>
      <c r="C33" s="14">
        <v>3630000</v>
      </c>
      <c r="D33" s="14">
        <v>1401000</v>
      </c>
      <c r="E33" s="14">
        <v>576000</v>
      </c>
      <c r="F33" s="14">
        <v>357000</v>
      </c>
      <c r="G33" s="14"/>
      <c r="H33" s="14">
        <f t="shared" si="0"/>
        <v>12450000</v>
      </c>
      <c r="I33" s="14"/>
      <c r="J33" s="14"/>
      <c r="K33" s="14">
        <f t="shared" si="1"/>
        <v>12450000</v>
      </c>
      <c r="L33" s="14"/>
      <c r="M33" s="30"/>
      <c r="N33" s="14"/>
      <c r="O33" s="14"/>
      <c r="P33" s="14">
        <f t="shared" si="4"/>
        <v>0</v>
      </c>
      <c r="Q33" s="15">
        <v>73000</v>
      </c>
      <c r="R33" s="15">
        <v>12377000</v>
      </c>
      <c r="S33" s="15"/>
      <c r="T33" s="15"/>
      <c r="U33" s="16">
        <f>+P33+Q33+R33+S33-K33</f>
        <v>0</v>
      </c>
      <c r="V33" s="179">
        <v>506000</v>
      </c>
      <c r="W33" s="180">
        <f t="shared" si="3"/>
        <v>4.0642570281124495E-2</v>
      </c>
      <c r="X33" s="186">
        <f t="shared" si="5"/>
        <v>401556500</v>
      </c>
      <c r="Y33" s="188">
        <v>13000000</v>
      </c>
      <c r="Z33" s="181">
        <f t="shared" si="7"/>
        <v>428000000</v>
      </c>
      <c r="AA33" s="185">
        <f t="shared" si="6"/>
        <v>0.93821612149532707</v>
      </c>
    </row>
    <row r="34" spans="1:27" ht="18.75" customHeight="1">
      <c r="A34" s="17">
        <v>25</v>
      </c>
      <c r="B34" s="14">
        <v>7023000</v>
      </c>
      <c r="C34" s="14">
        <v>3797000</v>
      </c>
      <c r="D34" s="14">
        <v>1877000</v>
      </c>
      <c r="E34" s="14">
        <v>748000</v>
      </c>
      <c r="F34" s="14">
        <v>230000</v>
      </c>
      <c r="G34" s="14"/>
      <c r="H34" s="14">
        <f t="shared" si="0"/>
        <v>13215000</v>
      </c>
      <c r="I34" s="14"/>
      <c r="J34" s="14"/>
      <c r="K34" s="14">
        <f t="shared" si="1"/>
        <v>13215000</v>
      </c>
      <c r="L34" s="14"/>
      <c r="M34" s="14"/>
      <c r="N34" s="14"/>
      <c r="O34" s="14"/>
      <c r="P34" s="14">
        <f t="shared" si="4"/>
        <v>0</v>
      </c>
      <c r="Q34" s="15">
        <v>441000</v>
      </c>
      <c r="R34" s="15">
        <v>12774000</v>
      </c>
      <c r="S34" s="15"/>
      <c r="T34" s="15"/>
      <c r="U34" s="16">
        <f>+P34+Q34+R34+S34-K34</f>
        <v>0</v>
      </c>
      <c r="V34" s="179">
        <v>397000</v>
      </c>
      <c r="W34" s="180">
        <f t="shared" si="3"/>
        <v>3.0041619371925843E-2</v>
      </c>
      <c r="X34" s="186">
        <f t="shared" si="5"/>
        <v>414771500</v>
      </c>
      <c r="Y34" s="188">
        <v>15000000</v>
      </c>
      <c r="Z34" s="181">
        <f t="shared" si="7"/>
        <v>443000000</v>
      </c>
      <c r="AA34" s="185">
        <f t="shared" si="6"/>
        <v>0.9362787810383747</v>
      </c>
    </row>
    <row r="35" spans="1:27" ht="18.75" customHeight="1">
      <c r="A35" s="17">
        <v>26</v>
      </c>
      <c r="B35" s="14">
        <v>8389000</v>
      </c>
      <c r="C35" s="14">
        <v>4507000</v>
      </c>
      <c r="D35" s="14">
        <v>1750000</v>
      </c>
      <c r="E35" s="14">
        <v>586000</v>
      </c>
      <c r="F35" s="14">
        <v>421000</v>
      </c>
      <c r="G35" s="14"/>
      <c r="H35" s="14">
        <f t="shared" si="0"/>
        <v>14811000</v>
      </c>
      <c r="I35" s="14"/>
      <c r="J35" s="14"/>
      <c r="K35" s="14">
        <f t="shared" si="1"/>
        <v>14811000</v>
      </c>
      <c r="L35" s="14"/>
      <c r="M35" s="14"/>
      <c r="N35" s="14"/>
      <c r="O35" s="14"/>
      <c r="P35" s="14">
        <f t="shared" si="4"/>
        <v>0</v>
      </c>
      <c r="Q35" s="15">
        <v>434000</v>
      </c>
      <c r="R35" s="15">
        <v>14377000</v>
      </c>
      <c r="S35" s="15"/>
      <c r="T35" s="15"/>
      <c r="U35" s="16">
        <f t="shared" si="2"/>
        <v>0</v>
      </c>
      <c r="V35" s="179">
        <v>749000</v>
      </c>
      <c r="W35" s="180">
        <f t="shared" si="3"/>
        <v>5.0570521909391666E-2</v>
      </c>
      <c r="X35" s="186">
        <f t="shared" si="5"/>
        <v>429582500</v>
      </c>
      <c r="Y35" s="188">
        <v>15000000</v>
      </c>
      <c r="Z35" s="181">
        <f t="shared" si="7"/>
        <v>458000000</v>
      </c>
      <c r="AA35" s="185">
        <f t="shared" si="6"/>
        <v>0.937953056768559</v>
      </c>
    </row>
    <row r="36" spans="1:27" ht="18.75" customHeight="1">
      <c r="A36" s="17">
        <v>27</v>
      </c>
      <c r="B36" s="14">
        <v>8036000</v>
      </c>
      <c r="C36" s="14">
        <v>3917000</v>
      </c>
      <c r="D36" s="14">
        <v>2003000</v>
      </c>
      <c r="E36" s="14">
        <v>520000</v>
      </c>
      <c r="F36" s="14">
        <v>378000</v>
      </c>
      <c r="G36" s="14"/>
      <c r="H36" s="14">
        <f t="shared" si="0"/>
        <v>14098000</v>
      </c>
      <c r="I36" s="14"/>
      <c r="J36" s="14"/>
      <c r="K36" s="14">
        <f t="shared" si="1"/>
        <v>14098000</v>
      </c>
      <c r="L36" s="14"/>
      <c r="M36" s="14"/>
      <c r="N36" s="14"/>
      <c r="O36" s="14"/>
      <c r="P36" s="14">
        <f t="shared" si="4"/>
        <v>0</v>
      </c>
      <c r="Q36" s="15">
        <v>74000</v>
      </c>
      <c r="R36" s="15">
        <v>14024000</v>
      </c>
      <c r="S36" s="15"/>
      <c r="T36" s="15"/>
      <c r="U36" s="16">
        <f t="shared" si="2"/>
        <v>0</v>
      </c>
      <c r="V36" s="179">
        <v>490000</v>
      </c>
      <c r="W36" s="180">
        <f t="shared" si="3"/>
        <v>3.4756703078450843E-2</v>
      </c>
      <c r="X36" s="186">
        <f t="shared" si="5"/>
        <v>443680500</v>
      </c>
      <c r="Y36" s="188">
        <v>15000000</v>
      </c>
      <c r="Z36" s="181">
        <f t="shared" si="7"/>
        <v>473000000</v>
      </c>
      <c r="AA36" s="185">
        <f t="shared" si="6"/>
        <v>0.9380137420718816</v>
      </c>
    </row>
    <row r="37" spans="1:27" ht="18.75" customHeight="1">
      <c r="A37" s="17">
        <v>28</v>
      </c>
      <c r="B37" s="14">
        <v>7709000</v>
      </c>
      <c r="C37" s="14">
        <v>3711000</v>
      </c>
      <c r="D37" s="14">
        <v>1510000</v>
      </c>
      <c r="E37" s="14">
        <v>611000</v>
      </c>
      <c r="F37" s="14">
        <v>284000</v>
      </c>
      <c r="G37" s="14"/>
      <c r="H37" s="14">
        <f t="shared" si="0"/>
        <v>13257000</v>
      </c>
      <c r="I37" s="14"/>
      <c r="J37" s="14"/>
      <c r="K37" s="14">
        <f t="shared" si="1"/>
        <v>13257000</v>
      </c>
      <c r="L37" s="14"/>
      <c r="M37" s="14"/>
      <c r="N37" s="14"/>
      <c r="O37" s="14"/>
      <c r="P37" s="14">
        <f t="shared" si="4"/>
        <v>0</v>
      </c>
      <c r="Q37" s="15">
        <v>87000</v>
      </c>
      <c r="R37" s="15">
        <v>13170000</v>
      </c>
      <c r="S37" s="15"/>
      <c r="T37" s="15"/>
      <c r="U37" s="16">
        <f t="shared" si="2"/>
        <v>0</v>
      </c>
      <c r="V37" s="179">
        <v>793000</v>
      </c>
      <c r="W37" s="180">
        <f t="shared" si="3"/>
        <v>5.9817454929471221E-2</v>
      </c>
      <c r="X37" s="186">
        <f t="shared" si="5"/>
        <v>456937500</v>
      </c>
      <c r="Y37" s="188">
        <v>15000000</v>
      </c>
      <c r="Z37" s="181">
        <f t="shared" si="7"/>
        <v>488000000</v>
      </c>
      <c r="AA37" s="185">
        <f t="shared" si="6"/>
        <v>0.93634733606557374</v>
      </c>
    </row>
    <row r="38" spans="1:27" ht="18.75" customHeight="1">
      <c r="A38" s="17">
        <v>29</v>
      </c>
      <c r="B38" s="14">
        <v>12481000</v>
      </c>
      <c r="C38" s="14">
        <v>4244000</v>
      </c>
      <c r="D38" s="14">
        <v>2051000</v>
      </c>
      <c r="E38" s="14">
        <v>998000</v>
      </c>
      <c r="F38" s="14">
        <v>486000</v>
      </c>
      <c r="G38" s="14"/>
      <c r="H38" s="14">
        <f t="shared" si="0"/>
        <v>19288000</v>
      </c>
      <c r="I38" s="14"/>
      <c r="J38" s="14"/>
      <c r="K38" s="14">
        <f t="shared" si="1"/>
        <v>19288000</v>
      </c>
      <c r="L38" s="14"/>
      <c r="M38" s="14"/>
      <c r="N38" s="14"/>
      <c r="O38" s="14"/>
      <c r="P38" s="14">
        <f t="shared" si="4"/>
        <v>0</v>
      </c>
      <c r="Q38" s="15">
        <v>396000</v>
      </c>
      <c r="R38" s="15">
        <v>18892000</v>
      </c>
      <c r="S38" s="15"/>
      <c r="T38" s="15"/>
      <c r="U38" s="16">
        <f t="shared" si="2"/>
        <v>0</v>
      </c>
      <c r="V38" s="179">
        <v>297000</v>
      </c>
      <c r="W38" s="180">
        <f t="shared" si="3"/>
        <v>1.5398175031107424E-2</v>
      </c>
      <c r="X38" s="186">
        <f t="shared" si="5"/>
        <v>476225500</v>
      </c>
      <c r="Y38" s="188">
        <v>23000000</v>
      </c>
      <c r="Z38" s="181">
        <f t="shared" si="7"/>
        <v>511000000</v>
      </c>
      <c r="AA38" s="185">
        <f t="shared" si="6"/>
        <v>0.93194814090019573</v>
      </c>
    </row>
    <row r="39" spans="1:27" ht="18.75" customHeight="1">
      <c r="A39" s="17">
        <v>30</v>
      </c>
      <c r="B39" s="14">
        <v>16417000</v>
      </c>
      <c r="C39" s="14">
        <v>9868000</v>
      </c>
      <c r="D39" s="14">
        <v>3989000</v>
      </c>
      <c r="E39" s="14">
        <v>1541000</v>
      </c>
      <c r="F39" s="14">
        <v>916000</v>
      </c>
      <c r="G39" s="14"/>
      <c r="H39" s="14">
        <f t="shared" si="0"/>
        <v>30899000</v>
      </c>
      <c r="I39" s="14"/>
      <c r="J39" s="14"/>
      <c r="K39" s="14">
        <f t="shared" si="1"/>
        <v>30899000</v>
      </c>
      <c r="L39" s="14"/>
      <c r="M39" s="14"/>
      <c r="N39" s="14"/>
      <c r="O39" s="14"/>
      <c r="P39" s="14">
        <f t="shared" si="4"/>
        <v>0</v>
      </c>
      <c r="Q39" s="15">
        <v>1111000</v>
      </c>
      <c r="R39" s="15">
        <v>29788000</v>
      </c>
      <c r="S39" s="15"/>
      <c r="T39" s="15"/>
      <c r="U39" s="16">
        <f t="shared" si="2"/>
        <v>0</v>
      </c>
      <c r="V39" s="179">
        <v>944000</v>
      </c>
      <c r="W39" s="180">
        <f t="shared" si="3"/>
        <v>3.0551150522670635E-2</v>
      </c>
      <c r="X39" s="186">
        <f t="shared" si="5"/>
        <v>507124500</v>
      </c>
      <c r="Y39" s="188">
        <v>26000000</v>
      </c>
      <c r="Z39" s="181">
        <f t="shared" si="7"/>
        <v>537000000</v>
      </c>
      <c r="AA39" s="185">
        <f t="shared" si="6"/>
        <v>0.94436592178770951</v>
      </c>
    </row>
    <row r="40" spans="1:27" ht="18.75" customHeight="1">
      <c r="A40" s="17">
        <v>31</v>
      </c>
      <c r="B40" s="14">
        <v>6331000</v>
      </c>
      <c r="C40" s="14">
        <v>2519000</v>
      </c>
      <c r="D40" s="14">
        <v>1015000</v>
      </c>
      <c r="E40" s="14">
        <v>366000</v>
      </c>
      <c r="F40" s="14">
        <v>318000</v>
      </c>
      <c r="G40" s="14"/>
      <c r="H40" s="14">
        <f t="shared" si="0"/>
        <v>9913000</v>
      </c>
      <c r="I40" s="14"/>
      <c r="J40" s="14"/>
      <c r="K40" s="14">
        <f t="shared" si="1"/>
        <v>9913000</v>
      </c>
      <c r="L40" s="14"/>
      <c r="M40" s="14"/>
      <c r="N40" s="14"/>
      <c r="O40" s="14"/>
      <c r="P40" s="14">
        <f t="shared" si="4"/>
        <v>0</v>
      </c>
      <c r="Q40" s="15"/>
      <c r="R40" s="15">
        <v>9913000</v>
      </c>
      <c r="S40" s="15"/>
      <c r="T40" s="15"/>
      <c r="U40" s="16">
        <f t="shared" si="2"/>
        <v>0</v>
      </c>
      <c r="V40" s="179">
        <v>318000</v>
      </c>
      <c r="W40" s="180">
        <f t="shared" si="3"/>
        <v>3.207908806617573E-2</v>
      </c>
      <c r="X40" s="186">
        <f t="shared" si="5"/>
        <v>517037500</v>
      </c>
      <c r="Y40" s="188">
        <v>13000000</v>
      </c>
      <c r="Z40" s="181">
        <f t="shared" si="7"/>
        <v>550000000</v>
      </c>
      <c r="AA40" s="185">
        <f t="shared" si="6"/>
        <v>0.94006818181818186</v>
      </c>
    </row>
    <row r="41" spans="1:27" s="19" customFormat="1" ht="18.75" customHeight="1">
      <c r="A41" s="71" t="s">
        <v>21</v>
      </c>
      <c r="B41" s="18">
        <f t="shared" ref="B41:U41" si="8">SUM(B10:B40)</f>
        <v>293305000</v>
      </c>
      <c r="C41" s="18">
        <f t="shared" si="8"/>
        <v>138930000</v>
      </c>
      <c r="D41" s="18">
        <f t="shared" si="8"/>
        <v>70592000</v>
      </c>
      <c r="E41" s="18">
        <f t="shared" si="8"/>
        <v>25842000</v>
      </c>
      <c r="F41" s="18">
        <f t="shared" si="8"/>
        <v>11631100</v>
      </c>
      <c r="G41" s="18">
        <f t="shared" si="8"/>
        <v>400</v>
      </c>
      <c r="H41" s="18">
        <f t="shared" si="8"/>
        <v>517037500</v>
      </c>
      <c r="I41" s="18">
        <f t="shared" si="8"/>
        <v>0</v>
      </c>
      <c r="J41" s="18">
        <f t="shared" si="8"/>
        <v>0</v>
      </c>
      <c r="K41" s="18">
        <f>SUM(K10:K40)</f>
        <v>517037500</v>
      </c>
      <c r="L41" s="18">
        <f t="shared" si="8"/>
        <v>0</v>
      </c>
      <c r="M41" s="18">
        <f t="shared" si="8"/>
        <v>0</v>
      </c>
      <c r="N41" s="18">
        <f t="shared" ref="N41" si="9">SUM(N10:N40)</f>
        <v>200000</v>
      </c>
      <c r="O41" s="18">
        <f t="shared" si="8"/>
        <v>0</v>
      </c>
      <c r="P41" s="18">
        <f t="shared" si="8"/>
        <v>200000</v>
      </c>
      <c r="Q41" s="18">
        <f t="shared" si="8"/>
        <v>9512500</v>
      </c>
      <c r="R41" s="18">
        <f t="shared" si="8"/>
        <v>507325000</v>
      </c>
      <c r="S41" s="18">
        <f t="shared" si="8"/>
        <v>0</v>
      </c>
      <c r="T41" s="18">
        <f t="shared" si="8"/>
        <v>0</v>
      </c>
      <c r="U41" s="18">
        <f t="shared" si="8"/>
        <v>0</v>
      </c>
      <c r="V41" s="182"/>
      <c r="W41" s="183"/>
      <c r="X41" s="183"/>
      <c r="Y41" s="184"/>
      <c r="Z41" s="184"/>
      <c r="AA41" s="184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0">
        <f>J41-P41</f>
        <v>-200000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8">
        <f>K41/488000000</f>
        <v>1.0595030737704918</v>
      </c>
      <c r="L43" s="22"/>
      <c r="M43" s="22"/>
      <c r="N43" s="22"/>
      <c r="O43" s="22"/>
      <c r="P43" s="22"/>
      <c r="R43" s="126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6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D1" workbookViewId="0">
      <pane ySplit="7" topLeftCell="A13" activePane="bottomLeft" state="frozen"/>
      <selection pane="bottomLeft" activeCell="G113" sqref="G112:G113"/>
    </sheetView>
  </sheetViews>
  <sheetFormatPr defaultColWidth="9.140625"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48" customWidth="1"/>
    <col min="6" max="6" width="19.42578125" style="163" customWidth="1"/>
    <col min="7" max="7" width="19.85546875" style="163" customWidth="1"/>
    <col min="8" max="8" width="20.85546875" style="148" customWidth="1"/>
    <col min="9" max="9" width="17.7109375" style="83" customWidth="1"/>
    <col min="10" max="16384" width="9.140625" style="35"/>
  </cols>
  <sheetData>
    <row r="1" spans="1:9">
      <c r="A1" s="32" t="s">
        <v>27</v>
      </c>
      <c r="B1" s="33"/>
      <c r="C1" s="34"/>
      <c r="D1" s="34"/>
      <c r="E1" s="158"/>
      <c r="H1" s="158"/>
    </row>
    <row r="2" spans="1:9">
      <c r="A2" s="32" t="s">
        <v>28</v>
      </c>
      <c r="B2" s="33"/>
      <c r="C2" s="34"/>
      <c r="D2" s="34"/>
      <c r="E2" s="158"/>
      <c r="H2" s="158"/>
    </row>
    <row r="3" spans="1:9">
      <c r="A3" s="32" t="s">
        <v>29</v>
      </c>
      <c r="B3" s="33"/>
      <c r="C3" s="34"/>
      <c r="D3" s="34"/>
      <c r="E3" s="158"/>
      <c r="H3" s="158"/>
    </row>
    <row r="4" spans="1:9" ht="30.75">
      <c r="A4" s="36"/>
      <c r="B4" s="36"/>
      <c r="C4" s="36"/>
      <c r="D4" s="36"/>
      <c r="E4" s="159" t="s">
        <v>86</v>
      </c>
      <c r="F4" s="159"/>
      <c r="G4" s="166"/>
      <c r="H4" s="36"/>
    </row>
    <row r="5" spans="1:9">
      <c r="A5" s="37"/>
      <c r="B5" s="37"/>
      <c r="C5" s="37"/>
      <c r="D5" s="37"/>
      <c r="E5" s="160"/>
      <c r="F5" s="167"/>
      <c r="G5" s="167"/>
      <c r="H5" s="164"/>
    </row>
    <row r="6" spans="1:9" ht="15" customHeight="1">
      <c r="A6" s="241" t="s">
        <v>30</v>
      </c>
      <c r="B6" s="241" t="s">
        <v>31</v>
      </c>
      <c r="C6" s="242" t="s">
        <v>23</v>
      </c>
      <c r="D6" s="242"/>
      <c r="E6" s="243" t="s">
        <v>24</v>
      </c>
      <c r="F6" s="238" t="s">
        <v>32</v>
      </c>
      <c r="G6" s="239"/>
      <c r="H6" s="240"/>
    </row>
    <row r="7" spans="1:9">
      <c r="A7" s="241"/>
      <c r="B7" s="241"/>
      <c r="C7" s="38" t="s">
        <v>33</v>
      </c>
      <c r="D7" s="39" t="s">
        <v>25</v>
      </c>
      <c r="E7" s="243"/>
      <c r="F7" s="168" t="s">
        <v>33</v>
      </c>
      <c r="G7" s="168" t="s">
        <v>25</v>
      </c>
      <c r="H7" s="40" t="s">
        <v>26</v>
      </c>
    </row>
    <row r="8" spans="1:9">
      <c r="A8" s="41"/>
      <c r="B8" s="41"/>
      <c r="C8" s="42"/>
      <c r="D8" s="42"/>
      <c r="E8" s="146" t="s">
        <v>34</v>
      </c>
      <c r="F8" s="144"/>
      <c r="G8" s="144"/>
      <c r="H8" s="157">
        <v>1317231</v>
      </c>
    </row>
    <row r="9" spans="1:9">
      <c r="A9" s="136">
        <v>42773</v>
      </c>
      <c r="B9" s="136">
        <v>42773</v>
      </c>
      <c r="C9" s="171"/>
      <c r="D9" s="137" t="s">
        <v>89</v>
      </c>
      <c r="E9" s="141" t="s">
        <v>90</v>
      </c>
      <c r="F9" s="138"/>
      <c r="G9" s="138">
        <v>109800</v>
      </c>
      <c r="H9" s="157">
        <f>H8+F9-G9</f>
        <v>1207431</v>
      </c>
    </row>
    <row r="10" spans="1:9" s="148" customFormat="1">
      <c r="A10" s="136">
        <v>42773</v>
      </c>
      <c r="B10" s="136">
        <v>42773</v>
      </c>
      <c r="C10" s="137"/>
      <c r="D10" s="137" t="s">
        <v>91</v>
      </c>
      <c r="E10" s="143" t="s">
        <v>92</v>
      </c>
      <c r="F10" s="138"/>
      <c r="G10" s="138">
        <v>128772</v>
      </c>
      <c r="H10" s="157">
        <f t="shared" ref="H10:H19" si="0">H9+F10-G10</f>
        <v>1078659</v>
      </c>
      <c r="I10" s="145"/>
    </row>
    <row r="11" spans="1:9" s="148" customFormat="1">
      <c r="A11" s="136">
        <v>42832</v>
      </c>
      <c r="B11" s="136">
        <v>42832</v>
      </c>
      <c r="C11" s="143"/>
      <c r="D11" s="137" t="s">
        <v>95</v>
      </c>
      <c r="E11" s="143" t="s">
        <v>96</v>
      </c>
      <c r="F11" s="138"/>
      <c r="G11" s="138">
        <f>353827+109800</f>
        <v>463627</v>
      </c>
      <c r="H11" s="157">
        <f t="shared" si="0"/>
        <v>615032</v>
      </c>
      <c r="I11" s="145"/>
    </row>
    <row r="12" spans="1:9" s="148" customFormat="1">
      <c r="A12" s="136">
        <v>42832</v>
      </c>
      <c r="B12" s="136">
        <v>42832</v>
      </c>
      <c r="C12" s="143" t="s">
        <v>97</v>
      </c>
      <c r="D12" s="137"/>
      <c r="E12" s="143" t="s">
        <v>98</v>
      </c>
      <c r="F12" s="144">
        <f>487741+523725</f>
        <v>1011466</v>
      </c>
      <c r="G12" s="144"/>
      <c r="H12" s="157">
        <f t="shared" si="0"/>
        <v>1626498</v>
      </c>
      <c r="I12" s="145"/>
    </row>
    <row r="13" spans="1:9" s="149" customFormat="1">
      <c r="A13" s="136">
        <v>42893</v>
      </c>
      <c r="B13" s="136">
        <v>42893</v>
      </c>
      <c r="C13" s="137"/>
      <c r="D13" s="137" t="s">
        <v>101</v>
      </c>
      <c r="E13" s="143" t="s">
        <v>102</v>
      </c>
      <c r="F13" s="144"/>
      <c r="G13" s="144">
        <v>187000</v>
      </c>
      <c r="H13" s="157">
        <f t="shared" si="0"/>
        <v>1439498</v>
      </c>
      <c r="I13" s="134"/>
    </row>
    <row r="14" spans="1:9" s="149" customFormat="1">
      <c r="A14" s="136">
        <v>43015</v>
      </c>
      <c r="B14" s="136">
        <v>43015</v>
      </c>
      <c r="C14" s="137"/>
      <c r="D14" s="137" t="s">
        <v>107</v>
      </c>
      <c r="E14" s="143" t="s">
        <v>108</v>
      </c>
      <c r="F14" s="138"/>
      <c r="G14" s="144">
        <f>114600+228127</f>
        <v>342727</v>
      </c>
      <c r="H14" s="157">
        <f t="shared" si="0"/>
        <v>1096771</v>
      </c>
      <c r="I14" s="134"/>
    </row>
    <row r="15" spans="1:9" s="149" customFormat="1">
      <c r="A15" s="136" t="s">
        <v>112</v>
      </c>
      <c r="B15" s="136" t="s">
        <v>112</v>
      </c>
      <c r="C15" s="137" t="s">
        <v>113</v>
      </c>
      <c r="D15" s="137"/>
      <c r="E15" s="143" t="s">
        <v>98</v>
      </c>
      <c r="F15" s="144">
        <v>128772</v>
      </c>
      <c r="G15" s="144"/>
      <c r="H15" s="157">
        <f t="shared" si="0"/>
        <v>1225543</v>
      </c>
      <c r="I15" s="134"/>
    </row>
    <row r="16" spans="1:9" s="149" customFormat="1">
      <c r="A16" s="136" t="s">
        <v>114</v>
      </c>
      <c r="B16" s="136" t="s">
        <v>114</v>
      </c>
      <c r="C16" s="137"/>
      <c r="D16" s="137" t="s">
        <v>115</v>
      </c>
      <c r="E16" s="143" t="s">
        <v>116</v>
      </c>
      <c r="F16" s="138"/>
      <c r="G16" s="144">
        <v>101163</v>
      </c>
      <c r="H16" s="157">
        <f t="shared" si="0"/>
        <v>1124380</v>
      </c>
      <c r="I16" s="134"/>
    </row>
    <row r="17" spans="1:9" s="155" customFormat="1">
      <c r="A17" s="136" t="s">
        <v>121</v>
      </c>
      <c r="B17" s="136" t="s">
        <v>121</v>
      </c>
      <c r="C17" s="137"/>
      <c r="D17" s="137" t="s">
        <v>122</v>
      </c>
      <c r="E17" s="143" t="s">
        <v>123</v>
      </c>
      <c r="F17" s="138"/>
      <c r="G17" s="138">
        <f>319129+110800</f>
        <v>429929</v>
      </c>
      <c r="H17" s="157">
        <f t="shared" si="0"/>
        <v>694451</v>
      </c>
      <c r="I17" s="135"/>
    </row>
    <row r="18" spans="1:9" s="149" customFormat="1">
      <c r="A18" s="136" t="s">
        <v>125</v>
      </c>
      <c r="B18" s="136" t="s">
        <v>125</v>
      </c>
      <c r="C18" s="137"/>
      <c r="D18" s="137" t="s">
        <v>126</v>
      </c>
      <c r="E18" s="143" t="s">
        <v>127</v>
      </c>
      <c r="F18" s="144"/>
      <c r="G18" s="138">
        <v>878418</v>
      </c>
      <c r="H18" s="157">
        <f t="shared" si="0"/>
        <v>-183967</v>
      </c>
      <c r="I18" s="134"/>
    </row>
    <row r="19" spans="1:9" s="149" customFormat="1">
      <c r="A19" s="136" t="s">
        <v>130</v>
      </c>
      <c r="B19" s="136" t="s">
        <v>130</v>
      </c>
      <c r="C19" s="137"/>
      <c r="D19" s="137" t="s">
        <v>131</v>
      </c>
      <c r="E19" s="143" t="s">
        <v>98</v>
      </c>
      <c r="F19" s="144">
        <v>670875</v>
      </c>
      <c r="G19" s="138"/>
      <c r="H19" s="157">
        <f t="shared" si="0"/>
        <v>486908</v>
      </c>
      <c r="I19" s="134"/>
    </row>
    <row r="20" spans="1:9" s="149" customFormat="1">
      <c r="A20" s="136" t="s">
        <v>136</v>
      </c>
      <c r="B20" s="136" t="s">
        <v>136</v>
      </c>
      <c r="C20" s="137" t="s">
        <v>137</v>
      </c>
      <c r="D20" s="137"/>
      <c r="E20" s="143" t="s">
        <v>98</v>
      </c>
      <c r="F20" s="138">
        <f>187000+573427+342727+878418+531092</f>
        <v>2512664</v>
      </c>
      <c r="G20" s="138"/>
      <c r="H20" s="213">
        <f>H19+F20-G20</f>
        <v>2999572</v>
      </c>
      <c r="I20" s="134"/>
    </row>
    <row r="21" spans="1:9" s="149" customFormat="1">
      <c r="A21" s="136" t="s">
        <v>141</v>
      </c>
      <c r="B21" s="136" t="s">
        <v>142</v>
      </c>
      <c r="C21" s="143"/>
      <c r="D21" s="137" t="s">
        <v>143</v>
      </c>
      <c r="E21" s="143" t="s">
        <v>144</v>
      </c>
      <c r="F21" s="144"/>
      <c r="G21" s="138">
        <v>390920</v>
      </c>
      <c r="H21" s="157">
        <f>H20+F21-G21</f>
        <v>2608652</v>
      </c>
      <c r="I21" s="134"/>
    </row>
    <row r="22" spans="1:9" s="149" customFormat="1">
      <c r="A22" s="136" t="s">
        <v>146</v>
      </c>
      <c r="B22" s="136" t="s">
        <v>147</v>
      </c>
      <c r="C22" s="143"/>
      <c r="D22" s="137" t="s">
        <v>148</v>
      </c>
      <c r="E22" s="141" t="s">
        <v>149</v>
      </c>
      <c r="F22" s="144"/>
      <c r="G22" s="138">
        <v>69151</v>
      </c>
      <c r="H22" s="157">
        <f t="shared" ref="H22:H85" si="1">H21+F22-G22</f>
        <v>2539501</v>
      </c>
      <c r="I22" s="134"/>
    </row>
    <row r="23" spans="1:9" s="149" customFormat="1" hidden="1">
      <c r="A23" s="136"/>
      <c r="B23" s="136"/>
      <c r="C23" s="137"/>
      <c r="D23" s="137"/>
      <c r="E23" s="141"/>
      <c r="F23" s="138"/>
      <c r="G23" s="138"/>
      <c r="H23" s="157">
        <f t="shared" si="1"/>
        <v>2539501</v>
      </c>
      <c r="I23" s="134"/>
    </row>
    <row r="24" spans="1:9" s="149" customFormat="1" hidden="1">
      <c r="A24" s="136"/>
      <c r="B24" s="136"/>
      <c r="C24" s="137"/>
      <c r="D24" s="137"/>
      <c r="E24" s="143"/>
      <c r="F24" s="144"/>
      <c r="G24" s="144"/>
      <c r="H24" s="157">
        <f t="shared" si="1"/>
        <v>2539501</v>
      </c>
      <c r="I24" s="134"/>
    </row>
    <row r="25" spans="1:9" s="149" customFormat="1" hidden="1">
      <c r="A25" s="136"/>
      <c r="B25" s="136"/>
      <c r="C25" s="143"/>
      <c r="D25" s="137"/>
      <c r="E25" s="143"/>
      <c r="F25" s="138"/>
      <c r="G25" s="144"/>
      <c r="H25" s="157">
        <f t="shared" si="1"/>
        <v>2539501</v>
      </c>
      <c r="I25" s="134"/>
    </row>
    <row r="26" spans="1:9" s="149" customFormat="1" hidden="1">
      <c r="A26" s="136"/>
      <c r="B26" s="136"/>
      <c r="C26" s="137"/>
      <c r="D26" s="137"/>
      <c r="E26" s="143"/>
      <c r="F26" s="138"/>
      <c r="G26" s="138"/>
      <c r="H26" s="157">
        <f t="shared" si="1"/>
        <v>2539501</v>
      </c>
      <c r="I26" s="134"/>
    </row>
    <row r="27" spans="1:9" s="149" customFormat="1" hidden="1">
      <c r="A27" s="136"/>
      <c r="B27" s="136"/>
      <c r="C27" s="137"/>
      <c r="D27" s="137"/>
      <c r="E27" s="143"/>
      <c r="F27" s="138"/>
      <c r="G27" s="138"/>
      <c r="H27" s="157">
        <f t="shared" si="1"/>
        <v>2539501</v>
      </c>
      <c r="I27" s="134"/>
    </row>
    <row r="28" spans="1:9" s="149" customFormat="1" hidden="1">
      <c r="A28" s="136"/>
      <c r="B28" s="136"/>
      <c r="C28" s="143"/>
      <c r="D28" s="137"/>
      <c r="E28" s="143"/>
      <c r="F28" s="138"/>
      <c r="G28" s="138"/>
      <c r="H28" s="157">
        <f t="shared" si="1"/>
        <v>2539501</v>
      </c>
      <c r="I28" s="134"/>
    </row>
    <row r="29" spans="1:9" s="149" customFormat="1" hidden="1">
      <c r="A29" s="136"/>
      <c r="B29" s="136"/>
      <c r="C29" s="143"/>
      <c r="D29" s="137"/>
      <c r="E29" s="143"/>
      <c r="F29" s="138"/>
      <c r="G29" s="138"/>
      <c r="H29" s="157">
        <f t="shared" si="1"/>
        <v>2539501</v>
      </c>
      <c r="I29" s="134"/>
    </row>
    <row r="30" spans="1:9" s="149" customFormat="1" hidden="1">
      <c r="A30" s="136"/>
      <c r="B30" s="136"/>
      <c r="C30" s="137"/>
      <c r="D30" s="143"/>
      <c r="E30" s="141"/>
      <c r="F30" s="138"/>
      <c r="G30" s="138"/>
      <c r="H30" s="157">
        <f t="shared" si="1"/>
        <v>2539501</v>
      </c>
      <c r="I30" s="134"/>
    </row>
    <row r="31" spans="1:9" s="149" customFormat="1" hidden="1">
      <c r="A31" s="136"/>
      <c r="B31" s="136"/>
      <c r="C31" s="137"/>
      <c r="D31" s="137"/>
      <c r="E31" s="143"/>
      <c r="F31" s="144"/>
      <c r="G31" s="138"/>
      <c r="H31" s="157">
        <f t="shared" si="1"/>
        <v>2539501</v>
      </c>
      <c r="I31" s="134"/>
    </row>
    <row r="32" spans="1:9" s="149" customFormat="1" hidden="1">
      <c r="A32" s="136"/>
      <c r="B32" s="136"/>
      <c r="C32" s="143"/>
      <c r="D32" s="169"/>
      <c r="E32" s="143"/>
      <c r="F32" s="144"/>
      <c r="G32" s="144"/>
      <c r="H32" s="157">
        <f t="shared" si="1"/>
        <v>2539501</v>
      </c>
      <c r="I32" s="134"/>
    </row>
    <row r="33" spans="1:9" s="149" customFormat="1" hidden="1">
      <c r="A33" s="136"/>
      <c r="B33" s="136"/>
      <c r="C33" s="169"/>
      <c r="D33" s="143"/>
      <c r="E33" s="143"/>
      <c r="F33" s="138"/>
      <c r="G33" s="138"/>
      <c r="H33" s="157">
        <f t="shared" si="1"/>
        <v>2539501</v>
      </c>
      <c r="I33" s="134"/>
    </row>
    <row r="34" spans="1:9" s="149" customFormat="1" hidden="1">
      <c r="A34" s="136"/>
      <c r="B34" s="136"/>
      <c r="C34" s="169"/>
      <c r="D34" s="169"/>
      <c r="E34" s="143"/>
      <c r="F34" s="138"/>
      <c r="G34" s="138"/>
      <c r="H34" s="157">
        <f t="shared" si="1"/>
        <v>2539501</v>
      </c>
      <c r="I34" s="134"/>
    </row>
    <row r="35" spans="1:9" s="149" customFormat="1" hidden="1">
      <c r="A35" s="136"/>
      <c r="B35" s="136"/>
      <c r="C35" s="143"/>
      <c r="D35" s="169"/>
      <c r="E35" s="143"/>
      <c r="F35" s="138"/>
      <c r="G35" s="138"/>
      <c r="H35" s="157">
        <f t="shared" si="1"/>
        <v>2539501</v>
      </c>
      <c r="I35" s="134"/>
    </row>
    <row r="36" spans="1:9" s="149" customFormat="1" hidden="1">
      <c r="A36" s="136"/>
      <c r="B36" s="136"/>
      <c r="C36" s="143"/>
      <c r="D36" s="169"/>
      <c r="E36" s="143"/>
      <c r="F36" s="138"/>
      <c r="G36" s="138"/>
      <c r="H36" s="157">
        <f t="shared" si="1"/>
        <v>2539501</v>
      </c>
      <c r="I36" s="134"/>
    </row>
    <row r="37" spans="1:9" s="149" customFormat="1" hidden="1">
      <c r="A37" s="136"/>
      <c r="B37" s="136"/>
      <c r="C37" s="169"/>
      <c r="D37" s="143"/>
      <c r="E37" s="141"/>
      <c r="F37" s="138"/>
      <c r="G37" s="138"/>
      <c r="H37" s="157">
        <f t="shared" si="1"/>
        <v>2539501</v>
      </c>
      <c r="I37" s="134"/>
    </row>
    <row r="38" spans="1:9" s="149" customFormat="1" hidden="1">
      <c r="A38" s="136"/>
      <c r="B38" s="136"/>
      <c r="C38" s="169"/>
      <c r="D38" s="169"/>
      <c r="E38" s="143"/>
      <c r="F38" s="138"/>
      <c r="G38" s="138"/>
      <c r="H38" s="157">
        <f t="shared" si="1"/>
        <v>2539501</v>
      </c>
      <c r="I38" s="134"/>
    </row>
    <row r="39" spans="1:9" s="149" customFormat="1" hidden="1">
      <c r="A39" s="136"/>
      <c r="B39" s="136"/>
      <c r="C39" s="143"/>
      <c r="D39" s="169"/>
      <c r="E39" s="143"/>
      <c r="F39" s="144"/>
      <c r="G39" s="138"/>
      <c r="H39" s="157">
        <f t="shared" si="1"/>
        <v>2539501</v>
      </c>
      <c r="I39" s="134"/>
    </row>
    <row r="40" spans="1:9" s="149" customFormat="1" hidden="1">
      <c r="A40" s="136"/>
      <c r="B40" s="136"/>
      <c r="C40" s="143"/>
      <c r="D40" s="169"/>
      <c r="E40" s="143"/>
      <c r="F40" s="144"/>
      <c r="G40" s="138"/>
      <c r="H40" s="157">
        <f t="shared" si="1"/>
        <v>2539501</v>
      </c>
      <c r="I40" s="134"/>
    </row>
    <row r="41" spans="1:9" s="149" customFormat="1" hidden="1">
      <c r="A41" s="136"/>
      <c r="B41" s="136"/>
      <c r="C41" s="169"/>
      <c r="D41" s="169"/>
      <c r="E41" s="141"/>
      <c r="F41" s="138"/>
      <c r="G41" s="138"/>
      <c r="H41" s="157">
        <f t="shared" si="1"/>
        <v>2539501</v>
      </c>
      <c r="I41" s="134"/>
    </row>
    <row r="42" spans="1:9" s="149" customFormat="1" hidden="1">
      <c r="A42" s="136"/>
      <c r="B42" s="136"/>
      <c r="C42" s="169"/>
      <c r="D42" s="169"/>
      <c r="E42" s="143"/>
      <c r="F42" s="138"/>
      <c r="G42" s="138"/>
      <c r="H42" s="157">
        <f t="shared" si="1"/>
        <v>2539501</v>
      </c>
      <c r="I42" s="134"/>
    </row>
    <row r="43" spans="1:9" s="149" customFormat="1" hidden="1">
      <c r="A43" s="136"/>
      <c r="B43" s="136"/>
      <c r="C43" s="143"/>
      <c r="D43" s="169"/>
      <c r="E43" s="143"/>
      <c r="F43" s="138"/>
      <c r="G43" s="138"/>
      <c r="H43" s="157">
        <f t="shared" si="1"/>
        <v>2539501</v>
      </c>
      <c r="I43" s="134"/>
    </row>
    <row r="44" spans="1:9" s="149" customFormat="1" hidden="1">
      <c r="A44" s="136"/>
      <c r="B44" s="136"/>
      <c r="C44" s="169"/>
      <c r="D44" s="169"/>
      <c r="E44" s="150"/>
      <c r="F44" s="138"/>
      <c r="G44" s="138"/>
      <c r="H44" s="157">
        <f t="shared" si="1"/>
        <v>2539501</v>
      </c>
      <c r="I44" s="134"/>
    </row>
    <row r="45" spans="1:9" s="149" customFormat="1" hidden="1">
      <c r="A45" s="136"/>
      <c r="B45" s="136"/>
      <c r="C45" s="143"/>
      <c r="D45" s="169"/>
      <c r="E45" s="143"/>
      <c r="F45" s="138"/>
      <c r="G45" s="138"/>
      <c r="H45" s="157">
        <f t="shared" si="1"/>
        <v>2539501</v>
      </c>
      <c r="I45" s="134"/>
    </row>
    <row r="46" spans="1:9" s="149" customFormat="1" hidden="1">
      <c r="A46" s="136"/>
      <c r="B46" s="136"/>
      <c r="C46" s="143"/>
      <c r="D46" s="169"/>
      <c r="E46" s="143"/>
      <c r="F46" s="138"/>
      <c r="G46" s="138"/>
      <c r="H46" s="157">
        <f t="shared" si="1"/>
        <v>2539501</v>
      </c>
      <c r="I46" s="134"/>
    </row>
    <row r="47" spans="1:9" s="149" customFormat="1" hidden="1">
      <c r="A47" s="136"/>
      <c r="B47" s="136"/>
      <c r="C47" s="143"/>
      <c r="D47" s="169"/>
      <c r="E47" s="143"/>
      <c r="F47" s="138"/>
      <c r="G47" s="138"/>
      <c r="H47" s="157">
        <f t="shared" si="1"/>
        <v>2539501</v>
      </c>
      <c r="I47" s="134"/>
    </row>
    <row r="48" spans="1:9" s="149" customFormat="1" hidden="1">
      <c r="A48" s="136"/>
      <c r="B48" s="136"/>
      <c r="C48" s="143"/>
      <c r="D48" s="169"/>
      <c r="E48" s="143"/>
      <c r="F48" s="138"/>
      <c r="G48" s="138"/>
      <c r="H48" s="157">
        <f t="shared" si="1"/>
        <v>2539501</v>
      </c>
      <c r="I48" s="134"/>
    </row>
    <row r="49" spans="1:9" s="149" customFormat="1" hidden="1">
      <c r="A49" s="136"/>
      <c r="B49" s="136"/>
      <c r="C49" s="143"/>
      <c r="D49" s="169"/>
      <c r="E49" s="143"/>
      <c r="F49" s="138"/>
      <c r="G49" s="138"/>
      <c r="H49" s="157">
        <f t="shared" si="1"/>
        <v>2539501</v>
      </c>
      <c r="I49" s="134"/>
    </row>
    <row r="50" spans="1:9" s="149" customFormat="1" hidden="1">
      <c r="A50" s="136"/>
      <c r="B50" s="136"/>
      <c r="C50" s="143"/>
      <c r="D50" s="169"/>
      <c r="E50" s="143"/>
      <c r="F50" s="138"/>
      <c r="G50" s="138"/>
      <c r="H50" s="157">
        <f t="shared" si="1"/>
        <v>2539501</v>
      </c>
      <c r="I50" s="134"/>
    </row>
    <row r="51" spans="1:9" s="149" customFormat="1" hidden="1">
      <c r="A51" s="136"/>
      <c r="B51" s="136"/>
      <c r="C51" s="143"/>
      <c r="D51" s="169"/>
      <c r="E51" s="143"/>
      <c r="F51" s="138"/>
      <c r="G51" s="144"/>
      <c r="H51" s="157">
        <f t="shared" si="1"/>
        <v>2539501</v>
      </c>
      <c r="I51" s="134"/>
    </row>
    <row r="52" spans="1:9" s="149" customFormat="1" hidden="1">
      <c r="A52" s="136"/>
      <c r="B52" s="136"/>
      <c r="C52" s="169"/>
      <c r="D52" s="169"/>
      <c r="E52" s="141"/>
      <c r="F52" s="138"/>
      <c r="G52" s="138"/>
      <c r="H52" s="157">
        <f t="shared" si="1"/>
        <v>2539501</v>
      </c>
      <c r="I52" s="134"/>
    </row>
    <row r="53" spans="1:9" s="149" customFormat="1" hidden="1">
      <c r="A53" s="136"/>
      <c r="B53" s="136"/>
      <c r="C53" s="169"/>
      <c r="D53" s="169"/>
      <c r="E53" s="143"/>
      <c r="F53" s="144"/>
      <c r="G53" s="138"/>
      <c r="H53" s="157">
        <f t="shared" si="1"/>
        <v>2539501</v>
      </c>
      <c r="I53" s="134"/>
    </row>
    <row r="54" spans="1:9" s="149" customFormat="1" hidden="1">
      <c r="A54" s="136"/>
      <c r="B54" s="136"/>
      <c r="C54" s="169"/>
      <c r="D54" s="169"/>
      <c r="E54" s="143"/>
      <c r="F54" s="144"/>
      <c r="G54" s="144"/>
      <c r="H54" s="157">
        <f t="shared" si="1"/>
        <v>2539501</v>
      </c>
      <c r="I54" s="134"/>
    </row>
    <row r="55" spans="1:9" s="149" customFormat="1" hidden="1">
      <c r="A55" s="136"/>
      <c r="B55" s="136"/>
      <c r="C55" s="143"/>
      <c r="D55" s="169"/>
      <c r="E55" s="143"/>
      <c r="F55" s="138"/>
      <c r="G55" s="144"/>
      <c r="H55" s="157">
        <f t="shared" si="1"/>
        <v>2539501</v>
      </c>
      <c r="I55" s="134"/>
    </row>
    <row r="56" spans="1:9" s="149" customFormat="1" hidden="1">
      <c r="A56" s="136"/>
      <c r="B56" s="136"/>
      <c r="C56" s="169"/>
      <c r="D56" s="143"/>
      <c r="E56" s="141"/>
      <c r="F56" s="138"/>
      <c r="G56" s="138"/>
      <c r="H56" s="157">
        <f t="shared" si="1"/>
        <v>2539501</v>
      </c>
      <c r="I56" s="134"/>
    </row>
    <row r="57" spans="1:9" s="149" customFormat="1" hidden="1">
      <c r="A57" s="136"/>
      <c r="B57" s="136"/>
      <c r="C57" s="169"/>
      <c r="D57" s="169"/>
      <c r="E57" s="143"/>
      <c r="F57" s="138"/>
      <c r="G57" s="138"/>
      <c r="H57" s="157">
        <f t="shared" si="1"/>
        <v>2539501</v>
      </c>
      <c r="I57" s="134"/>
    </row>
    <row r="58" spans="1:9" s="149" customFormat="1" hidden="1">
      <c r="A58" s="136"/>
      <c r="B58" s="136"/>
      <c r="C58" s="143"/>
      <c r="D58" s="169"/>
      <c r="E58" s="143"/>
      <c r="F58" s="144"/>
      <c r="G58" s="138"/>
      <c r="H58" s="157">
        <f t="shared" si="1"/>
        <v>2539501</v>
      </c>
      <c r="I58" s="134"/>
    </row>
    <row r="59" spans="1:9" s="149" customFormat="1" hidden="1">
      <c r="A59" s="136"/>
      <c r="B59" s="136"/>
      <c r="C59" s="143"/>
      <c r="D59" s="169"/>
      <c r="E59" s="143"/>
      <c r="F59" s="144"/>
      <c r="G59" s="138"/>
      <c r="H59" s="157">
        <f t="shared" si="1"/>
        <v>2539501</v>
      </c>
      <c r="I59" s="134"/>
    </row>
    <row r="60" spans="1:9" s="149" customFormat="1" hidden="1">
      <c r="A60" s="136"/>
      <c r="B60" s="136"/>
      <c r="C60" s="169"/>
      <c r="D60" s="143"/>
      <c r="E60" s="141"/>
      <c r="F60" s="138"/>
      <c r="G60" s="138"/>
      <c r="H60" s="157">
        <f t="shared" si="1"/>
        <v>2539501</v>
      </c>
      <c r="I60" s="134"/>
    </row>
    <row r="61" spans="1:9" s="149" customFormat="1" hidden="1">
      <c r="A61" s="136"/>
      <c r="B61" s="136"/>
      <c r="C61" s="169"/>
      <c r="D61" s="169"/>
      <c r="E61" s="143"/>
      <c r="F61" s="138"/>
      <c r="G61" s="138"/>
      <c r="H61" s="157">
        <f t="shared" si="1"/>
        <v>2539501</v>
      </c>
      <c r="I61" s="134"/>
    </row>
    <row r="62" spans="1:9" s="149" customFormat="1" hidden="1">
      <c r="A62" s="136"/>
      <c r="B62" s="136"/>
      <c r="C62" s="143"/>
      <c r="D62" s="169"/>
      <c r="E62" s="143"/>
      <c r="F62" s="138"/>
      <c r="G62" s="138"/>
      <c r="H62" s="157">
        <f t="shared" si="1"/>
        <v>2539501</v>
      </c>
      <c r="I62" s="134"/>
    </row>
    <row r="63" spans="1:9" s="149" customFormat="1" hidden="1">
      <c r="A63" s="136"/>
      <c r="B63" s="136"/>
      <c r="C63" s="143"/>
      <c r="D63" s="169"/>
      <c r="E63" s="143"/>
      <c r="F63" s="138"/>
      <c r="G63" s="138"/>
      <c r="H63" s="157">
        <f t="shared" si="1"/>
        <v>2539501</v>
      </c>
      <c r="I63" s="134"/>
    </row>
    <row r="64" spans="1:9" s="149" customFormat="1" hidden="1">
      <c r="A64" s="136"/>
      <c r="B64" s="136"/>
      <c r="C64" s="169"/>
      <c r="D64" s="169"/>
      <c r="E64" s="141"/>
      <c r="F64" s="138"/>
      <c r="G64" s="138"/>
      <c r="H64" s="157">
        <f t="shared" si="1"/>
        <v>2539501</v>
      </c>
      <c r="I64" s="134"/>
    </row>
    <row r="65" spans="1:9" s="149" customFormat="1" hidden="1">
      <c r="A65" s="136"/>
      <c r="B65" s="136"/>
      <c r="C65" s="169"/>
      <c r="D65" s="169"/>
      <c r="E65" s="143"/>
      <c r="F65" s="138"/>
      <c r="G65" s="138"/>
      <c r="H65" s="157">
        <f t="shared" si="1"/>
        <v>2539501</v>
      </c>
      <c r="I65" s="134"/>
    </row>
    <row r="66" spans="1:9" s="149" customFormat="1" hidden="1">
      <c r="A66" s="136"/>
      <c r="B66" s="136"/>
      <c r="C66" s="143"/>
      <c r="D66" s="169"/>
      <c r="E66" s="143"/>
      <c r="F66" s="138"/>
      <c r="G66" s="138"/>
      <c r="H66" s="157">
        <f t="shared" si="1"/>
        <v>2539501</v>
      </c>
      <c r="I66" s="134"/>
    </row>
    <row r="67" spans="1:9" s="149" customFormat="1" hidden="1">
      <c r="A67" s="136"/>
      <c r="B67" s="136"/>
      <c r="C67" s="143"/>
      <c r="D67" s="169"/>
      <c r="E67" s="143"/>
      <c r="F67" s="138"/>
      <c r="G67" s="138"/>
      <c r="H67" s="157">
        <f t="shared" si="1"/>
        <v>2539501</v>
      </c>
      <c r="I67" s="134"/>
    </row>
    <row r="68" spans="1:9" s="149" customFormat="1" hidden="1">
      <c r="A68" s="136"/>
      <c r="B68" s="136"/>
      <c r="C68" s="169"/>
      <c r="D68" s="169"/>
      <c r="E68" s="141"/>
      <c r="F68" s="138"/>
      <c r="G68" s="138"/>
      <c r="H68" s="157">
        <f t="shared" si="1"/>
        <v>2539501</v>
      </c>
      <c r="I68" s="134"/>
    </row>
    <row r="69" spans="1:9" s="149" customFormat="1" hidden="1">
      <c r="A69" s="136"/>
      <c r="B69" s="136"/>
      <c r="C69" s="169"/>
      <c r="D69" s="169"/>
      <c r="E69" s="141"/>
      <c r="F69" s="138"/>
      <c r="G69" s="138"/>
      <c r="H69" s="157">
        <f t="shared" si="1"/>
        <v>2539501</v>
      </c>
      <c r="I69" s="134"/>
    </row>
    <row r="70" spans="1:9" s="149" customFormat="1" hidden="1">
      <c r="A70" s="136"/>
      <c r="B70" s="136"/>
      <c r="C70" s="169"/>
      <c r="D70" s="169"/>
      <c r="E70" s="143"/>
      <c r="F70" s="138"/>
      <c r="G70" s="138"/>
      <c r="H70" s="157">
        <f t="shared" si="1"/>
        <v>2539501</v>
      </c>
      <c r="I70" s="134"/>
    </row>
    <row r="71" spans="1:9" s="149" customFormat="1" hidden="1">
      <c r="A71" s="136"/>
      <c r="B71" s="136"/>
      <c r="C71" s="143"/>
      <c r="D71" s="169"/>
      <c r="E71" s="143"/>
      <c r="F71" s="138"/>
      <c r="G71" s="138"/>
      <c r="H71" s="157">
        <f t="shared" si="1"/>
        <v>2539501</v>
      </c>
      <c r="I71" s="134"/>
    </row>
    <row r="72" spans="1:9" s="149" customFormat="1" hidden="1">
      <c r="A72" s="136"/>
      <c r="B72" s="136"/>
      <c r="C72" s="169"/>
      <c r="D72" s="169"/>
      <c r="E72" s="141"/>
      <c r="F72" s="138"/>
      <c r="G72" s="138"/>
      <c r="H72" s="157">
        <f t="shared" si="1"/>
        <v>2539501</v>
      </c>
      <c r="I72" s="134"/>
    </row>
    <row r="73" spans="1:9" s="149" customFormat="1" hidden="1">
      <c r="A73" s="136"/>
      <c r="B73" s="136"/>
      <c r="C73" s="169"/>
      <c r="D73" s="169"/>
      <c r="E73" s="143"/>
      <c r="F73" s="144"/>
      <c r="G73" s="144"/>
      <c r="H73" s="157">
        <f t="shared" si="1"/>
        <v>2539501</v>
      </c>
      <c r="I73" s="134"/>
    </row>
    <row r="74" spans="1:9" s="149" customFormat="1" hidden="1">
      <c r="A74" s="136"/>
      <c r="B74" s="136"/>
      <c r="C74" s="143"/>
      <c r="D74" s="169"/>
      <c r="E74" s="143"/>
      <c r="F74" s="140"/>
      <c r="G74" s="144"/>
      <c r="H74" s="157">
        <f t="shared" si="1"/>
        <v>2539501</v>
      </c>
      <c r="I74" s="134"/>
    </row>
    <row r="75" spans="1:9" s="149" customFormat="1" hidden="1">
      <c r="A75" s="136"/>
      <c r="B75" s="136"/>
      <c r="C75" s="143"/>
      <c r="D75" s="169"/>
      <c r="E75" s="143"/>
      <c r="F75" s="140"/>
      <c r="G75" s="144"/>
      <c r="H75" s="157">
        <f t="shared" si="1"/>
        <v>2539501</v>
      </c>
      <c r="I75" s="134"/>
    </row>
    <row r="76" spans="1:9" s="149" customFormat="1" hidden="1">
      <c r="A76" s="136"/>
      <c r="B76" s="136"/>
      <c r="C76" s="169"/>
      <c r="D76" s="169"/>
      <c r="E76" s="141"/>
      <c r="F76" s="138"/>
      <c r="G76" s="138"/>
      <c r="H76" s="157">
        <f t="shared" si="1"/>
        <v>2539501</v>
      </c>
      <c r="I76" s="134"/>
    </row>
    <row r="77" spans="1:9" s="149" customFormat="1" hidden="1">
      <c r="A77" s="136"/>
      <c r="B77" s="136"/>
      <c r="C77" s="169"/>
      <c r="D77" s="169"/>
      <c r="E77" s="143"/>
      <c r="F77" s="153"/>
      <c r="G77" s="153"/>
      <c r="H77" s="157">
        <f t="shared" si="1"/>
        <v>2539501</v>
      </c>
      <c r="I77" s="134"/>
    </row>
    <row r="78" spans="1:9" s="149" customFormat="1" hidden="1">
      <c r="A78" s="136"/>
      <c r="B78" s="136"/>
      <c r="C78" s="169"/>
      <c r="D78" s="169"/>
      <c r="E78" s="143"/>
      <c r="F78" s="144"/>
      <c r="G78" s="144"/>
      <c r="H78" s="157">
        <f t="shared" si="1"/>
        <v>2539501</v>
      </c>
      <c r="I78" s="134"/>
    </row>
    <row r="79" spans="1:9" s="149" customFormat="1" hidden="1">
      <c r="A79" s="136"/>
      <c r="B79" s="136"/>
      <c r="C79" s="143"/>
      <c r="D79" s="169"/>
      <c r="E79" s="143"/>
      <c r="F79" s="138"/>
      <c r="G79" s="144"/>
      <c r="H79" s="157">
        <f t="shared" si="1"/>
        <v>2539501</v>
      </c>
      <c r="I79" s="134"/>
    </row>
    <row r="80" spans="1:9" s="149" customFormat="1" hidden="1">
      <c r="A80" s="136"/>
      <c r="B80" s="136"/>
      <c r="C80" s="169"/>
      <c r="D80" s="169"/>
      <c r="E80" s="141"/>
      <c r="F80" s="138"/>
      <c r="G80" s="138"/>
      <c r="H80" s="157">
        <f t="shared" si="1"/>
        <v>2539501</v>
      </c>
      <c r="I80" s="134"/>
    </row>
    <row r="81" spans="1:9" s="149" customFormat="1" hidden="1">
      <c r="A81" s="136"/>
      <c r="B81" s="136"/>
      <c r="C81" s="169"/>
      <c r="D81" s="169"/>
      <c r="E81" s="143"/>
      <c r="F81" s="138"/>
      <c r="G81" s="138"/>
      <c r="H81" s="157">
        <f t="shared" si="1"/>
        <v>2539501</v>
      </c>
      <c r="I81" s="134"/>
    </row>
    <row r="82" spans="1:9" s="149" customFormat="1" hidden="1">
      <c r="A82" s="172"/>
      <c r="B82" s="172"/>
      <c r="C82" s="143"/>
      <c r="D82" s="169"/>
      <c r="E82" s="143"/>
      <c r="F82" s="138"/>
      <c r="G82" s="138"/>
      <c r="H82" s="157">
        <f t="shared" si="1"/>
        <v>2539501</v>
      </c>
      <c r="I82" s="134"/>
    </row>
    <row r="83" spans="1:9" s="149" customFormat="1" hidden="1">
      <c r="A83" s="172"/>
      <c r="B83" s="172"/>
      <c r="C83" s="169"/>
      <c r="D83" s="143"/>
      <c r="E83" s="141"/>
      <c r="F83" s="138"/>
      <c r="G83" s="138"/>
      <c r="H83" s="157">
        <f t="shared" si="1"/>
        <v>2539501</v>
      </c>
      <c r="I83" s="134"/>
    </row>
    <row r="84" spans="1:9" s="149" customFormat="1" hidden="1">
      <c r="A84" s="136"/>
      <c r="B84" s="136"/>
      <c r="C84" s="169"/>
      <c r="D84" s="169"/>
      <c r="E84" s="143"/>
      <c r="F84" s="138"/>
      <c r="G84" s="138"/>
      <c r="H84" s="157">
        <f t="shared" si="1"/>
        <v>2539501</v>
      </c>
      <c r="I84" s="134"/>
    </row>
    <row r="85" spans="1:9" s="149" customFormat="1" hidden="1">
      <c r="A85" s="136"/>
      <c r="B85" s="136"/>
      <c r="C85" s="143"/>
      <c r="D85" s="169"/>
      <c r="E85" s="143"/>
      <c r="F85" s="138"/>
      <c r="G85" s="138"/>
      <c r="H85" s="157">
        <f t="shared" si="1"/>
        <v>2539501</v>
      </c>
      <c r="I85" s="134"/>
    </row>
    <row r="86" spans="1:9" s="149" customFormat="1" hidden="1">
      <c r="A86" s="136"/>
      <c r="B86" s="136"/>
      <c r="C86" s="169"/>
      <c r="D86" s="169"/>
      <c r="E86" s="141"/>
      <c r="F86" s="138"/>
      <c r="G86" s="138"/>
      <c r="H86" s="157">
        <f t="shared" ref="H86:H92" si="2">H85+F86-G86</f>
        <v>2539501</v>
      </c>
      <c r="I86" s="134"/>
    </row>
    <row r="87" spans="1:9" s="149" customFormat="1" hidden="1">
      <c r="A87" s="136"/>
      <c r="B87" s="136"/>
      <c r="C87" s="169"/>
      <c r="D87" s="169"/>
      <c r="E87" s="143"/>
      <c r="F87" s="138"/>
      <c r="G87" s="138"/>
      <c r="H87" s="157">
        <f t="shared" si="2"/>
        <v>2539501</v>
      </c>
      <c r="I87" s="134"/>
    </row>
    <row r="88" spans="1:9" s="149" customFormat="1" hidden="1">
      <c r="A88" s="136"/>
      <c r="B88" s="136"/>
      <c r="C88" s="143"/>
      <c r="D88" s="169"/>
      <c r="E88" s="143"/>
      <c r="F88" s="144"/>
      <c r="G88" s="138"/>
      <c r="H88" s="157">
        <f t="shared" si="2"/>
        <v>2539501</v>
      </c>
      <c r="I88" s="237"/>
    </row>
    <row r="89" spans="1:9" s="149" customFormat="1" hidden="1">
      <c r="A89" s="136"/>
      <c r="B89" s="136"/>
      <c r="C89" s="169"/>
      <c r="D89" s="169"/>
      <c r="E89" s="141"/>
      <c r="F89" s="138"/>
      <c r="G89" s="138"/>
      <c r="H89" s="157">
        <f t="shared" si="2"/>
        <v>2539501</v>
      </c>
      <c r="I89" s="237"/>
    </row>
    <row r="90" spans="1:9" s="149" customFormat="1" hidden="1">
      <c r="A90" s="136"/>
      <c r="B90" s="136"/>
      <c r="C90" s="169"/>
      <c r="D90" s="169"/>
      <c r="E90" s="141"/>
      <c r="F90" s="138"/>
      <c r="G90" s="138"/>
      <c r="H90" s="157">
        <f t="shared" si="2"/>
        <v>2539501</v>
      </c>
      <c r="I90" s="132"/>
    </row>
    <row r="91" spans="1:9" s="149" customFormat="1" hidden="1">
      <c r="A91" s="136"/>
      <c r="B91" s="136"/>
      <c r="C91" s="137"/>
      <c r="D91" s="137"/>
      <c r="E91" s="143"/>
      <c r="F91" s="144"/>
      <c r="G91" s="144"/>
      <c r="H91" s="157">
        <f t="shared" si="2"/>
        <v>2539501</v>
      </c>
      <c r="I91" s="132"/>
    </row>
    <row r="92" spans="1:9" s="149" customFormat="1" hidden="1">
      <c r="A92" s="136"/>
      <c r="B92" s="136"/>
      <c r="C92" s="137"/>
      <c r="D92" s="137"/>
      <c r="E92" s="137"/>
      <c r="F92" s="138"/>
      <c r="G92" s="144"/>
      <c r="H92" s="157">
        <f t="shared" si="2"/>
        <v>2539501</v>
      </c>
      <c r="I92" s="132"/>
    </row>
    <row r="93" spans="1:9" s="149" customFormat="1" hidden="1">
      <c r="A93" s="136"/>
      <c r="B93" s="136"/>
      <c r="C93" s="137"/>
      <c r="D93" s="137"/>
      <c r="E93" s="143"/>
      <c r="F93" s="138"/>
      <c r="G93" s="138"/>
      <c r="H93" s="139"/>
      <c r="I93" s="132"/>
    </row>
    <row r="94" spans="1:9" s="149" customFormat="1" hidden="1">
      <c r="A94" s="136"/>
      <c r="B94" s="136"/>
      <c r="C94" s="137"/>
      <c r="D94" s="137"/>
      <c r="E94" s="141"/>
      <c r="F94" s="138"/>
      <c r="G94" s="138"/>
      <c r="H94" s="139"/>
      <c r="I94" s="132"/>
    </row>
    <row r="95" spans="1:9" s="149" customFormat="1" hidden="1">
      <c r="A95" s="136"/>
      <c r="B95" s="136"/>
      <c r="C95" s="137"/>
      <c r="D95" s="137"/>
      <c r="E95" s="143"/>
      <c r="F95" s="138"/>
      <c r="G95" s="138"/>
      <c r="H95" s="139"/>
      <c r="I95" s="132"/>
    </row>
    <row r="96" spans="1:9" s="149" customFormat="1" hidden="1">
      <c r="A96" s="136"/>
      <c r="B96" s="136"/>
      <c r="C96" s="146"/>
      <c r="D96" s="137"/>
      <c r="E96" s="143"/>
      <c r="F96" s="138"/>
      <c r="G96" s="138"/>
      <c r="H96" s="139"/>
      <c r="I96" s="132"/>
    </row>
    <row r="97" spans="1:9" s="149" customFormat="1" hidden="1">
      <c r="A97" s="136"/>
      <c r="B97" s="136"/>
      <c r="C97" s="137"/>
      <c r="D97" s="137"/>
      <c r="E97" s="161"/>
      <c r="F97" s="138"/>
      <c r="G97" s="138"/>
      <c r="H97" s="165"/>
      <c r="I97" s="132"/>
    </row>
    <row r="98" spans="1:9" s="149" customFormat="1" hidden="1">
      <c r="A98" s="136"/>
      <c r="B98" s="136"/>
      <c r="C98" s="137"/>
      <c r="D98" s="137"/>
      <c r="E98" s="143"/>
      <c r="F98" s="138"/>
      <c r="G98" s="138"/>
      <c r="H98" s="139"/>
      <c r="I98" s="132"/>
    </row>
    <row r="99" spans="1:9" s="149" customFormat="1" hidden="1">
      <c r="A99" s="136"/>
      <c r="B99" s="136"/>
      <c r="C99" s="146"/>
      <c r="D99" s="137"/>
      <c r="E99" s="143"/>
      <c r="F99" s="138"/>
      <c r="G99" s="138"/>
      <c r="H99" s="139"/>
      <c r="I99" s="134"/>
    </row>
    <row r="100" spans="1:9" s="149" customFormat="1" hidden="1">
      <c r="A100" s="136"/>
      <c r="B100" s="136"/>
      <c r="C100" s="146"/>
      <c r="D100" s="137"/>
      <c r="E100" s="143"/>
      <c r="F100" s="138"/>
      <c r="G100" s="138"/>
      <c r="H100" s="139"/>
      <c r="I100" s="134"/>
    </row>
    <row r="101" spans="1:9" s="149" customFormat="1" hidden="1">
      <c r="A101" s="136"/>
      <c r="B101" s="136"/>
      <c r="C101" s="137"/>
      <c r="D101" s="146"/>
      <c r="E101" s="161"/>
      <c r="F101" s="138"/>
      <c r="G101" s="138"/>
      <c r="H101" s="165"/>
      <c r="I101" s="134"/>
    </row>
    <row r="102" spans="1:9" s="149" customFormat="1" hidden="1">
      <c r="A102" s="136"/>
      <c r="B102" s="136"/>
      <c r="C102" s="137"/>
      <c r="D102" s="137"/>
      <c r="E102" s="143"/>
      <c r="F102" s="138"/>
      <c r="G102" s="138"/>
      <c r="H102" s="139"/>
      <c r="I102" s="134"/>
    </row>
    <row r="103" spans="1:9" s="149" customFormat="1" hidden="1">
      <c r="A103" s="136"/>
      <c r="B103" s="136"/>
      <c r="C103" s="146"/>
      <c r="D103" s="137"/>
      <c r="E103" s="143"/>
      <c r="F103" s="138"/>
      <c r="G103" s="138"/>
      <c r="H103" s="139"/>
      <c r="I103" s="134"/>
    </row>
    <row r="104" spans="1:9" s="149" customFormat="1" hidden="1">
      <c r="A104" s="136"/>
      <c r="B104" s="136"/>
      <c r="C104" s="137"/>
      <c r="D104" s="146"/>
      <c r="E104" s="161"/>
      <c r="F104" s="138"/>
      <c r="G104" s="138"/>
      <c r="H104" s="165"/>
      <c r="I104" s="134"/>
    </row>
    <row r="105" spans="1:9" s="149" customFormat="1" hidden="1">
      <c r="A105" s="136"/>
      <c r="B105" s="136"/>
      <c r="C105" s="137"/>
      <c r="D105" s="137"/>
      <c r="E105" s="143"/>
      <c r="F105" s="138"/>
      <c r="G105" s="138"/>
      <c r="H105" s="139"/>
      <c r="I105" s="134"/>
    </row>
    <row r="106" spans="1:9" s="149" customFormat="1" hidden="1">
      <c r="A106" s="136"/>
      <c r="B106" s="136"/>
      <c r="C106" s="146"/>
      <c r="D106" s="137"/>
      <c r="E106" s="143"/>
      <c r="F106" s="144"/>
      <c r="G106" s="138"/>
      <c r="H106" s="154"/>
      <c r="I106" s="134"/>
    </row>
    <row r="107" spans="1:9" s="149" customFormat="1" hidden="1">
      <c r="A107" s="136"/>
      <c r="B107" s="136"/>
      <c r="C107" s="137"/>
      <c r="D107" s="137"/>
      <c r="E107" s="161"/>
      <c r="F107" s="138"/>
      <c r="G107" s="138"/>
      <c r="H107" s="165"/>
      <c r="I107" s="134"/>
    </row>
    <row r="108" spans="1:9">
      <c r="A108" s="43"/>
      <c r="B108" s="43"/>
      <c r="C108" s="44"/>
      <c r="D108" s="44"/>
      <c r="E108" s="162" t="s">
        <v>35</v>
      </c>
      <c r="F108" s="144"/>
      <c r="G108" s="144"/>
      <c r="H108" s="257">
        <f>H20</f>
        <v>2999572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zoomScale="96" zoomScaleNormal="96" workbookViewId="0">
      <pane xSplit="1" ySplit="7" topLeftCell="Z8" activePane="bottomRight" state="frozen"/>
      <selection pane="topRight" activeCell="B1" sqref="B1"/>
      <selection pane="bottomLeft" activeCell="A8" sqref="A8"/>
      <selection pane="bottomRight" activeCell="AC18" sqref="AC18"/>
    </sheetView>
  </sheetViews>
  <sheetFormatPr defaultColWidth="17.85546875" defaultRowHeight="15"/>
  <cols>
    <col min="1" max="1" width="55.570312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27</v>
      </c>
      <c r="B1" s="32"/>
      <c r="C1" s="45"/>
    </row>
    <row r="2" spans="1:33" ht="15.75">
      <c r="A2" s="32" t="s">
        <v>28</v>
      </c>
      <c r="B2" s="32"/>
      <c r="C2" s="45"/>
    </row>
    <row r="3" spans="1:33" ht="15.75">
      <c r="A3" s="32" t="s">
        <v>29</v>
      </c>
      <c r="B3" s="32"/>
      <c r="C3" s="45"/>
    </row>
    <row r="5" spans="1:33" ht="30">
      <c r="A5" s="244" t="s">
        <v>38</v>
      </c>
      <c r="B5" s="244"/>
      <c r="C5" s="244"/>
      <c r="D5" s="244"/>
      <c r="E5" s="244"/>
      <c r="F5" s="244"/>
      <c r="G5" s="244"/>
      <c r="H5" s="244"/>
      <c r="I5" s="244"/>
      <c r="J5" s="244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42917</v>
      </c>
      <c r="C7" s="53">
        <f>B7+1</f>
        <v>42918</v>
      </c>
      <c r="D7" s="53">
        <f t="shared" ref="D7:AC7" si="0">C7+1</f>
        <v>42919</v>
      </c>
      <c r="E7" s="53">
        <f t="shared" si="0"/>
        <v>42920</v>
      </c>
      <c r="F7" s="53">
        <f t="shared" si="0"/>
        <v>42921</v>
      </c>
      <c r="G7" s="53">
        <f t="shared" si="0"/>
        <v>42922</v>
      </c>
      <c r="H7" s="53">
        <f t="shared" si="0"/>
        <v>42923</v>
      </c>
      <c r="I7" s="53">
        <f t="shared" si="0"/>
        <v>42924</v>
      </c>
      <c r="J7" s="53">
        <f t="shared" si="0"/>
        <v>42925</v>
      </c>
      <c r="K7" s="53">
        <f t="shared" si="0"/>
        <v>42926</v>
      </c>
      <c r="L7" s="53">
        <f t="shared" si="0"/>
        <v>42927</v>
      </c>
      <c r="M7" s="53">
        <f t="shared" si="0"/>
        <v>42928</v>
      </c>
      <c r="N7" s="53">
        <f t="shared" si="0"/>
        <v>42929</v>
      </c>
      <c r="O7" s="53">
        <f t="shared" si="0"/>
        <v>42930</v>
      </c>
      <c r="P7" s="53">
        <f t="shared" si="0"/>
        <v>42931</v>
      </c>
      <c r="Q7" s="53">
        <f t="shared" si="0"/>
        <v>42932</v>
      </c>
      <c r="R7" s="53">
        <f t="shared" si="0"/>
        <v>42933</v>
      </c>
      <c r="S7" s="53">
        <f t="shared" si="0"/>
        <v>42934</v>
      </c>
      <c r="T7" s="53">
        <f t="shared" si="0"/>
        <v>42935</v>
      </c>
      <c r="U7" s="53">
        <f t="shared" si="0"/>
        <v>42936</v>
      </c>
      <c r="V7" s="53">
        <f t="shared" si="0"/>
        <v>42937</v>
      </c>
      <c r="W7" s="53">
        <f t="shared" si="0"/>
        <v>42938</v>
      </c>
      <c r="X7" s="53">
        <f t="shared" si="0"/>
        <v>42939</v>
      </c>
      <c r="Y7" s="53">
        <f t="shared" si="0"/>
        <v>42940</v>
      </c>
      <c r="Z7" s="53">
        <f t="shared" si="0"/>
        <v>42941</v>
      </c>
      <c r="AA7" s="53">
        <f t="shared" si="0"/>
        <v>42942</v>
      </c>
      <c r="AB7" s="53">
        <f t="shared" si="0"/>
        <v>42943</v>
      </c>
      <c r="AC7" s="53">
        <f t="shared" si="0"/>
        <v>42944</v>
      </c>
      <c r="AD7" s="53">
        <f t="shared" ref="AD7" si="1">AC7+1</f>
        <v>42945</v>
      </c>
      <c r="AE7" s="53">
        <f t="shared" ref="AE7:AF7" si="2">AD7+1</f>
        <v>42946</v>
      </c>
      <c r="AF7" s="53">
        <f t="shared" si="2"/>
        <v>42947</v>
      </c>
      <c r="AG7" s="52" t="s">
        <v>10</v>
      </c>
    </row>
    <row r="8" spans="1:33" ht="15.75">
      <c r="A8" s="54" t="s">
        <v>39</v>
      </c>
      <c r="B8" s="125">
        <v>19145000</v>
      </c>
      <c r="C8" s="55">
        <v>29415000</v>
      </c>
      <c r="D8" s="55">
        <v>10481000</v>
      </c>
      <c r="E8" s="55">
        <v>11598000</v>
      </c>
      <c r="F8" s="55">
        <v>9608000</v>
      </c>
      <c r="G8" s="56">
        <v>13566000</v>
      </c>
      <c r="H8" s="56">
        <v>12890000</v>
      </c>
      <c r="I8" s="56">
        <v>16105000</v>
      </c>
      <c r="J8" s="55">
        <v>27163000</v>
      </c>
      <c r="K8" s="55">
        <v>12817000</v>
      </c>
      <c r="L8" s="55">
        <v>11011000</v>
      </c>
      <c r="M8" s="55">
        <v>11911000</v>
      </c>
      <c r="N8" s="55">
        <v>12694000</v>
      </c>
      <c r="O8" s="55">
        <v>14048000</v>
      </c>
      <c r="P8" s="55">
        <v>21521000</v>
      </c>
      <c r="Q8" s="57">
        <v>29722000</v>
      </c>
      <c r="R8" s="55">
        <v>11698000</v>
      </c>
      <c r="S8" s="55">
        <v>13266000</v>
      </c>
      <c r="T8" s="55">
        <v>13741000</v>
      </c>
      <c r="U8" s="55">
        <v>14910000</v>
      </c>
      <c r="V8" s="55">
        <v>12829000</v>
      </c>
      <c r="W8" s="55">
        <v>20257000</v>
      </c>
      <c r="X8" s="55">
        <v>31614000</v>
      </c>
      <c r="Y8" s="55">
        <v>12377000</v>
      </c>
      <c r="Z8" s="15">
        <v>12774000</v>
      </c>
      <c r="AA8" s="55">
        <v>14377000</v>
      </c>
      <c r="AB8" s="55">
        <v>14024000</v>
      </c>
      <c r="AC8" s="55">
        <v>13170000</v>
      </c>
      <c r="AD8" s="55">
        <v>18892000</v>
      </c>
      <c r="AE8" s="55">
        <v>29788000</v>
      </c>
      <c r="AF8" s="55">
        <v>9427000</v>
      </c>
      <c r="AG8" s="49">
        <f>SUM(B8:AF8)</f>
        <v>506839000</v>
      </c>
    </row>
    <row r="9" spans="1:33" ht="15.75">
      <c r="A9" s="54" t="s">
        <v>36</v>
      </c>
      <c r="B9" s="55">
        <v>340000</v>
      </c>
      <c r="C9" s="55">
        <v>436000</v>
      </c>
      <c r="D9" s="55">
        <v>582000</v>
      </c>
      <c r="E9" s="55"/>
      <c r="F9" s="55">
        <v>129000</v>
      </c>
      <c r="G9" s="56"/>
      <c r="H9" s="56">
        <v>395000</v>
      </c>
      <c r="I9" s="56">
        <v>340000</v>
      </c>
      <c r="J9" s="58">
        <v>390000</v>
      </c>
      <c r="K9" s="55">
        <v>133000</v>
      </c>
      <c r="L9" s="55"/>
      <c r="M9" s="55">
        <v>138000</v>
      </c>
      <c r="N9" s="55">
        <v>312000</v>
      </c>
      <c r="O9" s="55"/>
      <c r="P9" s="55">
        <v>1157000</v>
      </c>
      <c r="Q9" s="55">
        <v>800500</v>
      </c>
      <c r="R9" s="55"/>
      <c r="S9" s="55">
        <v>368000</v>
      </c>
      <c r="T9" s="55"/>
      <c r="U9" s="55">
        <v>511000</v>
      </c>
      <c r="V9" s="55">
        <v>229000</v>
      </c>
      <c r="W9" s="55">
        <v>356000</v>
      </c>
      <c r="X9" s="55">
        <v>280000</v>
      </c>
      <c r="Y9" s="55">
        <v>73000</v>
      </c>
      <c r="Z9" s="55">
        <v>441000</v>
      </c>
      <c r="AA9" s="55">
        <v>434000</v>
      </c>
      <c r="AB9" s="55">
        <v>74000</v>
      </c>
      <c r="AC9" s="55">
        <v>87000</v>
      </c>
      <c r="AD9" s="55">
        <v>396000</v>
      </c>
      <c r="AE9" s="55">
        <v>1111000</v>
      </c>
      <c r="AF9" s="55">
        <v>486000</v>
      </c>
      <c r="AG9" s="49">
        <f>SUM(C9:AF9)</f>
        <v>9658500</v>
      </c>
    </row>
    <row r="10" spans="1:33">
      <c r="A10" s="59" t="s">
        <v>37</v>
      </c>
      <c r="B10" s="54"/>
      <c r="C10" s="127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5"/>
      <c r="AF10" s="125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19485000</v>
      </c>
      <c r="C11" s="62">
        <f>SUM(C8:C10)</f>
        <v>29851000</v>
      </c>
      <c r="D11" s="62">
        <f>SUM(D8:D10)</f>
        <v>11063000</v>
      </c>
      <c r="E11" s="62">
        <f t="shared" ref="E11:AG11" si="3">SUM(E8:E10)</f>
        <v>11598000</v>
      </c>
      <c r="F11" s="62">
        <f t="shared" si="3"/>
        <v>9737000</v>
      </c>
      <c r="G11" s="62">
        <f t="shared" si="3"/>
        <v>13566000</v>
      </c>
      <c r="H11" s="62">
        <f t="shared" si="3"/>
        <v>13285000</v>
      </c>
      <c r="I11" s="62">
        <f t="shared" si="3"/>
        <v>16445000</v>
      </c>
      <c r="J11" s="62">
        <f t="shared" si="3"/>
        <v>27553000</v>
      </c>
      <c r="K11" s="62">
        <f t="shared" si="3"/>
        <v>12950000</v>
      </c>
      <c r="L11" s="62">
        <f t="shared" si="3"/>
        <v>11011000</v>
      </c>
      <c r="M11" s="62">
        <f t="shared" si="3"/>
        <v>12049000</v>
      </c>
      <c r="N11" s="62">
        <f t="shared" si="3"/>
        <v>13006000</v>
      </c>
      <c r="O11" s="62">
        <f t="shared" si="3"/>
        <v>14048000</v>
      </c>
      <c r="P11" s="62">
        <f t="shared" si="3"/>
        <v>22678000</v>
      </c>
      <c r="Q11" s="62">
        <f t="shared" si="3"/>
        <v>30522500</v>
      </c>
      <c r="R11" s="62">
        <f t="shared" si="3"/>
        <v>11698000</v>
      </c>
      <c r="S11" s="62">
        <f t="shared" si="3"/>
        <v>13634000</v>
      </c>
      <c r="T11" s="62">
        <f t="shared" si="3"/>
        <v>13741000</v>
      </c>
      <c r="U11" s="62">
        <f t="shared" si="3"/>
        <v>15421000</v>
      </c>
      <c r="V11" s="62">
        <f t="shared" si="3"/>
        <v>13058000</v>
      </c>
      <c r="W11" s="62">
        <f t="shared" si="3"/>
        <v>20613000</v>
      </c>
      <c r="X11" s="62">
        <f t="shared" si="3"/>
        <v>31894000</v>
      </c>
      <c r="Y11" s="62">
        <f t="shared" si="3"/>
        <v>12450000</v>
      </c>
      <c r="Z11" s="62">
        <f t="shared" si="3"/>
        <v>13215000</v>
      </c>
      <c r="AA11" s="62">
        <f t="shared" si="3"/>
        <v>14811000</v>
      </c>
      <c r="AB11" s="62">
        <f>SUM(AB8:AB10)</f>
        <v>14098000</v>
      </c>
      <c r="AC11" s="62">
        <f t="shared" si="3"/>
        <v>13257000</v>
      </c>
      <c r="AD11" s="62">
        <f t="shared" si="3"/>
        <v>19288000</v>
      </c>
      <c r="AE11" s="62">
        <f t="shared" si="3"/>
        <v>30899000</v>
      </c>
      <c r="AF11" s="62">
        <f t="shared" ref="AF11" si="4">SUM(AF8:AF10)</f>
        <v>9913000</v>
      </c>
      <c r="AG11" s="62">
        <f t="shared" si="3"/>
        <v>516497500</v>
      </c>
    </row>
    <row r="13" spans="1:33">
      <c r="AG13" s="72"/>
    </row>
    <row r="14" spans="1:33">
      <c r="A14" s="52" t="s">
        <v>1</v>
      </c>
      <c r="B14" s="53">
        <v>42948</v>
      </c>
      <c r="C14" s="53">
        <f>B14+1</f>
        <v>42949</v>
      </c>
      <c r="D14" s="53">
        <f t="shared" ref="D14" si="5">C14+1</f>
        <v>42950</v>
      </c>
      <c r="E14" s="53">
        <f t="shared" ref="E14" si="6">D14+1</f>
        <v>42951</v>
      </c>
      <c r="F14" s="53">
        <f t="shared" ref="F14" si="7">E14+1</f>
        <v>42952</v>
      </c>
      <c r="G14" s="53">
        <f t="shared" ref="G14" si="8">F14+1</f>
        <v>42953</v>
      </c>
      <c r="H14" s="53">
        <f t="shared" ref="H14" si="9">G14+1</f>
        <v>42954</v>
      </c>
      <c r="I14" s="53">
        <f t="shared" ref="I14" si="10">H14+1</f>
        <v>42955</v>
      </c>
      <c r="J14" s="53">
        <f t="shared" ref="J14" si="11">I14+1</f>
        <v>42956</v>
      </c>
      <c r="K14" s="53">
        <f t="shared" ref="K14" si="12">J14+1</f>
        <v>42957</v>
      </c>
      <c r="L14" s="53">
        <f t="shared" ref="L14" si="13">K14+1</f>
        <v>42958</v>
      </c>
      <c r="M14" s="53">
        <f t="shared" ref="M14" si="14">L14+1</f>
        <v>42959</v>
      </c>
      <c r="N14" s="53">
        <f t="shared" ref="N14" si="15">M14+1</f>
        <v>42960</v>
      </c>
      <c r="O14" s="53">
        <f t="shared" ref="O14" si="16">N14+1</f>
        <v>42961</v>
      </c>
      <c r="P14" s="53">
        <f t="shared" ref="P14" si="17">O14+1</f>
        <v>42962</v>
      </c>
      <c r="Q14" s="53">
        <f t="shared" ref="Q14" si="18">P14+1</f>
        <v>42963</v>
      </c>
      <c r="R14" s="53">
        <f t="shared" ref="R14" si="19">Q14+1</f>
        <v>42964</v>
      </c>
      <c r="S14" s="53">
        <f t="shared" ref="S14" si="20">R14+1</f>
        <v>42965</v>
      </c>
      <c r="T14" s="53">
        <f t="shared" ref="T14" si="21">S14+1</f>
        <v>42966</v>
      </c>
      <c r="U14" s="53">
        <f t="shared" ref="U14" si="22">T14+1</f>
        <v>42967</v>
      </c>
      <c r="V14" s="53">
        <f t="shared" ref="V14" si="23">U14+1</f>
        <v>42968</v>
      </c>
      <c r="W14" s="53">
        <f t="shared" ref="W14" si="24">V14+1</f>
        <v>42969</v>
      </c>
      <c r="X14" s="53">
        <f t="shared" ref="X14" si="25">W14+1</f>
        <v>42970</v>
      </c>
      <c r="Y14" s="53">
        <f t="shared" ref="Y14" si="26">X14+1</f>
        <v>42971</v>
      </c>
      <c r="Z14" s="53">
        <f t="shared" ref="Z14" si="27">Y14+1</f>
        <v>42972</v>
      </c>
      <c r="AA14" s="53">
        <f t="shared" ref="AA14" si="28">Z14+1</f>
        <v>42973</v>
      </c>
      <c r="AB14" s="53">
        <f t="shared" ref="AB14" si="29">AA14+1</f>
        <v>42974</v>
      </c>
      <c r="AC14" s="53">
        <f t="shared" ref="AC14" si="30">AB14+1</f>
        <v>42975</v>
      </c>
      <c r="AD14" s="53">
        <f t="shared" ref="AD14" si="31">AC14+1</f>
        <v>42976</v>
      </c>
      <c r="AE14" s="53">
        <f t="shared" ref="AE14" si="32">AD14+1</f>
        <v>42977</v>
      </c>
      <c r="AF14" s="53">
        <f t="shared" ref="AF14" si="33">AE14+1</f>
        <v>42978</v>
      </c>
      <c r="AG14" s="52" t="s">
        <v>10</v>
      </c>
    </row>
    <row r="15" spans="1:33" ht="15.75">
      <c r="A15" s="54" t="s">
        <v>39</v>
      </c>
      <c r="B15" s="125">
        <v>13962000</v>
      </c>
      <c r="C15" s="55"/>
      <c r="D15" s="55"/>
      <c r="E15" s="55"/>
      <c r="F15" s="55"/>
      <c r="G15" s="56"/>
      <c r="H15" s="56"/>
      <c r="I15" s="56"/>
      <c r="J15" s="55"/>
      <c r="K15" s="55"/>
      <c r="L15" s="55"/>
      <c r="M15" s="55"/>
      <c r="N15" s="55"/>
      <c r="O15" s="55"/>
      <c r="P15" s="55"/>
      <c r="Q15" s="57"/>
      <c r="R15" s="55"/>
      <c r="S15" s="55"/>
      <c r="T15" s="55"/>
      <c r="U15" s="55"/>
      <c r="V15" s="55"/>
      <c r="W15" s="55"/>
      <c r="X15" s="55"/>
      <c r="Y15" s="55"/>
      <c r="Z15" s="15"/>
      <c r="AA15" s="55"/>
      <c r="AB15" s="55"/>
      <c r="AC15" s="55"/>
      <c r="AD15" s="55"/>
      <c r="AE15" s="55"/>
      <c r="AF15" s="55"/>
      <c r="AG15" s="49">
        <f>SUM(B15:AF15)</f>
        <v>13962000</v>
      </c>
    </row>
    <row r="16" spans="1:33" ht="15.75">
      <c r="A16" s="54" t="s">
        <v>36</v>
      </c>
      <c r="B16" s="55">
        <v>0</v>
      </c>
      <c r="C16" s="55"/>
      <c r="D16" s="55"/>
      <c r="E16" s="55"/>
      <c r="F16" s="55"/>
      <c r="G16" s="56"/>
      <c r="H16" s="56"/>
      <c r="I16" s="56"/>
      <c r="J16" s="58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49">
        <f>SUM(C16:AF16)</f>
        <v>0</v>
      </c>
    </row>
    <row r="17" spans="1:33">
      <c r="A17" s="59" t="s">
        <v>37</v>
      </c>
      <c r="B17" s="54"/>
      <c r="C17" s="127"/>
      <c r="D17" s="49"/>
      <c r="E17" s="60"/>
      <c r="F17" s="60"/>
      <c r="G17" s="50"/>
      <c r="H17" s="50"/>
      <c r="I17" s="61"/>
      <c r="J17" s="55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54"/>
      <c r="AA17" s="54"/>
      <c r="AB17" s="54"/>
      <c r="AC17" s="54"/>
      <c r="AD17" s="55"/>
      <c r="AE17" s="125"/>
      <c r="AF17" s="125"/>
      <c r="AG17" s="49">
        <f>SUM(C17:AF17)</f>
        <v>0</v>
      </c>
    </row>
    <row r="18" spans="1:33">
      <c r="A18" s="48" t="s">
        <v>10</v>
      </c>
      <c r="B18" s="62">
        <f>SUM(B15:B17)</f>
        <v>13962000</v>
      </c>
      <c r="C18" s="62">
        <f>SUM(C15:C17)</f>
        <v>0</v>
      </c>
      <c r="D18" s="62">
        <f>SUM(D15:D17)</f>
        <v>0</v>
      </c>
      <c r="E18" s="62">
        <f t="shared" ref="E18:AG18" si="34">SUM(E15:E17)</f>
        <v>0</v>
      </c>
      <c r="F18" s="62">
        <f t="shared" si="34"/>
        <v>0</v>
      </c>
      <c r="G18" s="62">
        <f t="shared" si="34"/>
        <v>0</v>
      </c>
      <c r="H18" s="62">
        <f t="shared" si="34"/>
        <v>0</v>
      </c>
      <c r="I18" s="62">
        <f t="shared" si="34"/>
        <v>0</v>
      </c>
      <c r="J18" s="62">
        <f t="shared" si="34"/>
        <v>0</v>
      </c>
      <c r="K18" s="62">
        <f t="shared" si="34"/>
        <v>0</v>
      </c>
      <c r="L18" s="62">
        <f t="shared" si="34"/>
        <v>0</v>
      </c>
      <c r="M18" s="62">
        <f t="shared" si="34"/>
        <v>0</v>
      </c>
      <c r="N18" s="62">
        <f t="shared" si="34"/>
        <v>0</v>
      </c>
      <c r="O18" s="62">
        <f t="shared" si="34"/>
        <v>0</v>
      </c>
      <c r="P18" s="62">
        <f t="shared" si="34"/>
        <v>0</v>
      </c>
      <c r="Q18" s="62">
        <f t="shared" si="34"/>
        <v>0</v>
      </c>
      <c r="R18" s="62">
        <f t="shared" si="34"/>
        <v>0</v>
      </c>
      <c r="S18" s="62">
        <f t="shared" si="34"/>
        <v>0</v>
      </c>
      <c r="T18" s="62">
        <f t="shared" si="34"/>
        <v>0</v>
      </c>
      <c r="U18" s="62">
        <f t="shared" si="34"/>
        <v>0</v>
      </c>
      <c r="V18" s="62">
        <f t="shared" si="34"/>
        <v>0</v>
      </c>
      <c r="W18" s="62">
        <f t="shared" si="34"/>
        <v>0</v>
      </c>
      <c r="X18" s="62">
        <f t="shared" si="34"/>
        <v>0</v>
      </c>
      <c r="Y18" s="62">
        <f t="shared" si="34"/>
        <v>0</v>
      </c>
      <c r="Z18" s="62">
        <f t="shared" si="34"/>
        <v>0</v>
      </c>
      <c r="AA18" s="62">
        <f t="shared" si="34"/>
        <v>0</v>
      </c>
      <c r="AB18" s="62">
        <f t="shared" si="34"/>
        <v>0</v>
      </c>
      <c r="AC18" s="62">
        <f t="shared" si="34"/>
        <v>0</v>
      </c>
      <c r="AD18" s="62">
        <f t="shared" si="34"/>
        <v>0</v>
      </c>
      <c r="AE18" s="62">
        <f t="shared" si="34"/>
        <v>0</v>
      </c>
      <c r="AF18" s="62">
        <f t="shared" si="34"/>
        <v>0</v>
      </c>
      <c r="AG18" s="62">
        <f t="shared" si="34"/>
        <v>13962000</v>
      </c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1"/>
  <sheetViews>
    <sheetView topLeftCell="A462" zoomScaleNormal="100" workbookViewId="0">
      <selection activeCell="E480" sqref="E480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3" t="s">
        <v>85</v>
      </c>
    </row>
    <row r="3" spans="1:7" ht="18.75">
      <c r="B3" s="73"/>
    </row>
    <row r="4" spans="1:7">
      <c r="A4" s="74" t="s">
        <v>40</v>
      </c>
      <c r="B4" s="74" t="s">
        <v>41</v>
      </c>
      <c r="C4" s="74" t="s">
        <v>42</v>
      </c>
      <c r="D4" s="74" t="s">
        <v>43</v>
      </c>
      <c r="E4" s="75" t="s">
        <v>44</v>
      </c>
      <c r="F4" s="75" t="s">
        <v>45</v>
      </c>
      <c r="G4" s="75" t="s">
        <v>46</v>
      </c>
    </row>
    <row r="5" spans="1:7">
      <c r="A5" s="76">
        <v>1</v>
      </c>
      <c r="B5" s="77" t="s">
        <v>47</v>
      </c>
      <c r="C5" s="78">
        <v>19145000</v>
      </c>
      <c r="D5" s="79">
        <v>500000</v>
      </c>
      <c r="E5" s="77">
        <v>13</v>
      </c>
      <c r="F5" s="78">
        <f t="shared" ref="F5:F14" si="0">D5*E5</f>
        <v>6500000</v>
      </c>
      <c r="G5" s="77"/>
    </row>
    <row r="6" spans="1:7">
      <c r="A6" s="76"/>
      <c r="B6" s="77"/>
      <c r="C6" s="77"/>
      <c r="D6" s="79">
        <v>200000</v>
      </c>
      <c r="E6" s="77">
        <v>20</v>
      </c>
      <c r="F6" s="78">
        <f t="shared" si="0"/>
        <v>4000000</v>
      </c>
      <c r="G6" s="77"/>
    </row>
    <row r="7" spans="1:7">
      <c r="A7" s="76">
        <v>2</v>
      </c>
      <c r="B7" s="77" t="s">
        <v>48</v>
      </c>
      <c r="C7" s="78">
        <v>340000</v>
      </c>
      <c r="D7" s="79">
        <v>100000</v>
      </c>
      <c r="E7" s="77">
        <v>69</v>
      </c>
      <c r="F7" s="78">
        <f t="shared" si="0"/>
        <v>6900000</v>
      </c>
      <c r="G7" s="77"/>
    </row>
    <row r="8" spans="1:7">
      <c r="A8" s="76"/>
      <c r="B8" s="77"/>
      <c r="C8" s="77"/>
      <c r="D8" s="79">
        <v>50000</v>
      </c>
      <c r="E8" s="77">
        <v>33</v>
      </c>
      <c r="F8" s="78">
        <f t="shared" si="0"/>
        <v>1650000</v>
      </c>
      <c r="G8" s="77"/>
    </row>
    <row r="9" spans="1:7">
      <c r="A9" s="76">
        <v>3</v>
      </c>
      <c r="B9" s="77" t="s">
        <v>49</v>
      </c>
      <c r="C9" s="78"/>
      <c r="D9" s="79">
        <v>20000</v>
      </c>
      <c r="E9" s="77">
        <v>2</v>
      </c>
      <c r="F9" s="78">
        <f t="shared" si="0"/>
        <v>40000</v>
      </c>
      <c r="G9" s="77"/>
    </row>
    <row r="10" spans="1:7">
      <c r="A10" s="77"/>
      <c r="B10" s="80"/>
      <c r="C10" s="77"/>
      <c r="D10" s="79">
        <v>10000</v>
      </c>
      <c r="E10" s="77">
        <v>5</v>
      </c>
      <c r="F10" s="78">
        <f t="shared" si="0"/>
        <v>50000</v>
      </c>
      <c r="G10" s="77"/>
    </row>
    <row r="11" spans="1:7">
      <c r="A11" s="76">
        <v>4</v>
      </c>
      <c r="B11" s="77" t="s">
        <v>50</v>
      </c>
      <c r="C11" s="78"/>
      <c r="D11" s="81">
        <v>5000</v>
      </c>
      <c r="E11" s="77"/>
      <c r="F11" s="78">
        <f t="shared" si="0"/>
        <v>0</v>
      </c>
      <c r="G11" s="77"/>
    </row>
    <row r="12" spans="1:7">
      <c r="A12" s="77"/>
      <c r="B12" s="77"/>
      <c r="C12" s="78"/>
      <c r="D12" s="81">
        <v>2000</v>
      </c>
      <c r="E12" s="77">
        <v>1</v>
      </c>
      <c r="F12" s="78">
        <f t="shared" si="0"/>
        <v>2000</v>
      </c>
      <c r="G12" s="77"/>
    </row>
    <row r="13" spans="1:7">
      <c r="A13" s="76">
        <v>5</v>
      </c>
      <c r="B13" s="77" t="s">
        <v>51</v>
      </c>
      <c r="C13" s="77"/>
      <c r="D13" s="81">
        <v>1000</v>
      </c>
      <c r="E13" s="77">
        <v>1</v>
      </c>
      <c r="F13" s="78">
        <f t="shared" si="0"/>
        <v>1000</v>
      </c>
      <c r="G13" s="77"/>
    </row>
    <row r="14" spans="1:7">
      <c r="A14" s="77"/>
      <c r="B14" s="77"/>
      <c r="C14" s="77"/>
      <c r="D14" s="81">
        <v>500</v>
      </c>
      <c r="E14" s="77">
        <v>4</v>
      </c>
      <c r="F14" s="78">
        <f t="shared" si="0"/>
        <v>2000</v>
      </c>
      <c r="G14" s="77"/>
    </row>
    <row r="15" spans="1:7">
      <c r="A15" s="77"/>
      <c r="B15" s="80" t="s">
        <v>10</v>
      </c>
      <c r="C15" s="77"/>
      <c r="D15" s="81"/>
      <c r="E15" s="77"/>
      <c r="F15" s="78">
        <f>SUM(F5:F14)</f>
        <v>19145000</v>
      </c>
      <c r="G15" s="77"/>
    </row>
    <row r="17" spans="1:7" ht="18.75">
      <c r="B17" s="73" t="s">
        <v>88</v>
      </c>
    </row>
    <row r="18" spans="1:7" ht="18.75">
      <c r="B18" s="73"/>
    </row>
    <row r="19" spans="1:7">
      <c r="A19" s="187" t="s">
        <v>40</v>
      </c>
      <c r="B19" s="187" t="s">
        <v>41</v>
      </c>
      <c r="C19" s="187" t="s">
        <v>42</v>
      </c>
      <c r="D19" s="187" t="s">
        <v>43</v>
      </c>
      <c r="E19" s="75" t="s">
        <v>44</v>
      </c>
      <c r="F19" s="75" t="s">
        <v>45</v>
      </c>
      <c r="G19" s="75" t="s">
        <v>46</v>
      </c>
    </row>
    <row r="20" spans="1:7">
      <c r="A20" s="76">
        <v>1</v>
      </c>
      <c r="B20" s="77" t="s">
        <v>47</v>
      </c>
      <c r="C20" s="78">
        <v>29415000</v>
      </c>
      <c r="D20" s="79">
        <v>500000</v>
      </c>
      <c r="E20" s="77">
        <v>39</v>
      </c>
      <c r="F20" s="78">
        <f t="shared" ref="F20:F29" si="1">D20*E20</f>
        <v>19500000</v>
      </c>
      <c r="G20" s="77"/>
    </row>
    <row r="21" spans="1:7">
      <c r="A21" s="76"/>
      <c r="B21" s="77"/>
      <c r="C21" s="77"/>
      <c r="D21" s="79">
        <v>200000</v>
      </c>
      <c r="E21" s="77">
        <v>13</v>
      </c>
      <c r="F21" s="78">
        <f t="shared" si="1"/>
        <v>2600000</v>
      </c>
      <c r="G21" s="77"/>
    </row>
    <row r="22" spans="1:7">
      <c r="A22" s="76">
        <v>2</v>
      </c>
      <c r="B22" s="77" t="s">
        <v>48</v>
      </c>
      <c r="C22" s="78">
        <v>436000</v>
      </c>
      <c r="D22" s="79">
        <v>100000</v>
      </c>
      <c r="E22" s="77">
        <v>64</v>
      </c>
      <c r="F22" s="78">
        <f t="shared" si="1"/>
        <v>6400000</v>
      </c>
      <c r="G22" s="77"/>
    </row>
    <row r="23" spans="1:7">
      <c r="A23" s="76"/>
      <c r="B23" s="77"/>
      <c r="C23" s="77"/>
      <c r="D23" s="79">
        <v>50000</v>
      </c>
      <c r="E23" s="77">
        <v>16</v>
      </c>
      <c r="F23" s="78">
        <f t="shared" si="1"/>
        <v>800000</v>
      </c>
      <c r="G23" s="77"/>
    </row>
    <row r="24" spans="1:7">
      <c r="A24" s="76">
        <v>3</v>
      </c>
      <c r="B24" s="77" t="s">
        <v>49</v>
      </c>
      <c r="C24" s="78"/>
      <c r="D24" s="79">
        <v>20000</v>
      </c>
      <c r="E24" s="77">
        <v>3</v>
      </c>
      <c r="F24" s="78">
        <f t="shared" si="1"/>
        <v>60000</v>
      </c>
      <c r="G24" s="77"/>
    </row>
    <row r="25" spans="1:7">
      <c r="A25" s="77"/>
      <c r="B25" s="80"/>
      <c r="C25" s="77"/>
      <c r="D25" s="79">
        <v>10000</v>
      </c>
      <c r="E25" s="77">
        <v>3</v>
      </c>
      <c r="F25" s="78">
        <f t="shared" si="1"/>
        <v>30000</v>
      </c>
      <c r="G25" s="77"/>
    </row>
    <row r="26" spans="1:7">
      <c r="A26" s="76">
        <v>4</v>
      </c>
      <c r="B26" s="77" t="s">
        <v>50</v>
      </c>
      <c r="C26" s="78"/>
      <c r="D26" s="81">
        <v>5000</v>
      </c>
      <c r="E26" s="77"/>
      <c r="F26" s="78">
        <f t="shared" si="1"/>
        <v>0</v>
      </c>
      <c r="G26" s="77"/>
    </row>
    <row r="27" spans="1:7">
      <c r="A27" s="77"/>
      <c r="B27" s="77"/>
      <c r="C27" s="78"/>
      <c r="D27" s="81">
        <v>2000</v>
      </c>
      <c r="E27" s="77"/>
      <c r="F27" s="78">
        <f t="shared" si="1"/>
        <v>0</v>
      </c>
      <c r="G27" s="77"/>
    </row>
    <row r="28" spans="1:7">
      <c r="A28" s="76">
        <v>5</v>
      </c>
      <c r="B28" s="77" t="s">
        <v>51</v>
      </c>
      <c r="C28" s="77"/>
      <c r="D28" s="81">
        <v>1000</v>
      </c>
      <c r="E28" s="77">
        <v>25</v>
      </c>
      <c r="F28" s="78">
        <f t="shared" si="1"/>
        <v>25000</v>
      </c>
      <c r="G28" s="77"/>
    </row>
    <row r="29" spans="1:7">
      <c r="A29" s="77"/>
      <c r="B29" s="77"/>
      <c r="C29" s="77"/>
      <c r="D29" s="81">
        <v>500</v>
      </c>
      <c r="E29" s="77"/>
      <c r="F29" s="78">
        <f t="shared" si="1"/>
        <v>0</v>
      </c>
      <c r="G29" s="77"/>
    </row>
    <row r="30" spans="1:7">
      <c r="A30" s="77"/>
      <c r="B30" s="80" t="s">
        <v>10</v>
      </c>
      <c r="C30" s="77"/>
      <c r="D30" s="81"/>
      <c r="E30" s="77"/>
      <c r="F30" s="78">
        <f>SUM(F20:F29)</f>
        <v>29415000</v>
      </c>
      <c r="G30" s="77"/>
    </row>
    <row r="32" spans="1:7" ht="18.75">
      <c r="B32" s="73" t="s">
        <v>93</v>
      </c>
    </row>
    <row r="33" spans="1:7" ht="18.75">
      <c r="B33" s="73"/>
    </row>
    <row r="34" spans="1:7">
      <c r="A34" s="189" t="s">
        <v>40</v>
      </c>
      <c r="B34" s="189" t="s">
        <v>41</v>
      </c>
      <c r="C34" s="189" t="s">
        <v>42</v>
      </c>
      <c r="D34" s="189" t="s">
        <v>43</v>
      </c>
      <c r="E34" s="75" t="s">
        <v>44</v>
      </c>
      <c r="F34" s="75" t="s">
        <v>45</v>
      </c>
      <c r="G34" s="75" t="s">
        <v>46</v>
      </c>
    </row>
    <row r="35" spans="1:7">
      <c r="A35" s="76">
        <v>1</v>
      </c>
      <c r="B35" s="77" t="s">
        <v>47</v>
      </c>
      <c r="C35" s="78">
        <v>10481000</v>
      </c>
      <c r="D35" s="79">
        <v>500000</v>
      </c>
      <c r="E35" s="77">
        <v>12</v>
      </c>
      <c r="F35" s="78">
        <f t="shared" ref="F35:F44" si="2">D35*E35</f>
        <v>6000000</v>
      </c>
      <c r="G35" s="77"/>
    </row>
    <row r="36" spans="1:7">
      <c r="A36" s="76"/>
      <c r="B36" s="77"/>
      <c r="C36" s="77"/>
      <c r="D36" s="79">
        <v>200000</v>
      </c>
      <c r="E36" s="77">
        <v>9</v>
      </c>
      <c r="F36" s="78">
        <f t="shared" si="2"/>
        <v>1800000</v>
      </c>
      <c r="G36" s="77"/>
    </row>
    <row r="37" spans="1:7">
      <c r="A37" s="76">
        <v>2</v>
      </c>
      <c r="B37" s="77" t="s">
        <v>48</v>
      </c>
      <c r="C37" s="78">
        <v>582000</v>
      </c>
      <c r="D37" s="79">
        <v>100000</v>
      </c>
      <c r="E37" s="77">
        <v>24</v>
      </c>
      <c r="F37" s="78">
        <f t="shared" si="2"/>
        <v>2400000</v>
      </c>
      <c r="G37" s="77"/>
    </row>
    <row r="38" spans="1:7">
      <c r="A38" s="76"/>
      <c r="B38" s="77"/>
      <c r="C38" s="77"/>
      <c r="D38" s="79">
        <v>50000</v>
      </c>
      <c r="E38" s="77">
        <v>5</v>
      </c>
      <c r="F38" s="78">
        <f t="shared" si="2"/>
        <v>250000</v>
      </c>
      <c r="G38" s="77"/>
    </row>
    <row r="39" spans="1:7">
      <c r="A39" s="76">
        <v>3</v>
      </c>
      <c r="B39" s="77" t="s">
        <v>49</v>
      </c>
      <c r="C39" s="78"/>
      <c r="D39" s="79">
        <v>20000</v>
      </c>
      <c r="E39" s="77"/>
      <c r="F39" s="78">
        <f t="shared" si="2"/>
        <v>0</v>
      </c>
      <c r="G39" s="77"/>
    </row>
    <row r="40" spans="1:7">
      <c r="A40" s="77"/>
      <c r="B40" s="80"/>
      <c r="C40" s="77"/>
      <c r="D40" s="79">
        <v>10000</v>
      </c>
      <c r="E40" s="77">
        <v>3</v>
      </c>
      <c r="F40" s="78">
        <f t="shared" si="2"/>
        <v>30000</v>
      </c>
      <c r="G40" s="77"/>
    </row>
    <row r="41" spans="1:7">
      <c r="A41" s="76">
        <v>4</v>
      </c>
      <c r="B41" s="77" t="s">
        <v>50</v>
      </c>
      <c r="C41" s="78"/>
      <c r="D41" s="81">
        <v>5000</v>
      </c>
      <c r="E41" s="77"/>
      <c r="F41" s="78">
        <f t="shared" si="2"/>
        <v>0</v>
      </c>
      <c r="G41" s="77"/>
    </row>
    <row r="42" spans="1:7">
      <c r="A42" s="77"/>
      <c r="B42" s="77"/>
      <c r="C42" s="78"/>
      <c r="D42" s="81">
        <v>2000</v>
      </c>
      <c r="E42" s="77"/>
      <c r="F42" s="78">
        <f t="shared" si="2"/>
        <v>0</v>
      </c>
      <c r="G42" s="77"/>
    </row>
    <row r="43" spans="1:7">
      <c r="A43" s="76">
        <v>5</v>
      </c>
      <c r="B43" s="77" t="s">
        <v>51</v>
      </c>
      <c r="C43" s="77"/>
      <c r="D43" s="81">
        <v>1000</v>
      </c>
      <c r="E43" s="77">
        <v>1</v>
      </c>
      <c r="F43" s="78">
        <f t="shared" si="2"/>
        <v>1000</v>
      </c>
      <c r="G43" s="77"/>
    </row>
    <row r="44" spans="1:7">
      <c r="A44" s="77"/>
      <c r="B44" s="77"/>
      <c r="C44" s="77"/>
      <c r="D44" s="81">
        <v>500</v>
      </c>
      <c r="E44" s="77"/>
      <c r="F44" s="78">
        <f t="shared" si="2"/>
        <v>0</v>
      </c>
      <c r="G44" s="77"/>
    </row>
    <row r="45" spans="1:7">
      <c r="A45" s="77"/>
      <c r="B45" s="80" t="s">
        <v>10</v>
      </c>
      <c r="C45" s="77"/>
      <c r="D45" s="81"/>
      <c r="E45" s="77"/>
      <c r="F45" s="78">
        <f>SUM(F35:F44)</f>
        <v>10481000</v>
      </c>
      <c r="G45" s="77"/>
    </row>
    <row r="47" spans="1:7" ht="18.75">
      <c r="B47" s="73" t="s">
        <v>94</v>
      </c>
    </row>
    <row r="48" spans="1:7" ht="18.75">
      <c r="B48" s="73"/>
    </row>
    <row r="49" spans="1:7">
      <c r="A49" s="190" t="s">
        <v>40</v>
      </c>
      <c r="B49" s="190" t="s">
        <v>41</v>
      </c>
      <c r="C49" s="190" t="s">
        <v>42</v>
      </c>
      <c r="D49" s="190" t="s">
        <v>43</v>
      </c>
      <c r="E49" s="75" t="s">
        <v>44</v>
      </c>
      <c r="F49" s="75" t="s">
        <v>45</v>
      </c>
      <c r="G49" s="75" t="s">
        <v>46</v>
      </c>
    </row>
    <row r="50" spans="1:7">
      <c r="A50" s="76">
        <v>1</v>
      </c>
      <c r="B50" s="77" t="s">
        <v>47</v>
      </c>
      <c r="C50" s="78">
        <v>11598000</v>
      </c>
      <c r="D50" s="79">
        <v>500000</v>
      </c>
      <c r="E50" s="77">
        <v>22</v>
      </c>
      <c r="F50" s="78">
        <f t="shared" ref="F50:F59" si="3">D50*E50</f>
        <v>11000000</v>
      </c>
      <c r="G50" s="77"/>
    </row>
    <row r="51" spans="1:7">
      <c r="A51" s="76"/>
      <c r="B51" s="77"/>
      <c r="C51" s="77"/>
      <c r="D51" s="79">
        <v>200000</v>
      </c>
      <c r="E51" s="77"/>
      <c r="F51" s="78">
        <f t="shared" si="3"/>
        <v>0</v>
      </c>
      <c r="G51" s="77"/>
    </row>
    <row r="52" spans="1:7">
      <c r="A52" s="76">
        <v>2</v>
      </c>
      <c r="B52" s="77" t="s">
        <v>48</v>
      </c>
      <c r="C52" s="78"/>
      <c r="D52" s="79">
        <v>100000</v>
      </c>
      <c r="E52" s="77">
        <v>2</v>
      </c>
      <c r="F52" s="78">
        <f t="shared" si="3"/>
        <v>200000</v>
      </c>
      <c r="G52" s="77"/>
    </row>
    <row r="53" spans="1:7">
      <c r="A53" s="76"/>
      <c r="B53" s="77"/>
      <c r="C53" s="77"/>
      <c r="D53" s="79">
        <v>50000</v>
      </c>
      <c r="E53" s="77">
        <v>6</v>
      </c>
      <c r="F53" s="78">
        <f t="shared" si="3"/>
        <v>300000</v>
      </c>
      <c r="G53" s="77"/>
    </row>
    <row r="54" spans="1:7">
      <c r="A54" s="76">
        <v>3</v>
      </c>
      <c r="B54" s="77" t="s">
        <v>49</v>
      </c>
      <c r="C54" s="78"/>
      <c r="D54" s="79">
        <v>20000</v>
      </c>
      <c r="E54" s="77">
        <v>1</v>
      </c>
      <c r="F54" s="78">
        <f t="shared" si="3"/>
        <v>20000</v>
      </c>
      <c r="G54" s="77"/>
    </row>
    <row r="55" spans="1:7">
      <c r="A55" s="77"/>
      <c r="B55" s="80"/>
      <c r="C55" s="77"/>
      <c r="D55" s="79">
        <v>10000</v>
      </c>
      <c r="E55" s="77">
        <v>7</v>
      </c>
      <c r="F55" s="78">
        <f t="shared" si="3"/>
        <v>70000</v>
      </c>
      <c r="G55" s="77"/>
    </row>
    <row r="56" spans="1:7">
      <c r="A56" s="76">
        <v>4</v>
      </c>
      <c r="B56" s="77" t="s">
        <v>50</v>
      </c>
      <c r="C56" s="78"/>
      <c r="D56" s="81">
        <v>5000</v>
      </c>
      <c r="E56" s="77"/>
      <c r="F56" s="78">
        <f t="shared" si="3"/>
        <v>0</v>
      </c>
      <c r="G56" s="77"/>
    </row>
    <row r="57" spans="1:7">
      <c r="A57" s="77"/>
      <c r="B57" s="77"/>
      <c r="C57" s="78"/>
      <c r="D57" s="81">
        <v>2000</v>
      </c>
      <c r="E57" s="77"/>
      <c r="F57" s="78">
        <f t="shared" si="3"/>
        <v>0</v>
      </c>
      <c r="G57" s="77"/>
    </row>
    <row r="58" spans="1:7">
      <c r="A58" s="76">
        <v>5</v>
      </c>
      <c r="B58" s="77" t="s">
        <v>51</v>
      </c>
      <c r="C58" s="77"/>
      <c r="D58" s="81">
        <v>1000</v>
      </c>
      <c r="E58" s="77">
        <v>8</v>
      </c>
      <c r="F58" s="78">
        <f t="shared" si="3"/>
        <v>8000</v>
      </c>
      <c r="G58" s="77"/>
    </row>
    <row r="59" spans="1:7">
      <c r="A59" s="77"/>
      <c r="B59" s="77"/>
      <c r="C59" s="77"/>
      <c r="D59" s="81">
        <v>500</v>
      </c>
      <c r="E59" s="77"/>
      <c r="F59" s="78">
        <f t="shared" si="3"/>
        <v>0</v>
      </c>
      <c r="G59" s="77"/>
    </row>
    <row r="60" spans="1:7">
      <c r="A60" s="77"/>
      <c r="B60" s="80" t="s">
        <v>10</v>
      </c>
      <c r="C60" s="77"/>
      <c r="D60" s="81"/>
      <c r="E60" s="77"/>
      <c r="F60" s="78">
        <f>SUM(F50:F59)</f>
        <v>11598000</v>
      </c>
      <c r="G60" s="77"/>
    </row>
    <row r="62" spans="1:7" ht="18.75">
      <c r="B62" s="73" t="s">
        <v>99</v>
      </c>
    </row>
    <row r="63" spans="1:7" ht="18.75">
      <c r="B63" s="73"/>
    </row>
    <row r="64" spans="1:7">
      <c r="A64" s="191" t="s">
        <v>40</v>
      </c>
      <c r="B64" s="191" t="s">
        <v>41</v>
      </c>
      <c r="C64" s="191" t="s">
        <v>42</v>
      </c>
      <c r="D64" s="191" t="s">
        <v>43</v>
      </c>
      <c r="E64" s="75" t="s">
        <v>44</v>
      </c>
      <c r="F64" s="75" t="s">
        <v>45</v>
      </c>
      <c r="G64" s="75" t="s">
        <v>46</v>
      </c>
    </row>
    <row r="65" spans="1:7">
      <c r="A65" s="76">
        <v>1</v>
      </c>
      <c r="B65" s="77" t="s">
        <v>47</v>
      </c>
      <c r="C65" s="78">
        <v>9608000</v>
      </c>
      <c r="D65" s="79">
        <v>500000</v>
      </c>
      <c r="E65" s="77">
        <v>10</v>
      </c>
      <c r="F65" s="78">
        <f t="shared" ref="F65:F74" si="4">D65*E65</f>
        <v>5000000</v>
      </c>
      <c r="G65" s="77"/>
    </row>
    <row r="66" spans="1:7">
      <c r="A66" s="76"/>
      <c r="B66" s="77"/>
      <c r="C66" s="77"/>
      <c r="D66" s="79">
        <v>200000</v>
      </c>
      <c r="E66" s="77">
        <v>16</v>
      </c>
      <c r="F66" s="78">
        <f t="shared" si="4"/>
        <v>3200000</v>
      </c>
      <c r="G66" s="77"/>
    </row>
    <row r="67" spans="1:7">
      <c r="A67" s="76">
        <v>2</v>
      </c>
      <c r="B67" s="77" t="s">
        <v>48</v>
      </c>
      <c r="C67" s="78">
        <v>129000</v>
      </c>
      <c r="D67" s="79">
        <v>100000</v>
      </c>
      <c r="E67" s="77">
        <v>13</v>
      </c>
      <c r="F67" s="78">
        <f t="shared" si="4"/>
        <v>1300000</v>
      </c>
      <c r="G67" s="77"/>
    </row>
    <row r="68" spans="1:7">
      <c r="A68" s="76"/>
      <c r="B68" s="77"/>
      <c r="C68" s="77"/>
      <c r="D68" s="79">
        <v>50000</v>
      </c>
      <c r="E68" s="77">
        <v>2</v>
      </c>
      <c r="F68" s="78">
        <f t="shared" si="4"/>
        <v>100000</v>
      </c>
      <c r="G68" s="77"/>
    </row>
    <row r="69" spans="1:7">
      <c r="A69" s="76">
        <v>3</v>
      </c>
      <c r="B69" s="77" t="s">
        <v>49</v>
      </c>
      <c r="C69" s="78"/>
      <c r="D69" s="79">
        <v>20000</v>
      </c>
      <c r="E69" s="77"/>
      <c r="F69" s="78">
        <f t="shared" si="4"/>
        <v>0</v>
      </c>
      <c r="G69" s="77"/>
    </row>
    <row r="70" spans="1:7">
      <c r="A70" s="77"/>
      <c r="B70" s="80"/>
      <c r="C70" s="77"/>
      <c r="D70" s="79">
        <v>10000</v>
      </c>
      <c r="E70" s="77"/>
      <c r="F70" s="78">
        <f t="shared" si="4"/>
        <v>0</v>
      </c>
      <c r="G70" s="77"/>
    </row>
    <row r="71" spans="1:7">
      <c r="A71" s="76">
        <v>4</v>
      </c>
      <c r="B71" s="77" t="s">
        <v>50</v>
      </c>
      <c r="C71" s="78"/>
      <c r="D71" s="81">
        <v>5000</v>
      </c>
      <c r="E71" s="77"/>
      <c r="F71" s="78">
        <f t="shared" si="4"/>
        <v>0</v>
      </c>
      <c r="G71" s="77"/>
    </row>
    <row r="72" spans="1:7">
      <c r="A72" s="77"/>
      <c r="B72" s="77"/>
      <c r="C72" s="78"/>
      <c r="D72" s="81">
        <v>2000</v>
      </c>
      <c r="E72" s="77">
        <v>2</v>
      </c>
      <c r="F72" s="78">
        <f t="shared" si="4"/>
        <v>4000</v>
      </c>
      <c r="G72" s="77"/>
    </row>
    <row r="73" spans="1:7">
      <c r="A73" s="76">
        <v>5</v>
      </c>
      <c r="B73" s="77" t="s">
        <v>51</v>
      </c>
      <c r="C73" s="77"/>
      <c r="D73" s="81">
        <v>1000</v>
      </c>
      <c r="E73" s="77">
        <v>4</v>
      </c>
      <c r="F73" s="78">
        <f t="shared" si="4"/>
        <v>4000</v>
      </c>
      <c r="G73" s="77"/>
    </row>
    <row r="74" spans="1:7">
      <c r="A74" s="77"/>
      <c r="B74" s="77"/>
      <c r="C74" s="77"/>
      <c r="D74" s="81">
        <v>500</v>
      </c>
      <c r="E74" s="77"/>
      <c r="F74" s="78">
        <f t="shared" si="4"/>
        <v>0</v>
      </c>
      <c r="G74" s="77"/>
    </row>
    <row r="75" spans="1:7">
      <c r="A75" s="77"/>
      <c r="B75" s="80" t="s">
        <v>10</v>
      </c>
      <c r="C75" s="77"/>
      <c r="D75" s="81"/>
      <c r="E75" s="77"/>
      <c r="F75" s="78">
        <f>SUM(F65:F74)</f>
        <v>9608000</v>
      </c>
      <c r="G75" s="77"/>
    </row>
    <row r="77" spans="1:7" ht="18.75">
      <c r="B77" s="73" t="s">
        <v>100</v>
      </c>
    </row>
    <row r="78" spans="1:7" ht="18.75">
      <c r="B78" s="73"/>
    </row>
    <row r="79" spans="1:7">
      <c r="A79" s="192" t="s">
        <v>40</v>
      </c>
      <c r="B79" s="192" t="s">
        <v>41</v>
      </c>
      <c r="C79" s="192" t="s">
        <v>42</v>
      </c>
      <c r="D79" s="192" t="s">
        <v>43</v>
      </c>
      <c r="E79" s="75" t="s">
        <v>44</v>
      </c>
      <c r="F79" s="75" t="s">
        <v>45</v>
      </c>
      <c r="G79" s="75" t="s">
        <v>46</v>
      </c>
    </row>
    <row r="80" spans="1:7">
      <c r="A80" s="76">
        <v>1</v>
      </c>
      <c r="B80" s="77" t="s">
        <v>47</v>
      </c>
      <c r="C80" s="78">
        <v>13566000</v>
      </c>
      <c r="D80" s="79">
        <v>500000</v>
      </c>
      <c r="E80" s="77">
        <v>15</v>
      </c>
      <c r="F80" s="78">
        <f t="shared" ref="F80:F89" si="5">D80*E80</f>
        <v>7500000</v>
      </c>
      <c r="G80" s="77"/>
    </row>
    <row r="81" spans="1:7">
      <c r="A81" s="76"/>
      <c r="B81" s="77"/>
      <c r="C81" s="77"/>
      <c r="D81" s="79">
        <v>200000</v>
      </c>
      <c r="E81" s="77">
        <v>7</v>
      </c>
      <c r="F81" s="78">
        <f t="shared" si="5"/>
        <v>1400000</v>
      </c>
      <c r="G81" s="77"/>
    </row>
    <row r="82" spans="1:7">
      <c r="A82" s="76">
        <v>2</v>
      </c>
      <c r="B82" s="77" t="s">
        <v>48</v>
      </c>
      <c r="C82" s="78"/>
      <c r="D82" s="79">
        <v>100000</v>
      </c>
      <c r="E82" s="77">
        <v>41</v>
      </c>
      <c r="F82" s="78">
        <f t="shared" si="5"/>
        <v>4100000</v>
      </c>
      <c r="G82" s="77"/>
    </row>
    <row r="83" spans="1:7">
      <c r="A83" s="76"/>
      <c r="B83" s="77"/>
      <c r="C83" s="77"/>
      <c r="D83" s="79">
        <v>50000</v>
      </c>
      <c r="E83" s="77">
        <v>9</v>
      </c>
      <c r="F83" s="78">
        <f t="shared" si="5"/>
        <v>450000</v>
      </c>
      <c r="G83" s="77"/>
    </row>
    <row r="84" spans="1:7">
      <c r="A84" s="76">
        <v>3</v>
      </c>
      <c r="B84" s="77" t="s">
        <v>49</v>
      </c>
      <c r="C84" s="78"/>
      <c r="D84" s="79">
        <v>20000</v>
      </c>
      <c r="E84" s="77">
        <v>4</v>
      </c>
      <c r="F84" s="78">
        <f t="shared" si="5"/>
        <v>80000</v>
      </c>
      <c r="G84" s="77"/>
    </row>
    <row r="85" spans="1:7">
      <c r="A85" s="77"/>
      <c r="B85" s="80"/>
      <c r="C85" s="77"/>
      <c r="D85" s="79">
        <v>10000</v>
      </c>
      <c r="E85" s="77">
        <v>2</v>
      </c>
      <c r="F85" s="78">
        <f t="shared" si="5"/>
        <v>20000</v>
      </c>
      <c r="G85" s="77"/>
    </row>
    <row r="86" spans="1:7">
      <c r="A86" s="76">
        <v>4</v>
      </c>
      <c r="B86" s="77" t="s">
        <v>50</v>
      </c>
      <c r="C86" s="78"/>
      <c r="D86" s="81">
        <v>5000</v>
      </c>
      <c r="E86" s="77">
        <v>1</v>
      </c>
      <c r="F86" s="78">
        <f t="shared" si="5"/>
        <v>5000</v>
      </c>
      <c r="G86" s="77"/>
    </row>
    <row r="87" spans="1:7">
      <c r="A87" s="77"/>
      <c r="B87" s="77"/>
      <c r="C87" s="78"/>
      <c r="D87" s="81">
        <v>2000</v>
      </c>
      <c r="E87" s="77"/>
      <c r="F87" s="78">
        <f t="shared" si="5"/>
        <v>0</v>
      </c>
      <c r="G87" s="77"/>
    </row>
    <row r="88" spans="1:7">
      <c r="A88" s="76">
        <v>5</v>
      </c>
      <c r="B88" s="77" t="s">
        <v>51</v>
      </c>
      <c r="C88" s="77"/>
      <c r="D88" s="81">
        <v>1000</v>
      </c>
      <c r="E88" s="77">
        <v>8</v>
      </c>
      <c r="F88" s="78">
        <f t="shared" si="5"/>
        <v>8000</v>
      </c>
      <c r="G88" s="77"/>
    </row>
    <row r="89" spans="1:7">
      <c r="A89" s="77"/>
      <c r="B89" s="77"/>
      <c r="C89" s="77"/>
      <c r="D89" s="81">
        <v>500</v>
      </c>
      <c r="E89" s="77">
        <v>6</v>
      </c>
      <c r="F89" s="78">
        <f t="shared" si="5"/>
        <v>3000</v>
      </c>
      <c r="G89" s="77"/>
    </row>
    <row r="90" spans="1:7">
      <c r="A90" s="77"/>
      <c r="B90" s="80" t="s">
        <v>10</v>
      </c>
      <c r="C90" s="77"/>
      <c r="D90" s="81"/>
      <c r="E90" s="77"/>
      <c r="F90" s="78">
        <f>SUM(F80:F89)</f>
        <v>13566000</v>
      </c>
      <c r="G90" s="77"/>
    </row>
    <row r="92" spans="1:7" ht="18.75">
      <c r="B92" s="73" t="s">
        <v>103</v>
      </c>
    </row>
    <row r="93" spans="1:7" ht="18.75">
      <c r="B93" s="73"/>
    </row>
    <row r="94" spans="1:7">
      <c r="A94" s="193" t="s">
        <v>40</v>
      </c>
      <c r="B94" s="193" t="s">
        <v>41</v>
      </c>
      <c r="C94" s="193" t="s">
        <v>42</v>
      </c>
      <c r="D94" s="193" t="s">
        <v>43</v>
      </c>
      <c r="E94" s="75" t="s">
        <v>44</v>
      </c>
      <c r="F94" s="75" t="s">
        <v>45</v>
      </c>
      <c r="G94" s="75" t="s">
        <v>46</v>
      </c>
    </row>
    <row r="95" spans="1:7">
      <c r="A95" s="76">
        <v>1</v>
      </c>
      <c r="B95" s="77" t="s">
        <v>47</v>
      </c>
      <c r="C95" s="78">
        <v>12890000</v>
      </c>
      <c r="D95" s="79">
        <v>500000</v>
      </c>
      <c r="E95" s="77"/>
      <c r="F95" s="78">
        <f t="shared" ref="F95:F104" si="6">D95*E95</f>
        <v>0</v>
      </c>
      <c r="G95" s="77"/>
    </row>
    <row r="96" spans="1:7">
      <c r="A96" s="76"/>
      <c r="B96" s="77"/>
      <c r="C96" s="77"/>
      <c r="D96" s="79">
        <v>200000</v>
      </c>
      <c r="E96" s="77"/>
      <c r="F96" s="78">
        <f t="shared" si="6"/>
        <v>0</v>
      </c>
      <c r="G96" s="77"/>
    </row>
    <row r="97" spans="1:7">
      <c r="A97" s="76">
        <v>2</v>
      </c>
      <c r="B97" s="77" t="s">
        <v>48</v>
      </c>
      <c r="C97" s="78">
        <v>395000</v>
      </c>
      <c r="D97" s="79">
        <v>100000</v>
      </c>
      <c r="E97" s="77"/>
      <c r="F97" s="78">
        <f t="shared" si="6"/>
        <v>0</v>
      </c>
      <c r="G97" s="77"/>
    </row>
    <row r="98" spans="1:7">
      <c r="A98" s="76"/>
      <c r="B98" s="77"/>
      <c r="C98" s="77"/>
      <c r="D98" s="79">
        <v>50000</v>
      </c>
      <c r="E98" s="77"/>
      <c r="F98" s="78">
        <f t="shared" si="6"/>
        <v>0</v>
      </c>
      <c r="G98" s="77"/>
    </row>
    <row r="99" spans="1:7">
      <c r="A99" s="76">
        <v>3</v>
      </c>
      <c r="B99" s="77" t="s">
        <v>49</v>
      </c>
      <c r="C99" s="78"/>
      <c r="D99" s="79">
        <v>20000</v>
      </c>
      <c r="E99" s="77"/>
      <c r="F99" s="78">
        <f t="shared" si="6"/>
        <v>0</v>
      </c>
      <c r="G99" s="77"/>
    </row>
    <row r="100" spans="1:7">
      <c r="A100" s="77"/>
      <c r="B100" s="80"/>
      <c r="C100" s="77"/>
      <c r="D100" s="79">
        <v>10000</v>
      </c>
      <c r="E100" s="77"/>
      <c r="F100" s="78">
        <f t="shared" si="6"/>
        <v>0</v>
      </c>
      <c r="G100" s="77"/>
    </row>
    <row r="101" spans="1:7">
      <c r="A101" s="76">
        <v>4</v>
      </c>
      <c r="B101" s="77" t="s">
        <v>50</v>
      </c>
      <c r="C101" s="78"/>
      <c r="D101" s="81">
        <v>5000</v>
      </c>
      <c r="E101" s="77"/>
      <c r="F101" s="78">
        <f t="shared" si="6"/>
        <v>0</v>
      </c>
      <c r="G101" s="77"/>
    </row>
    <row r="102" spans="1:7">
      <c r="A102" s="77"/>
      <c r="B102" s="77"/>
      <c r="C102" s="78"/>
      <c r="D102" s="81">
        <v>2000</v>
      </c>
      <c r="E102" s="77"/>
      <c r="F102" s="78">
        <f t="shared" si="6"/>
        <v>0</v>
      </c>
      <c r="G102" s="77"/>
    </row>
    <row r="103" spans="1:7">
      <c r="A103" s="76">
        <v>5</v>
      </c>
      <c r="B103" s="77" t="s">
        <v>51</v>
      </c>
      <c r="C103" s="77"/>
      <c r="D103" s="81">
        <v>1000</v>
      </c>
      <c r="E103" s="77"/>
      <c r="F103" s="78">
        <f t="shared" si="6"/>
        <v>0</v>
      </c>
      <c r="G103" s="77"/>
    </row>
    <row r="104" spans="1:7">
      <c r="A104" s="77"/>
      <c r="B104" s="77"/>
      <c r="C104" s="77"/>
      <c r="D104" s="81">
        <v>500</v>
      </c>
      <c r="E104" s="77"/>
      <c r="F104" s="78">
        <f t="shared" si="6"/>
        <v>0</v>
      </c>
      <c r="G104" s="77"/>
    </row>
    <row r="105" spans="1:7">
      <c r="A105" s="77"/>
      <c r="B105" s="80" t="s">
        <v>10</v>
      </c>
      <c r="C105" s="77"/>
      <c r="D105" s="81"/>
      <c r="E105" s="77"/>
      <c r="F105" s="78">
        <f>SUM(F95:F104)</f>
        <v>0</v>
      </c>
      <c r="G105" s="77"/>
    </row>
    <row r="107" spans="1:7" ht="18.75">
      <c r="B107" s="73" t="s">
        <v>104</v>
      </c>
    </row>
    <row r="108" spans="1:7" ht="18.75">
      <c r="B108" s="73"/>
    </row>
    <row r="109" spans="1:7">
      <c r="A109" s="194" t="s">
        <v>40</v>
      </c>
      <c r="B109" s="194" t="s">
        <v>41</v>
      </c>
      <c r="C109" s="194" t="s">
        <v>42</v>
      </c>
      <c r="D109" s="194" t="s">
        <v>43</v>
      </c>
      <c r="E109" s="75" t="s">
        <v>44</v>
      </c>
      <c r="F109" s="75" t="s">
        <v>45</v>
      </c>
      <c r="G109" s="75" t="s">
        <v>46</v>
      </c>
    </row>
    <row r="110" spans="1:7">
      <c r="A110" s="76">
        <v>1</v>
      </c>
      <c r="B110" s="77" t="s">
        <v>47</v>
      </c>
      <c r="C110" s="78">
        <v>16105000</v>
      </c>
      <c r="D110" s="79">
        <v>500000</v>
      </c>
      <c r="E110" s="77">
        <v>26</v>
      </c>
      <c r="F110" s="78">
        <f t="shared" ref="F110:F119" si="7">D110*E110</f>
        <v>13000000</v>
      </c>
      <c r="G110" s="77"/>
    </row>
    <row r="111" spans="1:7">
      <c r="A111" s="76"/>
      <c r="B111" s="77"/>
      <c r="C111" s="77"/>
      <c r="D111" s="79">
        <v>200000</v>
      </c>
      <c r="E111" s="77">
        <v>8</v>
      </c>
      <c r="F111" s="78">
        <f t="shared" si="7"/>
        <v>1600000</v>
      </c>
      <c r="G111" s="77"/>
    </row>
    <row r="112" spans="1:7">
      <c r="A112" s="76">
        <v>2</v>
      </c>
      <c r="B112" s="77" t="s">
        <v>48</v>
      </c>
      <c r="C112" s="78">
        <v>340000</v>
      </c>
      <c r="D112" s="79">
        <v>100000</v>
      </c>
      <c r="E112" s="77">
        <v>7</v>
      </c>
      <c r="F112" s="78">
        <f t="shared" si="7"/>
        <v>700000</v>
      </c>
      <c r="G112" s="77"/>
    </row>
    <row r="113" spans="1:7">
      <c r="A113" s="76"/>
      <c r="B113" s="77"/>
      <c r="C113" s="77"/>
      <c r="D113" s="79">
        <v>50000</v>
      </c>
      <c r="E113" s="77">
        <v>15</v>
      </c>
      <c r="F113" s="78">
        <f t="shared" si="7"/>
        <v>750000</v>
      </c>
      <c r="G113" s="77"/>
    </row>
    <row r="114" spans="1:7">
      <c r="A114" s="76">
        <v>3</v>
      </c>
      <c r="B114" s="77" t="s">
        <v>49</v>
      </c>
      <c r="C114" s="78"/>
      <c r="D114" s="79">
        <v>20000</v>
      </c>
      <c r="E114" s="77">
        <v>2</v>
      </c>
      <c r="F114" s="78">
        <f t="shared" si="7"/>
        <v>40000</v>
      </c>
      <c r="G114" s="77"/>
    </row>
    <row r="115" spans="1:7">
      <c r="A115" s="77"/>
      <c r="B115" s="80"/>
      <c r="C115" s="77"/>
      <c r="D115" s="79">
        <v>10000</v>
      </c>
      <c r="E115" s="77">
        <v>1</v>
      </c>
      <c r="F115" s="78">
        <f t="shared" si="7"/>
        <v>10000</v>
      </c>
      <c r="G115" s="77"/>
    </row>
    <row r="116" spans="1:7">
      <c r="A116" s="76">
        <v>4</v>
      </c>
      <c r="B116" s="77" t="s">
        <v>50</v>
      </c>
      <c r="C116" s="78"/>
      <c r="D116" s="81">
        <v>5000</v>
      </c>
      <c r="E116" s="77"/>
      <c r="F116" s="78">
        <f t="shared" si="7"/>
        <v>0</v>
      </c>
      <c r="G116" s="77"/>
    </row>
    <row r="117" spans="1:7">
      <c r="A117" s="77"/>
      <c r="B117" s="77"/>
      <c r="C117" s="78"/>
      <c r="D117" s="81">
        <v>2000</v>
      </c>
      <c r="E117" s="77"/>
      <c r="F117" s="78">
        <f t="shared" si="7"/>
        <v>0</v>
      </c>
      <c r="G117" s="77"/>
    </row>
    <row r="118" spans="1:7">
      <c r="A118" s="76">
        <v>5</v>
      </c>
      <c r="B118" s="77" t="s">
        <v>51</v>
      </c>
      <c r="C118" s="77"/>
      <c r="D118" s="81">
        <v>1000</v>
      </c>
      <c r="E118" s="77">
        <v>4</v>
      </c>
      <c r="F118" s="78">
        <f t="shared" si="7"/>
        <v>4000</v>
      </c>
      <c r="G118" s="77"/>
    </row>
    <row r="119" spans="1:7">
      <c r="A119" s="77"/>
      <c r="B119" s="77"/>
      <c r="C119" s="77"/>
      <c r="D119" s="81">
        <v>500</v>
      </c>
      <c r="E119" s="77">
        <v>2</v>
      </c>
      <c r="F119" s="78">
        <f t="shared" si="7"/>
        <v>1000</v>
      </c>
      <c r="G119" s="77"/>
    </row>
    <row r="120" spans="1:7">
      <c r="A120" s="77"/>
      <c r="B120" s="80" t="s">
        <v>10</v>
      </c>
      <c r="C120" s="77"/>
      <c r="D120" s="81"/>
      <c r="E120" s="77"/>
      <c r="F120" s="78">
        <f>SUM(F110:F119)</f>
        <v>16105000</v>
      </c>
      <c r="G120" s="77"/>
    </row>
    <row r="122" spans="1:7" ht="18.75">
      <c r="B122" s="73" t="s">
        <v>105</v>
      </c>
    </row>
    <row r="123" spans="1:7" ht="18.75">
      <c r="B123" s="73"/>
    </row>
    <row r="124" spans="1:7">
      <c r="A124" s="195" t="s">
        <v>40</v>
      </c>
      <c r="B124" s="195" t="s">
        <v>41</v>
      </c>
      <c r="C124" s="195" t="s">
        <v>42</v>
      </c>
      <c r="D124" s="195" t="s">
        <v>43</v>
      </c>
      <c r="E124" s="75" t="s">
        <v>44</v>
      </c>
      <c r="F124" s="75" t="s">
        <v>45</v>
      </c>
      <c r="G124" s="75" t="s">
        <v>46</v>
      </c>
    </row>
    <row r="125" spans="1:7">
      <c r="A125" s="76">
        <v>1</v>
      </c>
      <c r="B125" s="77" t="s">
        <v>47</v>
      </c>
      <c r="C125" s="78">
        <v>27163000</v>
      </c>
      <c r="D125" s="79">
        <v>500000</v>
      </c>
      <c r="E125" s="77">
        <v>35</v>
      </c>
      <c r="F125" s="78">
        <f t="shared" ref="F125:F134" si="8">D125*E125</f>
        <v>17500000</v>
      </c>
      <c r="G125" s="77"/>
    </row>
    <row r="126" spans="1:7">
      <c r="A126" s="76"/>
      <c r="B126" s="77"/>
      <c r="C126" s="77"/>
      <c r="D126" s="79">
        <v>200000</v>
      </c>
      <c r="E126" s="77">
        <v>10</v>
      </c>
      <c r="F126" s="78">
        <f t="shared" si="8"/>
        <v>2000000</v>
      </c>
      <c r="G126" s="77"/>
    </row>
    <row r="127" spans="1:7">
      <c r="A127" s="76">
        <v>2</v>
      </c>
      <c r="B127" s="77" t="s">
        <v>48</v>
      </c>
      <c r="C127" s="78">
        <v>390000</v>
      </c>
      <c r="D127" s="79">
        <v>100000</v>
      </c>
      <c r="E127" s="77">
        <v>62</v>
      </c>
      <c r="F127" s="78">
        <f t="shared" si="8"/>
        <v>6200000</v>
      </c>
      <c r="G127" s="77"/>
    </row>
    <row r="128" spans="1:7">
      <c r="A128" s="76"/>
      <c r="B128" s="77"/>
      <c r="C128" s="77"/>
      <c r="D128" s="79">
        <v>50000</v>
      </c>
      <c r="E128" s="77">
        <v>28</v>
      </c>
      <c r="F128" s="78">
        <f t="shared" si="8"/>
        <v>1400000</v>
      </c>
      <c r="G128" s="77"/>
    </row>
    <row r="129" spans="1:7">
      <c r="A129" s="76">
        <v>3</v>
      </c>
      <c r="B129" s="77" t="s">
        <v>49</v>
      </c>
      <c r="C129" s="78"/>
      <c r="D129" s="79">
        <v>20000</v>
      </c>
      <c r="E129" s="77">
        <v>3</v>
      </c>
      <c r="F129" s="78">
        <f t="shared" si="8"/>
        <v>60000</v>
      </c>
      <c r="G129" s="77"/>
    </row>
    <row r="130" spans="1:7">
      <c r="A130" s="77"/>
      <c r="B130" s="80"/>
      <c r="C130" s="77"/>
      <c r="D130" s="79">
        <v>10000</v>
      </c>
      <c r="E130" s="77"/>
      <c r="F130" s="78">
        <f t="shared" si="8"/>
        <v>0</v>
      </c>
      <c r="G130" s="77"/>
    </row>
    <row r="131" spans="1:7">
      <c r="A131" s="76">
        <v>4</v>
      </c>
      <c r="B131" s="77" t="s">
        <v>50</v>
      </c>
      <c r="C131" s="78"/>
      <c r="D131" s="81">
        <v>5000</v>
      </c>
      <c r="E131" s="77"/>
      <c r="F131" s="78">
        <f t="shared" si="8"/>
        <v>0</v>
      </c>
      <c r="G131" s="77"/>
    </row>
    <row r="132" spans="1:7">
      <c r="A132" s="77"/>
      <c r="B132" s="77"/>
      <c r="C132" s="78"/>
      <c r="D132" s="81">
        <v>2000</v>
      </c>
      <c r="E132" s="77">
        <v>1</v>
      </c>
      <c r="F132" s="78">
        <f t="shared" si="8"/>
        <v>2000</v>
      </c>
      <c r="G132" s="77"/>
    </row>
    <row r="133" spans="1:7">
      <c r="A133" s="76">
        <v>5</v>
      </c>
      <c r="B133" s="77" t="s">
        <v>51</v>
      </c>
      <c r="C133" s="77"/>
      <c r="D133" s="81">
        <v>1000</v>
      </c>
      <c r="E133" s="77">
        <v>1</v>
      </c>
      <c r="F133" s="78">
        <f t="shared" si="8"/>
        <v>1000</v>
      </c>
      <c r="G133" s="77"/>
    </row>
    <row r="134" spans="1:7">
      <c r="A134" s="77"/>
      <c r="B134" s="77"/>
      <c r="C134" s="77"/>
      <c r="D134" s="81">
        <v>500</v>
      </c>
      <c r="E134" s="77"/>
      <c r="F134" s="78">
        <f t="shared" si="8"/>
        <v>0</v>
      </c>
      <c r="G134" s="77"/>
    </row>
    <row r="135" spans="1:7">
      <c r="A135" s="77"/>
      <c r="B135" s="80" t="s">
        <v>10</v>
      </c>
      <c r="C135" s="77"/>
      <c r="D135" s="81"/>
      <c r="E135" s="77"/>
      <c r="F135" s="78">
        <f>SUM(F125:F134)</f>
        <v>27163000</v>
      </c>
      <c r="G135" s="77"/>
    </row>
    <row r="137" spans="1:7" ht="18.75">
      <c r="B137" s="73" t="s">
        <v>106</v>
      </c>
    </row>
    <row r="138" spans="1:7" ht="18.75">
      <c r="B138" s="73"/>
    </row>
    <row r="139" spans="1:7">
      <c r="A139" s="196" t="s">
        <v>40</v>
      </c>
      <c r="B139" s="196" t="s">
        <v>41</v>
      </c>
      <c r="C139" s="196" t="s">
        <v>42</v>
      </c>
      <c r="D139" s="196" t="s">
        <v>43</v>
      </c>
      <c r="E139" s="75" t="s">
        <v>44</v>
      </c>
      <c r="F139" s="75" t="s">
        <v>45</v>
      </c>
      <c r="G139" s="75" t="s">
        <v>46</v>
      </c>
    </row>
    <row r="140" spans="1:7">
      <c r="A140" s="76">
        <v>1</v>
      </c>
      <c r="B140" s="77" t="s">
        <v>47</v>
      </c>
      <c r="C140" s="78">
        <v>12817000</v>
      </c>
      <c r="D140" s="79">
        <v>500000</v>
      </c>
      <c r="E140" s="77">
        <v>13</v>
      </c>
      <c r="F140" s="78">
        <f t="shared" ref="F140:F149" si="9">D140*E140</f>
        <v>6500000</v>
      </c>
      <c r="G140" s="77"/>
    </row>
    <row r="141" spans="1:7">
      <c r="A141" s="76"/>
      <c r="B141" s="77"/>
      <c r="C141" s="77"/>
      <c r="D141" s="79">
        <v>200000</v>
      </c>
      <c r="E141" s="77">
        <v>14</v>
      </c>
      <c r="F141" s="78">
        <f t="shared" si="9"/>
        <v>2800000</v>
      </c>
      <c r="G141" s="77"/>
    </row>
    <row r="142" spans="1:7">
      <c r="A142" s="76">
        <v>2</v>
      </c>
      <c r="B142" s="77" t="s">
        <v>48</v>
      </c>
      <c r="C142" s="78">
        <v>133000</v>
      </c>
      <c r="D142" s="79">
        <v>100000</v>
      </c>
      <c r="E142" s="77">
        <v>35</v>
      </c>
      <c r="F142" s="78">
        <f t="shared" si="9"/>
        <v>3500000</v>
      </c>
      <c r="G142" s="77"/>
    </row>
    <row r="143" spans="1:7">
      <c r="A143" s="76"/>
      <c r="B143" s="77"/>
      <c r="C143" s="77"/>
      <c r="D143" s="79">
        <v>50000</v>
      </c>
      <c r="E143" s="77"/>
      <c r="F143" s="78">
        <f t="shared" si="9"/>
        <v>0</v>
      </c>
      <c r="G143" s="77"/>
    </row>
    <row r="144" spans="1:7">
      <c r="A144" s="76">
        <v>3</v>
      </c>
      <c r="B144" s="77" t="s">
        <v>49</v>
      </c>
      <c r="C144" s="78"/>
      <c r="D144" s="79">
        <v>20000</v>
      </c>
      <c r="E144" s="77"/>
      <c r="F144" s="78">
        <f t="shared" si="9"/>
        <v>0</v>
      </c>
      <c r="G144" s="77"/>
    </row>
    <row r="145" spans="1:7">
      <c r="A145" s="77"/>
      <c r="B145" s="80"/>
      <c r="C145" s="77"/>
      <c r="D145" s="79">
        <v>10000</v>
      </c>
      <c r="E145" s="77">
        <v>1</v>
      </c>
      <c r="F145" s="78">
        <f t="shared" si="9"/>
        <v>10000</v>
      </c>
      <c r="G145" s="77"/>
    </row>
    <row r="146" spans="1:7">
      <c r="A146" s="76">
        <v>4</v>
      </c>
      <c r="B146" s="77" t="s">
        <v>50</v>
      </c>
      <c r="C146" s="78"/>
      <c r="D146" s="81">
        <v>5000</v>
      </c>
      <c r="E146" s="77">
        <v>1</v>
      </c>
      <c r="F146" s="78">
        <f t="shared" si="9"/>
        <v>5000</v>
      </c>
      <c r="G146" s="77"/>
    </row>
    <row r="147" spans="1:7">
      <c r="A147" s="77"/>
      <c r="B147" s="77"/>
      <c r="C147" s="78"/>
      <c r="D147" s="81">
        <v>2000</v>
      </c>
      <c r="E147" s="77">
        <v>1</v>
      </c>
      <c r="F147" s="78">
        <f t="shared" si="9"/>
        <v>2000</v>
      </c>
      <c r="G147" s="77"/>
    </row>
    <row r="148" spans="1:7">
      <c r="A148" s="76">
        <v>5</v>
      </c>
      <c r="B148" s="77" t="s">
        <v>51</v>
      </c>
      <c r="C148" s="77"/>
      <c r="D148" s="81">
        <v>1000</v>
      </c>
      <c r="E148" s="77"/>
      <c r="F148" s="78">
        <f t="shared" si="9"/>
        <v>0</v>
      </c>
      <c r="G148" s="77"/>
    </row>
    <row r="149" spans="1:7">
      <c r="A149" s="77"/>
      <c r="B149" s="77"/>
      <c r="C149" s="77"/>
      <c r="D149" s="81">
        <v>500</v>
      </c>
      <c r="E149" s="77"/>
      <c r="F149" s="78">
        <f t="shared" si="9"/>
        <v>0</v>
      </c>
      <c r="G149" s="77"/>
    </row>
    <row r="150" spans="1:7">
      <c r="A150" s="77"/>
      <c r="B150" s="80" t="s">
        <v>10</v>
      </c>
      <c r="C150" s="77"/>
      <c r="D150" s="81"/>
      <c r="E150" s="77"/>
      <c r="F150" s="78">
        <f>SUM(F140:F149)</f>
        <v>12817000</v>
      </c>
      <c r="G150" s="77"/>
    </row>
    <row r="152" spans="1:7" ht="18.75">
      <c r="B152" s="73" t="s">
        <v>109</v>
      </c>
    </row>
    <row r="153" spans="1:7" ht="18.75">
      <c r="B153" s="73"/>
    </row>
    <row r="154" spans="1:7">
      <c r="A154" s="197" t="s">
        <v>40</v>
      </c>
      <c r="B154" s="197" t="s">
        <v>41</v>
      </c>
      <c r="C154" s="197" t="s">
        <v>42</v>
      </c>
      <c r="D154" s="197" t="s">
        <v>43</v>
      </c>
      <c r="E154" s="75" t="s">
        <v>44</v>
      </c>
      <c r="F154" s="75" t="s">
        <v>45</v>
      </c>
      <c r="G154" s="75" t="s">
        <v>46</v>
      </c>
    </row>
    <row r="155" spans="1:7">
      <c r="A155" s="76">
        <v>1</v>
      </c>
      <c r="B155" s="77" t="s">
        <v>47</v>
      </c>
      <c r="C155" s="78">
        <v>11011000</v>
      </c>
      <c r="D155" s="79">
        <v>500000</v>
      </c>
      <c r="E155" s="77">
        <v>13</v>
      </c>
      <c r="F155" s="78">
        <f t="shared" ref="F155:F164" si="10">D155*E155</f>
        <v>6500000</v>
      </c>
      <c r="G155" s="77"/>
    </row>
    <row r="156" spans="1:7">
      <c r="A156" s="76"/>
      <c r="B156" s="77"/>
      <c r="C156" s="77"/>
      <c r="D156" s="79">
        <v>200000</v>
      </c>
      <c r="E156" s="77">
        <v>11</v>
      </c>
      <c r="F156" s="78">
        <f t="shared" si="10"/>
        <v>2200000</v>
      </c>
      <c r="G156" s="77"/>
    </row>
    <row r="157" spans="1:7">
      <c r="A157" s="76">
        <v>2</v>
      </c>
      <c r="B157" s="77" t="s">
        <v>48</v>
      </c>
      <c r="C157" s="78"/>
      <c r="D157" s="79">
        <v>100000</v>
      </c>
      <c r="E157" s="77">
        <v>21</v>
      </c>
      <c r="F157" s="78">
        <f t="shared" si="10"/>
        <v>2100000</v>
      </c>
      <c r="G157" s="77"/>
    </row>
    <row r="158" spans="1:7">
      <c r="A158" s="76"/>
      <c r="B158" s="77"/>
      <c r="C158" s="77"/>
      <c r="D158" s="79">
        <v>50000</v>
      </c>
      <c r="E158" s="77">
        <v>4</v>
      </c>
      <c r="F158" s="78">
        <f t="shared" si="10"/>
        <v>200000</v>
      </c>
      <c r="G158" s="77"/>
    </row>
    <row r="159" spans="1:7">
      <c r="A159" s="76">
        <v>3</v>
      </c>
      <c r="B159" s="77" t="s">
        <v>49</v>
      </c>
      <c r="C159" s="78"/>
      <c r="D159" s="79">
        <v>20000</v>
      </c>
      <c r="E159" s="77"/>
      <c r="F159" s="78">
        <f t="shared" si="10"/>
        <v>0</v>
      </c>
      <c r="G159" s="77"/>
    </row>
    <row r="160" spans="1:7">
      <c r="A160" s="77"/>
      <c r="B160" s="80"/>
      <c r="C160" s="77"/>
      <c r="D160" s="79">
        <v>10000</v>
      </c>
      <c r="E160" s="77">
        <v>1</v>
      </c>
      <c r="F160" s="78">
        <f t="shared" si="10"/>
        <v>10000</v>
      </c>
      <c r="G160" s="77"/>
    </row>
    <row r="161" spans="1:7">
      <c r="A161" s="76">
        <v>4</v>
      </c>
      <c r="B161" s="77" t="s">
        <v>50</v>
      </c>
      <c r="C161" s="78"/>
      <c r="D161" s="81">
        <v>5000</v>
      </c>
      <c r="E161" s="77"/>
      <c r="F161" s="78">
        <f t="shared" si="10"/>
        <v>0</v>
      </c>
      <c r="G161" s="77"/>
    </row>
    <row r="162" spans="1:7">
      <c r="A162" s="77"/>
      <c r="B162" s="77"/>
      <c r="C162" s="78"/>
      <c r="D162" s="81">
        <v>2000</v>
      </c>
      <c r="E162" s="77"/>
      <c r="F162" s="78">
        <f t="shared" si="10"/>
        <v>0</v>
      </c>
      <c r="G162" s="77"/>
    </row>
    <row r="163" spans="1:7">
      <c r="A163" s="76">
        <v>5</v>
      </c>
      <c r="B163" s="77" t="s">
        <v>51</v>
      </c>
      <c r="C163" s="77"/>
      <c r="D163" s="81">
        <v>1000</v>
      </c>
      <c r="E163" s="77">
        <v>1</v>
      </c>
      <c r="F163" s="78">
        <f t="shared" si="10"/>
        <v>1000</v>
      </c>
      <c r="G163" s="77"/>
    </row>
    <row r="164" spans="1:7">
      <c r="A164" s="77"/>
      <c r="B164" s="77"/>
      <c r="C164" s="77"/>
      <c r="D164" s="81">
        <v>500</v>
      </c>
      <c r="E164" s="77"/>
      <c r="F164" s="78">
        <f t="shared" si="10"/>
        <v>0</v>
      </c>
      <c r="G164" s="77"/>
    </row>
    <row r="165" spans="1:7">
      <c r="A165" s="77"/>
      <c r="B165" s="80" t="s">
        <v>10</v>
      </c>
      <c r="C165" s="77"/>
      <c r="D165" s="81"/>
      <c r="E165" s="77"/>
      <c r="F165" s="78">
        <f>SUM(F155:F164)</f>
        <v>11011000</v>
      </c>
      <c r="G165" s="77"/>
    </row>
    <row r="167" spans="1:7" ht="18.75">
      <c r="B167" s="73" t="s">
        <v>110</v>
      </c>
    </row>
    <row r="168" spans="1:7" ht="18.75">
      <c r="B168" s="73"/>
    </row>
    <row r="169" spans="1:7">
      <c r="A169" s="198" t="s">
        <v>40</v>
      </c>
      <c r="B169" s="198" t="s">
        <v>41</v>
      </c>
      <c r="C169" s="198" t="s">
        <v>42</v>
      </c>
      <c r="D169" s="198" t="s">
        <v>43</v>
      </c>
      <c r="E169" s="75" t="s">
        <v>44</v>
      </c>
      <c r="F169" s="75" t="s">
        <v>45</v>
      </c>
      <c r="G169" s="75" t="s">
        <v>46</v>
      </c>
    </row>
    <row r="170" spans="1:7">
      <c r="A170" s="76">
        <v>1</v>
      </c>
      <c r="B170" s="77" t="s">
        <v>47</v>
      </c>
      <c r="C170" s="78">
        <v>11911000</v>
      </c>
      <c r="D170" s="79">
        <v>500000</v>
      </c>
      <c r="E170" s="77">
        <v>15</v>
      </c>
      <c r="F170" s="78">
        <f t="shared" ref="F170:F179" si="11">D170*E170</f>
        <v>7500000</v>
      </c>
      <c r="G170" s="77"/>
    </row>
    <row r="171" spans="1:7">
      <c r="A171" s="76"/>
      <c r="B171" s="77"/>
      <c r="C171" s="77"/>
      <c r="D171" s="79">
        <v>200000</v>
      </c>
      <c r="E171" s="77">
        <v>2</v>
      </c>
      <c r="F171" s="78">
        <f t="shared" si="11"/>
        <v>400000</v>
      </c>
      <c r="G171" s="77"/>
    </row>
    <row r="172" spans="1:7">
      <c r="A172" s="76">
        <v>2</v>
      </c>
      <c r="B172" s="77" t="s">
        <v>48</v>
      </c>
      <c r="C172" s="78">
        <v>138000</v>
      </c>
      <c r="D172" s="79">
        <v>100000</v>
      </c>
      <c r="E172" s="77">
        <v>39</v>
      </c>
      <c r="F172" s="78">
        <f t="shared" si="11"/>
        <v>3900000</v>
      </c>
      <c r="G172" s="77"/>
    </row>
    <row r="173" spans="1:7">
      <c r="A173" s="76"/>
      <c r="B173" s="77"/>
      <c r="C173" s="77"/>
      <c r="D173" s="79">
        <v>50000</v>
      </c>
      <c r="E173" s="77">
        <v>2</v>
      </c>
      <c r="F173" s="78">
        <f t="shared" si="11"/>
        <v>100000</v>
      </c>
      <c r="G173" s="77"/>
    </row>
    <row r="174" spans="1:7">
      <c r="A174" s="76">
        <v>3</v>
      </c>
      <c r="B174" s="77" t="s">
        <v>49</v>
      </c>
      <c r="C174" s="78"/>
      <c r="D174" s="79">
        <v>20000</v>
      </c>
      <c r="E174" s="77"/>
      <c r="F174" s="78">
        <f t="shared" si="11"/>
        <v>0</v>
      </c>
      <c r="G174" s="77"/>
    </row>
    <row r="175" spans="1:7">
      <c r="A175" s="77"/>
      <c r="B175" s="80"/>
      <c r="C175" s="77"/>
      <c r="D175" s="79">
        <v>10000</v>
      </c>
      <c r="E175" s="77">
        <v>1</v>
      </c>
      <c r="F175" s="78">
        <f t="shared" si="11"/>
        <v>10000</v>
      </c>
      <c r="G175" s="77"/>
    </row>
    <row r="176" spans="1:7">
      <c r="A176" s="76">
        <v>4</v>
      </c>
      <c r="B176" s="77" t="s">
        <v>50</v>
      </c>
      <c r="C176" s="78"/>
      <c r="D176" s="81">
        <v>5000</v>
      </c>
      <c r="E176" s="77"/>
      <c r="F176" s="78">
        <f t="shared" si="11"/>
        <v>0</v>
      </c>
      <c r="G176" s="77"/>
    </row>
    <row r="177" spans="1:7">
      <c r="A177" s="77"/>
      <c r="B177" s="77"/>
      <c r="C177" s="78"/>
      <c r="D177" s="81">
        <v>2000</v>
      </c>
      <c r="E177" s="77"/>
      <c r="F177" s="78">
        <f t="shared" si="11"/>
        <v>0</v>
      </c>
      <c r="G177" s="77"/>
    </row>
    <row r="178" spans="1:7">
      <c r="A178" s="76">
        <v>5</v>
      </c>
      <c r="B178" s="77" t="s">
        <v>51</v>
      </c>
      <c r="C178" s="77"/>
      <c r="D178" s="81">
        <v>1000</v>
      </c>
      <c r="E178" s="77">
        <v>1</v>
      </c>
      <c r="F178" s="78">
        <f t="shared" si="11"/>
        <v>1000</v>
      </c>
      <c r="G178" s="77"/>
    </row>
    <row r="179" spans="1:7">
      <c r="A179" s="77"/>
      <c r="B179" s="77"/>
      <c r="C179" s="77"/>
      <c r="D179" s="81">
        <v>500</v>
      </c>
      <c r="E179" s="77"/>
      <c r="F179" s="78">
        <f t="shared" si="11"/>
        <v>0</v>
      </c>
      <c r="G179" s="77"/>
    </row>
    <row r="180" spans="1:7">
      <c r="A180" s="77"/>
      <c r="B180" s="80" t="s">
        <v>10</v>
      </c>
      <c r="C180" s="77"/>
      <c r="D180" s="81"/>
      <c r="E180" s="77"/>
      <c r="F180" s="78">
        <f>SUM(F170:F179)</f>
        <v>11911000</v>
      </c>
      <c r="G180" s="77"/>
    </row>
    <row r="182" spans="1:7" ht="18.75">
      <c r="B182" s="73" t="s">
        <v>111</v>
      </c>
    </row>
    <row r="183" spans="1:7" ht="18.75">
      <c r="B183" s="73"/>
    </row>
    <row r="184" spans="1:7">
      <c r="A184" s="199" t="s">
        <v>40</v>
      </c>
      <c r="B184" s="199" t="s">
        <v>41</v>
      </c>
      <c r="C184" s="199" t="s">
        <v>42</v>
      </c>
      <c r="D184" s="199" t="s">
        <v>43</v>
      </c>
      <c r="E184" s="75" t="s">
        <v>44</v>
      </c>
      <c r="F184" s="75" t="s">
        <v>45</v>
      </c>
      <c r="G184" s="75" t="s">
        <v>46</v>
      </c>
    </row>
    <row r="185" spans="1:7">
      <c r="A185" s="76">
        <v>1</v>
      </c>
      <c r="B185" s="77" t="s">
        <v>47</v>
      </c>
      <c r="C185" s="78">
        <v>12694000</v>
      </c>
      <c r="D185" s="79">
        <v>500000</v>
      </c>
      <c r="E185" s="77">
        <v>11</v>
      </c>
      <c r="F185" s="78">
        <f t="shared" ref="F185:F194" si="12">D185*E185</f>
        <v>5500000</v>
      </c>
      <c r="G185" s="77"/>
    </row>
    <row r="186" spans="1:7">
      <c r="A186" s="76"/>
      <c r="B186" s="77"/>
      <c r="C186" s="77"/>
      <c r="D186" s="79">
        <v>200000</v>
      </c>
      <c r="E186" s="77">
        <v>18</v>
      </c>
      <c r="F186" s="78">
        <f t="shared" si="12"/>
        <v>3600000</v>
      </c>
      <c r="G186" s="77"/>
    </row>
    <row r="187" spans="1:7">
      <c r="A187" s="76">
        <v>2</v>
      </c>
      <c r="B187" s="77" t="s">
        <v>48</v>
      </c>
      <c r="C187" s="78">
        <v>312000</v>
      </c>
      <c r="D187" s="79">
        <v>100000</v>
      </c>
      <c r="E187" s="77">
        <v>33</v>
      </c>
      <c r="F187" s="78">
        <f t="shared" si="12"/>
        <v>3300000</v>
      </c>
      <c r="G187" s="77"/>
    </row>
    <row r="188" spans="1:7">
      <c r="A188" s="76"/>
      <c r="B188" s="77"/>
      <c r="C188" s="77"/>
      <c r="D188" s="79">
        <v>50000</v>
      </c>
      <c r="E188" s="77">
        <v>5</v>
      </c>
      <c r="F188" s="78">
        <f t="shared" si="12"/>
        <v>250000</v>
      </c>
      <c r="G188" s="77"/>
    </row>
    <row r="189" spans="1:7">
      <c r="A189" s="76">
        <v>3</v>
      </c>
      <c r="B189" s="77" t="s">
        <v>49</v>
      </c>
      <c r="C189" s="78"/>
      <c r="D189" s="79">
        <v>20000</v>
      </c>
      <c r="E189" s="77">
        <v>2</v>
      </c>
      <c r="F189" s="78">
        <f t="shared" si="12"/>
        <v>40000</v>
      </c>
      <c r="G189" s="77"/>
    </row>
    <row r="190" spans="1:7">
      <c r="A190" s="77"/>
      <c r="B190" s="80"/>
      <c r="C190" s="77"/>
      <c r="D190" s="79">
        <v>10000</v>
      </c>
      <c r="E190" s="77"/>
      <c r="F190" s="78">
        <f t="shared" si="12"/>
        <v>0</v>
      </c>
      <c r="G190" s="77"/>
    </row>
    <row r="191" spans="1:7">
      <c r="A191" s="76">
        <v>4</v>
      </c>
      <c r="B191" s="77" t="s">
        <v>50</v>
      </c>
      <c r="C191" s="78"/>
      <c r="D191" s="81">
        <v>5000</v>
      </c>
      <c r="E191" s="77"/>
      <c r="F191" s="78">
        <f t="shared" si="12"/>
        <v>0</v>
      </c>
      <c r="G191" s="77"/>
    </row>
    <row r="192" spans="1:7">
      <c r="A192" s="77"/>
      <c r="B192" s="77"/>
      <c r="C192" s="78"/>
      <c r="D192" s="81">
        <v>2000</v>
      </c>
      <c r="E192" s="77"/>
      <c r="F192" s="78">
        <f t="shared" si="12"/>
        <v>0</v>
      </c>
      <c r="G192" s="77"/>
    </row>
    <row r="193" spans="1:7">
      <c r="A193" s="76">
        <v>5</v>
      </c>
      <c r="B193" s="77" t="s">
        <v>51</v>
      </c>
      <c r="C193" s="77"/>
      <c r="D193" s="81">
        <v>1000</v>
      </c>
      <c r="E193" s="77">
        <v>3</v>
      </c>
      <c r="F193" s="78">
        <f t="shared" si="12"/>
        <v>3000</v>
      </c>
      <c r="G193" s="77"/>
    </row>
    <row r="194" spans="1:7">
      <c r="A194" s="77"/>
      <c r="B194" s="77"/>
      <c r="C194" s="77"/>
      <c r="D194" s="81">
        <v>500</v>
      </c>
      <c r="E194" s="77">
        <v>3</v>
      </c>
      <c r="F194" s="78">
        <f t="shared" si="12"/>
        <v>1500</v>
      </c>
      <c r="G194" s="77"/>
    </row>
    <row r="195" spans="1:7">
      <c r="A195" s="77"/>
      <c r="B195" s="80" t="s">
        <v>10</v>
      </c>
      <c r="C195" s="77"/>
      <c r="D195" s="81"/>
      <c r="E195" s="77"/>
      <c r="F195" s="78">
        <f>SUM(F185:F194)</f>
        <v>12694500</v>
      </c>
      <c r="G195" s="77"/>
    </row>
    <row r="197" spans="1:7" ht="18.75">
      <c r="B197" s="73" t="s">
        <v>117</v>
      </c>
    </row>
    <row r="198" spans="1:7" ht="18.75">
      <c r="B198" s="73"/>
    </row>
    <row r="199" spans="1:7">
      <c r="A199" s="200" t="s">
        <v>40</v>
      </c>
      <c r="B199" s="200" t="s">
        <v>41</v>
      </c>
      <c r="C199" s="200" t="s">
        <v>42</v>
      </c>
      <c r="D199" s="200" t="s">
        <v>43</v>
      </c>
      <c r="E199" s="75" t="s">
        <v>44</v>
      </c>
      <c r="F199" s="75" t="s">
        <v>45</v>
      </c>
      <c r="G199" s="75" t="s">
        <v>46</v>
      </c>
    </row>
    <row r="200" spans="1:7">
      <c r="A200" s="76">
        <v>1</v>
      </c>
      <c r="B200" s="77" t="s">
        <v>47</v>
      </c>
      <c r="C200" s="78">
        <v>14048000</v>
      </c>
      <c r="D200" s="79">
        <v>500000</v>
      </c>
      <c r="E200" s="77">
        <v>22</v>
      </c>
      <c r="F200" s="78">
        <f t="shared" ref="F200:F209" si="13">D200*E200</f>
        <v>11000000</v>
      </c>
      <c r="G200" s="77"/>
    </row>
    <row r="201" spans="1:7">
      <c r="A201" s="76"/>
      <c r="B201" s="77"/>
      <c r="C201" s="77"/>
      <c r="D201" s="79">
        <v>200000</v>
      </c>
      <c r="E201" s="77">
        <v>5</v>
      </c>
      <c r="F201" s="78">
        <f t="shared" si="13"/>
        <v>1000000</v>
      </c>
      <c r="G201" s="77"/>
    </row>
    <row r="202" spans="1:7">
      <c r="A202" s="76">
        <v>2</v>
      </c>
      <c r="B202" s="77" t="s">
        <v>48</v>
      </c>
      <c r="C202" s="78"/>
      <c r="D202" s="79">
        <v>100000</v>
      </c>
      <c r="E202" s="77">
        <v>14</v>
      </c>
      <c r="F202" s="78">
        <f t="shared" si="13"/>
        <v>1400000</v>
      </c>
      <c r="G202" s="77"/>
    </row>
    <row r="203" spans="1:7">
      <c r="A203" s="76"/>
      <c r="B203" s="77"/>
      <c r="C203" s="77"/>
      <c r="D203" s="79">
        <v>50000</v>
      </c>
      <c r="E203" s="77">
        <v>11</v>
      </c>
      <c r="F203" s="78">
        <f t="shared" si="13"/>
        <v>550000</v>
      </c>
      <c r="G203" s="77"/>
    </row>
    <row r="204" spans="1:7">
      <c r="A204" s="76">
        <v>3</v>
      </c>
      <c r="B204" s="77" t="s">
        <v>49</v>
      </c>
      <c r="C204" s="78"/>
      <c r="D204" s="79">
        <v>20000</v>
      </c>
      <c r="E204" s="77">
        <v>2</v>
      </c>
      <c r="F204" s="78">
        <f t="shared" si="13"/>
        <v>40000</v>
      </c>
      <c r="G204" s="77"/>
    </row>
    <row r="205" spans="1:7">
      <c r="A205" s="77"/>
      <c r="B205" s="80"/>
      <c r="C205" s="77"/>
      <c r="D205" s="79">
        <v>10000</v>
      </c>
      <c r="E205" s="77">
        <v>5</v>
      </c>
      <c r="F205" s="78">
        <f t="shared" si="13"/>
        <v>50000</v>
      </c>
      <c r="G205" s="77"/>
    </row>
    <row r="206" spans="1:7">
      <c r="A206" s="76">
        <v>4</v>
      </c>
      <c r="B206" s="77" t="s">
        <v>50</v>
      </c>
      <c r="C206" s="78"/>
      <c r="D206" s="81">
        <v>5000</v>
      </c>
      <c r="E206" s="77"/>
      <c r="F206" s="78">
        <f t="shared" si="13"/>
        <v>0</v>
      </c>
      <c r="G206" s="77"/>
    </row>
    <row r="207" spans="1:7">
      <c r="A207" s="77"/>
      <c r="B207" s="77"/>
      <c r="C207" s="78"/>
      <c r="D207" s="81">
        <v>2000</v>
      </c>
      <c r="E207" s="77">
        <v>3</v>
      </c>
      <c r="F207" s="78">
        <f t="shared" si="13"/>
        <v>6000</v>
      </c>
      <c r="G207" s="77"/>
    </row>
    <row r="208" spans="1:7">
      <c r="A208" s="76">
        <v>5</v>
      </c>
      <c r="B208" s="77" t="s">
        <v>51</v>
      </c>
      <c r="C208" s="77"/>
      <c r="D208" s="81">
        <v>1000</v>
      </c>
      <c r="E208" s="77">
        <v>1</v>
      </c>
      <c r="F208" s="78">
        <f t="shared" si="13"/>
        <v>1000</v>
      </c>
      <c r="G208" s="77"/>
    </row>
    <row r="209" spans="1:7">
      <c r="A209" s="77"/>
      <c r="B209" s="77"/>
      <c r="C209" s="77"/>
      <c r="D209" s="81">
        <v>500</v>
      </c>
      <c r="E209" s="77">
        <v>2</v>
      </c>
      <c r="F209" s="78">
        <f t="shared" si="13"/>
        <v>1000</v>
      </c>
      <c r="G209" s="77"/>
    </row>
    <row r="210" spans="1:7">
      <c r="A210" s="77"/>
      <c r="B210" s="80" t="s">
        <v>10</v>
      </c>
      <c r="C210" s="77"/>
      <c r="D210" s="81"/>
      <c r="E210" s="77"/>
      <c r="F210" s="78">
        <f>SUM(F200:F209)</f>
        <v>14048000</v>
      </c>
      <c r="G210" s="77"/>
    </row>
    <row r="212" spans="1:7" ht="18.75">
      <c r="B212" s="73" t="s">
        <v>118</v>
      </c>
    </row>
    <row r="213" spans="1:7" ht="18.75">
      <c r="B213" s="73"/>
    </row>
    <row r="214" spans="1:7">
      <c r="A214" s="201" t="s">
        <v>40</v>
      </c>
      <c r="B214" s="201" t="s">
        <v>41</v>
      </c>
      <c r="C214" s="201" t="s">
        <v>42</v>
      </c>
      <c r="D214" s="201" t="s">
        <v>43</v>
      </c>
      <c r="E214" s="75" t="s">
        <v>44</v>
      </c>
      <c r="F214" s="75" t="s">
        <v>45</v>
      </c>
      <c r="G214" s="75" t="s">
        <v>46</v>
      </c>
    </row>
    <row r="215" spans="1:7">
      <c r="A215" s="76">
        <v>1</v>
      </c>
      <c r="B215" s="77" t="s">
        <v>47</v>
      </c>
      <c r="C215" s="78">
        <v>21521000</v>
      </c>
      <c r="D215" s="79">
        <v>500000</v>
      </c>
      <c r="E215" s="77">
        <v>29</v>
      </c>
      <c r="F215" s="78">
        <f t="shared" ref="F215:F224" si="14">D215*E215</f>
        <v>14500000</v>
      </c>
      <c r="G215" s="77"/>
    </row>
    <row r="216" spans="1:7">
      <c r="A216" s="76"/>
      <c r="B216" s="77"/>
      <c r="C216" s="77"/>
      <c r="D216" s="79">
        <v>200000</v>
      </c>
      <c r="E216" s="77">
        <v>10</v>
      </c>
      <c r="F216" s="78">
        <f t="shared" si="14"/>
        <v>2000000</v>
      </c>
      <c r="G216" s="77"/>
    </row>
    <row r="217" spans="1:7">
      <c r="A217" s="76">
        <v>2</v>
      </c>
      <c r="B217" s="77" t="s">
        <v>48</v>
      </c>
      <c r="C217" s="78">
        <v>1157000</v>
      </c>
      <c r="D217" s="79">
        <v>100000</v>
      </c>
      <c r="E217" s="77">
        <v>43</v>
      </c>
      <c r="F217" s="78">
        <f t="shared" si="14"/>
        <v>4300000</v>
      </c>
      <c r="G217" s="77"/>
    </row>
    <row r="218" spans="1:7">
      <c r="A218" s="76"/>
      <c r="B218" s="77"/>
      <c r="C218" s="77"/>
      <c r="D218" s="79">
        <v>50000</v>
      </c>
      <c r="E218" s="77">
        <v>14</v>
      </c>
      <c r="F218" s="78">
        <f t="shared" si="14"/>
        <v>700000</v>
      </c>
      <c r="G218" s="77"/>
    </row>
    <row r="219" spans="1:7">
      <c r="A219" s="76">
        <v>3</v>
      </c>
      <c r="B219" s="77" t="s">
        <v>49</v>
      </c>
      <c r="C219" s="78"/>
      <c r="D219" s="79">
        <v>20000</v>
      </c>
      <c r="E219" s="77"/>
      <c r="F219" s="78">
        <f t="shared" si="14"/>
        <v>0</v>
      </c>
      <c r="G219" s="77"/>
    </row>
    <row r="220" spans="1:7">
      <c r="A220" s="77"/>
      <c r="B220" s="80"/>
      <c r="C220" s="77"/>
      <c r="D220" s="79">
        <v>10000</v>
      </c>
      <c r="E220" s="77">
        <v>2</v>
      </c>
      <c r="F220" s="78">
        <f t="shared" si="14"/>
        <v>20000</v>
      </c>
      <c r="G220" s="77"/>
    </row>
    <row r="221" spans="1:7">
      <c r="A221" s="76">
        <v>4</v>
      </c>
      <c r="B221" s="77" t="s">
        <v>50</v>
      </c>
      <c r="C221" s="78"/>
      <c r="D221" s="81">
        <v>5000</v>
      </c>
      <c r="E221" s="77"/>
      <c r="F221" s="78">
        <f t="shared" si="14"/>
        <v>0</v>
      </c>
      <c r="G221" s="77"/>
    </row>
    <row r="222" spans="1:7">
      <c r="A222" s="77"/>
      <c r="B222" s="77"/>
      <c r="C222" s="78"/>
      <c r="D222" s="81">
        <v>2000</v>
      </c>
      <c r="E222" s="77"/>
      <c r="F222" s="78">
        <f t="shared" si="14"/>
        <v>0</v>
      </c>
      <c r="G222" s="77"/>
    </row>
    <row r="223" spans="1:7">
      <c r="A223" s="76">
        <v>5</v>
      </c>
      <c r="B223" s="77" t="s">
        <v>51</v>
      </c>
      <c r="C223" s="77"/>
      <c r="D223" s="81">
        <v>1000</v>
      </c>
      <c r="E223" s="77"/>
      <c r="F223" s="78">
        <f t="shared" si="14"/>
        <v>0</v>
      </c>
      <c r="G223" s="77"/>
    </row>
    <row r="224" spans="1:7">
      <c r="A224" s="77"/>
      <c r="B224" s="77"/>
      <c r="C224" s="77"/>
      <c r="D224" s="81">
        <v>500</v>
      </c>
      <c r="E224" s="77">
        <v>2</v>
      </c>
      <c r="F224" s="78">
        <f t="shared" si="14"/>
        <v>1000</v>
      </c>
      <c r="G224" s="77"/>
    </row>
    <row r="225" spans="1:7">
      <c r="A225" s="77"/>
      <c r="B225" s="80" t="s">
        <v>10</v>
      </c>
      <c r="C225" s="77"/>
      <c r="D225" s="81"/>
      <c r="E225" s="77"/>
      <c r="F225" s="78">
        <f>SUM(F215:F224)</f>
        <v>21521000</v>
      </c>
      <c r="G225" s="77"/>
    </row>
    <row r="227" spans="1:7" ht="18.75">
      <c r="B227" s="73" t="s">
        <v>119</v>
      </c>
    </row>
    <row r="228" spans="1:7" ht="18.75">
      <c r="B228" s="73"/>
    </row>
    <row r="229" spans="1:7">
      <c r="A229" s="202" t="s">
        <v>40</v>
      </c>
      <c r="B229" s="202" t="s">
        <v>41</v>
      </c>
      <c r="C229" s="202" t="s">
        <v>42</v>
      </c>
      <c r="D229" s="202" t="s">
        <v>43</v>
      </c>
      <c r="E229" s="75" t="s">
        <v>44</v>
      </c>
      <c r="F229" s="75" t="s">
        <v>45</v>
      </c>
      <c r="G229" s="75" t="s">
        <v>46</v>
      </c>
    </row>
    <row r="230" spans="1:7">
      <c r="A230" s="76">
        <v>1</v>
      </c>
      <c r="B230" s="77" t="s">
        <v>47</v>
      </c>
      <c r="C230" s="78">
        <v>29722000</v>
      </c>
      <c r="D230" s="79">
        <v>500000</v>
      </c>
      <c r="E230" s="77">
        <v>35</v>
      </c>
      <c r="F230" s="78">
        <f t="shared" ref="F230:F239" si="15">D230*E230</f>
        <v>17500000</v>
      </c>
      <c r="G230" s="77"/>
    </row>
    <row r="231" spans="1:7">
      <c r="A231" s="76"/>
      <c r="B231" s="77"/>
      <c r="C231" s="77"/>
      <c r="D231" s="79">
        <v>200000</v>
      </c>
      <c r="E231" s="77">
        <v>20</v>
      </c>
      <c r="F231" s="78">
        <f t="shared" si="15"/>
        <v>4000000</v>
      </c>
      <c r="G231" s="77"/>
    </row>
    <row r="232" spans="1:7">
      <c r="A232" s="76">
        <v>2</v>
      </c>
      <c r="B232" s="77" t="s">
        <v>48</v>
      </c>
      <c r="C232" s="78">
        <v>800500</v>
      </c>
      <c r="D232" s="79">
        <v>100000</v>
      </c>
      <c r="E232" s="77">
        <v>66</v>
      </c>
      <c r="F232" s="78">
        <f t="shared" si="15"/>
        <v>6600000</v>
      </c>
      <c r="G232" s="77"/>
    </row>
    <row r="233" spans="1:7">
      <c r="A233" s="76"/>
      <c r="B233" s="77"/>
      <c r="C233" s="77"/>
      <c r="D233" s="79">
        <v>50000</v>
      </c>
      <c r="E233" s="77">
        <v>32</v>
      </c>
      <c r="F233" s="78">
        <f t="shared" si="15"/>
        <v>1600000</v>
      </c>
      <c r="G233" s="77"/>
    </row>
    <row r="234" spans="1:7">
      <c r="A234" s="76">
        <v>3</v>
      </c>
      <c r="B234" s="77" t="s">
        <v>49</v>
      </c>
      <c r="C234" s="78"/>
      <c r="D234" s="79">
        <v>20000</v>
      </c>
      <c r="E234" s="77"/>
      <c r="F234" s="78">
        <f t="shared" si="15"/>
        <v>0</v>
      </c>
      <c r="G234" s="77"/>
    </row>
    <row r="235" spans="1:7">
      <c r="A235" s="77"/>
      <c r="B235" s="80"/>
      <c r="C235" s="77"/>
      <c r="D235" s="79">
        <v>10000</v>
      </c>
      <c r="E235" s="77">
        <v>2</v>
      </c>
      <c r="F235" s="78">
        <f t="shared" si="15"/>
        <v>20000</v>
      </c>
      <c r="G235" s="77"/>
    </row>
    <row r="236" spans="1:7">
      <c r="A236" s="76">
        <v>4</v>
      </c>
      <c r="B236" s="77" t="s">
        <v>50</v>
      </c>
      <c r="C236" s="78"/>
      <c r="D236" s="81">
        <v>5000</v>
      </c>
      <c r="E236" s="77"/>
      <c r="F236" s="78">
        <f t="shared" si="15"/>
        <v>0</v>
      </c>
      <c r="G236" s="77"/>
    </row>
    <row r="237" spans="1:7">
      <c r="A237" s="77"/>
      <c r="B237" s="77"/>
      <c r="C237" s="78"/>
      <c r="D237" s="81">
        <v>2000</v>
      </c>
      <c r="E237" s="77"/>
      <c r="F237" s="78">
        <f t="shared" si="15"/>
        <v>0</v>
      </c>
      <c r="G237" s="77"/>
    </row>
    <row r="238" spans="1:7">
      <c r="A238" s="76">
        <v>5</v>
      </c>
      <c r="B238" s="77" t="s">
        <v>51</v>
      </c>
      <c r="C238" s="77"/>
      <c r="D238" s="81">
        <v>1000</v>
      </c>
      <c r="E238" s="77">
        <v>2</v>
      </c>
      <c r="F238" s="78">
        <f t="shared" si="15"/>
        <v>2000</v>
      </c>
      <c r="G238" s="77"/>
    </row>
    <row r="239" spans="1:7">
      <c r="A239" s="77"/>
      <c r="B239" s="77"/>
      <c r="C239" s="77"/>
      <c r="D239" s="81">
        <v>500</v>
      </c>
      <c r="E239" s="77"/>
      <c r="F239" s="78">
        <f t="shared" si="15"/>
        <v>0</v>
      </c>
      <c r="G239" s="77"/>
    </row>
    <row r="240" spans="1:7">
      <c r="A240" s="77"/>
      <c r="B240" s="80" t="s">
        <v>10</v>
      </c>
      <c r="C240" s="77"/>
      <c r="D240" s="81"/>
      <c r="E240" s="77"/>
      <c r="F240" s="78">
        <f>SUM(F230:F239)</f>
        <v>29722000</v>
      </c>
      <c r="G240" s="77"/>
    </row>
    <row r="242" spans="1:7" ht="18.75">
      <c r="B242" s="73" t="s">
        <v>120</v>
      </c>
    </row>
    <row r="243" spans="1:7" ht="18.75">
      <c r="B243" s="73"/>
    </row>
    <row r="244" spans="1:7">
      <c r="A244" s="203" t="s">
        <v>40</v>
      </c>
      <c r="B244" s="203" t="s">
        <v>41</v>
      </c>
      <c r="C244" s="203" t="s">
        <v>42</v>
      </c>
      <c r="D244" s="203" t="s">
        <v>43</v>
      </c>
      <c r="E244" s="75" t="s">
        <v>44</v>
      </c>
      <c r="F244" s="75" t="s">
        <v>45</v>
      </c>
      <c r="G244" s="75" t="s">
        <v>46</v>
      </c>
    </row>
    <row r="245" spans="1:7">
      <c r="A245" s="76">
        <v>1</v>
      </c>
      <c r="B245" s="77" t="s">
        <v>47</v>
      </c>
      <c r="C245" s="78">
        <v>11698000</v>
      </c>
      <c r="D245" s="79">
        <v>500000</v>
      </c>
      <c r="E245" s="77">
        <v>12</v>
      </c>
      <c r="F245" s="78">
        <f t="shared" ref="F245:F254" si="16">D245*E245</f>
        <v>6000000</v>
      </c>
      <c r="G245" s="77"/>
    </row>
    <row r="246" spans="1:7">
      <c r="A246" s="76"/>
      <c r="B246" s="77"/>
      <c r="C246" s="77"/>
      <c r="D246" s="79">
        <v>200000</v>
      </c>
      <c r="E246" s="77">
        <v>10</v>
      </c>
      <c r="F246" s="78">
        <f t="shared" si="16"/>
        <v>2000000</v>
      </c>
      <c r="G246" s="77"/>
    </row>
    <row r="247" spans="1:7">
      <c r="A247" s="76">
        <v>2</v>
      </c>
      <c r="B247" s="77" t="s">
        <v>48</v>
      </c>
      <c r="C247" s="78"/>
      <c r="D247" s="79">
        <v>100000</v>
      </c>
      <c r="E247" s="77">
        <v>32</v>
      </c>
      <c r="F247" s="78">
        <f t="shared" si="16"/>
        <v>3200000</v>
      </c>
      <c r="G247" s="77"/>
    </row>
    <row r="248" spans="1:7">
      <c r="A248" s="76"/>
      <c r="B248" s="77"/>
      <c r="C248" s="77"/>
      <c r="D248" s="79">
        <v>50000</v>
      </c>
      <c r="E248" s="77">
        <v>9</v>
      </c>
      <c r="F248" s="78">
        <f t="shared" si="16"/>
        <v>450000</v>
      </c>
      <c r="G248" s="77"/>
    </row>
    <row r="249" spans="1:7">
      <c r="A249" s="76">
        <v>3</v>
      </c>
      <c r="B249" s="77" t="s">
        <v>49</v>
      </c>
      <c r="C249" s="78"/>
      <c r="D249" s="79">
        <v>20000</v>
      </c>
      <c r="E249" s="77">
        <v>1</v>
      </c>
      <c r="F249" s="78">
        <f t="shared" si="16"/>
        <v>20000</v>
      </c>
      <c r="G249" s="77"/>
    </row>
    <row r="250" spans="1:7">
      <c r="A250" s="77"/>
      <c r="B250" s="80"/>
      <c r="C250" s="77"/>
      <c r="D250" s="79">
        <v>10000</v>
      </c>
      <c r="E250" s="77">
        <v>1</v>
      </c>
      <c r="F250" s="78">
        <f t="shared" si="16"/>
        <v>10000</v>
      </c>
      <c r="G250" s="77"/>
    </row>
    <row r="251" spans="1:7">
      <c r="A251" s="76">
        <v>4</v>
      </c>
      <c r="B251" s="77" t="s">
        <v>50</v>
      </c>
      <c r="C251" s="78"/>
      <c r="D251" s="81">
        <v>5000</v>
      </c>
      <c r="E251" s="77">
        <v>1</v>
      </c>
      <c r="F251" s="78">
        <f t="shared" si="16"/>
        <v>5000</v>
      </c>
      <c r="G251" s="77"/>
    </row>
    <row r="252" spans="1:7">
      <c r="A252" s="77"/>
      <c r="B252" s="77"/>
      <c r="C252" s="78"/>
      <c r="D252" s="81">
        <v>2000</v>
      </c>
      <c r="E252" s="77">
        <v>6</v>
      </c>
      <c r="F252" s="78">
        <f t="shared" si="16"/>
        <v>12000</v>
      </c>
      <c r="G252" s="77"/>
    </row>
    <row r="253" spans="1:7">
      <c r="A253" s="76">
        <v>5</v>
      </c>
      <c r="B253" s="77" t="s">
        <v>51</v>
      </c>
      <c r="C253" s="77"/>
      <c r="D253" s="81">
        <v>1000</v>
      </c>
      <c r="E253" s="77">
        <v>1</v>
      </c>
      <c r="F253" s="78">
        <f t="shared" si="16"/>
        <v>1000</v>
      </c>
      <c r="G253" s="77"/>
    </row>
    <row r="254" spans="1:7">
      <c r="A254" s="77"/>
      <c r="B254" s="77"/>
      <c r="C254" s="77"/>
      <c r="D254" s="81">
        <v>500</v>
      </c>
      <c r="E254" s="77"/>
      <c r="F254" s="78">
        <f t="shared" si="16"/>
        <v>0</v>
      </c>
      <c r="G254" s="77"/>
    </row>
    <row r="255" spans="1:7">
      <c r="A255" s="77"/>
      <c r="B255" s="80" t="s">
        <v>10</v>
      </c>
      <c r="C255" s="77"/>
      <c r="D255" s="81"/>
      <c r="E255" s="77"/>
      <c r="F255" s="78">
        <f>SUM(F245:F254)</f>
        <v>11698000</v>
      </c>
      <c r="G255" s="77"/>
    </row>
    <row r="257" spans="1:7" ht="18.75">
      <c r="B257" s="73" t="s">
        <v>124</v>
      </c>
    </row>
    <row r="258" spans="1:7" ht="18.75">
      <c r="B258" s="73"/>
    </row>
    <row r="259" spans="1:7">
      <c r="A259" s="204" t="s">
        <v>40</v>
      </c>
      <c r="B259" s="204" t="s">
        <v>41</v>
      </c>
      <c r="C259" s="204" t="s">
        <v>42</v>
      </c>
      <c r="D259" s="204" t="s">
        <v>43</v>
      </c>
      <c r="E259" s="75" t="s">
        <v>44</v>
      </c>
      <c r="F259" s="75" t="s">
        <v>45</v>
      </c>
      <c r="G259" s="75" t="s">
        <v>46</v>
      </c>
    </row>
    <row r="260" spans="1:7">
      <c r="A260" s="76">
        <v>1</v>
      </c>
      <c r="B260" s="77" t="s">
        <v>47</v>
      </c>
      <c r="C260" s="78">
        <v>13266000</v>
      </c>
      <c r="D260" s="79">
        <v>500000</v>
      </c>
      <c r="E260" s="77">
        <v>17</v>
      </c>
      <c r="F260" s="78">
        <f t="shared" ref="F260:F269" si="17">D260*E260</f>
        <v>8500000</v>
      </c>
      <c r="G260" s="77"/>
    </row>
    <row r="261" spans="1:7">
      <c r="A261" s="76"/>
      <c r="B261" s="77"/>
      <c r="C261" s="77"/>
      <c r="D261" s="79">
        <v>200000</v>
      </c>
      <c r="E261" s="77">
        <v>12</v>
      </c>
      <c r="F261" s="78">
        <f t="shared" si="17"/>
        <v>2400000</v>
      </c>
      <c r="G261" s="77"/>
    </row>
    <row r="262" spans="1:7">
      <c r="A262" s="76">
        <v>2</v>
      </c>
      <c r="B262" s="77" t="s">
        <v>48</v>
      </c>
      <c r="C262" s="78">
        <v>368000</v>
      </c>
      <c r="D262" s="79">
        <v>100000</v>
      </c>
      <c r="E262" s="77">
        <v>14</v>
      </c>
      <c r="F262" s="78">
        <f t="shared" si="17"/>
        <v>1400000</v>
      </c>
      <c r="G262" s="77"/>
    </row>
    <row r="263" spans="1:7">
      <c r="A263" s="76"/>
      <c r="B263" s="77"/>
      <c r="C263" s="77"/>
      <c r="D263" s="79">
        <v>50000</v>
      </c>
      <c r="E263" s="77">
        <v>18</v>
      </c>
      <c r="F263" s="78">
        <f t="shared" si="17"/>
        <v>900000</v>
      </c>
      <c r="G263" s="77"/>
    </row>
    <row r="264" spans="1:7">
      <c r="A264" s="76">
        <v>3</v>
      </c>
      <c r="B264" s="77" t="s">
        <v>49</v>
      </c>
      <c r="C264" s="78"/>
      <c r="D264" s="79">
        <v>20000</v>
      </c>
      <c r="E264" s="77">
        <v>2</v>
      </c>
      <c r="F264" s="78">
        <f t="shared" si="17"/>
        <v>40000</v>
      </c>
      <c r="G264" s="77"/>
    </row>
    <row r="265" spans="1:7">
      <c r="A265" s="77"/>
      <c r="B265" s="80"/>
      <c r="C265" s="77"/>
      <c r="D265" s="79">
        <v>10000</v>
      </c>
      <c r="E265" s="77">
        <v>1</v>
      </c>
      <c r="F265" s="78">
        <f t="shared" si="17"/>
        <v>10000</v>
      </c>
      <c r="G265" s="77"/>
    </row>
    <row r="266" spans="1:7">
      <c r="A266" s="76">
        <v>4</v>
      </c>
      <c r="B266" s="77" t="s">
        <v>50</v>
      </c>
      <c r="C266" s="78"/>
      <c r="D266" s="81">
        <v>5000</v>
      </c>
      <c r="E266" s="77"/>
      <c r="F266" s="78">
        <f t="shared" si="17"/>
        <v>0</v>
      </c>
      <c r="G266" s="77"/>
    </row>
    <row r="267" spans="1:7">
      <c r="A267" s="77"/>
      <c r="B267" s="77"/>
      <c r="C267" s="78"/>
      <c r="D267" s="81">
        <v>2000</v>
      </c>
      <c r="E267" s="77">
        <v>7</v>
      </c>
      <c r="F267" s="78">
        <f t="shared" si="17"/>
        <v>14000</v>
      </c>
      <c r="G267" s="77"/>
    </row>
    <row r="268" spans="1:7">
      <c r="A268" s="76">
        <v>5</v>
      </c>
      <c r="B268" s="77" t="s">
        <v>51</v>
      </c>
      <c r="C268" s="77"/>
      <c r="D268" s="81">
        <v>1000</v>
      </c>
      <c r="E268" s="77">
        <v>2</v>
      </c>
      <c r="F268" s="78">
        <f t="shared" si="17"/>
        <v>2000</v>
      </c>
      <c r="G268" s="77"/>
    </row>
    <row r="269" spans="1:7">
      <c r="A269" s="77"/>
      <c r="B269" s="77"/>
      <c r="C269" s="77"/>
      <c r="D269" s="81">
        <v>500</v>
      </c>
      <c r="E269" s="77"/>
      <c r="F269" s="78">
        <f t="shared" si="17"/>
        <v>0</v>
      </c>
      <c r="G269" s="77"/>
    </row>
    <row r="270" spans="1:7">
      <c r="A270" s="77"/>
      <c r="B270" s="80" t="s">
        <v>10</v>
      </c>
      <c r="C270" s="77"/>
      <c r="D270" s="81"/>
      <c r="E270" s="77"/>
      <c r="F270" s="78">
        <f>SUM(F260:F269)</f>
        <v>13266000</v>
      </c>
      <c r="G270" s="77"/>
    </row>
    <row r="272" spans="1:7" ht="18.75">
      <c r="B272" s="73" t="s">
        <v>128</v>
      </c>
    </row>
    <row r="273" spans="1:7" ht="18.75">
      <c r="B273" s="73"/>
    </row>
    <row r="274" spans="1:7">
      <c r="A274" s="205" t="s">
        <v>40</v>
      </c>
      <c r="B274" s="205" t="s">
        <v>41</v>
      </c>
      <c r="C274" s="205" t="s">
        <v>42</v>
      </c>
      <c r="D274" s="205" t="s">
        <v>43</v>
      </c>
      <c r="E274" s="75" t="s">
        <v>44</v>
      </c>
      <c r="F274" s="75" t="s">
        <v>45</v>
      </c>
      <c r="G274" s="75" t="s">
        <v>46</v>
      </c>
    </row>
    <row r="275" spans="1:7">
      <c r="A275" s="76">
        <v>1</v>
      </c>
      <c r="B275" s="77" t="s">
        <v>47</v>
      </c>
      <c r="C275" s="78">
        <v>13741000</v>
      </c>
      <c r="D275" s="79">
        <v>500000</v>
      </c>
      <c r="E275" s="77">
        <v>13</v>
      </c>
      <c r="F275" s="78">
        <f t="shared" ref="F275:F284" si="18">D275*E275</f>
        <v>6500000</v>
      </c>
      <c r="G275" s="77"/>
    </row>
    <row r="276" spans="1:7">
      <c r="A276" s="76"/>
      <c r="B276" s="77"/>
      <c r="C276" s="77"/>
      <c r="D276" s="79">
        <v>200000</v>
      </c>
      <c r="E276" s="77">
        <v>24</v>
      </c>
      <c r="F276" s="78">
        <f t="shared" si="18"/>
        <v>4800000</v>
      </c>
      <c r="G276" s="77"/>
    </row>
    <row r="277" spans="1:7">
      <c r="A277" s="76">
        <v>2</v>
      </c>
      <c r="B277" s="77" t="s">
        <v>48</v>
      </c>
      <c r="C277" s="78"/>
      <c r="D277" s="79">
        <v>100000</v>
      </c>
      <c r="E277" s="77">
        <v>21</v>
      </c>
      <c r="F277" s="78">
        <f t="shared" si="18"/>
        <v>2100000</v>
      </c>
      <c r="G277" s="77"/>
    </row>
    <row r="278" spans="1:7">
      <c r="A278" s="76"/>
      <c r="B278" s="77"/>
      <c r="C278" s="77"/>
      <c r="D278" s="79">
        <v>50000</v>
      </c>
      <c r="E278" s="77">
        <v>6</v>
      </c>
      <c r="F278" s="78">
        <f t="shared" si="18"/>
        <v>300000</v>
      </c>
      <c r="G278" s="77"/>
    </row>
    <row r="279" spans="1:7">
      <c r="A279" s="76">
        <v>3</v>
      </c>
      <c r="B279" s="77" t="s">
        <v>49</v>
      </c>
      <c r="C279" s="78">
        <v>200000</v>
      </c>
      <c r="D279" s="79">
        <v>20000</v>
      </c>
      <c r="E279" s="77">
        <v>1</v>
      </c>
      <c r="F279" s="78">
        <f t="shared" si="18"/>
        <v>20000</v>
      </c>
      <c r="G279" s="77"/>
    </row>
    <row r="280" spans="1:7">
      <c r="A280" s="77"/>
      <c r="B280" s="80"/>
      <c r="C280" s="77"/>
      <c r="D280" s="79">
        <v>10000</v>
      </c>
      <c r="E280" s="77">
        <v>2</v>
      </c>
      <c r="F280" s="78">
        <f t="shared" si="18"/>
        <v>20000</v>
      </c>
      <c r="G280" s="77"/>
    </row>
    <row r="281" spans="1:7">
      <c r="A281" s="76">
        <v>4</v>
      </c>
      <c r="B281" s="77" t="s">
        <v>50</v>
      </c>
      <c r="C281" s="78"/>
      <c r="D281" s="81">
        <v>5000</v>
      </c>
      <c r="E281" s="77"/>
      <c r="F281" s="78">
        <f t="shared" si="18"/>
        <v>0</v>
      </c>
      <c r="G281" s="77"/>
    </row>
    <row r="282" spans="1:7">
      <c r="A282" s="77"/>
      <c r="B282" s="77"/>
      <c r="C282" s="78"/>
      <c r="D282" s="81">
        <v>2000</v>
      </c>
      <c r="E282" s="77"/>
      <c r="F282" s="78">
        <f t="shared" si="18"/>
        <v>0</v>
      </c>
      <c r="G282" s="77"/>
    </row>
    <row r="283" spans="1:7">
      <c r="A283" s="76">
        <v>5</v>
      </c>
      <c r="B283" s="77" t="s">
        <v>51</v>
      </c>
      <c r="C283" s="77"/>
      <c r="D283" s="81">
        <v>1000</v>
      </c>
      <c r="E283" s="77">
        <v>1</v>
      </c>
      <c r="F283" s="78">
        <f t="shared" si="18"/>
        <v>1000</v>
      </c>
      <c r="G283" s="77"/>
    </row>
    <row r="284" spans="1:7">
      <c r="A284" s="77"/>
      <c r="B284" s="77"/>
      <c r="C284" s="77"/>
      <c r="D284" s="81">
        <v>500</v>
      </c>
      <c r="E284" s="77"/>
      <c r="F284" s="78">
        <f t="shared" si="18"/>
        <v>0</v>
      </c>
      <c r="G284" s="77"/>
    </row>
    <row r="285" spans="1:7">
      <c r="A285" s="77"/>
      <c r="B285" s="80" t="s">
        <v>10</v>
      </c>
      <c r="C285" s="77"/>
      <c r="D285" s="81"/>
      <c r="E285" s="77"/>
      <c r="F285" s="78">
        <f>SUM(F275:F284)</f>
        <v>13741000</v>
      </c>
      <c r="G285" s="77"/>
    </row>
    <row r="288" spans="1:7" ht="18.75">
      <c r="B288" s="73" t="s">
        <v>129</v>
      </c>
    </row>
    <row r="289" spans="1:7" ht="18.75">
      <c r="B289" s="73"/>
    </row>
    <row r="290" spans="1:7">
      <c r="A290" s="206" t="s">
        <v>40</v>
      </c>
      <c r="B290" s="206" t="s">
        <v>41</v>
      </c>
      <c r="C290" s="206" t="s">
        <v>42</v>
      </c>
      <c r="D290" s="206" t="s">
        <v>43</v>
      </c>
      <c r="E290" s="75" t="s">
        <v>44</v>
      </c>
      <c r="F290" s="75" t="s">
        <v>45</v>
      </c>
      <c r="G290" s="75" t="s">
        <v>46</v>
      </c>
    </row>
    <row r="291" spans="1:7">
      <c r="A291" s="76">
        <v>1</v>
      </c>
      <c r="B291" s="77" t="s">
        <v>47</v>
      </c>
      <c r="C291" s="78">
        <v>14910000</v>
      </c>
      <c r="D291" s="79">
        <v>500000</v>
      </c>
      <c r="E291" s="77">
        <v>22</v>
      </c>
      <c r="F291" s="78">
        <f t="shared" ref="F291:F300" si="19">D291*E291</f>
        <v>11000000</v>
      </c>
      <c r="G291" s="77"/>
    </row>
    <row r="292" spans="1:7">
      <c r="A292" s="76"/>
      <c r="B292" s="77"/>
      <c r="C292" s="77"/>
      <c r="D292" s="79">
        <v>200000</v>
      </c>
      <c r="E292" s="77">
        <v>13</v>
      </c>
      <c r="F292" s="78">
        <f t="shared" si="19"/>
        <v>2600000</v>
      </c>
      <c r="G292" s="77"/>
    </row>
    <row r="293" spans="1:7">
      <c r="A293" s="76">
        <v>2</v>
      </c>
      <c r="B293" s="77" t="s">
        <v>48</v>
      </c>
      <c r="C293" s="78">
        <v>511000</v>
      </c>
      <c r="D293" s="79">
        <v>100000</v>
      </c>
      <c r="E293" s="77">
        <v>10</v>
      </c>
      <c r="F293" s="78">
        <f t="shared" si="19"/>
        <v>1000000</v>
      </c>
      <c r="G293" s="77"/>
    </row>
    <row r="294" spans="1:7">
      <c r="A294" s="76"/>
      <c r="B294" s="77"/>
      <c r="C294" s="77"/>
      <c r="D294" s="79">
        <v>50000</v>
      </c>
      <c r="E294" s="77">
        <v>5</v>
      </c>
      <c r="F294" s="78">
        <f t="shared" si="19"/>
        <v>250000</v>
      </c>
      <c r="G294" s="77"/>
    </row>
    <row r="295" spans="1:7">
      <c r="A295" s="76">
        <v>3</v>
      </c>
      <c r="B295" s="77" t="s">
        <v>49</v>
      </c>
      <c r="C295" s="78"/>
      <c r="D295" s="79">
        <v>20000</v>
      </c>
      <c r="E295" s="77">
        <v>1</v>
      </c>
      <c r="F295" s="78">
        <f t="shared" si="19"/>
        <v>20000</v>
      </c>
      <c r="G295" s="77"/>
    </row>
    <row r="296" spans="1:7">
      <c r="A296" s="77"/>
      <c r="B296" s="80"/>
      <c r="C296" s="77"/>
      <c r="D296" s="79">
        <v>10000</v>
      </c>
      <c r="E296" s="77">
        <v>4</v>
      </c>
      <c r="F296" s="78">
        <f t="shared" si="19"/>
        <v>40000</v>
      </c>
      <c r="G296" s="77"/>
    </row>
    <row r="297" spans="1:7">
      <c r="A297" s="76">
        <v>4</v>
      </c>
      <c r="B297" s="77" t="s">
        <v>50</v>
      </c>
      <c r="C297" s="78"/>
      <c r="D297" s="81">
        <v>5000</v>
      </c>
      <c r="E297" s="77"/>
      <c r="F297" s="78">
        <f t="shared" si="19"/>
        <v>0</v>
      </c>
      <c r="G297" s="77"/>
    </row>
    <row r="298" spans="1:7">
      <c r="A298" s="77"/>
      <c r="B298" s="77"/>
      <c r="C298" s="78"/>
      <c r="D298" s="81">
        <v>2000</v>
      </c>
      <c r="E298" s="77"/>
      <c r="F298" s="78">
        <f t="shared" si="19"/>
        <v>0</v>
      </c>
      <c r="G298" s="77"/>
    </row>
    <row r="299" spans="1:7">
      <c r="A299" s="76">
        <v>5</v>
      </c>
      <c r="B299" s="77" t="s">
        <v>51</v>
      </c>
      <c r="C299" s="77"/>
      <c r="D299" s="81">
        <v>1000</v>
      </c>
      <c r="E299" s="77"/>
      <c r="F299" s="78">
        <f t="shared" si="19"/>
        <v>0</v>
      </c>
      <c r="G299" s="77"/>
    </row>
    <row r="300" spans="1:7">
      <c r="A300" s="77"/>
      <c r="B300" s="77"/>
      <c r="C300" s="77"/>
      <c r="D300" s="81">
        <v>500</v>
      </c>
      <c r="E300" s="77"/>
      <c r="F300" s="78">
        <f t="shared" si="19"/>
        <v>0</v>
      </c>
      <c r="G300" s="77"/>
    </row>
    <row r="301" spans="1:7">
      <c r="A301" s="77"/>
      <c r="B301" s="80" t="s">
        <v>10</v>
      </c>
      <c r="C301" s="77"/>
      <c r="D301" s="81"/>
      <c r="E301" s="77"/>
      <c r="F301" s="78">
        <f>SUM(F291:F300)</f>
        <v>14910000</v>
      </c>
      <c r="G301" s="77"/>
    </row>
    <row r="303" spans="1:7" ht="18.75">
      <c r="C303" s="73" t="s">
        <v>132</v>
      </c>
    </row>
    <row r="304" spans="1:7" ht="18.75">
      <c r="B304" s="73"/>
    </row>
    <row r="305" spans="1:7">
      <c r="A305" s="207" t="s">
        <v>40</v>
      </c>
      <c r="B305" s="207" t="s">
        <v>41</v>
      </c>
      <c r="C305" s="207" t="s">
        <v>42</v>
      </c>
      <c r="D305" s="207" t="s">
        <v>43</v>
      </c>
      <c r="E305" s="75" t="s">
        <v>44</v>
      </c>
      <c r="F305" s="75" t="s">
        <v>45</v>
      </c>
      <c r="G305" s="75" t="s">
        <v>46</v>
      </c>
    </row>
    <row r="306" spans="1:7">
      <c r="A306" s="76">
        <v>1</v>
      </c>
      <c r="B306" s="77" t="s">
        <v>47</v>
      </c>
      <c r="C306" s="78">
        <v>12829000</v>
      </c>
      <c r="D306" s="79">
        <v>500000</v>
      </c>
      <c r="E306" s="77">
        <v>19</v>
      </c>
      <c r="F306" s="78">
        <f t="shared" ref="F306:F315" si="20">D306*E306</f>
        <v>9500000</v>
      </c>
      <c r="G306" s="77"/>
    </row>
    <row r="307" spans="1:7">
      <c r="A307" s="76"/>
      <c r="B307" s="77"/>
      <c r="C307" s="77"/>
      <c r="D307" s="79">
        <v>200000</v>
      </c>
      <c r="E307" s="77">
        <v>5</v>
      </c>
      <c r="F307" s="78">
        <f t="shared" si="20"/>
        <v>1000000</v>
      </c>
      <c r="G307" s="77"/>
    </row>
    <row r="308" spans="1:7">
      <c r="A308" s="76">
        <v>2</v>
      </c>
      <c r="B308" s="77" t="s">
        <v>48</v>
      </c>
      <c r="C308" s="78">
        <v>229000</v>
      </c>
      <c r="D308" s="79">
        <v>100000</v>
      </c>
      <c r="E308" s="77">
        <v>19</v>
      </c>
      <c r="F308" s="78">
        <f t="shared" si="20"/>
        <v>1900000</v>
      </c>
      <c r="G308" s="77"/>
    </row>
    <row r="309" spans="1:7">
      <c r="A309" s="76"/>
      <c r="B309" s="77"/>
      <c r="C309" s="77"/>
      <c r="D309" s="79">
        <v>50000</v>
      </c>
      <c r="E309" s="77">
        <v>8</v>
      </c>
      <c r="F309" s="78">
        <f t="shared" si="20"/>
        <v>400000</v>
      </c>
      <c r="G309" s="77"/>
    </row>
    <row r="310" spans="1:7">
      <c r="A310" s="76">
        <v>3</v>
      </c>
      <c r="B310" s="77" t="s">
        <v>49</v>
      </c>
      <c r="C310" s="78"/>
      <c r="D310" s="79">
        <v>20000</v>
      </c>
      <c r="E310" s="77"/>
      <c r="F310" s="78">
        <f t="shared" si="20"/>
        <v>0</v>
      </c>
      <c r="G310" s="77"/>
    </row>
    <row r="311" spans="1:7">
      <c r="A311" s="77"/>
      <c r="B311" s="80"/>
      <c r="C311" s="77"/>
      <c r="D311" s="79">
        <v>10000</v>
      </c>
      <c r="E311" s="77">
        <v>1</v>
      </c>
      <c r="F311" s="78">
        <f t="shared" si="20"/>
        <v>10000</v>
      </c>
      <c r="G311" s="77"/>
    </row>
    <row r="312" spans="1:7">
      <c r="A312" s="76">
        <v>4</v>
      </c>
      <c r="B312" s="77" t="s">
        <v>50</v>
      </c>
      <c r="C312" s="78"/>
      <c r="D312" s="81">
        <v>5000</v>
      </c>
      <c r="E312" s="77">
        <v>1</v>
      </c>
      <c r="F312" s="78">
        <f t="shared" si="20"/>
        <v>5000</v>
      </c>
      <c r="G312" s="77"/>
    </row>
    <row r="313" spans="1:7">
      <c r="A313" s="77"/>
      <c r="B313" s="77"/>
      <c r="C313" s="78"/>
      <c r="D313" s="81">
        <v>2000</v>
      </c>
      <c r="E313" s="77">
        <v>1</v>
      </c>
      <c r="F313" s="78">
        <f t="shared" si="20"/>
        <v>2000</v>
      </c>
      <c r="G313" s="77"/>
    </row>
    <row r="314" spans="1:7">
      <c r="A314" s="76">
        <v>5</v>
      </c>
      <c r="B314" s="77" t="s">
        <v>51</v>
      </c>
      <c r="C314" s="77"/>
      <c r="D314" s="81">
        <v>1000</v>
      </c>
      <c r="E314" s="77">
        <v>12</v>
      </c>
      <c r="F314" s="78">
        <f t="shared" si="20"/>
        <v>12000</v>
      </c>
      <c r="G314" s="77"/>
    </row>
    <row r="315" spans="1:7">
      <c r="A315" s="77"/>
      <c r="B315" s="77"/>
      <c r="C315" s="77"/>
      <c r="D315" s="81">
        <v>500</v>
      </c>
      <c r="E315" s="77"/>
      <c r="F315" s="78">
        <f t="shared" si="20"/>
        <v>0</v>
      </c>
      <c r="G315" s="77"/>
    </row>
    <row r="316" spans="1:7">
      <c r="A316" s="77"/>
      <c r="B316" s="80" t="s">
        <v>10</v>
      </c>
      <c r="C316" s="77"/>
      <c r="D316" s="81"/>
      <c r="E316" s="77"/>
      <c r="F316" s="78">
        <f>SUM(F306:F315)</f>
        <v>12829000</v>
      </c>
      <c r="G316" s="77"/>
    </row>
    <row r="318" spans="1:7" ht="18.75">
      <c r="B318" s="73" t="s">
        <v>133</v>
      </c>
    </row>
    <row r="319" spans="1:7" ht="18.75">
      <c r="B319" s="73"/>
    </row>
    <row r="320" spans="1:7">
      <c r="A320" s="207" t="s">
        <v>40</v>
      </c>
      <c r="B320" s="207" t="s">
        <v>41</v>
      </c>
      <c r="C320" s="207" t="s">
        <v>42</v>
      </c>
      <c r="D320" s="207" t="s">
        <v>43</v>
      </c>
      <c r="E320" s="75" t="s">
        <v>44</v>
      </c>
      <c r="F320" s="75" t="s">
        <v>45</v>
      </c>
      <c r="G320" s="75" t="s">
        <v>46</v>
      </c>
    </row>
    <row r="321" spans="1:7">
      <c r="A321" s="76">
        <v>1</v>
      </c>
      <c r="B321" s="77" t="s">
        <v>47</v>
      </c>
      <c r="C321" s="78"/>
      <c r="D321" s="79">
        <v>500000</v>
      </c>
      <c r="E321" s="77">
        <v>37</v>
      </c>
      <c r="F321" s="78">
        <f t="shared" ref="F321:F330" si="21">D321*E321</f>
        <v>18500000</v>
      </c>
      <c r="G321" s="77"/>
    </row>
    <row r="322" spans="1:7">
      <c r="A322" s="76"/>
      <c r="B322" s="77"/>
      <c r="C322" s="77"/>
      <c r="D322" s="79">
        <v>200000</v>
      </c>
      <c r="E322" s="77">
        <v>1</v>
      </c>
      <c r="F322" s="78">
        <f t="shared" si="21"/>
        <v>200000</v>
      </c>
      <c r="G322" s="77"/>
    </row>
    <row r="323" spans="1:7">
      <c r="A323" s="76">
        <v>2</v>
      </c>
      <c r="B323" s="77" t="s">
        <v>48</v>
      </c>
      <c r="C323" s="78"/>
      <c r="D323" s="79">
        <v>100000</v>
      </c>
      <c r="E323" s="77">
        <v>1</v>
      </c>
      <c r="F323" s="78">
        <f t="shared" si="21"/>
        <v>100000</v>
      </c>
      <c r="G323" s="77"/>
    </row>
    <row r="324" spans="1:7">
      <c r="A324" s="76"/>
      <c r="B324" s="77"/>
      <c r="C324" s="77"/>
      <c r="D324" s="79">
        <v>50000</v>
      </c>
      <c r="E324" s="77">
        <v>28</v>
      </c>
      <c r="F324" s="78">
        <f t="shared" si="21"/>
        <v>1400000</v>
      </c>
      <c r="G324" s="77"/>
    </row>
    <row r="325" spans="1:7">
      <c r="A325" s="76">
        <v>3</v>
      </c>
      <c r="B325" s="77" t="s">
        <v>49</v>
      </c>
      <c r="C325" s="78"/>
      <c r="D325" s="79">
        <v>20000</v>
      </c>
      <c r="E325" s="77">
        <v>1</v>
      </c>
      <c r="F325" s="78">
        <f t="shared" si="21"/>
        <v>20000</v>
      </c>
      <c r="G325" s="77"/>
    </row>
    <row r="326" spans="1:7">
      <c r="A326" s="77"/>
      <c r="B326" s="80"/>
      <c r="C326" s="77"/>
      <c r="D326" s="79">
        <v>10000</v>
      </c>
      <c r="E326" s="77">
        <v>3</v>
      </c>
      <c r="F326" s="78">
        <f t="shared" si="21"/>
        <v>30000</v>
      </c>
      <c r="G326" s="77"/>
    </row>
    <row r="327" spans="1:7">
      <c r="A327" s="76">
        <v>4</v>
      </c>
      <c r="B327" s="77" t="s">
        <v>50</v>
      </c>
      <c r="C327" s="78"/>
      <c r="D327" s="81">
        <v>5000</v>
      </c>
      <c r="E327" s="77"/>
      <c r="F327" s="78">
        <f t="shared" si="21"/>
        <v>0</v>
      </c>
      <c r="G327" s="77"/>
    </row>
    <row r="328" spans="1:7">
      <c r="A328" s="77"/>
      <c r="B328" s="77"/>
      <c r="C328" s="78"/>
      <c r="D328" s="81">
        <v>2000</v>
      </c>
      <c r="E328" s="77"/>
      <c r="F328" s="78">
        <f t="shared" si="21"/>
        <v>0</v>
      </c>
      <c r="G328" s="77"/>
    </row>
    <row r="329" spans="1:7">
      <c r="A329" s="76">
        <v>5</v>
      </c>
      <c r="B329" s="77" t="s">
        <v>51</v>
      </c>
      <c r="C329" s="77"/>
      <c r="D329" s="81">
        <v>1000</v>
      </c>
      <c r="E329" s="77">
        <v>5</v>
      </c>
      <c r="F329" s="78">
        <f t="shared" si="21"/>
        <v>5000</v>
      </c>
      <c r="G329" s="77"/>
    </row>
    <row r="330" spans="1:7">
      <c r="A330" s="77"/>
      <c r="B330" s="77"/>
      <c r="C330" s="77"/>
      <c r="D330" s="81">
        <v>500</v>
      </c>
      <c r="E330" s="77">
        <v>4</v>
      </c>
      <c r="F330" s="78">
        <f t="shared" si="21"/>
        <v>2000</v>
      </c>
      <c r="G330" s="77"/>
    </row>
    <row r="331" spans="1:7">
      <c r="A331" s="77"/>
      <c r="B331" s="80" t="s">
        <v>10</v>
      </c>
      <c r="C331" s="77"/>
      <c r="D331" s="81"/>
      <c r="E331" s="77" t="s">
        <v>134</v>
      </c>
      <c r="F331" s="78">
        <f>SUM(F321:F330)</f>
        <v>20257000</v>
      </c>
      <c r="G331" s="77"/>
    </row>
    <row r="333" spans="1:7" ht="18.75">
      <c r="B333" s="73" t="s">
        <v>135</v>
      </c>
    </row>
    <row r="334" spans="1:7" ht="18.75">
      <c r="B334" s="73"/>
    </row>
    <row r="335" spans="1:7">
      <c r="A335" s="208" t="s">
        <v>40</v>
      </c>
      <c r="B335" s="208" t="s">
        <v>41</v>
      </c>
      <c r="C335" s="208" t="s">
        <v>42</v>
      </c>
      <c r="D335" s="208" t="s">
        <v>43</v>
      </c>
      <c r="E335" s="75" t="s">
        <v>44</v>
      </c>
      <c r="F335" s="75" t="s">
        <v>45</v>
      </c>
      <c r="G335" s="75" t="s">
        <v>46</v>
      </c>
    </row>
    <row r="336" spans="1:7">
      <c r="A336" s="76">
        <v>1</v>
      </c>
      <c r="B336" s="77" t="s">
        <v>47</v>
      </c>
      <c r="C336" s="78"/>
      <c r="D336" s="79">
        <v>500000</v>
      </c>
      <c r="E336" s="77">
        <v>35</v>
      </c>
      <c r="F336" s="78">
        <f t="shared" ref="F336:F345" si="22">D336*E336</f>
        <v>17500000</v>
      </c>
      <c r="G336" s="77"/>
    </row>
    <row r="337" spans="1:7">
      <c r="A337" s="76"/>
      <c r="B337" s="77"/>
      <c r="C337" s="77"/>
      <c r="D337" s="79">
        <v>200000</v>
      </c>
      <c r="E337" s="77">
        <v>27</v>
      </c>
      <c r="F337" s="78">
        <f t="shared" si="22"/>
        <v>5400000</v>
      </c>
      <c r="G337" s="77"/>
    </row>
    <row r="338" spans="1:7">
      <c r="A338" s="76">
        <v>2</v>
      </c>
      <c r="B338" s="77" t="s">
        <v>48</v>
      </c>
      <c r="C338" s="78"/>
      <c r="D338" s="79">
        <v>100000</v>
      </c>
      <c r="E338" s="77">
        <v>78</v>
      </c>
      <c r="F338" s="78">
        <f t="shared" si="22"/>
        <v>7800000</v>
      </c>
      <c r="G338" s="77"/>
    </row>
    <row r="339" spans="1:7">
      <c r="A339" s="76"/>
      <c r="B339" s="77"/>
      <c r="C339" s="77"/>
      <c r="D339" s="79">
        <v>50000</v>
      </c>
      <c r="E339" s="77">
        <v>18</v>
      </c>
      <c r="F339" s="78">
        <f t="shared" si="22"/>
        <v>900000</v>
      </c>
      <c r="G339" s="77"/>
    </row>
    <row r="340" spans="1:7">
      <c r="A340" s="76">
        <v>3</v>
      </c>
      <c r="B340" s="77" t="s">
        <v>49</v>
      </c>
      <c r="C340" s="78"/>
      <c r="D340" s="79">
        <v>20000</v>
      </c>
      <c r="E340" s="77"/>
      <c r="F340" s="78">
        <f t="shared" si="22"/>
        <v>0</v>
      </c>
      <c r="G340" s="77"/>
    </row>
    <row r="341" spans="1:7">
      <c r="A341" s="77"/>
      <c r="B341" s="80"/>
      <c r="C341" s="77"/>
      <c r="D341" s="79">
        <v>10000</v>
      </c>
      <c r="E341" s="77">
        <v>1</v>
      </c>
      <c r="F341" s="78">
        <f t="shared" si="22"/>
        <v>10000</v>
      </c>
      <c r="G341" s="77"/>
    </row>
    <row r="342" spans="1:7">
      <c r="A342" s="76">
        <v>4</v>
      </c>
      <c r="B342" s="77" t="s">
        <v>50</v>
      </c>
      <c r="C342" s="78"/>
      <c r="D342" s="81">
        <v>5000</v>
      </c>
      <c r="E342" s="77"/>
      <c r="F342" s="78">
        <f t="shared" si="22"/>
        <v>0</v>
      </c>
      <c r="G342" s="77"/>
    </row>
    <row r="343" spans="1:7">
      <c r="A343" s="77"/>
      <c r="B343" s="77"/>
      <c r="C343" s="78"/>
      <c r="D343" s="81">
        <v>2000</v>
      </c>
      <c r="E343" s="77"/>
      <c r="F343" s="78">
        <f t="shared" si="22"/>
        <v>0</v>
      </c>
      <c r="G343" s="77"/>
    </row>
    <row r="344" spans="1:7">
      <c r="A344" s="76">
        <v>5</v>
      </c>
      <c r="B344" s="77" t="s">
        <v>51</v>
      </c>
      <c r="C344" s="77"/>
      <c r="D344" s="81">
        <v>1000</v>
      </c>
      <c r="E344" s="77">
        <v>4</v>
      </c>
      <c r="F344" s="78">
        <f t="shared" si="22"/>
        <v>4000</v>
      </c>
      <c r="G344" s="77"/>
    </row>
    <row r="345" spans="1:7">
      <c r="A345" s="77"/>
      <c r="B345" s="77"/>
      <c r="C345" s="77"/>
      <c r="D345" s="81">
        <v>500</v>
      </c>
      <c r="E345" s="77"/>
      <c r="F345" s="78">
        <f t="shared" si="22"/>
        <v>0</v>
      </c>
      <c r="G345" s="77"/>
    </row>
    <row r="346" spans="1:7">
      <c r="A346" s="77"/>
      <c r="B346" s="80" t="s">
        <v>10</v>
      </c>
      <c r="C346" s="77"/>
      <c r="D346" s="81"/>
      <c r="E346" s="77" t="s">
        <v>134</v>
      </c>
      <c r="F346" s="78">
        <f>SUM(F336:F345)</f>
        <v>31614000</v>
      </c>
      <c r="G346" s="77"/>
    </row>
    <row r="348" spans="1:7" ht="18.75">
      <c r="B348" s="73" t="s">
        <v>139</v>
      </c>
    </row>
    <row r="349" spans="1:7" ht="18.75">
      <c r="B349" s="73"/>
    </row>
    <row r="350" spans="1:7">
      <c r="A350" s="209" t="s">
        <v>40</v>
      </c>
      <c r="B350" s="209" t="s">
        <v>41</v>
      </c>
      <c r="C350" s="209" t="s">
        <v>42</v>
      </c>
      <c r="D350" s="209" t="s">
        <v>43</v>
      </c>
      <c r="E350" s="75" t="s">
        <v>44</v>
      </c>
      <c r="F350" s="75" t="s">
        <v>45</v>
      </c>
      <c r="G350" s="75" t="s">
        <v>46</v>
      </c>
    </row>
    <row r="351" spans="1:7">
      <c r="A351" s="76">
        <v>1</v>
      </c>
      <c r="B351" s="77" t="s">
        <v>47</v>
      </c>
      <c r="C351" s="78"/>
      <c r="D351" s="79">
        <v>500000</v>
      </c>
      <c r="E351" s="77">
        <v>17</v>
      </c>
      <c r="F351" s="78">
        <f t="shared" ref="F351:F360" si="23">D351*E351</f>
        <v>8500000</v>
      </c>
      <c r="G351" s="77"/>
    </row>
    <row r="352" spans="1:7">
      <c r="A352" s="76"/>
      <c r="B352" s="77"/>
      <c r="C352" s="77"/>
      <c r="D352" s="79">
        <v>200000</v>
      </c>
      <c r="E352" s="77">
        <v>10</v>
      </c>
      <c r="F352" s="78">
        <f t="shared" si="23"/>
        <v>2000000</v>
      </c>
      <c r="G352" s="77"/>
    </row>
    <row r="353" spans="1:7">
      <c r="A353" s="76">
        <v>2</v>
      </c>
      <c r="B353" s="77" t="s">
        <v>48</v>
      </c>
      <c r="C353" s="78"/>
      <c r="D353" s="79">
        <v>100000</v>
      </c>
      <c r="E353" s="77"/>
      <c r="F353" s="78">
        <f t="shared" si="23"/>
        <v>0</v>
      </c>
      <c r="G353" s="77"/>
    </row>
    <row r="354" spans="1:7">
      <c r="A354" s="76"/>
      <c r="B354" s="77"/>
      <c r="C354" s="77"/>
      <c r="D354" s="79">
        <v>50000</v>
      </c>
      <c r="E354" s="77">
        <v>37</v>
      </c>
      <c r="F354" s="78">
        <f t="shared" si="23"/>
        <v>1850000</v>
      </c>
      <c r="G354" s="77"/>
    </row>
    <row r="355" spans="1:7">
      <c r="A355" s="76">
        <v>3</v>
      </c>
      <c r="B355" s="77" t="s">
        <v>49</v>
      </c>
      <c r="C355" s="78"/>
      <c r="D355" s="79">
        <v>20000</v>
      </c>
      <c r="E355" s="77"/>
      <c r="F355" s="78">
        <f t="shared" si="23"/>
        <v>0</v>
      </c>
      <c r="G355" s="77"/>
    </row>
    <row r="356" spans="1:7">
      <c r="A356" s="77"/>
      <c r="B356" s="80"/>
      <c r="C356" s="77"/>
      <c r="D356" s="79">
        <v>10000</v>
      </c>
      <c r="E356" s="77">
        <v>1</v>
      </c>
      <c r="F356" s="78">
        <f t="shared" si="23"/>
        <v>10000</v>
      </c>
      <c r="G356" s="77"/>
    </row>
    <row r="357" spans="1:7">
      <c r="A357" s="76">
        <v>4</v>
      </c>
      <c r="B357" s="77" t="s">
        <v>50</v>
      </c>
      <c r="C357" s="78"/>
      <c r="D357" s="81">
        <v>5000</v>
      </c>
      <c r="E357" s="77"/>
      <c r="F357" s="78">
        <f t="shared" si="23"/>
        <v>0</v>
      </c>
      <c r="G357" s="77"/>
    </row>
    <row r="358" spans="1:7">
      <c r="A358" s="77"/>
      <c r="B358" s="77"/>
      <c r="C358" s="78"/>
      <c r="D358" s="81">
        <v>2000</v>
      </c>
      <c r="E358" s="77">
        <v>5</v>
      </c>
      <c r="F358" s="78">
        <f t="shared" si="23"/>
        <v>10000</v>
      </c>
      <c r="G358" s="77"/>
    </row>
    <row r="359" spans="1:7">
      <c r="A359" s="76">
        <v>5</v>
      </c>
      <c r="B359" s="77" t="s">
        <v>51</v>
      </c>
      <c r="C359" s="77"/>
      <c r="D359" s="81">
        <v>1000</v>
      </c>
      <c r="E359" s="77">
        <v>7</v>
      </c>
      <c r="F359" s="78">
        <f t="shared" si="23"/>
        <v>7000</v>
      </c>
      <c r="G359" s="77"/>
    </row>
    <row r="360" spans="1:7">
      <c r="A360" s="77"/>
      <c r="B360" s="77"/>
      <c r="C360" s="77"/>
      <c r="D360" s="81">
        <v>500</v>
      </c>
      <c r="E360" s="77"/>
      <c r="F360" s="78">
        <f t="shared" si="23"/>
        <v>0</v>
      </c>
      <c r="G360" s="77"/>
    </row>
    <row r="361" spans="1:7">
      <c r="A361" s="77"/>
      <c r="B361" s="80" t="s">
        <v>10</v>
      </c>
      <c r="C361" s="77"/>
      <c r="D361" s="81"/>
      <c r="E361" s="77" t="s">
        <v>134</v>
      </c>
      <c r="F361" s="78">
        <f>SUM(F351:F360)</f>
        <v>12377000</v>
      </c>
      <c r="G361" s="77"/>
    </row>
    <row r="363" spans="1:7" ht="18.75">
      <c r="B363" s="73" t="s">
        <v>138</v>
      </c>
    </row>
    <row r="364" spans="1:7" ht="18.75">
      <c r="B364" s="73"/>
    </row>
    <row r="365" spans="1:7">
      <c r="A365" s="210" t="s">
        <v>40</v>
      </c>
      <c r="B365" s="210" t="s">
        <v>41</v>
      </c>
      <c r="C365" s="210" t="s">
        <v>42</v>
      </c>
      <c r="D365" s="210" t="s">
        <v>43</v>
      </c>
      <c r="E365" s="75" t="s">
        <v>44</v>
      </c>
      <c r="F365" s="75" t="s">
        <v>45</v>
      </c>
      <c r="G365" s="75" t="s">
        <v>46</v>
      </c>
    </row>
    <row r="366" spans="1:7">
      <c r="A366" s="76">
        <v>1</v>
      </c>
      <c r="B366" s="77" t="s">
        <v>47</v>
      </c>
      <c r="C366" s="78"/>
      <c r="D366" s="79">
        <v>500000</v>
      </c>
      <c r="E366" s="77">
        <v>15</v>
      </c>
      <c r="F366" s="78">
        <f t="shared" ref="F366:F375" si="24">D366*E366</f>
        <v>7500000</v>
      </c>
      <c r="G366" s="77"/>
    </row>
    <row r="367" spans="1:7">
      <c r="A367" s="76"/>
      <c r="B367" s="77"/>
      <c r="C367" s="77"/>
      <c r="D367" s="79">
        <v>200000</v>
      </c>
      <c r="E367" s="77">
        <v>11</v>
      </c>
      <c r="F367" s="78">
        <f t="shared" si="24"/>
        <v>2200000</v>
      </c>
      <c r="G367" s="77"/>
    </row>
    <row r="368" spans="1:7">
      <c r="A368" s="76">
        <v>2</v>
      </c>
      <c r="B368" s="77" t="s">
        <v>48</v>
      </c>
      <c r="C368" s="78"/>
      <c r="D368" s="79">
        <v>100000</v>
      </c>
      <c r="E368" s="77">
        <v>29</v>
      </c>
      <c r="F368" s="78">
        <f t="shared" si="24"/>
        <v>2900000</v>
      </c>
      <c r="G368" s="77"/>
    </row>
    <row r="369" spans="1:7">
      <c r="A369" s="76"/>
      <c r="B369" s="77"/>
      <c r="C369" s="77"/>
      <c r="D369" s="79">
        <v>50000</v>
      </c>
      <c r="E369" s="77">
        <v>3</v>
      </c>
      <c r="F369" s="78">
        <f t="shared" si="24"/>
        <v>150000</v>
      </c>
      <c r="G369" s="77"/>
    </row>
    <row r="370" spans="1:7">
      <c r="A370" s="76">
        <v>3</v>
      </c>
      <c r="B370" s="77" t="s">
        <v>49</v>
      </c>
      <c r="C370" s="78"/>
      <c r="D370" s="79">
        <v>20000</v>
      </c>
      <c r="E370" s="77"/>
      <c r="F370" s="78">
        <f t="shared" si="24"/>
        <v>0</v>
      </c>
      <c r="G370" s="77"/>
    </row>
    <row r="371" spans="1:7">
      <c r="A371" s="77"/>
      <c r="B371" s="80"/>
      <c r="C371" s="77"/>
      <c r="D371" s="79">
        <v>10000</v>
      </c>
      <c r="E371" s="77"/>
      <c r="F371" s="78">
        <f t="shared" si="24"/>
        <v>0</v>
      </c>
      <c r="G371" s="77"/>
    </row>
    <row r="372" spans="1:7">
      <c r="A372" s="76">
        <v>4</v>
      </c>
      <c r="B372" s="77" t="s">
        <v>50</v>
      </c>
      <c r="C372" s="78"/>
      <c r="D372" s="81">
        <v>5000</v>
      </c>
      <c r="E372" s="77"/>
      <c r="F372" s="78">
        <f t="shared" si="24"/>
        <v>0</v>
      </c>
      <c r="G372" s="77"/>
    </row>
    <row r="373" spans="1:7">
      <c r="A373" s="77"/>
      <c r="B373" s="77"/>
      <c r="C373" s="78"/>
      <c r="D373" s="81">
        <v>2000</v>
      </c>
      <c r="E373" s="77">
        <v>5</v>
      </c>
      <c r="F373" s="78">
        <f t="shared" si="24"/>
        <v>10000</v>
      </c>
      <c r="G373" s="77"/>
    </row>
    <row r="374" spans="1:7">
      <c r="A374" s="76">
        <v>5</v>
      </c>
      <c r="B374" s="77" t="s">
        <v>51</v>
      </c>
      <c r="C374" s="77"/>
      <c r="D374" s="81">
        <v>1000</v>
      </c>
      <c r="E374" s="77">
        <v>14</v>
      </c>
      <c r="F374" s="78">
        <f t="shared" si="24"/>
        <v>14000</v>
      </c>
      <c r="G374" s="77"/>
    </row>
    <row r="375" spans="1:7">
      <c r="A375" s="77"/>
      <c r="B375" s="77"/>
      <c r="C375" s="77"/>
      <c r="D375" s="81">
        <v>500</v>
      </c>
      <c r="E375" s="77"/>
      <c r="F375" s="78">
        <f t="shared" si="24"/>
        <v>0</v>
      </c>
      <c r="G375" s="77"/>
    </row>
    <row r="376" spans="1:7">
      <c r="A376" s="77"/>
      <c r="B376" s="80" t="s">
        <v>10</v>
      </c>
      <c r="C376" s="77"/>
      <c r="D376" s="81"/>
      <c r="E376" s="77"/>
      <c r="F376" s="78">
        <f>SUM(F366:F375)</f>
        <v>12774000</v>
      </c>
      <c r="G376" s="77"/>
    </row>
    <row r="378" spans="1:7" ht="18.75">
      <c r="B378" s="73" t="s">
        <v>140</v>
      </c>
    </row>
    <row r="379" spans="1:7" ht="18.75">
      <c r="B379" s="73"/>
    </row>
    <row r="380" spans="1:7">
      <c r="A380" s="210" t="s">
        <v>40</v>
      </c>
      <c r="B380" s="210" t="s">
        <v>41</v>
      </c>
      <c r="C380" s="210" t="s">
        <v>42</v>
      </c>
      <c r="D380" s="210" t="s">
        <v>43</v>
      </c>
      <c r="E380" s="75" t="s">
        <v>44</v>
      </c>
      <c r="F380" s="75" t="s">
        <v>45</v>
      </c>
      <c r="G380" s="75" t="s">
        <v>46</v>
      </c>
    </row>
    <row r="381" spans="1:7">
      <c r="A381" s="76">
        <v>1</v>
      </c>
      <c r="B381" s="77" t="s">
        <v>47</v>
      </c>
      <c r="C381" s="78"/>
      <c r="D381" s="79">
        <v>500000</v>
      </c>
      <c r="E381" s="77">
        <v>20</v>
      </c>
      <c r="F381" s="78">
        <f t="shared" ref="F381:F390" si="25">D381*E381</f>
        <v>10000000</v>
      </c>
      <c r="G381" s="77"/>
    </row>
    <row r="382" spans="1:7">
      <c r="A382" s="76"/>
      <c r="B382" s="77"/>
      <c r="C382" s="77"/>
      <c r="D382" s="79">
        <v>200000</v>
      </c>
      <c r="E382" s="77">
        <v>5</v>
      </c>
      <c r="F382" s="78">
        <f t="shared" si="25"/>
        <v>1000000</v>
      </c>
      <c r="G382" s="77"/>
    </row>
    <row r="383" spans="1:7">
      <c r="A383" s="76">
        <v>2</v>
      </c>
      <c r="B383" s="77" t="s">
        <v>48</v>
      </c>
      <c r="C383" s="78"/>
      <c r="D383" s="79">
        <v>100000</v>
      </c>
      <c r="E383" s="77">
        <v>27</v>
      </c>
      <c r="F383" s="78">
        <f t="shared" si="25"/>
        <v>2700000</v>
      </c>
      <c r="G383" s="77"/>
    </row>
    <row r="384" spans="1:7">
      <c r="A384" s="76"/>
      <c r="B384" s="77"/>
      <c r="C384" s="77"/>
      <c r="D384" s="79">
        <v>50000</v>
      </c>
      <c r="E384" s="77">
        <v>12</v>
      </c>
      <c r="F384" s="78">
        <f t="shared" si="25"/>
        <v>600000</v>
      </c>
      <c r="G384" s="77"/>
    </row>
    <row r="385" spans="1:7">
      <c r="A385" s="76">
        <v>3</v>
      </c>
      <c r="B385" s="77" t="s">
        <v>49</v>
      </c>
      <c r="C385" s="78"/>
      <c r="D385" s="79">
        <v>20000</v>
      </c>
      <c r="E385" s="77">
        <v>2</v>
      </c>
      <c r="F385" s="78">
        <f t="shared" si="25"/>
        <v>40000</v>
      </c>
      <c r="G385" s="77"/>
    </row>
    <row r="386" spans="1:7">
      <c r="A386" s="77"/>
      <c r="B386" s="80"/>
      <c r="C386" s="77"/>
      <c r="D386" s="79">
        <v>10000</v>
      </c>
      <c r="E386" s="77">
        <v>3</v>
      </c>
      <c r="F386" s="78">
        <f t="shared" si="25"/>
        <v>30000</v>
      </c>
      <c r="G386" s="77"/>
    </row>
    <row r="387" spans="1:7">
      <c r="A387" s="76">
        <v>4</v>
      </c>
      <c r="B387" s="77" t="s">
        <v>50</v>
      </c>
      <c r="C387" s="78"/>
      <c r="D387" s="81">
        <v>5000</v>
      </c>
      <c r="E387" s="77">
        <v>1</v>
      </c>
      <c r="F387" s="78">
        <f t="shared" si="25"/>
        <v>5000</v>
      </c>
      <c r="G387" s="77"/>
    </row>
    <row r="388" spans="1:7">
      <c r="A388" s="77"/>
      <c r="B388" s="77"/>
      <c r="C388" s="78"/>
      <c r="D388" s="81">
        <v>2000</v>
      </c>
      <c r="E388" s="77"/>
      <c r="F388" s="78">
        <f t="shared" si="25"/>
        <v>0</v>
      </c>
      <c r="G388" s="77"/>
    </row>
    <row r="389" spans="1:7">
      <c r="A389" s="76">
        <v>5</v>
      </c>
      <c r="B389" s="77" t="s">
        <v>51</v>
      </c>
      <c r="C389" s="77"/>
      <c r="D389" s="81">
        <v>1000</v>
      </c>
      <c r="E389" s="77">
        <v>2</v>
      </c>
      <c r="F389" s="78">
        <f t="shared" si="25"/>
        <v>2000</v>
      </c>
      <c r="G389" s="77"/>
    </row>
    <row r="390" spans="1:7">
      <c r="A390" s="77"/>
      <c r="B390" s="77"/>
      <c r="C390" s="77"/>
      <c r="D390" s="81">
        <v>500</v>
      </c>
      <c r="E390" s="77"/>
      <c r="F390" s="78">
        <f t="shared" si="25"/>
        <v>0</v>
      </c>
      <c r="G390" s="77"/>
    </row>
    <row r="391" spans="1:7">
      <c r="A391" s="77"/>
      <c r="B391" s="80" t="s">
        <v>10</v>
      </c>
      <c r="C391" s="77"/>
      <c r="D391" s="81"/>
      <c r="E391" s="77"/>
      <c r="F391" s="78">
        <f>SUM(F381:F390)</f>
        <v>14377000</v>
      </c>
      <c r="G391" s="77"/>
    </row>
    <row r="393" spans="1:7" ht="18.75">
      <c r="B393" s="73" t="s">
        <v>145</v>
      </c>
    </row>
    <row r="394" spans="1:7" ht="18.75">
      <c r="B394" s="73"/>
    </row>
    <row r="395" spans="1:7">
      <c r="A395" s="211" t="s">
        <v>40</v>
      </c>
      <c r="B395" s="211" t="s">
        <v>41</v>
      </c>
      <c r="C395" s="211" t="s">
        <v>42</v>
      </c>
      <c r="D395" s="211" t="s">
        <v>43</v>
      </c>
      <c r="E395" s="75" t="s">
        <v>44</v>
      </c>
      <c r="F395" s="75" t="s">
        <v>45</v>
      </c>
      <c r="G395" s="75" t="s">
        <v>46</v>
      </c>
    </row>
    <row r="396" spans="1:7">
      <c r="A396" s="76">
        <v>1</v>
      </c>
      <c r="B396" s="77" t="s">
        <v>47</v>
      </c>
      <c r="C396" s="78"/>
      <c r="D396" s="79">
        <v>500000</v>
      </c>
      <c r="E396" s="77">
        <v>21</v>
      </c>
      <c r="F396" s="78">
        <f t="shared" ref="F396:F405" si="26">D396*E396</f>
        <v>10500000</v>
      </c>
      <c r="G396" s="77"/>
    </row>
    <row r="397" spans="1:7">
      <c r="A397" s="76"/>
      <c r="B397" s="77"/>
      <c r="C397" s="77"/>
      <c r="D397" s="79">
        <v>200000</v>
      </c>
      <c r="E397" s="77">
        <v>6</v>
      </c>
      <c r="F397" s="78">
        <f t="shared" si="26"/>
        <v>1200000</v>
      </c>
      <c r="G397" s="77"/>
    </row>
    <row r="398" spans="1:7">
      <c r="A398" s="76">
        <v>2</v>
      </c>
      <c r="B398" s="77" t="s">
        <v>48</v>
      </c>
      <c r="C398" s="78"/>
      <c r="D398" s="79">
        <v>100000</v>
      </c>
      <c r="E398" s="77">
        <v>15</v>
      </c>
      <c r="F398" s="78">
        <f t="shared" si="26"/>
        <v>1500000</v>
      </c>
      <c r="G398" s="77"/>
    </row>
    <row r="399" spans="1:7">
      <c r="A399" s="76"/>
      <c r="B399" s="77"/>
      <c r="C399" s="77"/>
      <c r="D399" s="79">
        <v>50000</v>
      </c>
      <c r="E399" s="77">
        <v>16</v>
      </c>
      <c r="F399" s="78">
        <f t="shared" si="26"/>
        <v>800000</v>
      </c>
      <c r="G399" s="77"/>
    </row>
    <row r="400" spans="1:7">
      <c r="A400" s="76">
        <v>3</v>
      </c>
      <c r="B400" s="77" t="s">
        <v>49</v>
      </c>
      <c r="C400" s="78"/>
      <c r="D400" s="79">
        <v>20000</v>
      </c>
      <c r="E400" s="77"/>
      <c r="F400" s="78">
        <f t="shared" si="26"/>
        <v>0</v>
      </c>
      <c r="G400" s="77"/>
    </row>
    <row r="401" spans="1:7">
      <c r="A401" s="77"/>
      <c r="B401" s="80"/>
      <c r="C401" s="77"/>
      <c r="D401" s="79">
        <v>10000</v>
      </c>
      <c r="E401" s="77">
        <v>2</v>
      </c>
      <c r="F401" s="78">
        <f t="shared" si="26"/>
        <v>20000</v>
      </c>
      <c r="G401" s="77"/>
    </row>
    <row r="402" spans="1:7">
      <c r="A402" s="76">
        <v>4</v>
      </c>
      <c r="B402" s="77" t="s">
        <v>50</v>
      </c>
      <c r="C402" s="78"/>
      <c r="D402" s="81">
        <v>5000</v>
      </c>
      <c r="E402" s="77"/>
      <c r="F402" s="78">
        <f t="shared" si="26"/>
        <v>0</v>
      </c>
      <c r="G402" s="77"/>
    </row>
    <row r="403" spans="1:7">
      <c r="A403" s="77"/>
      <c r="B403" s="77"/>
      <c r="C403" s="78"/>
      <c r="D403" s="81">
        <v>2000</v>
      </c>
      <c r="E403" s="77"/>
      <c r="F403" s="78">
        <f t="shared" si="26"/>
        <v>0</v>
      </c>
      <c r="G403" s="77"/>
    </row>
    <row r="404" spans="1:7">
      <c r="A404" s="76">
        <v>5</v>
      </c>
      <c r="B404" s="77" t="s">
        <v>51</v>
      </c>
      <c r="C404" s="77"/>
      <c r="D404" s="81">
        <v>1000</v>
      </c>
      <c r="E404" s="77">
        <v>3</v>
      </c>
      <c r="F404" s="78">
        <f t="shared" si="26"/>
        <v>3000</v>
      </c>
      <c r="G404" s="77"/>
    </row>
    <row r="405" spans="1:7">
      <c r="A405" s="77"/>
      <c r="B405" s="77"/>
      <c r="C405" s="77"/>
      <c r="D405" s="81">
        <v>500</v>
      </c>
      <c r="E405" s="77">
        <v>2</v>
      </c>
      <c r="F405" s="78">
        <f t="shared" si="26"/>
        <v>1000</v>
      </c>
      <c r="G405" s="77"/>
    </row>
    <row r="406" spans="1:7">
      <c r="A406" s="77"/>
      <c r="B406" s="80" t="s">
        <v>10</v>
      </c>
      <c r="C406" s="77"/>
      <c r="D406" s="81"/>
      <c r="E406" s="77"/>
      <c r="F406" s="78">
        <f>SUM(F396:F405)</f>
        <v>14024000</v>
      </c>
      <c r="G406" s="77"/>
    </row>
    <row r="408" spans="1:7" ht="18.75">
      <c r="B408" s="73" t="s">
        <v>150</v>
      </c>
    </row>
    <row r="409" spans="1:7" ht="18.75">
      <c r="B409" s="73"/>
    </row>
    <row r="410" spans="1:7">
      <c r="A410" s="212" t="s">
        <v>40</v>
      </c>
      <c r="B410" s="212" t="s">
        <v>41</v>
      </c>
      <c r="C410" s="212" t="s">
        <v>42</v>
      </c>
      <c r="D410" s="212" t="s">
        <v>43</v>
      </c>
      <c r="E410" s="75" t="s">
        <v>44</v>
      </c>
      <c r="F410" s="75" t="s">
        <v>45</v>
      </c>
      <c r="G410" s="75" t="s">
        <v>46</v>
      </c>
    </row>
    <row r="411" spans="1:7">
      <c r="A411" s="76">
        <v>1</v>
      </c>
      <c r="B411" s="77" t="s">
        <v>47</v>
      </c>
      <c r="C411" s="78"/>
      <c r="D411" s="79">
        <v>500000</v>
      </c>
      <c r="E411" s="77">
        <v>13</v>
      </c>
      <c r="F411" s="78">
        <f t="shared" ref="F411:F420" si="27">D411*E411</f>
        <v>6500000</v>
      </c>
      <c r="G411" s="77"/>
    </row>
    <row r="412" spans="1:7">
      <c r="A412" s="76"/>
      <c r="B412" s="77"/>
      <c r="C412" s="77"/>
      <c r="D412" s="79">
        <v>200000</v>
      </c>
      <c r="E412" s="77">
        <v>8</v>
      </c>
      <c r="F412" s="78">
        <f t="shared" si="27"/>
        <v>1600000</v>
      </c>
      <c r="G412" s="77"/>
    </row>
    <row r="413" spans="1:7">
      <c r="A413" s="76">
        <v>2</v>
      </c>
      <c r="B413" s="77" t="s">
        <v>48</v>
      </c>
      <c r="C413" s="78"/>
      <c r="D413" s="79">
        <v>100000</v>
      </c>
      <c r="E413" s="77">
        <v>33</v>
      </c>
      <c r="F413" s="78">
        <f t="shared" si="27"/>
        <v>3300000</v>
      </c>
      <c r="G413" s="77"/>
    </row>
    <row r="414" spans="1:7">
      <c r="A414" s="76"/>
      <c r="B414" s="77"/>
      <c r="C414" s="77"/>
      <c r="D414" s="79">
        <v>50000</v>
      </c>
      <c r="E414" s="77">
        <v>34</v>
      </c>
      <c r="F414" s="78">
        <f t="shared" si="27"/>
        <v>1700000</v>
      </c>
      <c r="G414" s="77"/>
    </row>
    <row r="415" spans="1:7">
      <c r="A415" s="76">
        <v>3</v>
      </c>
      <c r="B415" s="77" t="s">
        <v>49</v>
      </c>
      <c r="C415" s="78"/>
      <c r="D415" s="79">
        <v>20000</v>
      </c>
      <c r="E415" s="77">
        <v>2</v>
      </c>
      <c r="F415" s="78">
        <f t="shared" si="27"/>
        <v>40000</v>
      </c>
      <c r="G415" s="77"/>
    </row>
    <row r="416" spans="1:7">
      <c r="A416" s="77"/>
      <c r="B416" s="80"/>
      <c r="C416" s="77"/>
      <c r="D416" s="79">
        <v>10000</v>
      </c>
      <c r="E416" s="77"/>
      <c r="F416" s="78">
        <f t="shared" si="27"/>
        <v>0</v>
      </c>
      <c r="G416" s="77"/>
    </row>
    <row r="417" spans="1:7">
      <c r="A417" s="76">
        <v>4</v>
      </c>
      <c r="B417" s="77" t="s">
        <v>50</v>
      </c>
      <c r="C417" s="78"/>
      <c r="D417" s="81">
        <v>5000</v>
      </c>
      <c r="E417" s="77">
        <v>4</v>
      </c>
      <c r="F417" s="78">
        <f t="shared" si="27"/>
        <v>20000</v>
      </c>
      <c r="G417" s="77"/>
    </row>
    <row r="418" spans="1:7">
      <c r="A418" s="77"/>
      <c r="B418" s="77"/>
      <c r="C418" s="78"/>
      <c r="D418" s="81">
        <v>2000</v>
      </c>
      <c r="E418" s="77">
        <v>4</v>
      </c>
      <c r="F418" s="78">
        <f t="shared" si="27"/>
        <v>8000</v>
      </c>
      <c r="G418" s="77"/>
    </row>
    <row r="419" spans="1:7">
      <c r="A419" s="76">
        <v>5</v>
      </c>
      <c r="B419" s="77" t="s">
        <v>51</v>
      </c>
      <c r="C419" s="77"/>
      <c r="D419" s="81">
        <v>1000</v>
      </c>
      <c r="E419" s="77">
        <v>2</v>
      </c>
      <c r="F419" s="78">
        <f t="shared" si="27"/>
        <v>2000</v>
      </c>
      <c r="G419" s="77"/>
    </row>
    <row r="420" spans="1:7">
      <c r="A420" s="77"/>
      <c r="B420" s="77"/>
      <c r="C420" s="77"/>
      <c r="D420" s="81">
        <v>500</v>
      </c>
      <c r="E420" s="77"/>
      <c r="F420" s="78">
        <f t="shared" si="27"/>
        <v>0</v>
      </c>
      <c r="G420" s="77"/>
    </row>
    <row r="421" spans="1:7">
      <c r="A421" s="77"/>
      <c r="B421" s="80" t="s">
        <v>10</v>
      </c>
      <c r="C421" s="77"/>
      <c r="D421" s="81"/>
      <c r="E421" s="77"/>
      <c r="F421" s="78">
        <f>SUM(F411:F420)</f>
        <v>13170000</v>
      </c>
      <c r="G421" s="77"/>
    </row>
    <row r="423" spans="1:7" ht="18.75">
      <c r="B423" s="73" t="s">
        <v>151</v>
      </c>
    </row>
    <row r="424" spans="1:7" ht="18.75">
      <c r="B424" s="73"/>
    </row>
    <row r="425" spans="1:7">
      <c r="A425" s="214" t="s">
        <v>40</v>
      </c>
      <c r="B425" s="214" t="s">
        <v>41</v>
      </c>
      <c r="C425" s="214" t="s">
        <v>42</v>
      </c>
      <c r="D425" s="214" t="s">
        <v>43</v>
      </c>
      <c r="E425" s="75" t="s">
        <v>44</v>
      </c>
      <c r="F425" s="75" t="s">
        <v>45</v>
      </c>
      <c r="G425" s="75" t="s">
        <v>46</v>
      </c>
    </row>
    <row r="426" spans="1:7">
      <c r="A426" s="76">
        <v>1</v>
      </c>
      <c r="B426" s="77" t="s">
        <v>47</v>
      </c>
      <c r="C426" s="78"/>
      <c r="D426" s="79">
        <v>500000</v>
      </c>
      <c r="E426" s="77">
        <v>31</v>
      </c>
      <c r="F426" s="78">
        <f t="shared" ref="F426:F435" si="28">D426*E426</f>
        <v>15500000</v>
      </c>
      <c r="G426" s="77"/>
    </row>
    <row r="427" spans="1:7">
      <c r="A427" s="76"/>
      <c r="B427" s="77"/>
      <c r="C427" s="77"/>
      <c r="D427" s="79">
        <v>200000</v>
      </c>
      <c r="E427" s="77">
        <v>9</v>
      </c>
      <c r="F427" s="78">
        <f t="shared" si="28"/>
        <v>1800000</v>
      </c>
      <c r="G427" s="77"/>
    </row>
    <row r="428" spans="1:7">
      <c r="A428" s="76">
        <v>2</v>
      </c>
      <c r="B428" s="77" t="s">
        <v>48</v>
      </c>
      <c r="C428" s="78"/>
      <c r="D428" s="79">
        <v>100000</v>
      </c>
      <c r="E428" s="77">
        <v>15</v>
      </c>
      <c r="F428" s="78">
        <f t="shared" si="28"/>
        <v>1500000</v>
      </c>
      <c r="G428" s="77"/>
    </row>
    <row r="429" spans="1:7">
      <c r="A429" s="76"/>
      <c r="B429" s="77"/>
      <c r="C429" s="77"/>
      <c r="D429" s="79">
        <v>50000</v>
      </c>
      <c r="E429" s="77">
        <v>1</v>
      </c>
      <c r="F429" s="78">
        <f t="shared" si="28"/>
        <v>50000</v>
      </c>
      <c r="G429" s="77"/>
    </row>
    <row r="430" spans="1:7">
      <c r="A430" s="76">
        <v>3</v>
      </c>
      <c r="B430" s="77" t="s">
        <v>49</v>
      </c>
      <c r="C430" s="78"/>
      <c r="D430" s="79">
        <v>20000</v>
      </c>
      <c r="E430" s="77">
        <v>1</v>
      </c>
      <c r="F430" s="78">
        <f t="shared" si="28"/>
        <v>20000</v>
      </c>
      <c r="G430" s="77"/>
    </row>
    <row r="431" spans="1:7">
      <c r="A431" s="77"/>
      <c r="B431" s="80"/>
      <c r="C431" s="77"/>
      <c r="D431" s="79">
        <v>10000</v>
      </c>
      <c r="E431" s="77"/>
      <c r="F431" s="78">
        <f t="shared" si="28"/>
        <v>0</v>
      </c>
      <c r="G431" s="77"/>
    </row>
    <row r="432" spans="1:7">
      <c r="A432" s="76">
        <v>4</v>
      </c>
      <c r="B432" s="77" t="s">
        <v>50</v>
      </c>
      <c r="C432" s="78"/>
      <c r="D432" s="81">
        <v>5000</v>
      </c>
      <c r="E432" s="77"/>
      <c r="F432" s="78">
        <f t="shared" si="28"/>
        <v>0</v>
      </c>
      <c r="G432" s="77"/>
    </row>
    <row r="433" spans="1:7">
      <c r="A433" s="77"/>
      <c r="B433" s="77"/>
      <c r="C433" s="78"/>
      <c r="D433" s="81">
        <v>2000</v>
      </c>
      <c r="E433" s="77">
        <v>9</v>
      </c>
      <c r="F433" s="78">
        <f t="shared" si="28"/>
        <v>18000</v>
      </c>
      <c r="G433" s="77"/>
    </row>
    <row r="434" spans="1:7">
      <c r="A434" s="76">
        <v>5</v>
      </c>
      <c r="B434" s="77" t="s">
        <v>51</v>
      </c>
      <c r="C434" s="77"/>
      <c r="D434" s="81">
        <v>1000</v>
      </c>
      <c r="E434" s="77">
        <v>3</v>
      </c>
      <c r="F434" s="78">
        <f t="shared" si="28"/>
        <v>3000</v>
      </c>
      <c r="G434" s="77"/>
    </row>
    <row r="435" spans="1:7">
      <c r="A435" s="77"/>
      <c r="B435" s="77"/>
      <c r="C435" s="77"/>
      <c r="D435" s="81">
        <v>500</v>
      </c>
      <c r="E435" s="77">
        <v>2</v>
      </c>
      <c r="F435" s="78">
        <f t="shared" si="28"/>
        <v>1000</v>
      </c>
      <c r="G435" s="77"/>
    </row>
    <row r="436" spans="1:7">
      <c r="A436" s="77"/>
      <c r="B436" s="80" t="s">
        <v>10</v>
      </c>
      <c r="C436" s="77"/>
      <c r="D436" s="81"/>
      <c r="E436" s="77"/>
      <c r="F436" s="78">
        <f>SUM(F426:F435)</f>
        <v>18892000</v>
      </c>
      <c r="G436" s="77"/>
    </row>
    <row r="438" spans="1:7" ht="18.75">
      <c r="B438" s="73" t="s">
        <v>152</v>
      </c>
    </row>
    <row r="439" spans="1:7" ht="18.75">
      <c r="B439" s="73"/>
    </row>
    <row r="440" spans="1:7">
      <c r="A440" s="215" t="s">
        <v>40</v>
      </c>
      <c r="B440" s="215" t="s">
        <v>41</v>
      </c>
      <c r="C440" s="215" t="s">
        <v>42</v>
      </c>
      <c r="D440" s="215" t="s">
        <v>43</v>
      </c>
      <c r="E440" s="75" t="s">
        <v>44</v>
      </c>
      <c r="F440" s="75" t="s">
        <v>45</v>
      </c>
      <c r="G440" s="75" t="s">
        <v>46</v>
      </c>
    </row>
    <row r="441" spans="1:7">
      <c r="A441" s="76">
        <v>1</v>
      </c>
      <c r="B441" s="77" t="s">
        <v>47</v>
      </c>
      <c r="C441" s="78"/>
      <c r="D441" s="79">
        <v>500000</v>
      </c>
      <c r="E441" s="77">
        <v>38</v>
      </c>
      <c r="F441" s="78">
        <f t="shared" ref="F441:F450" si="29">D441*E441</f>
        <v>19000000</v>
      </c>
      <c r="G441" s="77"/>
    </row>
    <row r="442" spans="1:7">
      <c r="A442" s="76"/>
      <c r="B442" s="77"/>
      <c r="C442" s="77"/>
      <c r="D442" s="79">
        <v>200000</v>
      </c>
      <c r="E442" s="77">
        <v>16</v>
      </c>
      <c r="F442" s="78">
        <f t="shared" si="29"/>
        <v>3200000</v>
      </c>
      <c r="G442" s="77"/>
    </row>
    <row r="443" spans="1:7">
      <c r="A443" s="76">
        <v>2</v>
      </c>
      <c r="B443" s="77" t="s">
        <v>48</v>
      </c>
      <c r="C443" s="78"/>
      <c r="D443" s="79">
        <v>100000</v>
      </c>
      <c r="E443" s="77">
        <v>49</v>
      </c>
      <c r="F443" s="78">
        <f t="shared" si="29"/>
        <v>4900000</v>
      </c>
      <c r="G443" s="77"/>
    </row>
    <row r="444" spans="1:7">
      <c r="A444" s="76"/>
      <c r="B444" s="77"/>
      <c r="C444" s="77"/>
      <c r="D444" s="79">
        <v>50000</v>
      </c>
      <c r="E444" s="77">
        <v>53</v>
      </c>
      <c r="F444" s="78">
        <f t="shared" si="29"/>
        <v>2650000</v>
      </c>
      <c r="G444" s="77"/>
    </row>
    <row r="445" spans="1:7">
      <c r="A445" s="76">
        <v>3</v>
      </c>
      <c r="B445" s="77" t="s">
        <v>49</v>
      </c>
      <c r="C445" s="78"/>
      <c r="D445" s="79">
        <v>20000</v>
      </c>
      <c r="E445" s="77"/>
      <c r="F445" s="78">
        <f t="shared" si="29"/>
        <v>0</v>
      </c>
      <c r="G445" s="77"/>
    </row>
    <row r="446" spans="1:7">
      <c r="A446" s="77"/>
      <c r="B446" s="80"/>
      <c r="C446" s="77"/>
      <c r="D446" s="79">
        <v>10000</v>
      </c>
      <c r="E446" s="77">
        <v>3</v>
      </c>
      <c r="F446" s="78">
        <f t="shared" si="29"/>
        <v>30000</v>
      </c>
      <c r="G446" s="77"/>
    </row>
    <row r="447" spans="1:7">
      <c r="A447" s="76">
        <v>4</v>
      </c>
      <c r="B447" s="77" t="s">
        <v>50</v>
      </c>
      <c r="C447" s="78"/>
      <c r="D447" s="81">
        <v>5000</v>
      </c>
      <c r="E447" s="77"/>
      <c r="F447" s="78">
        <f t="shared" si="29"/>
        <v>0</v>
      </c>
      <c r="G447" s="77"/>
    </row>
    <row r="448" spans="1:7">
      <c r="A448" s="77"/>
      <c r="B448" s="77"/>
      <c r="C448" s="78"/>
      <c r="D448" s="81">
        <v>2000</v>
      </c>
      <c r="E448" s="77">
        <v>2</v>
      </c>
      <c r="F448" s="78">
        <f t="shared" si="29"/>
        <v>4000</v>
      </c>
      <c r="G448" s="77"/>
    </row>
    <row r="449" spans="1:7">
      <c r="A449" s="76">
        <v>5</v>
      </c>
      <c r="B449" s="77" t="s">
        <v>51</v>
      </c>
      <c r="C449" s="77"/>
      <c r="D449" s="81">
        <v>1000</v>
      </c>
      <c r="E449" s="77">
        <v>4</v>
      </c>
      <c r="F449" s="78">
        <f t="shared" si="29"/>
        <v>4000</v>
      </c>
      <c r="G449" s="77"/>
    </row>
    <row r="450" spans="1:7">
      <c r="A450" s="77"/>
      <c r="B450" s="77"/>
      <c r="C450" s="77"/>
      <c r="D450" s="81">
        <v>500</v>
      </c>
      <c r="E450" s="77"/>
      <c r="F450" s="78">
        <f t="shared" si="29"/>
        <v>0</v>
      </c>
      <c r="G450" s="77"/>
    </row>
    <row r="451" spans="1:7">
      <c r="A451" s="77"/>
      <c r="B451" s="80" t="s">
        <v>10</v>
      </c>
      <c r="C451" s="77"/>
      <c r="D451" s="81"/>
      <c r="E451" s="77"/>
      <c r="F451" s="78">
        <f>SUM(F441:F450)</f>
        <v>29788000</v>
      </c>
      <c r="G451" s="77"/>
    </row>
    <row r="453" spans="1:7" ht="18.75">
      <c r="B453" s="73" t="s">
        <v>153</v>
      </c>
    </row>
    <row r="454" spans="1:7" ht="18.75">
      <c r="B454" s="73"/>
    </row>
    <row r="455" spans="1:7">
      <c r="A455" s="216" t="s">
        <v>40</v>
      </c>
      <c r="B455" s="216" t="s">
        <v>41</v>
      </c>
      <c r="C455" s="216" t="s">
        <v>42</v>
      </c>
      <c r="D455" s="216" t="s">
        <v>43</v>
      </c>
      <c r="E455" s="75" t="s">
        <v>44</v>
      </c>
      <c r="F455" s="75" t="s">
        <v>45</v>
      </c>
      <c r="G455" s="75" t="s">
        <v>46</v>
      </c>
    </row>
    <row r="456" spans="1:7">
      <c r="A456" s="76">
        <v>1</v>
      </c>
      <c r="B456" s="77" t="s">
        <v>47</v>
      </c>
      <c r="C456" s="78">
        <v>9427000</v>
      </c>
      <c r="D456" s="79">
        <v>500000</v>
      </c>
      <c r="E456" s="77"/>
      <c r="F456" s="78">
        <f t="shared" ref="F456:F465" si="30">D456*E456</f>
        <v>0</v>
      </c>
      <c r="G456" s="77"/>
    </row>
    <row r="457" spans="1:7">
      <c r="A457" s="76"/>
      <c r="B457" s="77"/>
      <c r="C457" s="77"/>
      <c r="D457" s="79">
        <v>200000</v>
      </c>
      <c r="E457" s="77"/>
      <c r="F457" s="78">
        <f t="shared" si="30"/>
        <v>0</v>
      </c>
      <c r="G457" s="77"/>
    </row>
    <row r="458" spans="1:7">
      <c r="A458" s="76">
        <v>2</v>
      </c>
      <c r="B458" s="77" t="s">
        <v>48</v>
      </c>
      <c r="C458" s="78">
        <v>486000</v>
      </c>
      <c r="D458" s="79">
        <v>100000</v>
      </c>
      <c r="E458" s="77"/>
      <c r="F458" s="78">
        <f t="shared" si="30"/>
        <v>0</v>
      </c>
      <c r="G458" s="77"/>
    </row>
    <row r="459" spans="1:7">
      <c r="A459" s="76"/>
      <c r="B459" s="77"/>
      <c r="C459" s="77"/>
      <c r="D459" s="79">
        <v>50000</v>
      </c>
      <c r="E459" s="77"/>
      <c r="F459" s="78">
        <f t="shared" si="30"/>
        <v>0</v>
      </c>
      <c r="G459" s="77"/>
    </row>
    <row r="460" spans="1:7">
      <c r="A460" s="76">
        <v>3</v>
      </c>
      <c r="B460" s="77" t="s">
        <v>49</v>
      </c>
      <c r="C460" s="78"/>
      <c r="D460" s="79">
        <v>20000</v>
      </c>
      <c r="E460" s="77"/>
      <c r="F460" s="78">
        <f t="shared" si="30"/>
        <v>0</v>
      </c>
      <c r="G460" s="77"/>
    </row>
    <row r="461" spans="1:7">
      <c r="A461" s="77"/>
      <c r="B461" s="80"/>
      <c r="C461" s="77"/>
      <c r="D461" s="79">
        <v>10000</v>
      </c>
      <c r="E461" s="77"/>
      <c r="F461" s="78">
        <f t="shared" si="30"/>
        <v>0</v>
      </c>
      <c r="G461" s="77"/>
    </row>
    <row r="462" spans="1:7">
      <c r="A462" s="76">
        <v>4</v>
      </c>
      <c r="B462" s="77" t="s">
        <v>50</v>
      </c>
      <c r="C462" s="78"/>
      <c r="D462" s="81">
        <v>5000</v>
      </c>
      <c r="E462" s="77"/>
      <c r="F462" s="78">
        <f t="shared" si="30"/>
        <v>0</v>
      </c>
      <c r="G462" s="77"/>
    </row>
    <row r="463" spans="1:7">
      <c r="A463" s="77"/>
      <c r="B463" s="77"/>
      <c r="C463" s="78"/>
      <c r="D463" s="81">
        <v>2000</v>
      </c>
      <c r="E463" s="77"/>
      <c r="F463" s="78">
        <f t="shared" si="30"/>
        <v>0</v>
      </c>
      <c r="G463" s="77"/>
    </row>
    <row r="464" spans="1:7">
      <c r="A464" s="76">
        <v>5</v>
      </c>
      <c r="B464" s="77" t="s">
        <v>51</v>
      </c>
      <c r="C464" s="77"/>
      <c r="D464" s="81">
        <v>1000</v>
      </c>
      <c r="E464" s="77"/>
      <c r="F464" s="78">
        <f t="shared" si="30"/>
        <v>0</v>
      </c>
      <c r="G464" s="77"/>
    </row>
    <row r="465" spans="1:7">
      <c r="A465" s="77"/>
      <c r="B465" s="77"/>
      <c r="C465" s="77"/>
      <c r="D465" s="81">
        <v>500</v>
      </c>
      <c r="E465" s="77"/>
      <c r="F465" s="78">
        <f t="shared" si="30"/>
        <v>0</v>
      </c>
      <c r="G465" s="77"/>
    </row>
    <row r="466" spans="1:7">
      <c r="A466" s="77"/>
      <c r="B466" s="80" t="s">
        <v>10</v>
      </c>
      <c r="C466" s="77"/>
      <c r="D466" s="81"/>
      <c r="E466" s="77"/>
      <c r="F466" s="78">
        <v>9913000</v>
      </c>
      <c r="G466" s="77"/>
    </row>
    <row r="468" spans="1:7" ht="18.75">
      <c r="B468" s="73" t="s">
        <v>154</v>
      </c>
      <c r="D468" s="217"/>
    </row>
    <row r="469" spans="1:7" ht="18.75">
      <c r="B469" s="73"/>
    </row>
    <row r="470" spans="1:7">
      <c r="A470" s="216" t="s">
        <v>40</v>
      </c>
      <c r="B470" s="216" t="s">
        <v>41</v>
      </c>
      <c r="C470" s="216" t="s">
        <v>42</v>
      </c>
      <c r="D470" s="216" t="s">
        <v>43</v>
      </c>
      <c r="E470" s="75" t="s">
        <v>44</v>
      </c>
      <c r="F470" s="75" t="s">
        <v>45</v>
      </c>
      <c r="G470" s="75" t="s">
        <v>46</v>
      </c>
    </row>
    <row r="471" spans="1:7">
      <c r="A471" s="76">
        <v>1</v>
      </c>
      <c r="B471" s="77" t="s">
        <v>47</v>
      </c>
      <c r="C471" s="78"/>
      <c r="D471" s="79">
        <v>500000</v>
      </c>
      <c r="E471" s="77">
        <v>20</v>
      </c>
      <c r="F471" s="78">
        <f t="shared" ref="F471:F480" si="31">D471*E471</f>
        <v>10000000</v>
      </c>
      <c r="G471" s="77"/>
    </row>
    <row r="472" spans="1:7">
      <c r="A472" s="76"/>
      <c r="B472" s="77"/>
      <c r="C472" s="77"/>
      <c r="D472" s="79">
        <v>200000</v>
      </c>
      <c r="E472" s="77">
        <v>6</v>
      </c>
      <c r="F472" s="78">
        <f t="shared" si="31"/>
        <v>1200000</v>
      </c>
      <c r="G472" s="77"/>
    </row>
    <row r="473" spans="1:7">
      <c r="A473" s="76">
        <v>2</v>
      </c>
      <c r="B473" s="77" t="s">
        <v>48</v>
      </c>
      <c r="C473" s="78"/>
      <c r="D473" s="79">
        <v>100000</v>
      </c>
      <c r="E473" s="77">
        <v>19</v>
      </c>
      <c r="F473" s="78">
        <f t="shared" si="31"/>
        <v>1900000</v>
      </c>
      <c r="G473" s="77"/>
    </row>
    <row r="474" spans="1:7">
      <c r="A474" s="76"/>
      <c r="B474" s="77"/>
      <c r="C474" s="77"/>
      <c r="D474" s="79">
        <v>50000</v>
      </c>
      <c r="E474" s="77">
        <v>16</v>
      </c>
      <c r="F474" s="78">
        <f t="shared" si="31"/>
        <v>800000</v>
      </c>
      <c r="G474" s="77"/>
    </row>
    <row r="475" spans="1:7">
      <c r="A475" s="76">
        <v>3</v>
      </c>
      <c r="B475" s="77" t="s">
        <v>49</v>
      </c>
      <c r="C475" s="78"/>
      <c r="D475" s="79">
        <v>20000</v>
      </c>
      <c r="E475" s="77">
        <v>1</v>
      </c>
      <c r="F475" s="78">
        <f t="shared" si="31"/>
        <v>20000</v>
      </c>
      <c r="G475" s="77"/>
    </row>
    <row r="476" spans="1:7">
      <c r="A476" s="77"/>
      <c r="B476" s="80"/>
      <c r="C476" s="77"/>
      <c r="D476" s="79">
        <v>10000</v>
      </c>
      <c r="E476" s="77">
        <v>4</v>
      </c>
      <c r="F476" s="78">
        <f t="shared" si="31"/>
        <v>40000</v>
      </c>
      <c r="G476" s="77"/>
    </row>
    <row r="477" spans="1:7">
      <c r="A477" s="76">
        <v>4</v>
      </c>
      <c r="B477" s="77" t="s">
        <v>50</v>
      </c>
      <c r="C477" s="78"/>
      <c r="D477" s="81">
        <v>5000</v>
      </c>
      <c r="E477" s="77"/>
      <c r="F477" s="78">
        <f t="shared" si="31"/>
        <v>0</v>
      </c>
      <c r="G477" s="77"/>
    </row>
    <row r="478" spans="1:7">
      <c r="A478" s="77"/>
      <c r="B478" s="77"/>
      <c r="C478" s="78"/>
      <c r="D478" s="81">
        <v>2000</v>
      </c>
      <c r="E478" s="77"/>
      <c r="F478" s="78">
        <f t="shared" si="31"/>
        <v>0</v>
      </c>
      <c r="G478" s="77"/>
    </row>
    <row r="479" spans="1:7">
      <c r="A479" s="76">
        <v>5</v>
      </c>
      <c r="B479" s="77" t="s">
        <v>51</v>
      </c>
      <c r="C479" s="77"/>
      <c r="D479" s="81">
        <v>1000</v>
      </c>
      <c r="E479" s="77">
        <v>2</v>
      </c>
      <c r="F479" s="78">
        <f t="shared" si="31"/>
        <v>2000</v>
      </c>
      <c r="G479" s="77"/>
    </row>
    <row r="480" spans="1:7">
      <c r="A480" s="77"/>
      <c r="B480" s="77"/>
      <c r="C480" s="77"/>
      <c r="D480" s="81">
        <v>500</v>
      </c>
      <c r="E480" s="77"/>
      <c r="F480" s="78">
        <f t="shared" si="31"/>
        <v>0</v>
      </c>
      <c r="G480" s="77"/>
    </row>
    <row r="481" spans="1:7">
      <c r="A481" s="77"/>
      <c r="B481" s="80" t="s">
        <v>10</v>
      </c>
      <c r="C481" s="77"/>
      <c r="D481" s="81"/>
      <c r="E481" s="77"/>
      <c r="F481" s="78">
        <f>SUM(F471:F480)</f>
        <v>13962000</v>
      </c>
      <c r="G481" s="7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6" workbookViewId="0">
      <selection activeCell="A2" sqref="A2"/>
    </sheetView>
  </sheetViews>
  <sheetFormatPr defaultRowHeight="15"/>
  <cols>
    <col min="1" max="1" width="11.5703125" style="91" customWidth="1"/>
    <col min="2" max="2" width="25.42578125" style="90" customWidth="1"/>
    <col min="3" max="3" width="9.5703125" style="92" customWidth="1"/>
    <col min="4" max="4" width="10.42578125" style="88" customWidth="1"/>
    <col min="5" max="5" width="11.7109375" style="88" customWidth="1"/>
    <col min="6" max="6" width="13.28515625" style="88" customWidth="1"/>
    <col min="7" max="9" width="14" style="89" customWidth="1"/>
    <col min="10" max="10" width="18.42578125" style="90" customWidth="1"/>
    <col min="11" max="258" width="9.140625" style="90"/>
    <col min="259" max="259" width="11.5703125" style="90" customWidth="1"/>
    <col min="260" max="260" width="25.42578125" style="90" customWidth="1"/>
    <col min="261" max="261" width="9.5703125" style="90" customWidth="1"/>
    <col min="262" max="263" width="10.42578125" style="90" customWidth="1"/>
    <col min="264" max="264" width="11.28515625" style="90" customWidth="1"/>
    <col min="265" max="265" width="14" style="90" customWidth="1"/>
    <col min="266" max="514" width="9.140625" style="90"/>
    <col min="515" max="515" width="11.5703125" style="90" customWidth="1"/>
    <col min="516" max="516" width="25.42578125" style="90" customWidth="1"/>
    <col min="517" max="517" width="9.5703125" style="90" customWidth="1"/>
    <col min="518" max="519" width="10.42578125" style="90" customWidth="1"/>
    <col min="520" max="520" width="11.28515625" style="90" customWidth="1"/>
    <col min="521" max="521" width="14" style="90" customWidth="1"/>
    <col min="522" max="770" width="9.140625" style="90"/>
    <col min="771" max="771" width="11.5703125" style="90" customWidth="1"/>
    <col min="772" max="772" width="25.42578125" style="90" customWidth="1"/>
    <col min="773" max="773" width="9.5703125" style="90" customWidth="1"/>
    <col min="774" max="775" width="10.42578125" style="90" customWidth="1"/>
    <col min="776" max="776" width="11.28515625" style="90" customWidth="1"/>
    <col min="777" max="777" width="14" style="90" customWidth="1"/>
    <col min="778" max="1026" width="9.140625" style="90"/>
    <col min="1027" max="1027" width="11.5703125" style="90" customWidth="1"/>
    <col min="1028" max="1028" width="25.42578125" style="90" customWidth="1"/>
    <col min="1029" max="1029" width="9.5703125" style="90" customWidth="1"/>
    <col min="1030" max="1031" width="10.42578125" style="90" customWidth="1"/>
    <col min="1032" max="1032" width="11.28515625" style="90" customWidth="1"/>
    <col min="1033" max="1033" width="14" style="90" customWidth="1"/>
    <col min="1034" max="1282" width="9.140625" style="90"/>
    <col min="1283" max="1283" width="11.5703125" style="90" customWidth="1"/>
    <col min="1284" max="1284" width="25.42578125" style="90" customWidth="1"/>
    <col min="1285" max="1285" width="9.5703125" style="90" customWidth="1"/>
    <col min="1286" max="1287" width="10.42578125" style="90" customWidth="1"/>
    <col min="1288" max="1288" width="11.28515625" style="90" customWidth="1"/>
    <col min="1289" max="1289" width="14" style="90" customWidth="1"/>
    <col min="1290" max="1538" width="9.140625" style="90"/>
    <col min="1539" max="1539" width="11.5703125" style="90" customWidth="1"/>
    <col min="1540" max="1540" width="25.42578125" style="90" customWidth="1"/>
    <col min="1541" max="1541" width="9.5703125" style="90" customWidth="1"/>
    <col min="1542" max="1543" width="10.42578125" style="90" customWidth="1"/>
    <col min="1544" max="1544" width="11.28515625" style="90" customWidth="1"/>
    <col min="1545" max="1545" width="14" style="90" customWidth="1"/>
    <col min="1546" max="1794" width="9.140625" style="90"/>
    <col min="1795" max="1795" width="11.5703125" style="90" customWidth="1"/>
    <col min="1796" max="1796" width="25.42578125" style="90" customWidth="1"/>
    <col min="1797" max="1797" width="9.5703125" style="90" customWidth="1"/>
    <col min="1798" max="1799" width="10.42578125" style="90" customWidth="1"/>
    <col min="1800" max="1800" width="11.28515625" style="90" customWidth="1"/>
    <col min="1801" max="1801" width="14" style="90" customWidth="1"/>
    <col min="1802" max="2050" width="9.140625" style="90"/>
    <col min="2051" max="2051" width="11.5703125" style="90" customWidth="1"/>
    <col min="2052" max="2052" width="25.42578125" style="90" customWidth="1"/>
    <col min="2053" max="2053" width="9.5703125" style="90" customWidth="1"/>
    <col min="2054" max="2055" width="10.42578125" style="90" customWidth="1"/>
    <col min="2056" max="2056" width="11.28515625" style="90" customWidth="1"/>
    <col min="2057" max="2057" width="14" style="90" customWidth="1"/>
    <col min="2058" max="2306" width="9.140625" style="90"/>
    <col min="2307" max="2307" width="11.5703125" style="90" customWidth="1"/>
    <col min="2308" max="2308" width="25.42578125" style="90" customWidth="1"/>
    <col min="2309" max="2309" width="9.5703125" style="90" customWidth="1"/>
    <col min="2310" max="2311" width="10.42578125" style="90" customWidth="1"/>
    <col min="2312" max="2312" width="11.28515625" style="90" customWidth="1"/>
    <col min="2313" max="2313" width="14" style="90" customWidth="1"/>
    <col min="2314" max="2562" width="9.140625" style="90"/>
    <col min="2563" max="2563" width="11.5703125" style="90" customWidth="1"/>
    <col min="2564" max="2564" width="25.42578125" style="90" customWidth="1"/>
    <col min="2565" max="2565" width="9.5703125" style="90" customWidth="1"/>
    <col min="2566" max="2567" width="10.42578125" style="90" customWidth="1"/>
    <col min="2568" max="2568" width="11.28515625" style="90" customWidth="1"/>
    <col min="2569" max="2569" width="14" style="90" customWidth="1"/>
    <col min="2570" max="2818" width="9.140625" style="90"/>
    <col min="2819" max="2819" width="11.5703125" style="90" customWidth="1"/>
    <col min="2820" max="2820" width="25.42578125" style="90" customWidth="1"/>
    <col min="2821" max="2821" width="9.5703125" style="90" customWidth="1"/>
    <col min="2822" max="2823" width="10.42578125" style="90" customWidth="1"/>
    <col min="2824" max="2824" width="11.28515625" style="90" customWidth="1"/>
    <col min="2825" max="2825" width="14" style="90" customWidth="1"/>
    <col min="2826" max="3074" width="9.140625" style="90"/>
    <col min="3075" max="3075" width="11.5703125" style="90" customWidth="1"/>
    <col min="3076" max="3076" width="25.42578125" style="90" customWidth="1"/>
    <col min="3077" max="3077" width="9.5703125" style="90" customWidth="1"/>
    <col min="3078" max="3079" width="10.42578125" style="90" customWidth="1"/>
    <col min="3080" max="3080" width="11.28515625" style="90" customWidth="1"/>
    <col min="3081" max="3081" width="14" style="90" customWidth="1"/>
    <col min="3082" max="3330" width="9.140625" style="90"/>
    <col min="3331" max="3331" width="11.5703125" style="90" customWidth="1"/>
    <col min="3332" max="3332" width="25.42578125" style="90" customWidth="1"/>
    <col min="3333" max="3333" width="9.5703125" style="90" customWidth="1"/>
    <col min="3334" max="3335" width="10.42578125" style="90" customWidth="1"/>
    <col min="3336" max="3336" width="11.28515625" style="90" customWidth="1"/>
    <col min="3337" max="3337" width="14" style="90" customWidth="1"/>
    <col min="3338" max="3586" width="9.140625" style="90"/>
    <col min="3587" max="3587" width="11.5703125" style="90" customWidth="1"/>
    <col min="3588" max="3588" width="25.42578125" style="90" customWidth="1"/>
    <col min="3589" max="3589" width="9.5703125" style="90" customWidth="1"/>
    <col min="3590" max="3591" width="10.42578125" style="90" customWidth="1"/>
    <col min="3592" max="3592" width="11.28515625" style="90" customWidth="1"/>
    <col min="3593" max="3593" width="14" style="90" customWidth="1"/>
    <col min="3594" max="3842" width="9.140625" style="90"/>
    <col min="3843" max="3843" width="11.5703125" style="90" customWidth="1"/>
    <col min="3844" max="3844" width="25.42578125" style="90" customWidth="1"/>
    <col min="3845" max="3845" width="9.5703125" style="90" customWidth="1"/>
    <col min="3846" max="3847" width="10.42578125" style="90" customWidth="1"/>
    <col min="3848" max="3848" width="11.28515625" style="90" customWidth="1"/>
    <col min="3849" max="3849" width="14" style="90" customWidth="1"/>
    <col min="3850" max="4098" width="9.140625" style="90"/>
    <col min="4099" max="4099" width="11.5703125" style="90" customWidth="1"/>
    <col min="4100" max="4100" width="25.42578125" style="90" customWidth="1"/>
    <col min="4101" max="4101" width="9.5703125" style="90" customWidth="1"/>
    <col min="4102" max="4103" width="10.42578125" style="90" customWidth="1"/>
    <col min="4104" max="4104" width="11.28515625" style="90" customWidth="1"/>
    <col min="4105" max="4105" width="14" style="90" customWidth="1"/>
    <col min="4106" max="4354" width="9.140625" style="90"/>
    <col min="4355" max="4355" width="11.5703125" style="90" customWidth="1"/>
    <col min="4356" max="4356" width="25.42578125" style="90" customWidth="1"/>
    <col min="4357" max="4357" width="9.5703125" style="90" customWidth="1"/>
    <col min="4358" max="4359" width="10.42578125" style="90" customWidth="1"/>
    <col min="4360" max="4360" width="11.28515625" style="90" customWidth="1"/>
    <col min="4361" max="4361" width="14" style="90" customWidth="1"/>
    <col min="4362" max="4610" width="9.140625" style="90"/>
    <col min="4611" max="4611" width="11.5703125" style="90" customWidth="1"/>
    <col min="4612" max="4612" width="25.42578125" style="90" customWidth="1"/>
    <col min="4613" max="4613" width="9.5703125" style="90" customWidth="1"/>
    <col min="4614" max="4615" width="10.42578125" style="90" customWidth="1"/>
    <col min="4616" max="4616" width="11.28515625" style="90" customWidth="1"/>
    <col min="4617" max="4617" width="14" style="90" customWidth="1"/>
    <col min="4618" max="4866" width="9.140625" style="90"/>
    <col min="4867" max="4867" width="11.5703125" style="90" customWidth="1"/>
    <col min="4868" max="4868" width="25.42578125" style="90" customWidth="1"/>
    <col min="4869" max="4869" width="9.5703125" style="90" customWidth="1"/>
    <col min="4870" max="4871" width="10.42578125" style="90" customWidth="1"/>
    <col min="4872" max="4872" width="11.28515625" style="90" customWidth="1"/>
    <col min="4873" max="4873" width="14" style="90" customWidth="1"/>
    <col min="4874" max="5122" width="9.140625" style="90"/>
    <col min="5123" max="5123" width="11.5703125" style="90" customWidth="1"/>
    <col min="5124" max="5124" width="25.42578125" style="90" customWidth="1"/>
    <col min="5125" max="5125" width="9.5703125" style="90" customWidth="1"/>
    <col min="5126" max="5127" width="10.42578125" style="90" customWidth="1"/>
    <col min="5128" max="5128" width="11.28515625" style="90" customWidth="1"/>
    <col min="5129" max="5129" width="14" style="90" customWidth="1"/>
    <col min="5130" max="5378" width="9.140625" style="90"/>
    <col min="5379" max="5379" width="11.5703125" style="90" customWidth="1"/>
    <col min="5380" max="5380" width="25.42578125" style="90" customWidth="1"/>
    <col min="5381" max="5381" width="9.5703125" style="90" customWidth="1"/>
    <col min="5382" max="5383" width="10.42578125" style="90" customWidth="1"/>
    <col min="5384" max="5384" width="11.28515625" style="90" customWidth="1"/>
    <col min="5385" max="5385" width="14" style="90" customWidth="1"/>
    <col min="5386" max="5634" width="9.140625" style="90"/>
    <col min="5635" max="5635" width="11.5703125" style="90" customWidth="1"/>
    <col min="5636" max="5636" width="25.42578125" style="90" customWidth="1"/>
    <col min="5637" max="5637" width="9.5703125" style="90" customWidth="1"/>
    <col min="5638" max="5639" width="10.42578125" style="90" customWidth="1"/>
    <col min="5640" max="5640" width="11.28515625" style="90" customWidth="1"/>
    <col min="5641" max="5641" width="14" style="90" customWidth="1"/>
    <col min="5642" max="5890" width="9.140625" style="90"/>
    <col min="5891" max="5891" width="11.5703125" style="90" customWidth="1"/>
    <col min="5892" max="5892" width="25.42578125" style="90" customWidth="1"/>
    <col min="5893" max="5893" width="9.5703125" style="90" customWidth="1"/>
    <col min="5894" max="5895" width="10.42578125" style="90" customWidth="1"/>
    <col min="5896" max="5896" width="11.28515625" style="90" customWidth="1"/>
    <col min="5897" max="5897" width="14" style="90" customWidth="1"/>
    <col min="5898" max="6146" width="9.140625" style="90"/>
    <col min="6147" max="6147" width="11.5703125" style="90" customWidth="1"/>
    <col min="6148" max="6148" width="25.42578125" style="90" customWidth="1"/>
    <col min="6149" max="6149" width="9.5703125" style="90" customWidth="1"/>
    <col min="6150" max="6151" width="10.42578125" style="90" customWidth="1"/>
    <col min="6152" max="6152" width="11.28515625" style="90" customWidth="1"/>
    <col min="6153" max="6153" width="14" style="90" customWidth="1"/>
    <col min="6154" max="6402" width="9.140625" style="90"/>
    <col min="6403" max="6403" width="11.5703125" style="90" customWidth="1"/>
    <col min="6404" max="6404" width="25.42578125" style="90" customWidth="1"/>
    <col min="6405" max="6405" width="9.5703125" style="90" customWidth="1"/>
    <col min="6406" max="6407" width="10.42578125" style="90" customWidth="1"/>
    <col min="6408" max="6408" width="11.28515625" style="90" customWidth="1"/>
    <col min="6409" max="6409" width="14" style="90" customWidth="1"/>
    <col min="6410" max="6658" width="9.140625" style="90"/>
    <col min="6659" max="6659" width="11.5703125" style="90" customWidth="1"/>
    <col min="6660" max="6660" width="25.42578125" style="90" customWidth="1"/>
    <col min="6661" max="6661" width="9.5703125" style="90" customWidth="1"/>
    <col min="6662" max="6663" width="10.42578125" style="90" customWidth="1"/>
    <col min="6664" max="6664" width="11.28515625" style="90" customWidth="1"/>
    <col min="6665" max="6665" width="14" style="90" customWidth="1"/>
    <col min="6666" max="6914" width="9.140625" style="90"/>
    <col min="6915" max="6915" width="11.5703125" style="90" customWidth="1"/>
    <col min="6916" max="6916" width="25.42578125" style="90" customWidth="1"/>
    <col min="6917" max="6917" width="9.5703125" style="90" customWidth="1"/>
    <col min="6918" max="6919" width="10.42578125" style="90" customWidth="1"/>
    <col min="6920" max="6920" width="11.28515625" style="90" customWidth="1"/>
    <col min="6921" max="6921" width="14" style="90" customWidth="1"/>
    <col min="6922" max="7170" width="9.140625" style="90"/>
    <col min="7171" max="7171" width="11.5703125" style="90" customWidth="1"/>
    <col min="7172" max="7172" width="25.42578125" style="90" customWidth="1"/>
    <col min="7173" max="7173" width="9.5703125" style="90" customWidth="1"/>
    <col min="7174" max="7175" width="10.42578125" style="90" customWidth="1"/>
    <col min="7176" max="7176" width="11.28515625" style="90" customWidth="1"/>
    <col min="7177" max="7177" width="14" style="90" customWidth="1"/>
    <col min="7178" max="7426" width="9.140625" style="90"/>
    <col min="7427" max="7427" width="11.5703125" style="90" customWidth="1"/>
    <col min="7428" max="7428" width="25.42578125" style="90" customWidth="1"/>
    <col min="7429" max="7429" width="9.5703125" style="90" customWidth="1"/>
    <col min="7430" max="7431" width="10.42578125" style="90" customWidth="1"/>
    <col min="7432" max="7432" width="11.28515625" style="90" customWidth="1"/>
    <col min="7433" max="7433" width="14" style="90" customWidth="1"/>
    <col min="7434" max="7682" width="9.140625" style="90"/>
    <col min="7683" max="7683" width="11.5703125" style="90" customWidth="1"/>
    <col min="7684" max="7684" width="25.42578125" style="90" customWidth="1"/>
    <col min="7685" max="7685" width="9.5703125" style="90" customWidth="1"/>
    <col min="7686" max="7687" width="10.42578125" style="90" customWidth="1"/>
    <col min="7688" max="7688" width="11.28515625" style="90" customWidth="1"/>
    <col min="7689" max="7689" width="14" style="90" customWidth="1"/>
    <col min="7690" max="7938" width="9.140625" style="90"/>
    <col min="7939" max="7939" width="11.5703125" style="90" customWidth="1"/>
    <col min="7940" max="7940" width="25.42578125" style="90" customWidth="1"/>
    <col min="7941" max="7941" width="9.5703125" style="90" customWidth="1"/>
    <col min="7942" max="7943" width="10.42578125" style="90" customWidth="1"/>
    <col min="7944" max="7944" width="11.28515625" style="90" customWidth="1"/>
    <col min="7945" max="7945" width="14" style="90" customWidth="1"/>
    <col min="7946" max="8194" width="9.140625" style="90"/>
    <col min="8195" max="8195" width="11.5703125" style="90" customWidth="1"/>
    <col min="8196" max="8196" width="25.42578125" style="90" customWidth="1"/>
    <col min="8197" max="8197" width="9.5703125" style="90" customWidth="1"/>
    <col min="8198" max="8199" width="10.42578125" style="90" customWidth="1"/>
    <col min="8200" max="8200" width="11.28515625" style="90" customWidth="1"/>
    <col min="8201" max="8201" width="14" style="90" customWidth="1"/>
    <col min="8202" max="8450" width="9.140625" style="90"/>
    <col min="8451" max="8451" width="11.5703125" style="90" customWidth="1"/>
    <col min="8452" max="8452" width="25.42578125" style="90" customWidth="1"/>
    <col min="8453" max="8453" width="9.5703125" style="90" customWidth="1"/>
    <col min="8454" max="8455" width="10.42578125" style="90" customWidth="1"/>
    <col min="8456" max="8456" width="11.28515625" style="90" customWidth="1"/>
    <col min="8457" max="8457" width="14" style="90" customWidth="1"/>
    <col min="8458" max="8706" width="9.140625" style="90"/>
    <col min="8707" max="8707" width="11.5703125" style="90" customWidth="1"/>
    <col min="8708" max="8708" width="25.42578125" style="90" customWidth="1"/>
    <col min="8709" max="8709" width="9.5703125" style="90" customWidth="1"/>
    <col min="8710" max="8711" width="10.42578125" style="90" customWidth="1"/>
    <col min="8712" max="8712" width="11.28515625" style="90" customWidth="1"/>
    <col min="8713" max="8713" width="14" style="90" customWidth="1"/>
    <col min="8714" max="8962" width="9.140625" style="90"/>
    <col min="8963" max="8963" width="11.5703125" style="90" customWidth="1"/>
    <col min="8964" max="8964" width="25.42578125" style="90" customWidth="1"/>
    <col min="8965" max="8965" width="9.5703125" style="90" customWidth="1"/>
    <col min="8966" max="8967" width="10.42578125" style="90" customWidth="1"/>
    <col min="8968" max="8968" width="11.28515625" style="90" customWidth="1"/>
    <col min="8969" max="8969" width="14" style="90" customWidth="1"/>
    <col min="8970" max="9218" width="9.140625" style="90"/>
    <col min="9219" max="9219" width="11.5703125" style="90" customWidth="1"/>
    <col min="9220" max="9220" width="25.42578125" style="90" customWidth="1"/>
    <col min="9221" max="9221" width="9.5703125" style="90" customWidth="1"/>
    <col min="9222" max="9223" width="10.42578125" style="90" customWidth="1"/>
    <col min="9224" max="9224" width="11.28515625" style="90" customWidth="1"/>
    <col min="9225" max="9225" width="14" style="90" customWidth="1"/>
    <col min="9226" max="9474" width="9.140625" style="90"/>
    <col min="9475" max="9475" width="11.5703125" style="90" customWidth="1"/>
    <col min="9476" max="9476" width="25.42578125" style="90" customWidth="1"/>
    <col min="9477" max="9477" width="9.5703125" style="90" customWidth="1"/>
    <col min="9478" max="9479" width="10.42578125" style="90" customWidth="1"/>
    <col min="9480" max="9480" width="11.28515625" style="90" customWidth="1"/>
    <col min="9481" max="9481" width="14" style="90" customWidth="1"/>
    <col min="9482" max="9730" width="9.140625" style="90"/>
    <col min="9731" max="9731" width="11.5703125" style="90" customWidth="1"/>
    <col min="9732" max="9732" width="25.42578125" style="90" customWidth="1"/>
    <col min="9733" max="9733" width="9.5703125" style="90" customWidth="1"/>
    <col min="9734" max="9735" width="10.42578125" style="90" customWidth="1"/>
    <col min="9736" max="9736" width="11.28515625" style="90" customWidth="1"/>
    <col min="9737" max="9737" width="14" style="90" customWidth="1"/>
    <col min="9738" max="9986" width="9.140625" style="90"/>
    <col min="9987" max="9987" width="11.5703125" style="90" customWidth="1"/>
    <col min="9988" max="9988" width="25.42578125" style="90" customWidth="1"/>
    <col min="9989" max="9989" width="9.5703125" style="90" customWidth="1"/>
    <col min="9990" max="9991" width="10.42578125" style="90" customWidth="1"/>
    <col min="9992" max="9992" width="11.28515625" style="90" customWidth="1"/>
    <col min="9993" max="9993" width="14" style="90" customWidth="1"/>
    <col min="9994" max="10242" width="9.140625" style="90"/>
    <col min="10243" max="10243" width="11.5703125" style="90" customWidth="1"/>
    <col min="10244" max="10244" width="25.42578125" style="90" customWidth="1"/>
    <col min="10245" max="10245" width="9.5703125" style="90" customWidth="1"/>
    <col min="10246" max="10247" width="10.42578125" style="90" customWidth="1"/>
    <col min="10248" max="10248" width="11.28515625" style="90" customWidth="1"/>
    <col min="10249" max="10249" width="14" style="90" customWidth="1"/>
    <col min="10250" max="10498" width="9.140625" style="90"/>
    <col min="10499" max="10499" width="11.5703125" style="90" customWidth="1"/>
    <col min="10500" max="10500" width="25.42578125" style="90" customWidth="1"/>
    <col min="10501" max="10501" width="9.5703125" style="90" customWidth="1"/>
    <col min="10502" max="10503" width="10.42578125" style="90" customWidth="1"/>
    <col min="10504" max="10504" width="11.28515625" style="90" customWidth="1"/>
    <col min="10505" max="10505" width="14" style="90" customWidth="1"/>
    <col min="10506" max="10754" width="9.140625" style="90"/>
    <col min="10755" max="10755" width="11.5703125" style="90" customWidth="1"/>
    <col min="10756" max="10756" width="25.42578125" style="90" customWidth="1"/>
    <col min="10757" max="10757" width="9.5703125" style="90" customWidth="1"/>
    <col min="10758" max="10759" width="10.42578125" style="90" customWidth="1"/>
    <col min="10760" max="10760" width="11.28515625" style="90" customWidth="1"/>
    <col min="10761" max="10761" width="14" style="90" customWidth="1"/>
    <col min="10762" max="11010" width="9.140625" style="90"/>
    <col min="11011" max="11011" width="11.5703125" style="90" customWidth="1"/>
    <col min="11012" max="11012" width="25.42578125" style="90" customWidth="1"/>
    <col min="11013" max="11013" width="9.5703125" style="90" customWidth="1"/>
    <col min="11014" max="11015" width="10.42578125" style="90" customWidth="1"/>
    <col min="11016" max="11016" width="11.28515625" style="90" customWidth="1"/>
    <col min="11017" max="11017" width="14" style="90" customWidth="1"/>
    <col min="11018" max="11266" width="9.140625" style="90"/>
    <col min="11267" max="11267" width="11.5703125" style="90" customWidth="1"/>
    <col min="11268" max="11268" width="25.42578125" style="90" customWidth="1"/>
    <col min="11269" max="11269" width="9.5703125" style="90" customWidth="1"/>
    <col min="11270" max="11271" width="10.42578125" style="90" customWidth="1"/>
    <col min="11272" max="11272" width="11.28515625" style="90" customWidth="1"/>
    <col min="11273" max="11273" width="14" style="90" customWidth="1"/>
    <col min="11274" max="11522" width="9.140625" style="90"/>
    <col min="11523" max="11523" width="11.5703125" style="90" customWidth="1"/>
    <col min="11524" max="11524" width="25.42578125" style="90" customWidth="1"/>
    <col min="11525" max="11525" width="9.5703125" style="90" customWidth="1"/>
    <col min="11526" max="11527" width="10.42578125" style="90" customWidth="1"/>
    <col min="11528" max="11528" width="11.28515625" style="90" customWidth="1"/>
    <col min="11529" max="11529" width="14" style="90" customWidth="1"/>
    <col min="11530" max="11778" width="9.140625" style="90"/>
    <col min="11779" max="11779" width="11.5703125" style="90" customWidth="1"/>
    <col min="11780" max="11780" width="25.42578125" style="90" customWidth="1"/>
    <col min="11781" max="11781" width="9.5703125" style="90" customWidth="1"/>
    <col min="11782" max="11783" width="10.42578125" style="90" customWidth="1"/>
    <col min="11784" max="11784" width="11.28515625" style="90" customWidth="1"/>
    <col min="11785" max="11785" width="14" style="90" customWidth="1"/>
    <col min="11786" max="12034" width="9.140625" style="90"/>
    <col min="12035" max="12035" width="11.5703125" style="90" customWidth="1"/>
    <col min="12036" max="12036" width="25.42578125" style="90" customWidth="1"/>
    <col min="12037" max="12037" width="9.5703125" style="90" customWidth="1"/>
    <col min="12038" max="12039" width="10.42578125" style="90" customWidth="1"/>
    <col min="12040" max="12040" width="11.28515625" style="90" customWidth="1"/>
    <col min="12041" max="12041" width="14" style="90" customWidth="1"/>
    <col min="12042" max="12290" width="9.140625" style="90"/>
    <col min="12291" max="12291" width="11.5703125" style="90" customWidth="1"/>
    <col min="12292" max="12292" width="25.42578125" style="90" customWidth="1"/>
    <col min="12293" max="12293" width="9.5703125" style="90" customWidth="1"/>
    <col min="12294" max="12295" width="10.42578125" style="90" customWidth="1"/>
    <col min="12296" max="12296" width="11.28515625" style="90" customWidth="1"/>
    <col min="12297" max="12297" width="14" style="90" customWidth="1"/>
    <col min="12298" max="12546" width="9.140625" style="90"/>
    <col min="12547" max="12547" width="11.5703125" style="90" customWidth="1"/>
    <col min="12548" max="12548" width="25.42578125" style="90" customWidth="1"/>
    <col min="12549" max="12549" width="9.5703125" style="90" customWidth="1"/>
    <col min="12550" max="12551" width="10.42578125" style="90" customWidth="1"/>
    <col min="12552" max="12552" width="11.28515625" style="90" customWidth="1"/>
    <col min="12553" max="12553" width="14" style="90" customWidth="1"/>
    <col min="12554" max="12802" width="9.140625" style="90"/>
    <col min="12803" max="12803" width="11.5703125" style="90" customWidth="1"/>
    <col min="12804" max="12804" width="25.42578125" style="90" customWidth="1"/>
    <col min="12805" max="12805" width="9.5703125" style="90" customWidth="1"/>
    <col min="12806" max="12807" width="10.42578125" style="90" customWidth="1"/>
    <col min="12808" max="12808" width="11.28515625" style="90" customWidth="1"/>
    <col min="12809" max="12809" width="14" style="90" customWidth="1"/>
    <col min="12810" max="13058" width="9.140625" style="90"/>
    <col min="13059" max="13059" width="11.5703125" style="90" customWidth="1"/>
    <col min="13060" max="13060" width="25.42578125" style="90" customWidth="1"/>
    <col min="13061" max="13061" width="9.5703125" style="90" customWidth="1"/>
    <col min="13062" max="13063" width="10.42578125" style="90" customWidth="1"/>
    <col min="13064" max="13064" width="11.28515625" style="90" customWidth="1"/>
    <col min="13065" max="13065" width="14" style="90" customWidth="1"/>
    <col min="13066" max="13314" width="9.140625" style="90"/>
    <col min="13315" max="13315" width="11.5703125" style="90" customWidth="1"/>
    <col min="13316" max="13316" width="25.42578125" style="90" customWidth="1"/>
    <col min="13317" max="13317" width="9.5703125" style="90" customWidth="1"/>
    <col min="13318" max="13319" width="10.42578125" style="90" customWidth="1"/>
    <col min="13320" max="13320" width="11.28515625" style="90" customWidth="1"/>
    <col min="13321" max="13321" width="14" style="90" customWidth="1"/>
    <col min="13322" max="13570" width="9.140625" style="90"/>
    <col min="13571" max="13571" width="11.5703125" style="90" customWidth="1"/>
    <col min="13572" max="13572" width="25.42578125" style="90" customWidth="1"/>
    <col min="13573" max="13573" width="9.5703125" style="90" customWidth="1"/>
    <col min="13574" max="13575" width="10.42578125" style="90" customWidth="1"/>
    <col min="13576" max="13576" width="11.28515625" style="90" customWidth="1"/>
    <col min="13577" max="13577" width="14" style="90" customWidth="1"/>
    <col min="13578" max="13826" width="9.140625" style="90"/>
    <col min="13827" max="13827" width="11.5703125" style="90" customWidth="1"/>
    <col min="13828" max="13828" width="25.42578125" style="90" customWidth="1"/>
    <col min="13829" max="13829" width="9.5703125" style="90" customWidth="1"/>
    <col min="13830" max="13831" width="10.42578125" style="90" customWidth="1"/>
    <col min="13832" max="13832" width="11.28515625" style="90" customWidth="1"/>
    <col min="13833" max="13833" width="14" style="90" customWidth="1"/>
    <col min="13834" max="14082" width="9.140625" style="90"/>
    <col min="14083" max="14083" width="11.5703125" style="90" customWidth="1"/>
    <col min="14084" max="14084" width="25.42578125" style="90" customWidth="1"/>
    <col min="14085" max="14085" width="9.5703125" style="90" customWidth="1"/>
    <col min="14086" max="14087" width="10.42578125" style="90" customWidth="1"/>
    <col min="14088" max="14088" width="11.28515625" style="90" customWidth="1"/>
    <col min="14089" max="14089" width="14" style="90" customWidth="1"/>
    <col min="14090" max="14338" width="9.140625" style="90"/>
    <col min="14339" max="14339" width="11.5703125" style="90" customWidth="1"/>
    <col min="14340" max="14340" width="25.42578125" style="90" customWidth="1"/>
    <col min="14341" max="14341" width="9.5703125" style="90" customWidth="1"/>
    <col min="14342" max="14343" width="10.42578125" style="90" customWidth="1"/>
    <col min="14344" max="14344" width="11.28515625" style="90" customWidth="1"/>
    <col min="14345" max="14345" width="14" style="90" customWidth="1"/>
    <col min="14346" max="14594" width="9.140625" style="90"/>
    <col min="14595" max="14595" width="11.5703125" style="90" customWidth="1"/>
    <col min="14596" max="14596" width="25.42578125" style="90" customWidth="1"/>
    <col min="14597" max="14597" width="9.5703125" style="90" customWidth="1"/>
    <col min="14598" max="14599" width="10.42578125" style="90" customWidth="1"/>
    <col min="14600" max="14600" width="11.28515625" style="90" customWidth="1"/>
    <col min="14601" max="14601" width="14" style="90" customWidth="1"/>
    <col min="14602" max="14850" width="9.140625" style="90"/>
    <col min="14851" max="14851" width="11.5703125" style="90" customWidth="1"/>
    <col min="14852" max="14852" width="25.42578125" style="90" customWidth="1"/>
    <col min="14853" max="14853" width="9.5703125" style="90" customWidth="1"/>
    <col min="14854" max="14855" width="10.42578125" style="90" customWidth="1"/>
    <col min="14856" max="14856" width="11.28515625" style="90" customWidth="1"/>
    <col min="14857" max="14857" width="14" style="90" customWidth="1"/>
    <col min="14858" max="15106" width="9.140625" style="90"/>
    <col min="15107" max="15107" width="11.5703125" style="90" customWidth="1"/>
    <col min="15108" max="15108" width="25.42578125" style="90" customWidth="1"/>
    <col min="15109" max="15109" width="9.5703125" style="90" customWidth="1"/>
    <col min="15110" max="15111" width="10.42578125" style="90" customWidth="1"/>
    <col min="15112" max="15112" width="11.28515625" style="90" customWidth="1"/>
    <col min="15113" max="15113" width="14" style="90" customWidth="1"/>
    <col min="15114" max="15362" width="9.140625" style="90"/>
    <col min="15363" max="15363" width="11.5703125" style="90" customWidth="1"/>
    <col min="15364" max="15364" width="25.42578125" style="90" customWidth="1"/>
    <col min="15365" max="15365" width="9.5703125" style="90" customWidth="1"/>
    <col min="15366" max="15367" width="10.42578125" style="90" customWidth="1"/>
    <col min="15368" max="15368" width="11.28515625" style="90" customWidth="1"/>
    <col min="15369" max="15369" width="14" style="90" customWidth="1"/>
    <col min="15370" max="15618" width="9.140625" style="90"/>
    <col min="15619" max="15619" width="11.5703125" style="90" customWidth="1"/>
    <col min="15620" max="15620" width="25.42578125" style="90" customWidth="1"/>
    <col min="15621" max="15621" width="9.5703125" style="90" customWidth="1"/>
    <col min="15622" max="15623" width="10.42578125" style="90" customWidth="1"/>
    <col min="15624" max="15624" width="11.28515625" style="90" customWidth="1"/>
    <col min="15625" max="15625" width="14" style="90" customWidth="1"/>
    <col min="15626" max="15874" width="9.140625" style="90"/>
    <col min="15875" max="15875" width="11.5703125" style="90" customWidth="1"/>
    <col min="15876" max="15876" width="25.42578125" style="90" customWidth="1"/>
    <col min="15877" max="15877" width="9.5703125" style="90" customWidth="1"/>
    <col min="15878" max="15879" width="10.42578125" style="90" customWidth="1"/>
    <col min="15880" max="15880" width="11.28515625" style="90" customWidth="1"/>
    <col min="15881" max="15881" width="14" style="90" customWidth="1"/>
    <col min="15882" max="16130" width="9.140625" style="90"/>
    <col min="16131" max="16131" width="11.5703125" style="90" customWidth="1"/>
    <col min="16132" max="16132" width="25.42578125" style="90" customWidth="1"/>
    <col min="16133" max="16133" width="9.5703125" style="90" customWidth="1"/>
    <col min="16134" max="16135" width="10.42578125" style="90" customWidth="1"/>
    <col min="16136" max="16136" width="11.28515625" style="90" customWidth="1"/>
    <col min="16137" max="16137" width="14" style="90" customWidth="1"/>
    <col min="16138" max="16384" width="9.140625" style="90"/>
  </cols>
  <sheetData>
    <row r="1" spans="1:10" ht="19.5">
      <c r="A1" s="84" t="s">
        <v>84</v>
      </c>
      <c r="B1" s="85"/>
      <c r="C1" s="86"/>
      <c r="D1" s="87"/>
      <c r="E1" s="87"/>
    </row>
    <row r="2" spans="1:10">
      <c r="D2" s="93"/>
      <c r="E2" s="93"/>
    </row>
    <row r="3" spans="1:10">
      <c r="A3" s="94" t="s">
        <v>52</v>
      </c>
      <c r="B3" s="95" t="s">
        <v>53</v>
      </c>
      <c r="C3" s="95" t="s">
        <v>54</v>
      </c>
      <c r="D3" s="96" t="s">
        <v>55</v>
      </c>
      <c r="E3" s="96" t="s">
        <v>56</v>
      </c>
      <c r="F3" s="96" t="s">
        <v>57</v>
      </c>
      <c r="G3" s="97" t="s">
        <v>58</v>
      </c>
      <c r="H3" s="97" t="s">
        <v>70</v>
      </c>
      <c r="I3" s="97" t="s">
        <v>71</v>
      </c>
      <c r="J3" s="97" t="s">
        <v>59</v>
      </c>
    </row>
    <row r="4" spans="1:10">
      <c r="A4" s="175"/>
      <c r="B4" s="99"/>
      <c r="C4" s="100"/>
      <c r="D4" s="101"/>
      <c r="E4" s="101">
        <v>0</v>
      </c>
      <c r="F4" s="101">
        <f t="shared" ref="F4:F18" si="0">C4*D4</f>
        <v>0</v>
      </c>
      <c r="G4" s="142">
        <f t="shared" ref="G4:G18" si="1">F4</f>
        <v>0</v>
      </c>
      <c r="H4" s="177"/>
      <c r="I4" s="177">
        <f>G4+G5-H4</f>
        <v>0</v>
      </c>
      <c r="J4" s="99"/>
    </row>
    <row r="5" spans="1:10">
      <c r="A5" s="175"/>
      <c r="B5" s="99"/>
      <c r="C5" s="100"/>
      <c r="D5" s="101"/>
      <c r="E5" s="101">
        <v>0</v>
      </c>
      <c r="F5" s="101">
        <f t="shared" si="0"/>
        <v>0</v>
      </c>
      <c r="G5" s="142">
        <f t="shared" si="1"/>
        <v>0</v>
      </c>
      <c r="H5" s="177"/>
      <c r="I5" s="177"/>
      <c r="J5" s="99"/>
    </row>
    <row r="6" spans="1:10" s="85" customFormat="1">
      <c r="A6" s="175"/>
      <c r="B6" s="99"/>
      <c r="C6" s="100"/>
      <c r="D6" s="101"/>
      <c r="E6" s="101"/>
      <c r="F6" s="101"/>
      <c r="G6" s="142"/>
      <c r="H6" s="177"/>
      <c r="I6" s="177"/>
      <c r="J6" s="97"/>
    </row>
    <row r="7" spans="1:10" s="85" customFormat="1">
      <c r="A7" s="175"/>
      <c r="B7" s="99"/>
      <c r="C7" s="100"/>
      <c r="D7" s="101"/>
      <c r="E7" s="101"/>
      <c r="F7" s="101"/>
      <c r="G7" s="142"/>
      <c r="H7" s="177"/>
      <c r="I7" s="177"/>
      <c r="J7" s="97"/>
    </row>
    <row r="8" spans="1:10" s="85" customFormat="1">
      <c r="A8" s="175"/>
      <c r="B8" s="99"/>
      <c r="C8" s="100"/>
      <c r="D8" s="101"/>
      <c r="E8" s="101">
        <v>0</v>
      </c>
      <c r="F8" s="101">
        <f t="shared" si="0"/>
        <v>0</v>
      </c>
      <c r="G8" s="142">
        <f t="shared" si="1"/>
        <v>0</v>
      </c>
      <c r="H8" s="177"/>
      <c r="I8" s="177"/>
      <c r="J8" s="97"/>
    </row>
    <row r="9" spans="1:10" s="85" customFormat="1">
      <c r="A9" s="175"/>
      <c r="B9" s="99"/>
      <c r="C9" s="100"/>
      <c r="D9" s="101"/>
      <c r="E9" s="101">
        <v>0</v>
      </c>
      <c r="F9" s="101">
        <f t="shared" si="0"/>
        <v>0</v>
      </c>
      <c r="G9" s="142">
        <f t="shared" si="1"/>
        <v>0</v>
      </c>
      <c r="H9" s="177"/>
      <c r="I9" s="177"/>
      <c r="J9" s="97"/>
    </row>
    <row r="10" spans="1:10" s="85" customFormat="1">
      <c r="A10" s="175"/>
      <c r="B10" s="99"/>
      <c r="C10" s="100"/>
      <c r="D10" s="101"/>
      <c r="E10" s="101">
        <v>0</v>
      </c>
      <c r="F10" s="101">
        <f t="shared" si="0"/>
        <v>0</v>
      </c>
      <c r="G10" s="142">
        <f t="shared" si="1"/>
        <v>0</v>
      </c>
      <c r="H10" s="177"/>
      <c r="I10" s="177"/>
      <c r="J10" s="97"/>
    </row>
    <row r="11" spans="1:10" s="85" customFormat="1">
      <c r="A11" s="175"/>
      <c r="B11" s="99"/>
      <c r="C11" s="100"/>
      <c r="D11" s="101"/>
      <c r="E11" s="101">
        <v>0</v>
      </c>
      <c r="F11" s="101">
        <f t="shared" si="0"/>
        <v>0</v>
      </c>
      <c r="G11" s="142">
        <f t="shared" si="1"/>
        <v>0</v>
      </c>
      <c r="H11" s="177"/>
      <c r="I11" s="177"/>
      <c r="J11" s="97"/>
    </row>
    <row r="12" spans="1:10" s="85" customFormat="1">
      <c r="A12" s="175"/>
      <c r="B12" s="99"/>
      <c r="C12" s="100"/>
      <c r="D12" s="101"/>
      <c r="E12" s="101">
        <v>0</v>
      </c>
      <c r="F12" s="101">
        <f t="shared" si="0"/>
        <v>0</v>
      </c>
      <c r="G12" s="142">
        <f t="shared" si="1"/>
        <v>0</v>
      </c>
      <c r="H12" s="177"/>
      <c r="I12" s="142"/>
      <c r="J12" s="97"/>
    </row>
    <row r="13" spans="1:10" s="85" customFormat="1">
      <c r="A13" s="175"/>
      <c r="B13" s="99"/>
      <c r="C13" s="100"/>
      <c r="D13" s="101"/>
      <c r="E13" s="101">
        <v>0</v>
      </c>
      <c r="F13" s="101">
        <f t="shared" si="0"/>
        <v>0</v>
      </c>
      <c r="G13" s="142">
        <f t="shared" si="1"/>
        <v>0</v>
      </c>
      <c r="H13" s="177"/>
      <c r="I13" s="142"/>
      <c r="J13" s="97"/>
    </row>
    <row r="14" spans="1:10" s="85" customFormat="1">
      <c r="A14" s="175"/>
      <c r="B14" s="99"/>
      <c r="C14" s="100"/>
      <c r="D14" s="101"/>
      <c r="E14" s="101">
        <v>0</v>
      </c>
      <c r="F14" s="101">
        <f t="shared" si="0"/>
        <v>0</v>
      </c>
      <c r="G14" s="142">
        <f t="shared" si="1"/>
        <v>0</v>
      </c>
      <c r="H14" s="177"/>
      <c r="I14" s="142"/>
      <c r="J14" s="97"/>
    </row>
    <row r="15" spans="1:10" s="85" customFormat="1">
      <c r="A15" s="175"/>
      <c r="B15" s="99"/>
      <c r="C15" s="100"/>
      <c r="D15" s="101"/>
      <c r="E15" s="101">
        <v>0</v>
      </c>
      <c r="F15" s="101">
        <f t="shared" si="0"/>
        <v>0</v>
      </c>
      <c r="G15" s="142">
        <f t="shared" si="1"/>
        <v>0</v>
      </c>
      <c r="H15" s="177"/>
      <c r="I15" s="142"/>
      <c r="J15" s="97"/>
    </row>
    <row r="16" spans="1:10" s="85" customFormat="1">
      <c r="A16" s="175"/>
      <c r="B16" s="99"/>
      <c r="C16" s="100"/>
      <c r="D16" s="101"/>
      <c r="E16" s="101">
        <v>0</v>
      </c>
      <c r="F16" s="101">
        <f t="shared" si="0"/>
        <v>0</v>
      </c>
      <c r="G16" s="142">
        <f t="shared" si="1"/>
        <v>0</v>
      </c>
      <c r="H16" s="177"/>
      <c r="I16" s="142"/>
      <c r="J16" s="97"/>
    </row>
    <row r="17" spans="1:10" s="85" customFormat="1">
      <c r="A17" s="175"/>
      <c r="B17" s="99"/>
      <c r="C17" s="100"/>
      <c r="D17" s="101"/>
      <c r="E17" s="101">
        <v>0</v>
      </c>
      <c r="F17" s="101">
        <f t="shared" si="0"/>
        <v>0</v>
      </c>
      <c r="G17" s="142">
        <f t="shared" si="1"/>
        <v>0</v>
      </c>
      <c r="H17" s="142"/>
      <c r="I17" s="142"/>
      <c r="J17" s="97"/>
    </row>
    <row r="18" spans="1:10" s="85" customFormat="1">
      <c r="A18" s="175"/>
      <c r="B18" s="99"/>
      <c r="C18" s="100"/>
      <c r="D18" s="101"/>
      <c r="E18" s="101">
        <v>0</v>
      </c>
      <c r="F18" s="101">
        <f t="shared" si="0"/>
        <v>0</v>
      </c>
      <c r="G18" s="142">
        <f t="shared" si="1"/>
        <v>0</v>
      </c>
      <c r="H18" s="142"/>
      <c r="I18" s="142"/>
      <c r="J18" s="97"/>
    </row>
    <row r="19" spans="1:10" s="85" customFormat="1">
      <c r="A19" s="175"/>
      <c r="B19" s="99"/>
      <c r="C19" s="100"/>
      <c r="D19" s="101"/>
      <c r="E19" s="101">
        <v>0</v>
      </c>
      <c r="F19" s="101">
        <f t="shared" ref="F19" si="2">C19*D19</f>
        <v>0</v>
      </c>
      <c r="G19" s="142">
        <f t="shared" ref="G19:G45" si="3">F19</f>
        <v>0</v>
      </c>
      <c r="H19" s="142"/>
      <c r="I19" s="142"/>
      <c r="J19" s="97"/>
    </row>
    <row r="20" spans="1:10" s="85" customFormat="1">
      <c r="A20" s="175"/>
      <c r="B20" s="99"/>
      <c r="C20" s="100"/>
      <c r="D20" s="101"/>
      <c r="E20" s="101">
        <v>0</v>
      </c>
      <c r="F20" s="101">
        <f t="shared" ref="F20" si="4">C20*D20</f>
        <v>0</v>
      </c>
      <c r="G20" s="142">
        <f t="shared" si="3"/>
        <v>0</v>
      </c>
      <c r="H20" s="142"/>
      <c r="I20" s="142"/>
      <c r="J20" s="97"/>
    </row>
    <row r="21" spans="1:10" s="85" customFormat="1">
      <c r="A21" s="175"/>
      <c r="B21" s="99"/>
      <c r="C21" s="100"/>
      <c r="D21" s="101"/>
      <c r="E21" s="101">
        <v>0</v>
      </c>
      <c r="F21" s="101">
        <f t="shared" ref="F21" si="5">C21*D21</f>
        <v>0</v>
      </c>
      <c r="G21" s="142">
        <f t="shared" si="3"/>
        <v>0</v>
      </c>
      <c r="H21" s="142"/>
      <c r="I21" s="142"/>
      <c r="J21" s="97"/>
    </row>
    <row r="22" spans="1:10" s="85" customFormat="1">
      <c r="A22" s="175"/>
      <c r="B22" s="99"/>
      <c r="C22" s="100"/>
      <c r="D22" s="101"/>
      <c r="E22" s="101">
        <v>0</v>
      </c>
      <c r="F22" s="101">
        <f t="shared" ref="F22" si="6">C22*D22</f>
        <v>0</v>
      </c>
      <c r="G22" s="142">
        <f t="shared" si="3"/>
        <v>0</v>
      </c>
      <c r="H22" s="142"/>
      <c r="I22" s="142"/>
      <c r="J22" s="97"/>
    </row>
    <row r="23" spans="1:10" s="85" customFormat="1">
      <c r="A23" s="175"/>
      <c r="B23" s="99"/>
      <c r="C23" s="100"/>
      <c r="D23" s="101"/>
      <c r="E23" s="101">
        <v>0</v>
      </c>
      <c r="F23" s="101">
        <f t="shared" ref="F23" si="7">C23*D23</f>
        <v>0</v>
      </c>
      <c r="G23" s="142">
        <f t="shared" si="3"/>
        <v>0</v>
      </c>
      <c r="H23" s="142"/>
      <c r="I23" s="142"/>
      <c r="J23" s="97"/>
    </row>
    <row r="24" spans="1:10" s="85" customFormat="1">
      <c r="A24" s="175"/>
      <c r="B24" s="99"/>
      <c r="C24" s="100"/>
      <c r="D24" s="101"/>
      <c r="E24" s="101">
        <v>0</v>
      </c>
      <c r="F24" s="101">
        <f t="shared" ref="F24" si="8">C24*D24</f>
        <v>0</v>
      </c>
      <c r="G24" s="142">
        <f t="shared" si="3"/>
        <v>0</v>
      </c>
      <c r="H24" s="142"/>
      <c r="I24" s="142"/>
      <c r="J24" s="97"/>
    </row>
    <row r="25" spans="1:10" s="85" customFormat="1">
      <c r="A25" s="175"/>
      <c r="B25" s="99"/>
      <c r="C25" s="100"/>
      <c r="D25" s="101"/>
      <c r="E25" s="101">
        <v>0</v>
      </c>
      <c r="F25" s="101">
        <f t="shared" ref="F25:F43" si="9">C25*D25</f>
        <v>0</v>
      </c>
      <c r="G25" s="142">
        <f t="shared" si="3"/>
        <v>0</v>
      </c>
      <c r="H25" s="142"/>
      <c r="I25" s="142"/>
      <c r="J25" s="97"/>
    </row>
    <row r="26" spans="1:10" s="85" customFormat="1">
      <c r="A26" s="175"/>
      <c r="B26" s="99"/>
      <c r="C26" s="100"/>
      <c r="D26" s="101"/>
      <c r="E26" s="101"/>
      <c r="F26" s="101">
        <f t="shared" si="9"/>
        <v>0</v>
      </c>
      <c r="G26" s="142">
        <f t="shared" si="3"/>
        <v>0</v>
      </c>
      <c r="H26" s="142"/>
      <c r="I26" s="142"/>
      <c r="J26" s="97"/>
    </row>
    <row r="27" spans="1:10" s="85" customFormat="1">
      <c r="A27" s="175"/>
      <c r="B27" s="99"/>
      <c r="C27" s="100"/>
      <c r="D27" s="101"/>
      <c r="E27" s="101"/>
      <c r="F27" s="101">
        <f t="shared" si="9"/>
        <v>0</v>
      </c>
      <c r="G27" s="142">
        <f t="shared" si="3"/>
        <v>0</v>
      </c>
      <c r="H27" s="142"/>
      <c r="I27" s="142"/>
      <c r="J27" s="97"/>
    </row>
    <row r="28" spans="1:10" s="85" customFormat="1">
      <c r="A28" s="175"/>
      <c r="B28" s="99"/>
      <c r="C28" s="100"/>
      <c r="D28" s="101"/>
      <c r="E28" s="101"/>
      <c r="F28" s="101">
        <f t="shared" si="9"/>
        <v>0</v>
      </c>
      <c r="G28" s="142">
        <f t="shared" si="3"/>
        <v>0</v>
      </c>
      <c r="H28" s="142"/>
      <c r="I28" s="142"/>
      <c r="J28" s="97"/>
    </row>
    <row r="29" spans="1:10" s="85" customFormat="1">
      <c r="A29" s="175"/>
      <c r="B29" s="99"/>
      <c r="C29" s="100"/>
      <c r="D29" s="101"/>
      <c r="E29" s="101"/>
      <c r="F29" s="101">
        <f t="shared" si="9"/>
        <v>0</v>
      </c>
      <c r="G29" s="142">
        <f t="shared" si="3"/>
        <v>0</v>
      </c>
      <c r="H29" s="142"/>
      <c r="I29" s="142"/>
      <c r="J29" s="97"/>
    </row>
    <row r="30" spans="1:10" s="85" customFormat="1">
      <c r="A30" s="175"/>
      <c r="B30" s="99"/>
      <c r="C30" s="100"/>
      <c r="D30" s="101"/>
      <c r="E30" s="101"/>
      <c r="F30" s="101">
        <f t="shared" si="9"/>
        <v>0</v>
      </c>
      <c r="G30" s="142">
        <f t="shared" si="3"/>
        <v>0</v>
      </c>
      <c r="H30" s="142"/>
      <c r="I30" s="142"/>
      <c r="J30" s="97"/>
    </row>
    <row r="31" spans="1:10" s="85" customFormat="1">
      <c r="A31" s="175"/>
      <c r="B31" s="99"/>
      <c r="C31" s="100"/>
      <c r="D31" s="101"/>
      <c r="E31" s="101"/>
      <c r="F31" s="101">
        <f t="shared" si="9"/>
        <v>0</v>
      </c>
      <c r="G31" s="142">
        <f t="shared" si="3"/>
        <v>0</v>
      </c>
      <c r="H31" s="142"/>
      <c r="I31" s="142"/>
      <c r="J31" s="97"/>
    </row>
    <row r="32" spans="1:10" s="85" customFormat="1">
      <c r="A32" s="175"/>
      <c r="B32" s="99"/>
      <c r="C32" s="100"/>
      <c r="D32" s="101"/>
      <c r="E32" s="101"/>
      <c r="F32" s="101">
        <f t="shared" si="9"/>
        <v>0</v>
      </c>
      <c r="G32" s="142">
        <f t="shared" si="3"/>
        <v>0</v>
      </c>
      <c r="H32" s="142"/>
      <c r="I32" s="142"/>
      <c r="J32" s="97"/>
    </row>
    <row r="33" spans="1:10" s="85" customFormat="1">
      <c r="A33" s="175"/>
      <c r="B33" s="99"/>
      <c r="C33" s="100"/>
      <c r="D33" s="101"/>
      <c r="E33" s="101"/>
      <c r="F33" s="101">
        <f t="shared" si="9"/>
        <v>0</v>
      </c>
      <c r="G33" s="142">
        <f t="shared" si="3"/>
        <v>0</v>
      </c>
      <c r="H33" s="142"/>
      <c r="I33" s="142"/>
      <c r="J33" s="97"/>
    </row>
    <row r="34" spans="1:10" s="85" customFormat="1">
      <c r="A34" s="175"/>
      <c r="B34" s="99"/>
      <c r="C34" s="100"/>
      <c r="D34" s="101"/>
      <c r="E34" s="101"/>
      <c r="F34" s="101">
        <f t="shared" si="9"/>
        <v>0</v>
      </c>
      <c r="G34" s="142">
        <f t="shared" si="3"/>
        <v>0</v>
      </c>
      <c r="H34" s="142"/>
      <c r="I34" s="142"/>
      <c r="J34" s="97"/>
    </row>
    <row r="35" spans="1:10" s="85" customFormat="1">
      <c r="A35" s="175"/>
      <c r="B35" s="99"/>
      <c r="C35" s="100"/>
      <c r="D35" s="101"/>
      <c r="E35" s="101"/>
      <c r="F35" s="101">
        <f t="shared" si="9"/>
        <v>0</v>
      </c>
      <c r="G35" s="142">
        <f t="shared" si="3"/>
        <v>0</v>
      </c>
      <c r="H35" s="142"/>
      <c r="I35" s="142"/>
      <c r="J35" s="97"/>
    </row>
    <row r="36" spans="1:10" s="85" customFormat="1">
      <c r="A36" s="175"/>
      <c r="B36" s="99"/>
      <c r="C36" s="100"/>
      <c r="D36" s="101"/>
      <c r="E36" s="101"/>
      <c r="F36" s="101">
        <f t="shared" si="9"/>
        <v>0</v>
      </c>
      <c r="G36" s="142">
        <f t="shared" si="3"/>
        <v>0</v>
      </c>
      <c r="H36" s="142"/>
      <c r="I36" s="142"/>
      <c r="J36" s="97"/>
    </row>
    <row r="37" spans="1:10" s="85" customFormat="1">
      <c r="A37" s="175"/>
      <c r="B37" s="99"/>
      <c r="C37" s="100"/>
      <c r="D37" s="101"/>
      <c r="E37" s="101"/>
      <c r="F37" s="101">
        <f t="shared" si="9"/>
        <v>0</v>
      </c>
      <c r="G37" s="142">
        <f t="shared" si="3"/>
        <v>0</v>
      </c>
      <c r="H37" s="142"/>
      <c r="I37" s="142"/>
      <c r="J37" s="97"/>
    </row>
    <row r="38" spans="1:10" s="85" customFormat="1">
      <c r="A38" s="175"/>
      <c r="B38" s="99"/>
      <c r="C38" s="100"/>
      <c r="D38" s="101"/>
      <c r="E38" s="101"/>
      <c r="F38" s="101">
        <f t="shared" si="9"/>
        <v>0</v>
      </c>
      <c r="G38" s="142">
        <f t="shared" si="3"/>
        <v>0</v>
      </c>
      <c r="H38" s="142"/>
      <c r="I38" s="142"/>
      <c r="J38" s="97"/>
    </row>
    <row r="39" spans="1:10" s="85" customFormat="1">
      <c r="A39" s="176"/>
      <c r="B39" s="99"/>
      <c r="C39" s="100"/>
      <c r="D39" s="101"/>
      <c r="E39" s="101"/>
      <c r="F39" s="101">
        <f t="shared" si="9"/>
        <v>0</v>
      </c>
      <c r="G39" s="142">
        <f t="shared" si="3"/>
        <v>0</v>
      </c>
      <c r="H39" s="174"/>
      <c r="I39" s="174"/>
      <c r="J39" s="97"/>
    </row>
    <row r="40" spans="1:10" s="85" customFormat="1">
      <c r="A40" s="176"/>
      <c r="B40" s="99"/>
      <c r="C40" s="100"/>
      <c r="D40" s="101"/>
      <c r="E40" s="101"/>
      <c r="F40" s="101">
        <f t="shared" si="9"/>
        <v>0</v>
      </c>
      <c r="G40" s="142">
        <f t="shared" si="3"/>
        <v>0</v>
      </c>
      <c r="H40" s="174"/>
      <c r="I40" s="174"/>
      <c r="J40" s="97"/>
    </row>
    <row r="41" spans="1:10" s="85" customFormat="1">
      <c r="A41" s="176"/>
      <c r="B41" s="99"/>
      <c r="C41" s="100"/>
      <c r="D41" s="101"/>
      <c r="E41" s="101"/>
      <c r="F41" s="101">
        <f t="shared" si="9"/>
        <v>0</v>
      </c>
      <c r="G41" s="142">
        <f t="shared" si="3"/>
        <v>0</v>
      </c>
      <c r="H41" s="174"/>
      <c r="I41" s="174"/>
      <c r="J41" s="97"/>
    </row>
    <row r="42" spans="1:10" s="85" customFormat="1">
      <c r="A42" s="173"/>
      <c r="B42" s="99"/>
      <c r="C42" s="100"/>
      <c r="D42" s="101"/>
      <c r="E42" s="101"/>
      <c r="F42" s="101">
        <f t="shared" si="9"/>
        <v>0</v>
      </c>
      <c r="G42" s="142">
        <f t="shared" si="3"/>
        <v>0</v>
      </c>
      <c r="H42" s="174"/>
      <c r="I42" s="174"/>
      <c r="J42" s="97"/>
    </row>
    <row r="43" spans="1:10" s="85" customFormat="1">
      <c r="A43" s="173"/>
      <c r="B43" s="99"/>
      <c r="C43" s="100"/>
      <c r="D43" s="101"/>
      <c r="E43" s="101"/>
      <c r="F43" s="101">
        <f t="shared" si="9"/>
        <v>0</v>
      </c>
      <c r="G43" s="142">
        <f t="shared" si="3"/>
        <v>0</v>
      </c>
      <c r="H43" s="174"/>
      <c r="I43" s="174"/>
      <c r="J43" s="97"/>
    </row>
    <row r="44" spans="1:10" s="85" customFormat="1">
      <c r="A44" s="98"/>
      <c r="B44" s="99"/>
      <c r="C44" s="100"/>
      <c r="D44" s="101"/>
      <c r="E44" s="101">
        <v>0</v>
      </c>
      <c r="F44" s="101">
        <f t="shared" ref="F44" si="10">C44*D44</f>
        <v>0</v>
      </c>
      <c r="G44" s="142">
        <f t="shared" si="3"/>
        <v>0</v>
      </c>
      <c r="H44" s="142"/>
      <c r="I44" s="142">
        <f t="shared" ref="I44" si="11">G44-H44</f>
        <v>0</v>
      </c>
      <c r="J44" s="97"/>
    </row>
    <row r="45" spans="1:10">
      <c r="A45" s="98"/>
      <c r="B45" s="95" t="s">
        <v>10</v>
      </c>
      <c r="C45" s="100"/>
      <c r="D45" s="101"/>
      <c r="E45" s="101"/>
      <c r="F45" s="102">
        <f>SUM(F4:F44)</f>
        <v>0</v>
      </c>
      <c r="G45" s="142">
        <f t="shared" si="3"/>
        <v>0</v>
      </c>
      <c r="H45" s="102">
        <f>SUM(H4:H44)</f>
        <v>0</v>
      </c>
      <c r="I45" s="102">
        <f>SUM(I4:I44)</f>
        <v>0</v>
      </c>
      <c r="J45" s="9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6"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2" t="s">
        <v>60</v>
      </c>
    </row>
    <row r="2" spans="1:9">
      <c r="A2" s="32" t="s">
        <v>28</v>
      </c>
    </row>
    <row r="3" spans="1:9">
      <c r="A3" s="32" t="s">
        <v>29</v>
      </c>
    </row>
    <row r="4" spans="1:9">
      <c r="A4" s="32"/>
    </row>
    <row r="5" spans="1:9" ht="22.5">
      <c r="A5" s="247" t="s">
        <v>75</v>
      </c>
      <c r="B5" s="247"/>
      <c r="C5" s="247"/>
      <c r="D5" s="247"/>
      <c r="E5" s="247"/>
      <c r="F5" s="247"/>
      <c r="G5" s="247"/>
      <c r="H5" s="247"/>
    </row>
    <row r="6" spans="1:9">
      <c r="A6" s="103"/>
    </row>
    <row r="7" spans="1:9">
      <c r="A7" s="248" t="s">
        <v>3</v>
      </c>
      <c r="B7" s="249"/>
      <c r="C7" s="252" t="s">
        <v>76</v>
      </c>
      <c r="D7" s="252"/>
      <c r="E7" s="252" t="s">
        <v>61</v>
      </c>
      <c r="F7" s="252"/>
      <c r="G7" s="252" t="s">
        <v>62</v>
      </c>
      <c r="H7" s="252"/>
      <c r="I7" s="245" t="s">
        <v>63</v>
      </c>
    </row>
    <row r="8" spans="1:9">
      <c r="A8" s="250"/>
      <c r="B8" s="251"/>
      <c r="C8" s="74" t="s">
        <v>64</v>
      </c>
      <c r="D8" s="74" t="s">
        <v>57</v>
      </c>
      <c r="E8" s="74" t="s">
        <v>64</v>
      </c>
      <c r="F8" s="74" t="s">
        <v>57</v>
      </c>
      <c r="G8" s="74" t="s">
        <v>64</v>
      </c>
      <c r="H8" s="74" t="s">
        <v>57</v>
      </c>
      <c r="I8" s="246"/>
    </row>
    <row r="9" spans="1:9">
      <c r="A9" s="104" t="s">
        <v>65</v>
      </c>
      <c r="B9" s="105">
        <v>50000</v>
      </c>
      <c r="C9" s="77"/>
      <c r="D9" s="106">
        <f>B9*C9</f>
        <v>0</v>
      </c>
      <c r="E9" s="82">
        <f>B50</f>
        <v>0</v>
      </c>
      <c r="F9" s="82">
        <v>0</v>
      </c>
      <c r="G9" s="106">
        <f>C9-E9</f>
        <v>0</v>
      </c>
      <c r="H9" s="82">
        <f>G9*B9</f>
        <v>0</v>
      </c>
      <c r="I9" s="77"/>
    </row>
    <row r="10" spans="1:9">
      <c r="A10" s="107"/>
      <c r="B10" s="77"/>
      <c r="C10" s="77"/>
      <c r="D10" s="77"/>
      <c r="E10" s="82"/>
      <c r="F10" s="82"/>
      <c r="G10" s="77"/>
      <c r="H10" s="82"/>
      <c r="I10" s="77"/>
    </row>
    <row r="11" spans="1:9">
      <c r="A11" s="108" t="s">
        <v>65</v>
      </c>
      <c r="B11" s="109">
        <v>100000</v>
      </c>
      <c r="C11" s="77"/>
      <c r="D11" s="106">
        <f>B11*C11</f>
        <v>0</v>
      </c>
      <c r="E11" s="82"/>
      <c r="F11" s="82">
        <f>E11*B11</f>
        <v>0</v>
      </c>
      <c r="G11" s="106">
        <f>C11-E11</f>
        <v>0</v>
      </c>
      <c r="H11" s="82">
        <f>G11*B11</f>
        <v>0</v>
      </c>
      <c r="I11" s="77"/>
    </row>
    <row r="12" spans="1:9">
      <c r="A12" s="107"/>
      <c r="B12" s="77"/>
      <c r="C12" s="77"/>
      <c r="D12" s="77"/>
      <c r="E12" s="82"/>
      <c r="F12" s="82"/>
      <c r="G12" s="77"/>
      <c r="H12" s="82"/>
      <c r="I12" s="77"/>
    </row>
    <row r="13" spans="1:9">
      <c r="A13" s="110" t="s">
        <v>65</v>
      </c>
      <c r="B13" s="111">
        <v>200000</v>
      </c>
      <c r="C13" s="77"/>
      <c r="D13" s="106">
        <f>B13*C13</f>
        <v>0</v>
      </c>
      <c r="E13" s="82">
        <f>D50</f>
        <v>0</v>
      </c>
      <c r="F13" s="82">
        <f>E13*B13</f>
        <v>0</v>
      </c>
      <c r="G13" s="106"/>
      <c r="H13" s="82">
        <f>G13*B13</f>
        <v>0</v>
      </c>
      <c r="I13" s="77"/>
    </row>
    <row r="14" spans="1:9">
      <c r="A14" s="123"/>
      <c r="B14" s="107"/>
      <c r="C14" s="77"/>
      <c r="D14" s="106"/>
      <c r="E14" s="82"/>
      <c r="F14" s="82"/>
      <c r="G14" s="106"/>
      <c r="H14" s="82"/>
      <c r="I14" s="77"/>
    </row>
    <row r="15" spans="1:9">
      <c r="A15" s="253" t="s">
        <v>58</v>
      </c>
      <c r="B15" s="254"/>
      <c r="C15" s="80">
        <f>SUM(C9:C13)</f>
        <v>0</v>
      </c>
      <c r="D15" s="112">
        <f>SUM(D9:D13)</f>
        <v>0</v>
      </c>
      <c r="E15" s="112">
        <f t="shared" ref="E15:H15" si="0">SUM(E9:E13)</f>
        <v>0</v>
      </c>
      <c r="F15" s="112">
        <f t="shared" si="0"/>
        <v>0</v>
      </c>
      <c r="G15" s="112">
        <f t="shared" si="0"/>
        <v>0</v>
      </c>
      <c r="H15" s="112">
        <f t="shared" si="0"/>
        <v>0</v>
      </c>
      <c r="I15" s="77"/>
    </row>
    <row r="16" spans="1:9" s="114" customFormat="1">
      <c r="A16" s="113"/>
    </row>
    <row r="17" spans="1:9" s="114" customFormat="1">
      <c r="A17" s="115" t="s">
        <v>66</v>
      </c>
    </row>
    <row r="18" spans="1:9">
      <c r="A18" s="255" t="s">
        <v>67</v>
      </c>
      <c r="B18" s="116" t="s">
        <v>65</v>
      </c>
      <c r="C18" s="117" t="s">
        <v>65</v>
      </c>
      <c r="D18" s="118" t="s">
        <v>65</v>
      </c>
      <c r="E18" s="256" t="s">
        <v>57</v>
      </c>
      <c r="F18" s="256" t="s">
        <v>68</v>
      </c>
      <c r="G18" s="245" t="s">
        <v>69</v>
      </c>
      <c r="H18" s="245" t="s">
        <v>63</v>
      </c>
    </row>
    <row r="19" spans="1:9">
      <c r="A19" s="255"/>
      <c r="B19" s="119">
        <v>50000</v>
      </c>
      <c r="C19" s="120">
        <v>100000</v>
      </c>
      <c r="D19" s="121">
        <v>200000</v>
      </c>
      <c r="E19" s="256"/>
      <c r="F19" s="256"/>
      <c r="G19" s="246"/>
      <c r="H19" s="246"/>
      <c r="I19" s="147"/>
    </row>
    <row r="20" spans="1:9">
      <c r="A20" s="129"/>
      <c r="B20" s="128">
        <v>0</v>
      </c>
      <c r="C20" s="128">
        <v>0</v>
      </c>
      <c r="D20" s="128">
        <v>0</v>
      </c>
      <c r="E20" s="82">
        <f>(B20*50000)+(C20*100000)+(D20*200000)</f>
        <v>0</v>
      </c>
      <c r="F20" s="82">
        <f>E20*0.2</f>
        <v>0</v>
      </c>
      <c r="G20" s="106">
        <f>E20-F20</f>
        <v>0</v>
      </c>
      <c r="H20" s="124"/>
      <c r="I20" s="147"/>
    </row>
    <row r="21" spans="1:9">
      <c r="A21" s="129"/>
      <c r="B21" s="128">
        <v>0</v>
      </c>
      <c r="C21" s="128">
        <v>0</v>
      </c>
      <c r="D21" s="128">
        <v>0</v>
      </c>
      <c r="E21" s="82">
        <f t="shared" ref="E21:E48" si="1">(B21*50000)+(C21*100000)+(D21*200000)</f>
        <v>0</v>
      </c>
      <c r="F21" s="82">
        <f t="shared" ref="F21:F48" si="2">E21*0.2</f>
        <v>0</v>
      </c>
      <c r="G21" s="106">
        <f t="shared" ref="G21:G48" si="3">E21-F21</f>
        <v>0</v>
      </c>
      <c r="H21" s="124"/>
      <c r="I21" s="147"/>
    </row>
    <row r="22" spans="1:9">
      <c r="A22" s="129"/>
      <c r="B22" s="128">
        <v>0</v>
      </c>
      <c r="C22" s="128">
        <v>0</v>
      </c>
      <c r="D22" s="128">
        <v>0</v>
      </c>
      <c r="E22" s="82">
        <f t="shared" si="1"/>
        <v>0</v>
      </c>
      <c r="F22" s="82">
        <f t="shared" si="2"/>
        <v>0</v>
      </c>
      <c r="G22" s="106">
        <f t="shared" si="3"/>
        <v>0</v>
      </c>
      <c r="H22" s="124"/>
      <c r="I22" s="147"/>
    </row>
    <row r="23" spans="1:9">
      <c r="A23" s="129"/>
      <c r="B23" s="128">
        <v>0</v>
      </c>
      <c r="C23" s="128">
        <v>0</v>
      </c>
      <c r="D23" s="128">
        <v>0</v>
      </c>
      <c r="E23" s="82">
        <f t="shared" si="1"/>
        <v>0</v>
      </c>
      <c r="F23" s="82">
        <f t="shared" si="2"/>
        <v>0</v>
      </c>
      <c r="G23" s="106">
        <f t="shared" si="3"/>
        <v>0</v>
      </c>
      <c r="H23" s="124"/>
      <c r="I23" s="147"/>
    </row>
    <row r="24" spans="1:9">
      <c r="A24" s="129"/>
      <c r="B24" s="128">
        <v>0</v>
      </c>
      <c r="C24" s="128">
        <v>0</v>
      </c>
      <c r="D24" s="128">
        <v>0</v>
      </c>
      <c r="E24" s="82">
        <f t="shared" si="1"/>
        <v>0</v>
      </c>
      <c r="F24" s="82">
        <f t="shared" si="2"/>
        <v>0</v>
      </c>
      <c r="G24" s="106">
        <f t="shared" si="3"/>
        <v>0</v>
      </c>
      <c r="H24" s="131"/>
      <c r="I24" s="122"/>
    </row>
    <row r="25" spans="1:9">
      <c r="A25" s="129"/>
      <c r="B25" s="128">
        <v>0</v>
      </c>
      <c r="C25" s="128">
        <v>0</v>
      </c>
      <c r="D25" s="128">
        <v>0</v>
      </c>
      <c r="E25" s="82">
        <f t="shared" si="1"/>
        <v>0</v>
      </c>
      <c r="F25" s="82">
        <f t="shared" si="2"/>
        <v>0</v>
      </c>
      <c r="G25" s="106">
        <f t="shared" si="3"/>
        <v>0</v>
      </c>
      <c r="H25" s="124"/>
      <c r="I25" s="147"/>
    </row>
    <row r="26" spans="1:9">
      <c r="A26" s="129"/>
      <c r="B26" s="128">
        <v>0</v>
      </c>
      <c r="C26" s="128">
        <v>0</v>
      </c>
      <c r="D26" s="128">
        <v>0</v>
      </c>
      <c r="E26" s="82">
        <f t="shared" si="1"/>
        <v>0</v>
      </c>
      <c r="F26" s="82">
        <f t="shared" si="2"/>
        <v>0</v>
      </c>
      <c r="G26" s="106">
        <f t="shared" si="3"/>
        <v>0</v>
      </c>
      <c r="H26" s="124"/>
      <c r="I26" s="122"/>
    </row>
    <row r="27" spans="1:9">
      <c r="A27" s="129"/>
      <c r="B27" s="128">
        <v>0</v>
      </c>
      <c r="C27" s="128">
        <v>0</v>
      </c>
      <c r="D27" s="128">
        <v>0</v>
      </c>
      <c r="E27" s="82">
        <f t="shared" si="1"/>
        <v>0</v>
      </c>
      <c r="F27" s="82">
        <f>E27*0.2</f>
        <v>0</v>
      </c>
      <c r="G27" s="106">
        <f t="shared" si="3"/>
        <v>0</v>
      </c>
      <c r="H27" s="124"/>
    </row>
    <row r="28" spans="1:9">
      <c r="A28" s="129"/>
      <c r="B28" s="128">
        <v>0</v>
      </c>
      <c r="C28" s="128"/>
      <c r="D28" s="128">
        <v>0</v>
      </c>
      <c r="E28" s="82">
        <f t="shared" si="1"/>
        <v>0</v>
      </c>
      <c r="F28" s="82">
        <v>0</v>
      </c>
      <c r="G28" s="106">
        <f t="shared" si="3"/>
        <v>0</v>
      </c>
      <c r="H28" s="124"/>
    </row>
    <row r="29" spans="1:9">
      <c r="A29" s="129"/>
      <c r="B29" s="128">
        <v>0</v>
      </c>
      <c r="C29" s="128">
        <v>0</v>
      </c>
      <c r="D29" s="128">
        <v>0</v>
      </c>
      <c r="E29" s="82">
        <f t="shared" si="1"/>
        <v>0</v>
      </c>
      <c r="F29" s="82">
        <f t="shared" si="2"/>
        <v>0</v>
      </c>
      <c r="G29" s="106">
        <f t="shared" si="3"/>
        <v>0</v>
      </c>
      <c r="H29" s="124"/>
    </row>
    <row r="30" spans="1:9">
      <c r="A30" s="129"/>
      <c r="B30" s="128">
        <v>0</v>
      </c>
      <c r="C30" s="128">
        <v>0</v>
      </c>
      <c r="D30" s="128">
        <v>0</v>
      </c>
      <c r="E30" s="82">
        <f t="shared" si="1"/>
        <v>0</v>
      </c>
      <c r="F30" s="82">
        <f t="shared" si="2"/>
        <v>0</v>
      </c>
      <c r="G30" s="106">
        <f t="shared" si="3"/>
        <v>0</v>
      </c>
      <c r="H30" s="124"/>
    </row>
    <row r="31" spans="1:9">
      <c r="A31" s="129"/>
      <c r="B31" s="128">
        <v>0</v>
      </c>
      <c r="C31" s="128">
        <v>0</v>
      </c>
      <c r="D31" s="128">
        <v>0</v>
      </c>
      <c r="E31" s="82">
        <f t="shared" si="1"/>
        <v>0</v>
      </c>
      <c r="F31" s="82">
        <f t="shared" si="2"/>
        <v>0</v>
      </c>
      <c r="G31" s="106">
        <f t="shared" si="3"/>
        <v>0</v>
      </c>
      <c r="H31" s="124"/>
    </row>
    <row r="32" spans="1:9">
      <c r="A32" s="129"/>
      <c r="B32" s="128">
        <v>0</v>
      </c>
      <c r="C32" s="128">
        <v>0</v>
      </c>
      <c r="D32" s="128">
        <v>0</v>
      </c>
      <c r="E32" s="82">
        <f t="shared" si="1"/>
        <v>0</v>
      </c>
      <c r="F32" s="82">
        <f t="shared" si="2"/>
        <v>0</v>
      </c>
      <c r="G32" s="106">
        <f t="shared" si="3"/>
        <v>0</v>
      </c>
      <c r="H32" s="124"/>
    </row>
    <row r="33" spans="1:8">
      <c r="A33" s="129"/>
      <c r="B33" s="128">
        <v>0</v>
      </c>
      <c r="C33" s="128">
        <v>0</v>
      </c>
      <c r="D33" s="128">
        <v>0</v>
      </c>
      <c r="E33" s="82">
        <f t="shared" si="1"/>
        <v>0</v>
      </c>
      <c r="F33" s="82">
        <f t="shared" si="2"/>
        <v>0</v>
      </c>
      <c r="G33" s="106">
        <f t="shared" si="3"/>
        <v>0</v>
      </c>
      <c r="H33" s="124"/>
    </row>
    <row r="34" spans="1:8">
      <c r="A34" s="129"/>
      <c r="B34" s="128">
        <v>0</v>
      </c>
      <c r="C34" s="128">
        <v>0</v>
      </c>
      <c r="D34" s="128">
        <v>0</v>
      </c>
      <c r="E34" s="82">
        <f t="shared" si="1"/>
        <v>0</v>
      </c>
      <c r="F34" s="82">
        <f t="shared" si="2"/>
        <v>0</v>
      </c>
      <c r="G34" s="106">
        <f t="shared" si="3"/>
        <v>0</v>
      </c>
      <c r="H34" s="124"/>
    </row>
    <row r="35" spans="1:8">
      <c r="A35" s="129"/>
      <c r="B35" s="128">
        <v>0</v>
      </c>
      <c r="C35" s="128">
        <v>0</v>
      </c>
      <c r="D35" s="128">
        <v>0</v>
      </c>
      <c r="E35" s="82">
        <f t="shared" si="1"/>
        <v>0</v>
      </c>
      <c r="F35" s="82">
        <f t="shared" si="2"/>
        <v>0</v>
      </c>
      <c r="G35" s="106">
        <f t="shared" si="3"/>
        <v>0</v>
      </c>
      <c r="H35" s="124"/>
    </row>
    <row r="36" spans="1:8">
      <c r="A36" s="129"/>
      <c r="B36" s="128">
        <v>0</v>
      </c>
      <c r="C36" s="128">
        <v>0</v>
      </c>
      <c r="D36" s="128">
        <v>0</v>
      </c>
      <c r="E36" s="82">
        <f t="shared" si="1"/>
        <v>0</v>
      </c>
      <c r="F36" s="82">
        <f t="shared" si="2"/>
        <v>0</v>
      </c>
      <c r="G36" s="106">
        <f t="shared" si="3"/>
        <v>0</v>
      </c>
      <c r="H36" s="124"/>
    </row>
    <row r="37" spans="1:8">
      <c r="A37" s="129"/>
      <c r="B37" s="128">
        <v>0</v>
      </c>
      <c r="C37" s="128">
        <v>0</v>
      </c>
      <c r="D37" s="128">
        <v>0</v>
      </c>
      <c r="E37" s="82">
        <f t="shared" si="1"/>
        <v>0</v>
      </c>
      <c r="F37" s="82">
        <f t="shared" si="2"/>
        <v>0</v>
      </c>
      <c r="G37" s="106">
        <f t="shared" si="3"/>
        <v>0</v>
      </c>
      <c r="H37" s="124"/>
    </row>
    <row r="38" spans="1:8">
      <c r="A38" s="129"/>
      <c r="B38" s="128">
        <v>0</v>
      </c>
      <c r="C38" s="128">
        <v>0</v>
      </c>
      <c r="D38" s="128">
        <v>0</v>
      </c>
      <c r="E38" s="82">
        <f t="shared" si="1"/>
        <v>0</v>
      </c>
      <c r="F38" s="82">
        <f t="shared" si="2"/>
        <v>0</v>
      </c>
      <c r="G38" s="106">
        <f t="shared" si="3"/>
        <v>0</v>
      </c>
      <c r="H38" s="124"/>
    </row>
    <row r="39" spans="1:8">
      <c r="A39" s="129"/>
      <c r="B39" s="128">
        <v>0</v>
      </c>
      <c r="C39" s="128">
        <v>0</v>
      </c>
      <c r="D39" s="128">
        <v>0</v>
      </c>
      <c r="E39" s="82">
        <f t="shared" si="1"/>
        <v>0</v>
      </c>
      <c r="F39" s="82">
        <f t="shared" si="2"/>
        <v>0</v>
      </c>
      <c r="G39" s="106">
        <f t="shared" si="3"/>
        <v>0</v>
      </c>
      <c r="H39" s="124"/>
    </row>
    <row r="40" spans="1:8">
      <c r="A40" s="129"/>
      <c r="B40" s="128">
        <v>0</v>
      </c>
      <c r="C40" s="128">
        <v>0</v>
      </c>
      <c r="D40" s="128">
        <v>0</v>
      </c>
      <c r="E40" s="82">
        <f t="shared" si="1"/>
        <v>0</v>
      </c>
      <c r="F40" s="82">
        <f t="shared" si="2"/>
        <v>0</v>
      </c>
      <c r="G40" s="106">
        <f t="shared" si="3"/>
        <v>0</v>
      </c>
      <c r="H40" s="124"/>
    </row>
    <row r="41" spans="1:8">
      <c r="A41" s="129"/>
      <c r="B41" s="128">
        <v>0</v>
      </c>
      <c r="C41" s="128">
        <v>0</v>
      </c>
      <c r="D41" s="128">
        <v>0</v>
      </c>
      <c r="E41" s="82">
        <f t="shared" si="1"/>
        <v>0</v>
      </c>
      <c r="F41" s="82">
        <f t="shared" si="2"/>
        <v>0</v>
      </c>
      <c r="G41" s="106">
        <f t="shared" si="3"/>
        <v>0</v>
      </c>
      <c r="H41" s="124"/>
    </row>
    <row r="42" spans="1:8">
      <c r="A42" s="129"/>
      <c r="B42" s="128">
        <v>0</v>
      </c>
      <c r="C42" s="128">
        <v>0</v>
      </c>
      <c r="D42" s="128">
        <v>0</v>
      </c>
      <c r="E42" s="82">
        <f t="shared" si="1"/>
        <v>0</v>
      </c>
      <c r="F42" s="82">
        <f t="shared" si="2"/>
        <v>0</v>
      </c>
      <c r="G42" s="106">
        <f t="shared" si="3"/>
        <v>0</v>
      </c>
      <c r="H42" s="124"/>
    </row>
    <row r="43" spans="1:8">
      <c r="A43" s="129"/>
      <c r="B43" s="128">
        <v>0</v>
      </c>
      <c r="C43" s="128">
        <v>0</v>
      </c>
      <c r="D43" s="128">
        <v>0</v>
      </c>
      <c r="E43" s="82">
        <f t="shared" si="1"/>
        <v>0</v>
      </c>
      <c r="F43" s="82">
        <f t="shared" si="2"/>
        <v>0</v>
      </c>
      <c r="G43" s="106">
        <f t="shared" si="3"/>
        <v>0</v>
      </c>
      <c r="H43" s="124"/>
    </row>
    <row r="44" spans="1:8">
      <c r="A44" s="129"/>
      <c r="B44" s="128">
        <v>0</v>
      </c>
      <c r="C44" s="128">
        <v>0</v>
      </c>
      <c r="D44" s="128">
        <v>0</v>
      </c>
      <c r="E44" s="82">
        <f t="shared" si="1"/>
        <v>0</v>
      </c>
      <c r="F44" s="82">
        <f t="shared" si="2"/>
        <v>0</v>
      </c>
      <c r="G44" s="106">
        <f t="shared" si="3"/>
        <v>0</v>
      </c>
      <c r="H44" s="124"/>
    </row>
    <row r="45" spans="1:8">
      <c r="A45" s="129"/>
      <c r="B45" s="128">
        <v>0</v>
      </c>
      <c r="C45" s="128">
        <v>0</v>
      </c>
      <c r="D45" s="128">
        <v>0</v>
      </c>
      <c r="E45" s="82">
        <f t="shared" si="1"/>
        <v>0</v>
      </c>
      <c r="F45" s="82">
        <f t="shared" si="2"/>
        <v>0</v>
      </c>
      <c r="G45" s="106">
        <f t="shared" si="3"/>
        <v>0</v>
      </c>
      <c r="H45" s="124"/>
    </row>
    <row r="46" spans="1:8">
      <c r="A46" s="129"/>
      <c r="B46" s="128">
        <v>0</v>
      </c>
      <c r="C46" s="128">
        <v>0</v>
      </c>
      <c r="D46" s="128">
        <v>0</v>
      </c>
      <c r="E46" s="82">
        <f t="shared" si="1"/>
        <v>0</v>
      </c>
      <c r="F46" s="82">
        <f t="shared" si="2"/>
        <v>0</v>
      </c>
      <c r="G46" s="106">
        <f t="shared" si="3"/>
        <v>0</v>
      </c>
      <c r="H46" s="124"/>
    </row>
    <row r="47" spans="1:8">
      <c r="A47" s="129"/>
      <c r="B47" s="128">
        <v>0</v>
      </c>
      <c r="C47" s="128"/>
      <c r="D47" s="128">
        <v>0</v>
      </c>
      <c r="E47" s="82">
        <f t="shared" si="1"/>
        <v>0</v>
      </c>
      <c r="F47" s="82">
        <v>0</v>
      </c>
      <c r="G47" s="106">
        <f t="shared" si="3"/>
        <v>0</v>
      </c>
      <c r="H47" s="124"/>
    </row>
    <row r="48" spans="1:8">
      <c r="A48" s="129"/>
      <c r="B48" s="128">
        <v>0</v>
      </c>
      <c r="C48" s="128">
        <v>0</v>
      </c>
      <c r="D48" s="128">
        <v>0</v>
      </c>
      <c r="E48" s="82">
        <f t="shared" si="1"/>
        <v>0</v>
      </c>
      <c r="F48" s="82">
        <f t="shared" si="2"/>
        <v>0</v>
      </c>
      <c r="G48" s="106">
        <f t="shared" si="3"/>
        <v>0</v>
      </c>
      <c r="H48" s="124"/>
    </row>
    <row r="49" spans="1:8">
      <c r="A49" s="129"/>
      <c r="B49" s="128">
        <v>0</v>
      </c>
      <c r="C49" s="128">
        <v>0</v>
      </c>
      <c r="D49" s="128">
        <v>0</v>
      </c>
      <c r="E49" s="82">
        <f t="shared" ref="E49" si="4">(B49*50000)+(C49*100000)+(D49*200000)</f>
        <v>0</v>
      </c>
      <c r="F49" s="82">
        <f t="shared" ref="F49" si="5">E49*0.2</f>
        <v>0</v>
      </c>
      <c r="G49" s="106">
        <f t="shared" ref="G49" si="6">E49-F49</f>
        <v>0</v>
      </c>
      <c r="H49" s="133"/>
    </row>
    <row r="50" spans="1:8">
      <c r="A50" s="80" t="s">
        <v>58</v>
      </c>
      <c r="B50" s="130">
        <f t="shared" ref="B50:G50" si="7">SUM(B20:B49)</f>
        <v>0</v>
      </c>
      <c r="C50" s="130">
        <f t="shared" si="7"/>
        <v>0</v>
      </c>
      <c r="D50" s="130">
        <f t="shared" si="7"/>
        <v>0</v>
      </c>
      <c r="E50" s="130">
        <f t="shared" si="7"/>
        <v>0</v>
      </c>
      <c r="F50" s="130">
        <f t="shared" si="7"/>
        <v>0</v>
      </c>
      <c r="G50" s="130">
        <f t="shared" si="7"/>
        <v>0</v>
      </c>
      <c r="H50" s="77"/>
    </row>
    <row r="52" spans="1:8">
      <c r="F52" s="122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T12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2015-03-05T07:27:02Z</cp:lastPrinted>
  <dcterms:created xsi:type="dcterms:W3CDTF">2015-01-02T01:54:33Z</dcterms:created>
  <dcterms:modified xsi:type="dcterms:W3CDTF">2017-10-18T04:04:07Z</dcterms:modified>
</cp:coreProperties>
</file>