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500"/>
  </bookViews>
  <sheets>
    <sheet name="Tên cửa hàng" sheetId="1" r:id="rId1"/>
    <sheet name="Comp" sheetId="2" r:id="rId2"/>
    <sheet name="Plan launch 6 Cheese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AK12" i="1" l="1"/>
  <c r="AR27" i="1" l="1"/>
  <c r="AJ27" i="1"/>
  <c r="AB27" i="1"/>
  <c r="T27" i="1"/>
  <c r="L27" i="1"/>
  <c r="D27" i="1" s="1"/>
  <c r="AR26" i="1"/>
  <c r="AJ26" i="1"/>
  <c r="AB26" i="1"/>
  <c r="T26" i="1"/>
  <c r="L26" i="1"/>
  <c r="AR24" i="1"/>
  <c r="AJ24" i="1"/>
  <c r="AB24" i="1"/>
  <c r="T24" i="1"/>
  <c r="L24" i="1"/>
  <c r="AQ21" i="1"/>
  <c r="AP21" i="1"/>
  <c r="AO21" i="1"/>
  <c r="AN21" i="1"/>
  <c r="AM21" i="1"/>
  <c r="AL21" i="1"/>
  <c r="AK21" i="1"/>
  <c r="AI21" i="1"/>
  <c r="AH21" i="1"/>
  <c r="AG21" i="1"/>
  <c r="AF21" i="1"/>
  <c r="AE21" i="1"/>
  <c r="AD21" i="1"/>
  <c r="AC21" i="1"/>
  <c r="AA21" i="1"/>
  <c r="Z21" i="1"/>
  <c r="Y21" i="1"/>
  <c r="X21" i="1"/>
  <c r="W21" i="1"/>
  <c r="V21" i="1"/>
  <c r="U21" i="1"/>
  <c r="AB21" i="1" s="1"/>
  <c r="S21" i="1"/>
  <c r="R21" i="1"/>
  <c r="Q21" i="1"/>
  <c r="P21" i="1"/>
  <c r="O21" i="1"/>
  <c r="N21" i="1"/>
  <c r="M21" i="1"/>
  <c r="K21" i="1"/>
  <c r="J21" i="1"/>
  <c r="I21" i="1"/>
  <c r="H21" i="1"/>
  <c r="G21" i="1"/>
  <c r="F21" i="1"/>
  <c r="E21" i="1"/>
  <c r="AQ20" i="1"/>
  <c r="AP20" i="1"/>
  <c r="AO20" i="1"/>
  <c r="AN20" i="1"/>
  <c r="AM20" i="1"/>
  <c r="AL20" i="1"/>
  <c r="AK20" i="1"/>
  <c r="AI20" i="1"/>
  <c r="AH20" i="1"/>
  <c r="AG20" i="1"/>
  <c r="AF20" i="1"/>
  <c r="AE20" i="1"/>
  <c r="AD20" i="1"/>
  <c r="AC20" i="1"/>
  <c r="AA20" i="1"/>
  <c r="Z20" i="1"/>
  <c r="Y20" i="1"/>
  <c r="X20" i="1"/>
  <c r="W20" i="1"/>
  <c r="V20" i="1"/>
  <c r="U20" i="1"/>
  <c r="S20" i="1"/>
  <c r="R20" i="1"/>
  <c r="Q20" i="1"/>
  <c r="P20" i="1"/>
  <c r="O20" i="1"/>
  <c r="N20" i="1"/>
  <c r="M20" i="1"/>
  <c r="K20" i="1"/>
  <c r="J20" i="1"/>
  <c r="I20" i="1"/>
  <c r="H20" i="1"/>
  <c r="G20" i="1"/>
  <c r="F20" i="1"/>
  <c r="E20" i="1"/>
  <c r="AQ19" i="1"/>
  <c r="AP19" i="1"/>
  <c r="AO19" i="1"/>
  <c r="AN19" i="1"/>
  <c r="AM19" i="1"/>
  <c r="AL19" i="1"/>
  <c r="AK19" i="1"/>
  <c r="AI19" i="1"/>
  <c r="AH19" i="1"/>
  <c r="AG19" i="1"/>
  <c r="AF19" i="1"/>
  <c r="AE19" i="1"/>
  <c r="AD19" i="1"/>
  <c r="AC19" i="1"/>
  <c r="AA19" i="1"/>
  <c r="Z19" i="1"/>
  <c r="Y19" i="1"/>
  <c r="X19" i="1"/>
  <c r="W19" i="1"/>
  <c r="V19" i="1"/>
  <c r="U19" i="1"/>
  <c r="AB19" i="1" s="1"/>
  <c r="S19" i="1"/>
  <c r="R19" i="1"/>
  <c r="Q19" i="1"/>
  <c r="P19" i="1"/>
  <c r="O19" i="1"/>
  <c r="N19" i="1"/>
  <c r="M19" i="1"/>
  <c r="K19" i="1"/>
  <c r="J19" i="1"/>
  <c r="I19" i="1"/>
  <c r="H19" i="1"/>
  <c r="G19" i="1"/>
  <c r="F19" i="1"/>
  <c r="E19" i="1"/>
  <c r="AQ18" i="1"/>
  <c r="AP18" i="1"/>
  <c r="AO18" i="1"/>
  <c r="AN18" i="1"/>
  <c r="AM18" i="1"/>
  <c r="AL18" i="1"/>
  <c r="AK18" i="1"/>
  <c r="AI18" i="1"/>
  <c r="AH18" i="1"/>
  <c r="AG18" i="1"/>
  <c r="AF18" i="1"/>
  <c r="AE18" i="1"/>
  <c r="AD18" i="1"/>
  <c r="AC18" i="1"/>
  <c r="AA18" i="1"/>
  <c r="Z18" i="1"/>
  <c r="Y18" i="1"/>
  <c r="X18" i="1"/>
  <c r="W18" i="1"/>
  <c r="V18" i="1"/>
  <c r="U18" i="1"/>
  <c r="S18" i="1"/>
  <c r="R18" i="1"/>
  <c r="Q18" i="1"/>
  <c r="P18" i="1"/>
  <c r="O18" i="1"/>
  <c r="N18" i="1"/>
  <c r="M18" i="1"/>
  <c r="T18" i="1" s="1"/>
  <c r="K18" i="1"/>
  <c r="J18" i="1"/>
  <c r="I18" i="1"/>
  <c r="H18" i="1"/>
  <c r="G18" i="1"/>
  <c r="F18" i="1"/>
  <c r="E18" i="1"/>
  <c r="AQ17" i="1"/>
  <c r="AP17" i="1"/>
  <c r="AO17" i="1"/>
  <c r="AN17" i="1"/>
  <c r="AM17" i="1"/>
  <c r="AL17" i="1"/>
  <c r="AK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S17" i="1"/>
  <c r="R17" i="1"/>
  <c r="Q17" i="1"/>
  <c r="P17" i="1"/>
  <c r="O17" i="1"/>
  <c r="N17" i="1"/>
  <c r="T17" i="1" s="1"/>
  <c r="M17" i="1"/>
  <c r="K17" i="1"/>
  <c r="J17" i="1"/>
  <c r="I17" i="1"/>
  <c r="H17" i="1"/>
  <c r="G17" i="1"/>
  <c r="F17" i="1"/>
  <c r="E17" i="1"/>
  <c r="AQ16" i="1"/>
  <c r="AP16" i="1"/>
  <c r="AO16" i="1"/>
  <c r="AN16" i="1"/>
  <c r="AM16" i="1"/>
  <c r="AL16" i="1"/>
  <c r="AK16" i="1"/>
  <c r="AI16" i="1"/>
  <c r="AH16" i="1"/>
  <c r="AG16" i="1"/>
  <c r="AF16" i="1"/>
  <c r="AE16" i="1"/>
  <c r="AD16" i="1"/>
  <c r="AC16" i="1"/>
  <c r="AA16" i="1"/>
  <c r="Z16" i="1"/>
  <c r="Y16" i="1"/>
  <c r="X16" i="1"/>
  <c r="W16" i="1"/>
  <c r="V16" i="1"/>
  <c r="U16" i="1"/>
  <c r="S16" i="1"/>
  <c r="R16" i="1"/>
  <c r="Q16" i="1"/>
  <c r="P16" i="1"/>
  <c r="O16" i="1"/>
  <c r="N16" i="1"/>
  <c r="M16" i="1"/>
  <c r="T16" i="1" s="1"/>
  <c r="K16" i="1"/>
  <c r="J16" i="1"/>
  <c r="I16" i="1"/>
  <c r="H16" i="1"/>
  <c r="G16" i="1"/>
  <c r="F16" i="1"/>
  <c r="E16" i="1"/>
  <c r="AQ15" i="1"/>
  <c r="AP15" i="1"/>
  <c r="AO15" i="1"/>
  <c r="AN15" i="1"/>
  <c r="AM15" i="1"/>
  <c r="AL15" i="1"/>
  <c r="AK15" i="1"/>
  <c r="AI15" i="1"/>
  <c r="AH15" i="1"/>
  <c r="AG15" i="1"/>
  <c r="AF15" i="1"/>
  <c r="AE15" i="1"/>
  <c r="AD15" i="1"/>
  <c r="AC15" i="1"/>
  <c r="AA15" i="1"/>
  <c r="Z15" i="1"/>
  <c r="Y15" i="1"/>
  <c r="X15" i="1"/>
  <c r="W15" i="1"/>
  <c r="V15" i="1"/>
  <c r="U15" i="1"/>
  <c r="S15" i="1"/>
  <c r="R15" i="1"/>
  <c r="Q15" i="1"/>
  <c r="P15" i="1"/>
  <c r="O15" i="1"/>
  <c r="N15" i="1"/>
  <c r="T15" i="1" s="1"/>
  <c r="M15" i="1"/>
  <c r="K15" i="1"/>
  <c r="J15" i="1"/>
  <c r="I15" i="1"/>
  <c r="H15" i="1"/>
  <c r="G15" i="1"/>
  <c r="F15" i="1"/>
  <c r="E15" i="1"/>
  <c r="AQ14" i="1"/>
  <c r="AP14" i="1"/>
  <c r="AO14" i="1"/>
  <c r="AN14" i="1"/>
  <c r="AM14" i="1"/>
  <c r="AL14" i="1"/>
  <c r="AK14" i="1"/>
  <c r="AI14" i="1"/>
  <c r="AH14" i="1"/>
  <c r="AG14" i="1"/>
  <c r="AF14" i="1"/>
  <c r="AE14" i="1"/>
  <c r="AE22" i="1" s="1"/>
  <c r="AD14" i="1"/>
  <c r="AC14" i="1"/>
  <c r="AA14" i="1"/>
  <c r="Z14" i="1"/>
  <c r="Z22" i="1" s="1"/>
  <c r="Y14" i="1"/>
  <c r="X14" i="1"/>
  <c r="X22" i="1" s="1"/>
  <c r="W14" i="1"/>
  <c r="V14" i="1"/>
  <c r="V22" i="1" s="1"/>
  <c r="U14" i="1"/>
  <c r="S14" i="1"/>
  <c r="S22" i="1" s="1"/>
  <c r="R14" i="1"/>
  <c r="R22" i="1" s="1"/>
  <c r="Q14" i="1"/>
  <c r="Q22" i="1" s="1"/>
  <c r="P14" i="1"/>
  <c r="P22" i="1" s="1"/>
  <c r="O14" i="1"/>
  <c r="O22" i="1" s="1"/>
  <c r="N14" i="1"/>
  <c r="N22" i="1" s="1"/>
  <c r="M14" i="1"/>
  <c r="T14" i="1" s="1"/>
  <c r="K14" i="1"/>
  <c r="K22" i="1" s="1"/>
  <c r="J14" i="1"/>
  <c r="J22" i="1" s="1"/>
  <c r="I14" i="1"/>
  <c r="I22" i="1" s="1"/>
  <c r="H14" i="1"/>
  <c r="H22" i="1" s="1"/>
  <c r="G14" i="1"/>
  <c r="G22" i="1" s="1"/>
  <c r="F14" i="1"/>
  <c r="F22" i="1" s="1"/>
  <c r="E14" i="1"/>
  <c r="AQ12" i="1"/>
  <c r="AP12" i="1"/>
  <c r="AO12" i="1"/>
  <c r="AN12" i="1"/>
  <c r="AM12" i="1"/>
  <c r="AL12" i="1"/>
  <c r="AI12" i="1"/>
  <c r="AH12" i="1"/>
  <c r="AG12" i="1"/>
  <c r="AF12" i="1"/>
  <c r="AE12" i="1"/>
  <c r="AD12" i="1"/>
  <c r="AC12" i="1"/>
  <c r="AA12" i="1"/>
  <c r="Z12" i="1"/>
  <c r="Y12" i="1"/>
  <c r="X12" i="1"/>
  <c r="W12" i="1"/>
  <c r="V12" i="1"/>
  <c r="U12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  <c r="AR11" i="1"/>
  <c r="AJ11" i="1"/>
  <c r="AB11" i="1"/>
  <c r="T11" i="1"/>
  <c r="T21" i="1" s="1"/>
  <c r="L11" i="1"/>
  <c r="AR10" i="1"/>
  <c r="AJ10" i="1"/>
  <c r="AB10" i="1"/>
  <c r="T10" i="1"/>
  <c r="T20" i="1" s="1"/>
  <c r="L10" i="1"/>
  <c r="L20" i="1" s="1"/>
  <c r="AR9" i="1"/>
  <c r="AJ9" i="1"/>
  <c r="AB9" i="1"/>
  <c r="T9" i="1"/>
  <c r="T19" i="1" s="1"/>
  <c r="L9" i="1"/>
  <c r="AR8" i="1"/>
  <c r="AJ8" i="1"/>
  <c r="AB8" i="1"/>
  <c r="T8" i="1"/>
  <c r="L8" i="1"/>
  <c r="AR7" i="1"/>
  <c r="AJ7" i="1"/>
  <c r="AB7" i="1"/>
  <c r="T7" i="1"/>
  <c r="L7" i="1"/>
  <c r="AR6" i="1"/>
  <c r="AJ6" i="1"/>
  <c r="AB6" i="1"/>
  <c r="T6" i="1"/>
  <c r="L6" i="1"/>
  <c r="AR5" i="1"/>
  <c r="AJ5" i="1"/>
  <c r="AB5" i="1"/>
  <c r="T5" i="1"/>
  <c r="L5" i="1"/>
  <c r="AR4" i="1"/>
  <c r="AJ4" i="1"/>
  <c r="AB4" i="1"/>
  <c r="AB12" i="1" s="1"/>
  <c r="T4" i="1"/>
  <c r="L4" i="1"/>
  <c r="D24" i="1" l="1"/>
  <c r="AP22" i="1"/>
  <c r="AP25" i="1" s="1"/>
  <c r="AN22" i="1"/>
  <c r="AN25" i="1" s="1"/>
  <c r="AI22" i="1"/>
  <c r="AI23" i="1" s="1"/>
  <c r="AJ20" i="1"/>
  <c r="AJ16" i="1"/>
  <c r="D4" i="1"/>
  <c r="AJ14" i="1"/>
  <c r="AR12" i="1"/>
  <c r="AL22" i="1"/>
  <c r="AR15" i="1"/>
  <c r="AR17" i="1"/>
  <c r="AR19" i="1"/>
  <c r="AR21" i="1"/>
  <c r="T12" i="1"/>
  <c r="L14" i="1"/>
  <c r="W22" i="1"/>
  <c r="Y22" i="1"/>
  <c r="AA22" i="1"/>
  <c r="AD22" i="1"/>
  <c r="AF22" i="1"/>
  <c r="AM22" i="1"/>
  <c r="AM25" i="1" s="1"/>
  <c r="AO22" i="1"/>
  <c r="AO23" i="1" s="1"/>
  <c r="AQ22" i="1"/>
  <c r="AQ23" i="1" s="1"/>
  <c r="L15" i="1"/>
  <c r="L16" i="1"/>
  <c r="L17" i="1"/>
  <c r="L18" i="1"/>
  <c r="AB20" i="1"/>
  <c r="D26" i="1"/>
  <c r="AB14" i="1"/>
  <c r="AR14" i="1"/>
  <c r="D14" i="1" s="1"/>
  <c r="AB15" i="1"/>
  <c r="AB16" i="1"/>
  <c r="AR16" i="1"/>
  <c r="AB17" i="1"/>
  <c r="AB18" i="1"/>
  <c r="AR18" i="1"/>
  <c r="AR20" i="1"/>
  <c r="D6" i="1"/>
  <c r="D8" i="1"/>
  <c r="AJ17" i="1"/>
  <c r="AJ15" i="1"/>
  <c r="AH22" i="1"/>
  <c r="AH25" i="1" s="1"/>
  <c r="D7" i="1"/>
  <c r="D5" i="1"/>
  <c r="D11" i="1"/>
  <c r="AJ21" i="1"/>
  <c r="AJ12" i="1"/>
  <c r="D9" i="1"/>
  <c r="AJ19" i="1"/>
  <c r="AG22" i="1"/>
  <c r="AG23" i="1" s="1"/>
  <c r="AJ18" i="1"/>
  <c r="G25" i="1"/>
  <c r="G23" i="1"/>
  <c r="I25" i="1"/>
  <c r="I23" i="1"/>
  <c r="K25" i="1"/>
  <c r="K23" i="1"/>
  <c r="N25" i="1"/>
  <c r="N23" i="1"/>
  <c r="P25" i="1"/>
  <c r="P23" i="1"/>
  <c r="R25" i="1"/>
  <c r="R23" i="1"/>
  <c r="W25" i="1"/>
  <c r="W23" i="1"/>
  <c r="Y25" i="1"/>
  <c r="Y23" i="1"/>
  <c r="AA25" i="1"/>
  <c r="AA23" i="1"/>
  <c r="AD25" i="1"/>
  <c r="AD23" i="1"/>
  <c r="AF25" i="1"/>
  <c r="AF23" i="1"/>
  <c r="AH23" i="1"/>
  <c r="AO25" i="1"/>
  <c r="AQ25" i="1"/>
  <c r="F25" i="1"/>
  <c r="F23" i="1"/>
  <c r="H25" i="1"/>
  <c r="H23" i="1"/>
  <c r="J25" i="1"/>
  <c r="J23" i="1"/>
  <c r="O25" i="1"/>
  <c r="O23" i="1"/>
  <c r="Q25" i="1"/>
  <c r="Q23" i="1"/>
  <c r="S25" i="1"/>
  <c r="S23" i="1"/>
  <c r="V25" i="1"/>
  <c r="V23" i="1"/>
  <c r="X25" i="1"/>
  <c r="X23" i="1"/>
  <c r="Z25" i="1"/>
  <c r="Z23" i="1"/>
  <c r="AE25" i="1"/>
  <c r="AE23" i="1"/>
  <c r="AI25" i="1"/>
  <c r="AL25" i="1"/>
  <c r="AL23" i="1"/>
  <c r="F30" i="1"/>
  <c r="F28" i="1"/>
  <c r="F29" i="1"/>
  <c r="H30" i="1"/>
  <c r="H28" i="1"/>
  <c r="H29" i="1"/>
  <c r="J30" i="1"/>
  <c r="J28" i="1"/>
  <c r="J29" i="1"/>
  <c r="L12" i="1"/>
  <c r="N30" i="1"/>
  <c r="N28" i="1"/>
  <c r="N29" i="1"/>
  <c r="P30" i="1"/>
  <c r="P28" i="1"/>
  <c r="P29" i="1"/>
  <c r="R30" i="1"/>
  <c r="R28" i="1"/>
  <c r="R29" i="1"/>
  <c r="V30" i="1"/>
  <c r="V28" i="1"/>
  <c r="V29" i="1"/>
  <c r="X30" i="1"/>
  <c r="X28" i="1"/>
  <c r="X29" i="1"/>
  <c r="Z30" i="1"/>
  <c r="Z28" i="1"/>
  <c r="Z29" i="1"/>
  <c r="AD30" i="1"/>
  <c r="AD28" i="1"/>
  <c r="AD29" i="1"/>
  <c r="AF30" i="1"/>
  <c r="AF28" i="1"/>
  <c r="AF29" i="1"/>
  <c r="AH30" i="1"/>
  <c r="AH28" i="1"/>
  <c r="AH29" i="1"/>
  <c r="AL30" i="1"/>
  <c r="AL28" i="1"/>
  <c r="AL29" i="1"/>
  <c r="AN30" i="1"/>
  <c r="AN28" i="1"/>
  <c r="AN29" i="1"/>
  <c r="AP30" i="1"/>
  <c r="AP28" i="1"/>
  <c r="AP29" i="1"/>
  <c r="L19" i="1"/>
  <c r="L21" i="1"/>
  <c r="E22" i="1"/>
  <c r="M22" i="1"/>
  <c r="U22" i="1"/>
  <c r="AC22" i="1"/>
  <c r="AK22" i="1"/>
  <c r="D10" i="1"/>
  <c r="E29" i="1"/>
  <c r="E30" i="1"/>
  <c r="E28" i="1"/>
  <c r="G29" i="1"/>
  <c r="G30" i="1"/>
  <c r="G28" i="1"/>
  <c r="I29" i="1"/>
  <c r="I30" i="1"/>
  <c r="I28" i="1"/>
  <c r="K29" i="1"/>
  <c r="K30" i="1"/>
  <c r="K28" i="1"/>
  <c r="M29" i="1"/>
  <c r="M30" i="1"/>
  <c r="M28" i="1"/>
  <c r="O29" i="1"/>
  <c r="O30" i="1"/>
  <c r="O28" i="1"/>
  <c r="Q29" i="1"/>
  <c r="Q30" i="1"/>
  <c r="Q28" i="1"/>
  <c r="S29" i="1"/>
  <c r="S30" i="1"/>
  <c r="S28" i="1"/>
  <c r="U29" i="1"/>
  <c r="U30" i="1"/>
  <c r="U28" i="1"/>
  <c r="W29" i="1"/>
  <c r="W30" i="1"/>
  <c r="W28" i="1"/>
  <c r="Y29" i="1"/>
  <c r="Y30" i="1"/>
  <c r="Y28" i="1"/>
  <c r="AA29" i="1"/>
  <c r="AA30" i="1"/>
  <c r="AA28" i="1"/>
  <c r="AC29" i="1"/>
  <c r="AC30" i="1"/>
  <c r="AC28" i="1"/>
  <c r="AE29" i="1"/>
  <c r="AE30" i="1"/>
  <c r="AE28" i="1"/>
  <c r="AG29" i="1"/>
  <c r="AG30" i="1"/>
  <c r="AG28" i="1"/>
  <c r="AI29" i="1"/>
  <c r="AI30" i="1"/>
  <c r="AI28" i="1"/>
  <c r="AK29" i="1"/>
  <c r="AK30" i="1"/>
  <c r="AK28" i="1"/>
  <c r="AM29" i="1"/>
  <c r="AM30" i="1"/>
  <c r="AM28" i="1"/>
  <c r="AO29" i="1"/>
  <c r="AO30" i="1"/>
  <c r="AO28" i="1"/>
  <c r="AQ29" i="1"/>
  <c r="AQ30" i="1"/>
  <c r="AQ28" i="1"/>
  <c r="AP23" i="1" l="1"/>
  <c r="AN23" i="1"/>
  <c r="D16" i="1"/>
  <c r="AM23" i="1"/>
  <c r="D20" i="1"/>
  <c r="D18" i="1"/>
  <c r="D21" i="1"/>
  <c r="D17" i="1"/>
  <c r="D15" i="1"/>
  <c r="D19" i="1"/>
  <c r="AG25" i="1"/>
  <c r="AR30" i="1"/>
  <c r="AJ30" i="1"/>
  <c r="AB30" i="1"/>
  <c r="T30" i="1"/>
  <c r="L30" i="1"/>
  <c r="AC25" i="1"/>
  <c r="AC23" i="1"/>
  <c r="AJ22" i="1"/>
  <c r="M25" i="1"/>
  <c r="M23" i="1"/>
  <c r="T22" i="1"/>
  <c r="AR28" i="1"/>
  <c r="AR29" i="1"/>
  <c r="AJ28" i="1"/>
  <c r="AJ29" i="1"/>
  <c r="AB28" i="1"/>
  <c r="AB29" i="1"/>
  <c r="T28" i="1"/>
  <c r="T29" i="1"/>
  <c r="L28" i="1"/>
  <c r="L29" i="1"/>
  <c r="AK25" i="1"/>
  <c r="AK23" i="1"/>
  <c r="AR22" i="1"/>
  <c r="U25" i="1"/>
  <c r="U23" i="1"/>
  <c r="AB22" i="1"/>
  <c r="E25" i="1"/>
  <c r="E23" i="1"/>
  <c r="L22" i="1"/>
  <c r="D29" i="1" l="1"/>
  <c r="D22" i="1"/>
  <c r="D23" i="1" s="1"/>
  <c r="D28" i="1"/>
  <c r="D30" i="1"/>
  <c r="AB25" i="1"/>
  <c r="AB23" i="1"/>
  <c r="T25" i="1"/>
  <c r="T23" i="1"/>
  <c r="L25" i="1"/>
  <c r="L23" i="1"/>
  <c r="AR23" i="1"/>
  <c r="AR25" i="1"/>
  <c r="AJ25" i="1"/>
  <c r="AJ23" i="1"/>
  <c r="D25" i="1" l="1"/>
  <c r="D5" i="3" l="1"/>
  <c r="D12" i="3" s="1"/>
  <c r="D19" i="3" s="1"/>
  <c r="D25" i="3" s="1"/>
  <c r="D26" i="3" s="1"/>
  <c r="F5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C28" i="3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</calcChain>
</file>

<file path=xl/comments1.xml><?xml version="1.0" encoding="utf-8"?>
<comments xmlns="http://schemas.openxmlformats.org/spreadsheetml/2006/main">
  <authors>
    <author>bienhoa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-Mẻ 1:11h
-Mẻ 2: 14h
-Giờ hết: 22h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-giờ ra 11h
-giờ hết 19h</t>
        </r>
      </text>
    </comment>
    <comment ref="J5" authorId="0">
      <text>
        <r>
          <rPr>
            <sz val="9"/>
            <color indexed="81"/>
            <rFont val="Tahoma"/>
            <charset val="1"/>
          </rPr>
          <t xml:space="preserve">-mẻ 1:12h
-giờ hết: cuối ngày
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 xml:space="preserve">-giờ hết:cuối ngày
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-giờ ra:10h
-giờ hết:cuối ngày</t>
        </r>
      </text>
    </comment>
  </commentList>
</comments>
</file>

<file path=xl/sharedStrings.xml><?xml version="1.0" encoding="utf-8"?>
<sst xmlns="http://schemas.openxmlformats.org/spreadsheetml/2006/main" count="138" uniqueCount="58">
  <si>
    <t>Tên cửa hàng : NGUYỄN ĐỨC CẢNH</t>
  </si>
  <si>
    <t>Cửa hàng :</t>
  </si>
  <si>
    <t>BÁO CÁO CẬP NHẬT TÌNH HÌNH BÁN 6 DÒNG SẢN PHẨM MỚI TẠI HỆ THỐNG CỬA HÀNG</t>
  </si>
  <si>
    <t>Quanlity</t>
  </si>
  <si>
    <t>Số lượng Bán TB 1 NGÀY</t>
  </si>
  <si>
    <t>ToTal</t>
  </si>
  <si>
    <t>Week 1</t>
  </si>
  <si>
    <t>Week 2</t>
  </si>
  <si>
    <t>Week 3</t>
  </si>
  <si>
    <t>Week 4</t>
  </si>
  <si>
    <t>Week 5</t>
  </si>
  <si>
    <t>Lava Cheese Croissant</t>
  </si>
  <si>
    <t>Original Cheese Tart</t>
  </si>
  <si>
    <t>Golden Lava Cheese Tart</t>
  </si>
  <si>
    <t>Bacon Full of Cheese (W)</t>
  </si>
  <si>
    <t>Bacon Full of Cheese (H)</t>
  </si>
  <si>
    <t>Hokkaido Roll</t>
  </si>
  <si>
    <t>Lemon Cheese (C)</t>
  </si>
  <si>
    <t>Lemon Cheese (R)</t>
  </si>
  <si>
    <t>Total Quantity</t>
  </si>
  <si>
    <t>Revenue</t>
  </si>
  <si>
    <t>Doanh Thu Bán TB 1 NGÀY</t>
  </si>
  <si>
    <t>Tota1 sale 6prds/Day</t>
  </si>
  <si>
    <t xml:space="preserve">Comp Monthly Target </t>
  </si>
  <si>
    <t>Total Revenue</t>
  </si>
  <si>
    <t>% on Sale</t>
  </si>
  <si>
    <t>TC</t>
  </si>
  <si>
    <t>AC</t>
  </si>
  <si>
    <t xml:space="preserve">% Changed </t>
  </si>
  <si>
    <t>sale revenue</t>
  </si>
  <si>
    <t>TỔNG HỢP "CHEESE 6prd"</t>
  </si>
  <si>
    <t>AEBT</t>
  </si>
  <si>
    <t>SGC</t>
  </si>
  <si>
    <t>VC</t>
  </si>
  <si>
    <t>VIVO</t>
  </si>
  <si>
    <t>PXL</t>
  </si>
  <si>
    <t>NTP</t>
  </si>
  <si>
    <t>TQD</t>
  </si>
  <si>
    <t>CANTA</t>
  </si>
  <si>
    <t>PICO</t>
  </si>
  <si>
    <t>AEON TP</t>
  </si>
  <si>
    <t>BIEN HOA</t>
  </si>
  <si>
    <t>QUANG TRUNG</t>
  </si>
  <si>
    <t>NĐC</t>
  </si>
  <si>
    <t>VUNG TAU</t>
  </si>
  <si>
    <t>HA NOI</t>
  </si>
  <si>
    <t>NHA TRANG</t>
  </si>
  <si>
    <t>VINH</t>
  </si>
  <si>
    <t>bc</t>
  </si>
  <si>
    <t>1 Month</t>
  </si>
  <si>
    <t>1 Day</t>
  </si>
  <si>
    <t>Lemon Cheese</t>
  </si>
  <si>
    <t>Bacon Full of Cheese</t>
  </si>
  <si>
    <t>Plan 1 month</t>
  </si>
  <si>
    <t>Giá bán</t>
  </si>
  <si>
    <t>Số lượng</t>
  </si>
  <si>
    <t>KẾ HOẠCH BÁN 6 DÒNG SẢN PHẨM MỚI TẠI HỆ THỐNG CỬA HÀNG</t>
  </si>
  <si>
    <t>Update 29/05/2017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</si>
</sst>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#,##0&quot; ₫&quot;"/>
    <numFmt numFmtId="167" formatCode="&quot; &quot;* #,##0&quot; &quot;;&quot; &quot;* \(#,##0\);&quot; &quot;* &quot;-&quot;??&quot; &quot;"/>
  </numFmts>
  <fonts count="38" x14ac:knownFonts="1">
    <font>
      <sz val="12"/>
      <color indexed="8"/>
      <name val="Verdana"/>
      <family val="2"/>
      <charset val="163"/>
    </font>
    <font>
      <sz val="12"/>
      <color indexed="8"/>
      <name val="Verdana"/>
      <family val="2"/>
      <charset val="163"/>
    </font>
    <font>
      <b/>
      <u/>
      <sz val="12"/>
      <color indexed="8"/>
      <name val="Times New Roman"/>
      <family val="1"/>
      <charset val="163"/>
    </font>
    <font>
      <u/>
      <sz val="16"/>
      <color indexed="8"/>
      <name val="Cambria"/>
      <family val="1"/>
      <charset val="163"/>
      <scheme val="major"/>
    </font>
    <font>
      <b/>
      <sz val="12"/>
      <color rgb="FFFF0000"/>
      <name val="Verdana"/>
      <family val="2"/>
      <charset val="163"/>
    </font>
    <font>
      <sz val="12"/>
      <color rgb="FFFF0000"/>
      <name val="Verdana"/>
      <family val="2"/>
      <charset val="163"/>
    </font>
    <font>
      <b/>
      <sz val="20"/>
      <color indexed="8"/>
      <name val="Times New Roman"/>
      <family val="1"/>
      <charset val="163"/>
    </font>
    <font>
      <b/>
      <u/>
      <sz val="11"/>
      <color indexed="8"/>
      <name val="Times New Roman"/>
      <family val="1"/>
      <charset val="163"/>
    </font>
    <font>
      <b/>
      <sz val="12"/>
      <name val="Times New Roman Bold"/>
      <charset val="163"/>
    </font>
    <font>
      <sz val="11"/>
      <name val="Times New Roman Bold"/>
    </font>
    <font>
      <b/>
      <sz val="12"/>
      <color rgb="FFFF0000"/>
      <name val="Times New Roman Bold"/>
    </font>
    <font>
      <b/>
      <u/>
      <sz val="12"/>
      <name val="Times New Roman Bold"/>
      <charset val="163"/>
    </font>
    <font>
      <b/>
      <u/>
      <sz val="12"/>
      <color rgb="FFFF0000"/>
      <name val="Times New Roman Bold"/>
      <charset val="163"/>
    </font>
    <font>
      <sz val="11"/>
      <color indexed="8"/>
      <name val="Arial"/>
      <family val="2"/>
      <charset val="163"/>
    </font>
    <font>
      <sz val="12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12"/>
      <color indexed="8"/>
      <name val="Times New Roman"/>
      <family val="1"/>
      <charset val="163"/>
    </font>
    <font>
      <b/>
      <u/>
      <sz val="11"/>
      <name val="Times New Roman"/>
      <family val="1"/>
      <charset val="163"/>
    </font>
    <font>
      <b/>
      <sz val="12"/>
      <name val="Times New Roman"/>
      <family val="1"/>
      <charset val="163"/>
    </font>
    <font>
      <sz val="11"/>
      <name val="Arial"/>
      <family val="2"/>
      <charset val="163"/>
    </font>
    <font>
      <sz val="12"/>
      <name val="Verdana"/>
      <family val="2"/>
      <charset val="163"/>
    </font>
    <font>
      <b/>
      <u/>
      <sz val="12"/>
      <name val="Times New Roman"/>
      <family val="1"/>
      <charset val="163"/>
    </font>
    <font>
      <sz val="12"/>
      <name val="Cambria"/>
      <family val="1"/>
      <charset val="163"/>
      <scheme val="major"/>
    </font>
    <font>
      <b/>
      <sz val="12"/>
      <name val="Verdana"/>
      <family val="2"/>
      <charset val="163"/>
    </font>
    <font>
      <sz val="14"/>
      <color indexed="8"/>
      <name val="Verdana"/>
      <family val="2"/>
      <charset val="163"/>
    </font>
    <font>
      <b/>
      <u/>
      <sz val="14"/>
      <color indexed="8"/>
      <name val="Times New Roman"/>
      <family val="1"/>
      <charset val="163"/>
    </font>
    <font>
      <b/>
      <sz val="14"/>
      <name val="Times New Roman Bold"/>
      <charset val="163"/>
    </font>
    <font>
      <sz val="14"/>
      <name val="Times New Roman Bold"/>
    </font>
    <font>
      <b/>
      <u/>
      <sz val="14"/>
      <name val="Times New Roman Bold"/>
      <charset val="163"/>
    </font>
    <font>
      <sz val="14"/>
      <color indexed="8"/>
      <name val="Arial"/>
      <family val="2"/>
      <charset val="163"/>
    </font>
    <font>
      <sz val="14"/>
      <color indexed="8"/>
      <name val="Times New Roman"/>
      <family val="1"/>
      <charset val="163"/>
    </font>
    <font>
      <sz val="14"/>
      <color rgb="FFFF0000"/>
      <name val="Times New Roman"/>
      <family val="1"/>
      <charset val="163"/>
    </font>
    <font>
      <sz val="14"/>
      <name val="Times New Roman"/>
      <family val="1"/>
      <charset val="163"/>
    </font>
    <font>
      <sz val="14"/>
      <name val="Cambria"/>
      <family val="1"/>
      <charset val="163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>
      <alignment vertical="top" wrapText="1"/>
    </xf>
    <xf numFmtId="1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165" fontId="4" fillId="0" borderId="0" xfId="1" applyNumberFormat="1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2" borderId="0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Border="1" applyAlignment="1">
      <alignment horizontal="center" vertical="center"/>
    </xf>
    <xf numFmtId="165" fontId="10" fillId="2" borderId="2" xfId="1" applyNumberFormat="1" applyFont="1" applyFill="1" applyBorder="1" applyAlignment="1">
      <alignment horizontal="center" vertical="center"/>
    </xf>
    <xf numFmtId="16" fontId="11" fillId="2" borderId="0" xfId="0" applyNumberFormat="1" applyFont="1" applyFill="1" applyBorder="1" applyAlignment="1">
      <alignment horizontal="center" vertical="center"/>
    </xf>
    <xf numFmtId="16" fontId="12" fillId="2" borderId="2" xfId="0" applyNumberFormat="1" applyFont="1" applyFill="1" applyBorder="1" applyAlignment="1">
      <alignment horizontal="center" vertical="center"/>
    </xf>
    <xf numFmtId="0" fontId="13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/>
    </xf>
    <xf numFmtId="166" fontId="14" fillId="3" borderId="0" xfId="0" applyNumberFormat="1" applyFont="1" applyFill="1" applyBorder="1" applyAlignment="1">
      <alignment horizontal="right" vertical="center"/>
    </xf>
    <xf numFmtId="0" fontId="14" fillId="3" borderId="0" xfId="0" applyNumberFormat="1" applyFont="1" applyFill="1" applyBorder="1" applyAlignment="1">
      <alignment vertical="center"/>
    </xf>
    <xf numFmtId="165" fontId="15" fillId="3" borderId="3" xfId="1" applyNumberFormat="1" applyFont="1" applyFill="1" applyBorder="1" applyAlignment="1">
      <alignment horizontal="center" vertical="center"/>
    </xf>
    <xf numFmtId="1" fontId="14" fillId="4" borderId="0" xfId="0" applyNumberFormat="1" applyFont="1" applyFill="1" applyBorder="1" applyAlignment="1">
      <alignment horizontal="center" vertical="center"/>
    </xf>
    <xf numFmtId="1" fontId="16" fillId="3" borderId="3" xfId="0" applyNumberFormat="1" applyFont="1" applyFill="1" applyBorder="1" applyAlignment="1">
      <alignment horizontal="center" vertical="center"/>
    </xf>
    <xf numFmtId="0" fontId="14" fillId="3" borderId="0" xfId="0" applyNumberFormat="1" applyFont="1" applyFill="1" applyBorder="1" applyAlignment="1">
      <alignment horizontal="right" vertical="center"/>
    </xf>
    <xf numFmtId="1" fontId="14" fillId="3" borderId="0" xfId="0" applyNumberFormat="1" applyFont="1" applyFill="1" applyBorder="1" applyAlignment="1">
      <alignment horizontal="center" vertical="center"/>
    </xf>
    <xf numFmtId="1" fontId="14" fillId="3" borderId="3" xfId="0" applyNumberFormat="1" applyFont="1" applyFill="1" applyBorder="1" applyAlignment="1">
      <alignment horizontal="center" vertical="center"/>
    </xf>
    <xf numFmtId="165" fontId="10" fillId="2" borderId="3" xfId="1" applyNumberFormat="1" applyFont="1" applyFill="1" applyBorder="1" applyAlignment="1">
      <alignment horizontal="center" vertical="center"/>
    </xf>
    <xf numFmtId="16" fontId="12" fillId="2" borderId="3" xfId="0" applyNumberFormat="1" applyFont="1" applyFill="1" applyBorder="1" applyAlignment="1">
      <alignment horizontal="center" vertical="center"/>
    </xf>
    <xf numFmtId="167" fontId="14" fillId="3" borderId="0" xfId="0" applyNumberFormat="1" applyFont="1" applyFill="1" applyBorder="1" applyAlignment="1">
      <alignment horizontal="center" vertical="center"/>
    </xf>
    <xf numFmtId="167" fontId="14" fillId="3" borderId="0" xfId="0" applyNumberFormat="1" applyFont="1" applyFill="1" applyBorder="1" applyAlignment="1">
      <alignment vertical="center"/>
    </xf>
    <xf numFmtId="167" fontId="14" fillId="3" borderId="3" xfId="0" applyNumberFormat="1" applyFont="1" applyFill="1" applyBorder="1" applyAlignment="1">
      <alignment horizontal="center" vertical="center"/>
    </xf>
    <xf numFmtId="165" fontId="7" fillId="0" borderId="1" xfId="1" applyNumberFormat="1" applyFont="1" applyBorder="1" applyAlignment="1">
      <alignment vertical="center"/>
    </xf>
    <xf numFmtId="165" fontId="17" fillId="5" borderId="4" xfId="1" applyNumberFormat="1" applyFont="1" applyFill="1" applyBorder="1" applyAlignment="1">
      <alignment horizontal="right" vertical="center"/>
    </xf>
    <xf numFmtId="165" fontId="17" fillId="5" borderId="5" xfId="1" applyNumberFormat="1" applyFont="1" applyFill="1" applyBorder="1" applyAlignment="1">
      <alignment horizontal="right" vertical="center"/>
    </xf>
    <xf numFmtId="165" fontId="15" fillId="2" borderId="6" xfId="1" applyNumberFormat="1" applyFont="1" applyFill="1" applyBorder="1" applyAlignment="1">
      <alignment horizontal="center" vertical="center"/>
    </xf>
    <xf numFmtId="165" fontId="17" fillId="5" borderId="7" xfId="1" applyNumberFormat="1" applyFont="1" applyFill="1" applyBorder="1" applyAlignment="1">
      <alignment vertical="center"/>
    </xf>
    <xf numFmtId="165" fontId="17" fillId="5" borderId="4" xfId="1" applyNumberFormat="1" applyFont="1" applyFill="1" applyBorder="1" applyAlignment="1">
      <alignment vertical="center"/>
    </xf>
    <xf numFmtId="165" fontId="17" fillId="5" borderId="5" xfId="1" applyNumberFormat="1" applyFont="1" applyFill="1" applyBorder="1" applyAlignment="1">
      <alignment vertical="center"/>
    </xf>
    <xf numFmtId="165" fontId="16" fillId="2" borderId="6" xfId="1" applyNumberFormat="1" applyFont="1" applyFill="1" applyBorder="1" applyAlignment="1">
      <alignment horizontal="center" vertical="center"/>
    </xf>
    <xf numFmtId="165" fontId="13" fillId="0" borderId="0" xfId="1" applyNumberFormat="1" applyFont="1" applyAlignment="1">
      <alignment vertical="center"/>
    </xf>
    <xf numFmtId="165" fontId="0" fillId="0" borderId="0" xfId="1" applyNumberFormat="1" applyFont="1" applyAlignment="1">
      <alignment vertical="center" wrapText="1"/>
    </xf>
    <xf numFmtId="9" fontId="7" fillId="0" borderId="1" xfId="2" applyFont="1" applyBorder="1" applyAlignment="1">
      <alignment horizontal="center" vertical="center"/>
    </xf>
    <xf numFmtId="9" fontId="17" fillId="5" borderId="8" xfId="2" applyFont="1" applyFill="1" applyBorder="1" applyAlignment="1">
      <alignment horizontal="center" vertical="center"/>
    </xf>
    <xf numFmtId="9" fontId="17" fillId="5" borderId="9" xfId="2" applyFont="1" applyFill="1" applyBorder="1" applyAlignment="1">
      <alignment horizontal="right" vertical="center"/>
    </xf>
    <xf numFmtId="9" fontId="15" fillId="2" borderId="10" xfId="2" applyFont="1" applyFill="1" applyBorder="1" applyAlignment="1">
      <alignment horizontal="center" vertical="center"/>
    </xf>
    <xf numFmtId="9" fontId="15" fillId="2" borderId="11" xfId="2" applyFont="1" applyFill="1" applyBorder="1" applyAlignment="1">
      <alignment horizontal="center" vertical="center"/>
    </xf>
    <xf numFmtId="9" fontId="15" fillId="2" borderId="8" xfId="2" applyFont="1" applyFill="1" applyBorder="1" applyAlignment="1">
      <alignment horizontal="center" vertical="center"/>
    </xf>
    <xf numFmtId="9" fontId="15" fillId="2" borderId="9" xfId="2" applyFont="1" applyFill="1" applyBorder="1" applyAlignment="1">
      <alignment horizontal="center" vertical="center"/>
    </xf>
    <xf numFmtId="9" fontId="13" fillId="0" borderId="0" xfId="2" applyFont="1" applyAlignment="1">
      <alignment horizontal="center" vertical="center"/>
    </xf>
    <xf numFmtId="9" fontId="0" fillId="0" borderId="0" xfId="2" applyFont="1" applyAlignment="1">
      <alignment horizontal="center" vertical="center" wrapText="1"/>
    </xf>
    <xf numFmtId="165" fontId="7" fillId="0" borderId="0" xfId="1" applyNumberFormat="1" applyFont="1" applyFill="1" applyBorder="1" applyAlignment="1">
      <alignment horizontal="center" vertical="center"/>
    </xf>
    <xf numFmtId="165" fontId="16" fillId="6" borderId="8" xfId="1" applyNumberFormat="1" applyFont="1" applyFill="1" applyBorder="1" applyAlignment="1">
      <alignment horizontal="center" vertical="center"/>
    </xf>
    <xf numFmtId="165" fontId="16" fillId="6" borderId="9" xfId="1" applyNumberFormat="1" applyFont="1" applyFill="1" applyBorder="1" applyAlignment="1">
      <alignment horizontal="right" vertical="center"/>
    </xf>
    <xf numFmtId="165" fontId="15" fillId="6" borderId="10" xfId="1" applyNumberFormat="1" applyFont="1" applyFill="1" applyBorder="1" applyAlignment="1">
      <alignment horizontal="center" vertical="center"/>
    </xf>
    <xf numFmtId="165" fontId="14" fillId="4" borderId="11" xfId="1" applyNumberFormat="1" applyFont="1" applyFill="1" applyBorder="1" applyAlignment="1">
      <alignment horizontal="center" vertical="center"/>
    </xf>
    <xf numFmtId="165" fontId="14" fillId="4" borderId="8" xfId="1" applyNumberFormat="1" applyFont="1" applyFill="1" applyBorder="1" applyAlignment="1">
      <alignment horizontal="center" vertical="center"/>
    </xf>
    <xf numFmtId="165" fontId="14" fillId="4" borderId="9" xfId="1" applyNumberFormat="1" applyFont="1" applyFill="1" applyBorder="1" applyAlignment="1">
      <alignment horizontal="center" vertical="center"/>
    </xf>
    <xf numFmtId="165" fontId="16" fillId="6" borderId="10" xfId="1" applyNumberFormat="1" applyFont="1" applyFill="1" applyBorder="1" applyAlignment="1">
      <alignment horizontal="center" vertical="center"/>
    </xf>
    <xf numFmtId="165" fontId="13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 wrapText="1"/>
    </xf>
    <xf numFmtId="9" fontId="7" fillId="0" borderId="0" xfId="2" applyFont="1" applyBorder="1" applyAlignment="1">
      <alignment horizontal="center" vertical="center"/>
    </xf>
    <xf numFmtId="9" fontId="16" fillId="6" borderId="8" xfId="2" applyFont="1" applyFill="1" applyBorder="1" applyAlignment="1">
      <alignment horizontal="center" vertical="center"/>
    </xf>
    <xf numFmtId="9" fontId="16" fillId="6" borderId="9" xfId="2" applyFont="1" applyFill="1" applyBorder="1" applyAlignment="1">
      <alignment horizontal="right" vertical="center"/>
    </xf>
    <xf numFmtId="9" fontId="15" fillId="6" borderId="10" xfId="2" applyFont="1" applyFill="1" applyBorder="1" applyAlignment="1">
      <alignment horizontal="center" vertical="center"/>
    </xf>
    <xf numFmtId="9" fontId="15" fillId="6" borderId="11" xfId="2" applyFont="1" applyFill="1" applyBorder="1" applyAlignment="1">
      <alignment horizontal="center" vertical="center"/>
    </xf>
    <xf numFmtId="9" fontId="15" fillId="6" borderId="8" xfId="2" applyFont="1" applyFill="1" applyBorder="1" applyAlignment="1">
      <alignment horizontal="center" vertical="center"/>
    </xf>
    <xf numFmtId="9" fontId="15" fillId="6" borderId="9" xfId="2" applyFont="1" applyFill="1" applyBorder="1" applyAlignment="1">
      <alignment horizontal="center" vertical="center"/>
    </xf>
    <xf numFmtId="165" fontId="18" fillId="0" borderId="0" xfId="1" applyNumberFormat="1" applyFont="1" applyFill="1" applyBorder="1" applyAlignment="1">
      <alignment horizontal="center" vertical="center"/>
    </xf>
    <xf numFmtId="165" fontId="14" fillId="6" borderId="8" xfId="1" applyNumberFormat="1" applyFont="1" applyFill="1" applyBorder="1" applyAlignment="1">
      <alignment horizontal="center" vertical="center"/>
    </xf>
    <xf numFmtId="165" fontId="14" fillId="6" borderId="9" xfId="1" applyNumberFormat="1" applyFont="1" applyFill="1" applyBorder="1" applyAlignment="1">
      <alignment horizontal="right" vertical="center"/>
    </xf>
    <xf numFmtId="165" fontId="19" fillId="6" borderId="10" xfId="1" applyNumberFormat="1" applyFont="1" applyFill="1" applyBorder="1" applyAlignment="1">
      <alignment horizontal="center" vertical="center"/>
    </xf>
    <xf numFmtId="165" fontId="14" fillId="6" borderId="10" xfId="1" applyNumberFormat="1" applyFont="1" applyFill="1" applyBorder="1" applyAlignment="1">
      <alignment horizontal="center" vertical="center"/>
    </xf>
    <xf numFmtId="165" fontId="14" fillId="6" borderId="11" xfId="1" applyNumberFormat="1" applyFont="1" applyFill="1" applyBorder="1" applyAlignment="1">
      <alignment horizontal="center" vertical="center"/>
    </xf>
    <xf numFmtId="165" fontId="20" fillId="0" borderId="0" xfId="1" applyNumberFormat="1" applyFont="1" applyFill="1" applyAlignment="1">
      <alignment horizontal="center" vertical="center"/>
    </xf>
    <xf numFmtId="165" fontId="21" fillId="0" borderId="0" xfId="1" applyNumberFormat="1" applyFont="1" applyFill="1" applyAlignment="1">
      <alignment horizontal="center" vertical="center" wrapText="1"/>
    </xf>
    <xf numFmtId="9" fontId="22" fillId="0" borderId="0" xfId="2" applyFont="1" applyAlignment="1">
      <alignment vertical="center" wrapText="1"/>
    </xf>
    <xf numFmtId="9" fontId="23" fillId="2" borderId="8" xfId="2" applyFont="1" applyFill="1" applyBorder="1" applyAlignment="1">
      <alignment horizontal="right" vertical="center" wrapText="1"/>
    </xf>
    <xf numFmtId="9" fontId="23" fillId="2" borderId="9" xfId="2" applyFont="1" applyFill="1" applyBorder="1" applyAlignment="1">
      <alignment horizontal="right" vertical="center" wrapText="1"/>
    </xf>
    <xf numFmtId="9" fontId="23" fillId="2" borderId="11" xfId="2" applyFont="1" applyFill="1" applyBorder="1" applyAlignment="1">
      <alignment horizontal="center" vertical="center" wrapText="1"/>
    </xf>
    <xf numFmtId="9" fontId="23" fillId="2" borderId="8" xfId="2" applyFont="1" applyFill="1" applyBorder="1" applyAlignment="1">
      <alignment horizontal="center" vertical="center" wrapText="1"/>
    </xf>
    <xf numFmtId="9" fontId="23" fillId="2" borderId="9" xfId="2" applyFont="1" applyFill="1" applyBorder="1" applyAlignment="1">
      <alignment horizontal="center" vertical="center" wrapText="1"/>
    </xf>
    <xf numFmtId="9" fontId="16" fillId="2" borderId="10" xfId="2" applyFont="1" applyFill="1" applyBorder="1" applyAlignment="1">
      <alignment horizontal="center" vertical="center"/>
    </xf>
    <xf numFmtId="9" fontId="21" fillId="0" borderId="0" xfId="2" applyFont="1" applyAlignment="1">
      <alignment vertical="center" wrapText="1"/>
    </xf>
    <xf numFmtId="9" fontId="23" fillId="2" borderId="12" xfId="2" applyFont="1" applyFill="1" applyBorder="1" applyAlignment="1">
      <alignment horizontal="right" vertical="center" wrapText="1"/>
    </xf>
    <xf numFmtId="9" fontId="23" fillId="2" borderId="13" xfId="2" applyFont="1" applyFill="1" applyBorder="1" applyAlignment="1">
      <alignment horizontal="right" vertical="center" wrapText="1"/>
    </xf>
    <xf numFmtId="9" fontId="15" fillId="2" borderId="14" xfId="2" applyFont="1" applyFill="1" applyBorder="1" applyAlignment="1">
      <alignment horizontal="center" vertical="center"/>
    </xf>
    <xf numFmtId="9" fontId="23" fillId="2" borderId="15" xfId="2" applyFont="1" applyFill="1" applyBorder="1" applyAlignment="1">
      <alignment horizontal="center" vertical="center" wrapText="1"/>
    </xf>
    <xf numFmtId="9" fontId="23" fillId="2" borderId="12" xfId="2" applyFont="1" applyFill="1" applyBorder="1" applyAlignment="1">
      <alignment horizontal="center" vertical="center" wrapText="1"/>
    </xf>
    <xf numFmtId="9" fontId="23" fillId="2" borderId="13" xfId="2" applyFont="1" applyFill="1" applyBorder="1" applyAlignment="1">
      <alignment horizontal="center" vertical="center" wrapText="1"/>
    </xf>
    <xf numFmtId="9" fontId="16" fillId="2" borderId="14" xfId="2" applyFont="1" applyFill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165" fontId="24" fillId="0" borderId="0" xfId="1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6" fillId="0" borderId="1" xfId="0" applyFont="1" applyBorder="1" applyAlignment="1">
      <alignment vertical="center"/>
    </xf>
    <xf numFmtId="0" fontId="27" fillId="3" borderId="0" xfId="0" applyNumberFormat="1" applyFont="1" applyFill="1" applyBorder="1" applyAlignment="1">
      <alignment horizontal="left" vertical="center"/>
    </xf>
    <xf numFmtId="0" fontId="28" fillId="3" borderId="0" xfId="0" applyNumberFormat="1" applyFont="1" applyFill="1" applyBorder="1" applyAlignment="1">
      <alignment horizontal="center" vertical="center"/>
    </xf>
    <xf numFmtId="0" fontId="29" fillId="3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vertical="center"/>
    </xf>
    <xf numFmtId="165" fontId="31" fillId="5" borderId="5" xfId="1" applyNumberFormat="1" applyFont="1" applyFill="1" applyBorder="1" applyAlignment="1">
      <alignment horizontal="right" vertical="center"/>
    </xf>
    <xf numFmtId="9" fontId="31" fillId="5" borderId="9" xfId="2" applyFont="1" applyFill="1" applyBorder="1" applyAlignment="1">
      <alignment horizontal="right" vertical="center"/>
    </xf>
    <xf numFmtId="165" fontId="15" fillId="2" borderId="10" xfId="1" applyNumberFormat="1" applyFont="1" applyFill="1" applyBorder="1" applyAlignment="1">
      <alignment horizontal="center" vertical="center"/>
    </xf>
    <xf numFmtId="165" fontId="15" fillId="2" borderId="16" xfId="1" applyNumberFormat="1" applyFont="1" applyFill="1" applyBorder="1" applyAlignment="1">
      <alignment horizontal="center" vertical="center"/>
    </xf>
    <xf numFmtId="165" fontId="32" fillId="6" borderId="9" xfId="1" applyNumberFormat="1" applyFont="1" applyFill="1" applyBorder="1" applyAlignment="1">
      <alignment horizontal="right" vertical="center"/>
    </xf>
    <xf numFmtId="9" fontId="32" fillId="6" borderId="9" xfId="2" applyFont="1" applyFill="1" applyBorder="1" applyAlignment="1">
      <alignment horizontal="right" vertical="center"/>
    </xf>
    <xf numFmtId="165" fontId="33" fillId="6" borderId="9" xfId="1" applyNumberFormat="1" applyFont="1" applyFill="1" applyBorder="1" applyAlignment="1">
      <alignment horizontal="right" vertical="center"/>
    </xf>
    <xf numFmtId="9" fontId="34" fillId="2" borderId="9" xfId="2" applyFont="1" applyFill="1" applyBorder="1" applyAlignment="1">
      <alignment horizontal="right" vertical="center" wrapText="1"/>
    </xf>
    <xf numFmtId="9" fontId="34" fillId="2" borderId="13" xfId="2" applyFont="1" applyFill="1" applyBorder="1" applyAlignment="1">
      <alignment horizontal="right" vertical="center" wrapText="1"/>
    </xf>
    <xf numFmtId="165" fontId="15" fillId="2" borderId="17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165" fontId="0" fillId="0" borderId="0" xfId="1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3" fillId="0" borderId="0" xfId="0" applyNumberFormat="1" applyFont="1" applyFill="1" applyAlignment="1"/>
    <xf numFmtId="0" fontId="13" fillId="0" borderId="0" xfId="0" applyFont="1" applyFill="1" applyBorder="1" applyAlignment="1"/>
    <xf numFmtId="167" fontId="13" fillId="0" borderId="0" xfId="0" applyNumberFormat="1" applyFont="1" applyFill="1" applyBorder="1" applyAlignment="1"/>
    <xf numFmtId="167" fontId="17" fillId="0" borderId="0" xfId="0" applyNumberFormat="1" applyFont="1" applyFill="1" applyBorder="1" applyAlignment="1"/>
    <xf numFmtId="167" fontId="17" fillId="0" borderId="0" xfId="0" applyNumberFormat="1" applyFont="1" applyFill="1" applyBorder="1" applyAlignment="1">
      <alignment horizontal="center"/>
    </xf>
    <xf numFmtId="165" fontId="17" fillId="0" borderId="0" xfId="1" applyNumberFormat="1" applyFont="1" applyFill="1" applyBorder="1" applyAlignment="1"/>
    <xf numFmtId="0" fontId="17" fillId="0" borderId="0" xfId="0" applyNumberFormat="1" applyFont="1" applyFill="1" applyBorder="1" applyAlignment="1"/>
    <xf numFmtId="1" fontId="17" fillId="0" borderId="0" xfId="0" applyNumberFormat="1" applyFont="1" applyFill="1" applyBorder="1" applyAlignment="1"/>
    <xf numFmtId="0" fontId="7" fillId="0" borderId="0" xfId="0" applyFont="1" applyFill="1" applyBorder="1" applyAlignment="1"/>
    <xf numFmtId="0" fontId="13" fillId="0" borderId="0" xfId="0" applyNumberFormat="1" applyFont="1" applyAlignment="1"/>
    <xf numFmtId="0" fontId="13" fillId="0" borderId="18" xfId="0" applyFont="1" applyBorder="1" applyAlignment="1"/>
    <xf numFmtId="167" fontId="13" fillId="0" borderId="19" xfId="0" applyNumberFormat="1" applyFont="1" applyBorder="1" applyAlignment="1"/>
    <xf numFmtId="167" fontId="17" fillId="5" borderId="0" xfId="0" applyNumberFormat="1" applyFont="1" applyFill="1" applyBorder="1" applyAlignment="1"/>
    <xf numFmtId="167" fontId="17" fillId="5" borderId="0" xfId="0" applyNumberFormat="1" applyFont="1" applyFill="1" applyBorder="1" applyAlignment="1">
      <alignment horizontal="center"/>
    </xf>
    <xf numFmtId="165" fontId="17" fillId="5" borderId="0" xfId="1" applyNumberFormat="1" applyFont="1" applyFill="1" applyBorder="1" applyAlignment="1"/>
    <xf numFmtId="0" fontId="17" fillId="5" borderId="0" xfId="0" applyNumberFormat="1" applyFont="1" applyFill="1" applyBorder="1" applyAlignment="1"/>
    <xf numFmtId="1" fontId="17" fillId="5" borderId="0" xfId="0" applyNumberFormat="1" applyFont="1" applyFill="1" applyBorder="1" applyAlignment="1"/>
    <xf numFmtId="0" fontId="7" fillId="0" borderId="1" xfId="0" applyFont="1" applyBorder="1" applyAlignment="1"/>
    <xf numFmtId="166" fontId="17" fillId="5" borderId="0" xfId="0" applyNumberFormat="1" applyFont="1" applyFill="1" applyBorder="1" applyAlignment="1">
      <alignment horizontal="right"/>
    </xf>
    <xf numFmtId="0" fontId="13" fillId="0" borderId="19" xfId="0" applyFont="1" applyBorder="1" applyAlignment="1"/>
    <xf numFmtId="167" fontId="14" fillId="3" borderId="0" xfId="0" applyNumberFormat="1" applyFont="1" applyFill="1" applyBorder="1" applyAlignment="1"/>
    <xf numFmtId="167" fontId="14" fillId="3" borderId="0" xfId="0" applyNumberFormat="1" applyFont="1" applyFill="1" applyBorder="1" applyAlignment="1">
      <alignment horizontal="center"/>
    </xf>
    <xf numFmtId="165" fontId="14" fillId="3" borderId="0" xfId="1" applyNumberFormat="1" applyFont="1" applyFill="1" applyBorder="1" applyAlignment="1"/>
    <xf numFmtId="0" fontId="14" fillId="3" borderId="0" xfId="0" applyNumberFormat="1" applyFont="1" applyFill="1" applyBorder="1" applyAlignment="1"/>
    <xf numFmtId="166" fontId="14" fillId="3" borderId="0" xfId="0" applyNumberFormat="1" applyFont="1" applyFill="1" applyBorder="1" applyAlignment="1">
      <alignment horizontal="right"/>
    </xf>
    <xf numFmtId="1" fontId="14" fillId="3" borderId="0" xfId="0" applyNumberFormat="1" applyFont="1" applyFill="1" applyBorder="1" applyAlignment="1">
      <alignment horizontal="center"/>
    </xf>
    <xf numFmtId="165" fontId="14" fillId="3" borderId="0" xfId="1" applyNumberFormat="1" applyFont="1" applyFill="1" applyBorder="1" applyAlignment="1">
      <alignment horizontal="center"/>
    </xf>
    <xf numFmtId="0" fontId="9" fillId="3" borderId="0" xfId="0" applyNumberFormat="1" applyFont="1" applyFill="1" applyBorder="1" applyAlignment="1">
      <alignment horizontal="center"/>
    </xf>
    <xf numFmtId="0" fontId="8" fillId="3" borderId="0" xfId="0" applyNumberFormat="1" applyFont="1" applyFill="1" applyBorder="1" applyAlignment="1">
      <alignment horizontal="left"/>
    </xf>
    <xf numFmtId="0" fontId="11" fillId="3" borderId="0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65" fontId="11" fillId="3" borderId="0" xfId="1" applyNumberFormat="1" applyFont="1" applyFill="1" applyBorder="1" applyAlignment="1">
      <alignment horizontal="center"/>
    </xf>
    <xf numFmtId="1" fontId="17" fillId="7" borderId="0" xfId="0" applyNumberFormat="1" applyFont="1" applyFill="1" applyBorder="1" applyAlignment="1">
      <alignment horizontal="center"/>
    </xf>
    <xf numFmtId="165" fontId="17" fillId="7" borderId="0" xfId="1" applyNumberFormat="1" applyFont="1" applyFill="1" applyBorder="1" applyAlignment="1">
      <alignment horizontal="center"/>
    </xf>
    <xf numFmtId="165" fontId="17" fillId="7" borderId="0" xfId="1" applyNumberFormat="1" applyFont="1" applyFill="1" applyBorder="1" applyAlignment="1">
      <alignment horizontal="right"/>
    </xf>
    <xf numFmtId="166" fontId="17" fillId="7" borderId="0" xfId="0" applyNumberFormat="1" applyFont="1" applyFill="1" applyBorder="1" applyAlignment="1">
      <alignment horizontal="right"/>
    </xf>
    <xf numFmtId="0" fontId="17" fillId="7" borderId="0" xfId="0" applyNumberFormat="1" applyFont="1" applyFill="1" applyBorder="1" applyAlignment="1"/>
    <xf numFmtId="1" fontId="2" fillId="7" borderId="0" xfId="0" applyNumberFormat="1" applyFont="1" applyFill="1" applyBorder="1" applyAlignment="1">
      <alignment horizontal="center"/>
    </xf>
    <xf numFmtId="0" fontId="11" fillId="7" borderId="0" xfId="0" applyNumberFormat="1" applyFont="1" applyFill="1" applyBorder="1" applyAlignment="1">
      <alignment horizontal="center"/>
    </xf>
    <xf numFmtId="165" fontId="11" fillId="7" borderId="0" xfId="1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7" fillId="0" borderId="20" xfId="0" applyFont="1" applyBorder="1" applyAlignment="1"/>
    <xf numFmtId="14" fontId="2" fillId="0" borderId="0" xfId="0" applyNumberFormat="1" applyFont="1" applyAlignment="1">
      <alignment horizontal="center" vertical="center" wrapText="1"/>
    </xf>
    <xf numFmtId="0" fontId="23" fillId="2" borderId="8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6%20Chee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6%20CHEESE%20all%20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launch 6 Cheese"/>
      <sheetName val="Comp"/>
      <sheetName val="AEBT"/>
      <sheetName val="SGC"/>
      <sheetName val="VC"/>
      <sheetName val="NDC"/>
      <sheetName val="BH"/>
      <sheetName val="VT"/>
      <sheetName val="AELB"/>
      <sheetName val="CH"/>
      <sheetName val="QT"/>
      <sheetName val="TQD"/>
      <sheetName val="CAN"/>
      <sheetName val="NTP"/>
      <sheetName val="PXL"/>
      <sheetName val="AETP"/>
      <sheetName val="VIVO"/>
      <sheetName val="NT"/>
      <sheetName val="VRC"/>
    </sheetNames>
    <sheetDataSet>
      <sheetData sheetId="0" refreshError="1">
        <row r="26">
          <cell r="D26">
            <v>197455000.00000003</v>
          </cell>
          <cell r="O26">
            <v>59550000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"/>
      <sheetName val="AEBT"/>
      <sheetName val="SGC"/>
      <sheetName val="VC"/>
      <sheetName val="NDC"/>
      <sheetName val="VIVO"/>
      <sheetName val="PICO"/>
      <sheetName val="AETP"/>
      <sheetName val="NTP"/>
      <sheetName val="PXL"/>
      <sheetName val="CAN"/>
      <sheetName val="TQD"/>
      <sheetName val="AELB"/>
      <sheetName val="VT"/>
      <sheetName val="BH"/>
      <sheetName val="QT"/>
      <sheetName val="VRC"/>
      <sheetName val="NT"/>
    </sheetNames>
    <sheetDataSet>
      <sheetData sheetId="0"/>
      <sheetData sheetId="1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2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3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4">
        <row r="22">
          <cell r="D22">
            <v>1774000</v>
          </cell>
        </row>
        <row r="23">
          <cell r="D23">
            <v>2.9790092359361881E-2</v>
          </cell>
        </row>
        <row r="24">
          <cell r="D24">
            <v>12460400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5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6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7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8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9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10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11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12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13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14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15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16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  <sheetData sheetId="17"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 t="e">
            <v>#DIV/0!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 t="e">
            <v>#DIV/0!</v>
          </cell>
        </row>
        <row r="29">
          <cell r="D29" t="e">
            <v>#DIV/0!</v>
          </cell>
        </row>
        <row r="30">
          <cell r="D30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S31"/>
  <sheetViews>
    <sheetView tabSelected="1" topLeftCell="B1" workbookViewId="0">
      <pane xSplit="3" ySplit="3" topLeftCell="AK16" activePane="bottomRight" state="frozen"/>
      <selection activeCell="B1" sqref="B1"/>
      <selection pane="topRight" activeCell="E1" sqref="E1"/>
      <selection pane="bottomLeft" activeCell="B4" sqref="B4"/>
      <selection pane="bottomRight" activeCell="AQ28" sqref="AQ28"/>
    </sheetView>
  </sheetViews>
  <sheetFormatPr defaultRowHeight="15.75" x14ac:dyDescent="0.2"/>
  <cols>
    <col min="1" max="1" width="6.796875" style="8" customWidth="1"/>
    <col min="2" max="2" width="9.59765625" style="3" customWidth="1"/>
    <col min="3" max="3" width="16.796875" style="3" customWidth="1"/>
    <col min="4" max="4" width="12.5" style="4" customWidth="1"/>
    <col min="5" max="5" width="10.09765625" style="10" customWidth="1"/>
    <col min="6" max="6" width="10.09765625" style="3" customWidth="1"/>
    <col min="7" max="11" width="10.19921875" style="3" customWidth="1"/>
    <col min="12" max="12" width="10.19921875" style="7" customWidth="1"/>
    <col min="13" max="19" width="10.19921875" style="3" customWidth="1"/>
    <col min="20" max="20" width="10.19921875" style="7" customWidth="1"/>
    <col min="21" max="27" width="10.19921875" style="3" customWidth="1"/>
    <col min="28" max="28" width="10.19921875" style="7" customWidth="1"/>
    <col min="29" max="35" width="10.19921875" style="3" customWidth="1"/>
    <col min="36" max="36" width="10.19921875" style="7" customWidth="1"/>
    <col min="37" max="43" width="10.19921875" style="3" customWidth="1"/>
    <col min="44" max="44" width="10.19921875" style="7" customWidth="1"/>
    <col min="45" max="50" width="10.19921875" style="3" customWidth="1"/>
    <col min="51" max="16384" width="8.796875" style="3"/>
  </cols>
  <sheetData>
    <row r="1" spans="1:253" ht="29.25" customHeight="1" x14ac:dyDescent="0.2">
      <c r="A1" s="1" t="s">
        <v>0</v>
      </c>
      <c r="B1" s="2" t="s">
        <v>1</v>
      </c>
      <c r="E1" s="5"/>
      <c r="F1" s="6"/>
      <c r="G1" s="6"/>
      <c r="H1" s="6"/>
      <c r="I1" s="6"/>
    </row>
    <row r="2" spans="1:253" ht="33.75" customHeight="1" thickBot="1" x14ac:dyDescent="0.25">
      <c r="B2" s="9" t="s">
        <v>2</v>
      </c>
    </row>
    <row r="3" spans="1:253" ht="19.5" customHeight="1" x14ac:dyDescent="0.2">
      <c r="A3" s="11" t="s">
        <v>3</v>
      </c>
      <c r="B3" s="12" t="s">
        <v>4</v>
      </c>
      <c r="C3" s="13"/>
      <c r="D3" s="14" t="s">
        <v>5</v>
      </c>
      <c r="E3" s="15">
        <v>42915</v>
      </c>
      <c r="F3" s="15">
        <v>42916</v>
      </c>
      <c r="G3" s="15">
        <v>42917</v>
      </c>
      <c r="H3" s="15">
        <v>42918</v>
      </c>
      <c r="I3" s="15">
        <v>42919</v>
      </c>
      <c r="J3" s="15">
        <v>42920</v>
      </c>
      <c r="K3" s="15">
        <v>42921</v>
      </c>
      <c r="L3" s="16" t="s">
        <v>6</v>
      </c>
      <c r="M3" s="15">
        <v>42922</v>
      </c>
      <c r="N3" s="15">
        <v>42923</v>
      </c>
      <c r="O3" s="15">
        <v>42924</v>
      </c>
      <c r="P3" s="15">
        <v>42925</v>
      </c>
      <c r="Q3" s="15">
        <v>42926</v>
      </c>
      <c r="R3" s="15">
        <v>42927</v>
      </c>
      <c r="S3" s="15">
        <v>42928</v>
      </c>
      <c r="T3" s="16" t="s">
        <v>7</v>
      </c>
      <c r="U3" s="15">
        <v>42929</v>
      </c>
      <c r="V3" s="15">
        <v>42930</v>
      </c>
      <c r="W3" s="15">
        <v>42931</v>
      </c>
      <c r="X3" s="15">
        <v>42932</v>
      </c>
      <c r="Y3" s="15">
        <v>42933</v>
      </c>
      <c r="Z3" s="15">
        <v>42934</v>
      </c>
      <c r="AA3" s="15">
        <v>42935</v>
      </c>
      <c r="AB3" s="16" t="s">
        <v>8</v>
      </c>
      <c r="AC3" s="15">
        <v>42936</v>
      </c>
      <c r="AD3" s="15">
        <v>42937</v>
      </c>
      <c r="AE3" s="15">
        <v>42938</v>
      </c>
      <c r="AF3" s="15">
        <v>42939</v>
      </c>
      <c r="AG3" s="15">
        <v>42940</v>
      </c>
      <c r="AH3" s="15">
        <v>42941</v>
      </c>
      <c r="AI3" s="15">
        <v>42942</v>
      </c>
      <c r="AJ3" s="16" t="s">
        <v>9</v>
      </c>
      <c r="AK3" s="15">
        <v>42943</v>
      </c>
      <c r="AL3" s="15">
        <v>42944</v>
      </c>
      <c r="AM3" s="15">
        <v>42945</v>
      </c>
      <c r="AN3" s="15">
        <v>42946</v>
      </c>
      <c r="AO3" s="15">
        <v>42947</v>
      </c>
      <c r="AP3" s="15">
        <v>42948</v>
      </c>
      <c r="AQ3" s="15">
        <v>42949</v>
      </c>
      <c r="AR3" s="16" t="s">
        <v>10</v>
      </c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</row>
    <row r="4" spans="1:253" ht="19.5" customHeight="1" x14ac:dyDescent="0.2">
      <c r="A4" s="18"/>
      <c r="B4" s="19">
        <v>13000</v>
      </c>
      <c r="C4" s="20" t="s">
        <v>11</v>
      </c>
      <c r="D4" s="21">
        <f>SUM(L4+T4+AB4+AJ4+AR4)</f>
        <v>1276</v>
      </c>
      <c r="E4" s="22">
        <v>27</v>
      </c>
      <c r="F4" s="22">
        <v>28</v>
      </c>
      <c r="G4" s="22">
        <v>62</v>
      </c>
      <c r="H4" s="22">
        <v>32</v>
      </c>
      <c r="I4" s="22">
        <v>38</v>
      </c>
      <c r="J4" s="22">
        <v>30</v>
      </c>
      <c r="K4" s="22">
        <v>29</v>
      </c>
      <c r="L4" s="23">
        <f>SUM(E4:K4)</f>
        <v>246</v>
      </c>
      <c r="M4" s="22">
        <v>32</v>
      </c>
      <c r="N4" s="22">
        <v>31</v>
      </c>
      <c r="O4" s="22">
        <v>34</v>
      </c>
      <c r="P4" s="22">
        <v>38</v>
      </c>
      <c r="Q4" s="22">
        <v>30</v>
      </c>
      <c r="R4" s="22">
        <v>28</v>
      </c>
      <c r="S4" s="22">
        <v>33</v>
      </c>
      <c r="T4" s="23">
        <f>SUM(M4:S4)</f>
        <v>226</v>
      </c>
      <c r="U4" s="22">
        <v>31</v>
      </c>
      <c r="V4" s="22">
        <v>34</v>
      </c>
      <c r="W4" s="22">
        <v>43</v>
      </c>
      <c r="X4" s="22">
        <v>40</v>
      </c>
      <c r="Y4" s="22">
        <v>33</v>
      </c>
      <c r="Z4" s="22">
        <v>33</v>
      </c>
      <c r="AA4" s="22">
        <v>33</v>
      </c>
      <c r="AB4" s="23">
        <f>SUM(U4:AA4)</f>
        <v>247</v>
      </c>
      <c r="AC4" s="22">
        <v>32</v>
      </c>
      <c r="AD4" s="22">
        <v>31</v>
      </c>
      <c r="AE4" s="22">
        <v>45</v>
      </c>
      <c r="AF4" s="22">
        <v>53</v>
      </c>
      <c r="AG4" s="22">
        <v>35</v>
      </c>
      <c r="AH4" s="22">
        <v>35</v>
      </c>
      <c r="AI4" s="22">
        <v>30</v>
      </c>
      <c r="AJ4" s="23">
        <f>SUM(AC4:AI4)</f>
        <v>261</v>
      </c>
      <c r="AK4" s="22">
        <v>37</v>
      </c>
      <c r="AL4" s="22">
        <v>36</v>
      </c>
      <c r="AM4" s="22">
        <v>55</v>
      </c>
      <c r="AN4" s="22">
        <v>70</v>
      </c>
      <c r="AO4" s="22">
        <v>29</v>
      </c>
      <c r="AP4" s="22">
        <v>35</v>
      </c>
      <c r="AQ4" s="22">
        <v>34</v>
      </c>
      <c r="AR4" s="23">
        <f>SUM(AK4:AQ4)</f>
        <v>296</v>
      </c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</row>
    <row r="5" spans="1:253" ht="19.5" customHeight="1" x14ac:dyDescent="0.2">
      <c r="A5" s="18"/>
      <c r="B5" s="19">
        <v>20000</v>
      </c>
      <c r="C5" s="20" t="s">
        <v>12</v>
      </c>
      <c r="D5" s="21">
        <f t="shared" ref="D5:D11" si="0">SUM(L5+T5+AB5+AJ5+AR5)</f>
        <v>729</v>
      </c>
      <c r="E5" s="22">
        <v>13</v>
      </c>
      <c r="F5" s="22">
        <v>21</v>
      </c>
      <c r="G5" s="22">
        <v>22</v>
      </c>
      <c r="H5" s="22">
        <v>15</v>
      </c>
      <c r="I5" s="22">
        <v>14</v>
      </c>
      <c r="J5" s="22">
        <v>17</v>
      </c>
      <c r="K5" s="22">
        <v>9</v>
      </c>
      <c r="L5" s="23">
        <f t="shared" ref="L5:L18" si="1">SUM(E5:K5)</f>
        <v>111</v>
      </c>
      <c r="M5" s="22">
        <v>16</v>
      </c>
      <c r="N5" s="22">
        <v>15</v>
      </c>
      <c r="O5" s="22">
        <v>24</v>
      </c>
      <c r="P5" s="22">
        <v>25</v>
      </c>
      <c r="Q5" s="22">
        <v>18</v>
      </c>
      <c r="R5" s="22">
        <v>15</v>
      </c>
      <c r="S5" s="22">
        <v>17</v>
      </c>
      <c r="T5" s="23">
        <f t="shared" ref="T5:T18" si="2">SUM(M5:S5)</f>
        <v>130</v>
      </c>
      <c r="U5" s="22">
        <v>15</v>
      </c>
      <c r="V5" s="22">
        <v>16</v>
      </c>
      <c r="W5" s="22">
        <v>32</v>
      </c>
      <c r="X5" s="22">
        <v>36</v>
      </c>
      <c r="Y5" s="22">
        <v>14</v>
      </c>
      <c r="Z5" s="22">
        <v>15</v>
      </c>
      <c r="AA5" s="22">
        <v>17</v>
      </c>
      <c r="AB5" s="23">
        <f t="shared" ref="AB5:AB21" si="3">SUM(U5:AA5)</f>
        <v>145</v>
      </c>
      <c r="AC5" s="22">
        <v>16</v>
      </c>
      <c r="AD5" s="22">
        <v>16</v>
      </c>
      <c r="AE5" s="22">
        <v>30</v>
      </c>
      <c r="AF5" s="22">
        <v>39</v>
      </c>
      <c r="AG5" s="22">
        <v>38</v>
      </c>
      <c r="AH5" s="22">
        <v>0</v>
      </c>
      <c r="AI5" s="22">
        <v>23</v>
      </c>
      <c r="AJ5" s="23">
        <f t="shared" ref="AJ5:AJ21" si="4">SUM(AC5:AI5)</f>
        <v>162</v>
      </c>
      <c r="AK5" s="22">
        <v>22</v>
      </c>
      <c r="AL5" s="22">
        <v>21</v>
      </c>
      <c r="AM5" s="22">
        <v>34</v>
      </c>
      <c r="AN5" s="22">
        <v>47</v>
      </c>
      <c r="AO5" s="22">
        <v>20</v>
      </c>
      <c r="AP5" s="22">
        <v>21</v>
      </c>
      <c r="AQ5" s="22">
        <v>16</v>
      </c>
      <c r="AR5" s="23">
        <f t="shared" ref="AR5:AR21" si="5">SUM(AK5:AQ5)</f>
        <v>181</v>
      </c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</row>
    <row r="6" spans="1:253" ht="19.5" customHeight="1" x14ac:dyDescent="0.2">
      <c r="A6" s="18"/>
      <c r="B6" s="19">
        <v>20000</v>
      </c>
      <c r="C6" s="20" t="s">
        <v>13</v>
      </c>
      <c r="D6" s="21">
        <f t="shared" si="0"/>
        <v>680</v>
      </c>
      <c r="E6" s="22">
        <v>16</v>
      </c>
      <c r="F6" s="22">
        <v>27</v>
      </c>
      <c r="G6" s="22">
        <v>21</v>
      </c>
      <c r="H6" s="22">
        <v>23</v>
      </c>
      <c r="I6" s="22">
        <v>17</v>
      </c>
      <c r="J6" s="22">
        <v>13</v>
      </c>
      <c r="K6" s="22">
        <v>9</v>
      </c>
      <c r="L6" s="23">
        <f t="shared" si="1"/>
        <v>126</v>
      </c>
      <c r="M6" s="22">
        <v>16</v>
      </c>
      <c r="N6" s="22">
        <v>18</v>
      </c>
      <c r="O6" s="22">
        <v>23</v>
      </c>
      <c r="P6" s="22">
        <v>24</v>
      </c>
      <c r="Q6" s="22">
        <v>15</v>
      </c>
      <c r="R6" s="22">
        <v>18</v>
      </c>
      <c r="S6" s="22">
        <v>17</v>
      </c>
      <c r="T6" s="23">
        <f t="shared" si="2"/>
        <v>131</v>
      </c>
      <c r="U6" s="22">
        <v>17</v>
      </c>
      <c r="V6" s="22">
        <v>17</v>
      </c>
      <c r="W6" s="22">
        <v>33</v>
      </c>
      <c r="X6" s="22">
        <v>29</v>
      </c>
      <c r="Y6" s="22">
        <v>18</v>
      </c>
      <c r="Z6" s="22">
        <v>18</v>
      </c>
      <c r="AA6" s="22">
        <v>17</v>
      </c>
      <c r="AB6" s="23">
        <f t="shared" si="3"/>
        <v>149</v>
      </c>
      <c r="AC6" s="22">
        <v>15</v>
      </c>
      <c r="AD6" s="22">
        <v>16</v>
      </c>
      <c r="AE6" s="22">
        <v>28</v>
      </c>
      <c r="AF6" s="22">
        <v>34</v>
      </c>
      <c r="AG6" s="22">
        <v>0</v>
      </c>
      <c r="AH6" s="22">
        <v>21</v>
      </c>
      <c r="AI6" s="22">
        <v>17</v>
      </c>
      <c r="AJ6" s="23">
        <f t="shared" si="4"/>
        <v>131</v>
      </c>
      <c r="AK6" s="22">
        <v>15</v>
      </c>
      <c r="AL6" s="22">
        <v>19</v>
      </c>
      <c r="AM6" s="22">
        <v>16</v>
      </c>
      <c r="AN6" s="22">
        <v>36</v>
      </c>
      <c r="AO6" s="22">
        <v>19</v>
      </c>
      <c r="AP6" s="22">
        <v>17</v>
      </c>
      <c r="AQ6" s="22">
        <v>21</v>
      </c>
      <c r="AR6" s="23">
        <f t="shared" si="5"/>
        <v>143</v>
      </c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</row>
    <row r="7" spans="1:253" ht="19.5" customHeight="1" x14ac:dyDescent="0.2">
      <c r="A7" s="18"/>
      <c r="B7" s="19">
        <v>95000</v>
      </c>
      <c r="C7" s="20" t="s">
        <v>14</v>
      </c>
      <c r="D7" s="21">
        <f t="shared" si="0"/>
        <v>10</v>
      </c>
      <c r="E7" s="22">
        <v>1</v>
      </c>
      <c r="F7" s="22">
        <v>0</v>
      </c>
      <c r="G7" s="22">
        <v>1</v>
      </c>
      <c r="H7" s="22">
        <v>2</v>
      </c>
      <c r="I7" s="22">
        <v>0</v>
      </c>
      <c r="J7" s="22">
        <v>1</v>
      </c>
      <c r="K7" s="22">
        <v>0</v>
      </c>
      <c r="L7" s="23">
        <f t="shared" si="1"/>
        <v>5</v>
      </c>
      <c r="M7" s="22">
        <v>4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3">
        <f t="shared" si="2"/>
        <v>4</v>
      </c>
      <c r="U7" s="22">
        <v>0</v>
      </c>
      <c r="V7" s="22">
        <v>0</v>
      </c>
      <c r="W7" s="22">
        <v>0</v>
      </c>
      <c r="X7" s="22">
        <v>0</v>
      </c>
      <c r="Y7" s="22">
        <v>1</v>
      </c>
      <c r="Z7" s="22">
        <v>0</v>
      </c>
      <c r="AA7" s="22">
        <v>0</v>
      </c>
      <c r="AB7" s="23">
        <f t="shared" si="3"/>
        <v>1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3">
        <f t="shared" si="4"/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3">
        <f t="shared" si="5"/>
        <v>0</v>
      </c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</row>
    <row r="8" spans="1:253" ht="19.5" customHeight="1" x14ac:dyDescent="0.2">
      <c r="A8" s="18"/>
      <c r="B8" s="19">
        <v>50000</v>
      </c>
      <c r="C8" s="20" t="s">
        <v>15</v>
      </c>
      <c r="D8" s="21">
        <f t="shared" si="0"/>
        <v>62</v>
      </c>
      <c r="E8" s="22">
        <v>2</v>
      </c>
      <c r="F8" s="22">
        <v>2</v>
      </c>
      <c r="G8" s="22">
        <v>2</v>
      </c>
      <c r="H8" s="22">
        <v>0</v>
      </c>
      <c r="I8" s="22">
        <v>1</v>
      </c>
      <c r="J8" s="22">
        <v>2</v>
      </c>
      <c r="K8" s="22">
        <v>0</v>
      </c>
      <c r="L8" s="23">
        <f t="shared" si="1"/>
        <v>9</v>
      </c>
      <c r="M8" s="22">
        <v>1</v>
      </c>
      <c r="N8" s="22">
        <v>2</v>
      </c>
      <c r="O8" s="22">
        <v>2</v>
      </c>
      <c r="P8" s="22">
        <v>1</v>
      </c>
      <c r="Q8" s="22">
        <v>2</v>
      </c>
      <c r="R8" s="22">
        <v>2</v>
      </c>
      <c r="S8" s="22">
        <v>1</v>
      </c>
      <c r="T8" s="23">
        <f t="shared" si="2"/>
        <v>11</v>
      </c>
      <c r="U8" s="22">
        <v>2</v>
      </c>
      <c r="V8" s="22">
        <v>3</v>
      </c>
      <c r="W8" s="22">
        <v>4</v>
      </c>
      <c r="X8" s="22">
        <v>3</v>
      </c>
      <c r="Y8" s="22">
        <v>1</v>
      </c>
      <c r="Z8" s="22">
        <v>2</v>
      </c>
      <c r="AA8" s="22">
        <v>3</v>
      </c>
      <c r="AB8" s="23">
        <f t="shared" si="3"/>
        <v>18</v>
      </c>
      <c r="AC8" s="22">
        <v>0</v>
      </c>
      <c r="AD8" s="22">
        <v>5</v>
      </c>
      <c r="AE8" s="22">
        <v>1</v>
      </c>
      <c r="AF8" s="22">
        <v>6</v>
      </c>
      <c r="AG8" s="22">
        <v>0</v>
      </c>
      <c r="AH8" s="22">
        <v>0</v>
      </c>
      <c r="AI8" s="22">
        <v>1</v>
      </c>
      <c r="AJ8" s="23">
        <f t="shared" si="4"/>
        <v>13</v>
      </c>
      <c r="AK8" s="22">
        <v>3</v>
      </c>
      <c r="AL8" s="22">
        <v>1</v>
      </c>
      <c r="AM8" s="22">
        <v>0</v>
      </c>
      <c r="AN8" s="22">
        <v>4</v>
      </c>
      <c r="AO8" s="22">
        <v>0</v>
      </c>
      <c r="AP8" s="22">
        <v>2</v>
      </c>
      <c r="AQ8" s="22">
        <v>1</v>
      </c>
      <c r="AR8" s="23">
        <f t="shared" si="5"/>
        <v>11</v>
      </c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</row>
    <row r="9" spans="1:253" ht="20.100000000000001" customHeight="1" x14ac:dyDescent="0.2">
      <c r="A9" s="18"/>
      <c r="B9" s="19">
        <v>150000</v>
      </c>
      <c r="C9" s="20" t="s">
        <v>16</v>
      </c>
      <c r="D9" s="21">
        <f t="shared" si="0"/>
        <v>37</v>
      </c>
      <c r="E9" s="22">
        <v>1</v>
      </c>
      <c r="F9" s="22">
        <v>0</v>
      </c>
      <c r="G9" s="22">
        <v>0</v>
      </c>
      <c r="H9" s="22">
        <v>4</v>
      </c>
      <c r="I9" s="22">
        <v>0</v>
      </c>
      <c r="J9" s="22">
        <v>0</v>
      </c>
      <c r="K9" s="22">
        <v>0</v>
      </c>
      <c r="L9" s="23">
        <f t="shared" si="1"/>
        <v>5</v>
      </c>
      <c r="M9" s="22">
        <v>0</v>
      </c>
      <c r="N9" s="22">
        <v>2</v>
      </c>
      <c r="O9" s="22">
        <v>0</v>
      </c>
      <c r="P9" s="22">
        <v>0</v>
      </c>
      <c r="Q9" s="22">
        <v>0</v>
      </c>
      <c r="R9" s="22">
        <v>1</v>
      </c>
      <c r="S9" s="22">
        <v>1</v>
      </c>
      <c r="T9" s="23">
        <f t="shared" si="2"/>
        <v>4</v>
      </c>
      <c r="U9" s="22">
        <v>1</v>
      </c>
      <c r="V9" s="22">
        <v>1</v>
      </c>
      <c r="W9" s="22">
        <v>3</v>
      </c>
      <c r="X9" s="22">
        <v>2</v>
      </c>
      <c r="Y9" s="22">
        <v>2</v>
      </c>
      <c r="Z9" s="22">
        <v>1</v>
      </c>
      <c r="AA9" s="22">
        <v>2</v>
      </c>
      <c r="AB9" s="23">
        <f t="shared" si="3"/>
        <v>12</v>
      </c>
      <c r="AC9" s="22">
        <v>1</v>
      </c>
      <c r="AD9" s="22">
        <v>1</v>
      </c>
      <c r="AE9" s="22">
        <v>2</v>
      </c>
      <c r="AF9" s="22">
        <v>0</v>
      </c>
      <c r="AG9" s="22">
        <v>2</v>
      </c>
      <c r="AH9" s="22">
        <v>0</v>
      </c>
      <c r="AI9" s="22">
        <v>2</v>
      </c>
      <c r="AJ9" s="23">
        <f t="shared" si="4"/>
        <v>8</v>
      </c>
      <c r="AK9" s="22">
        <v>3</v>
      </c>
      <c r="AL9" s="22">
        <v>0</v>
      </c>
      <c r="AM9" s="22">
        <v>0</v>
      </c>
      <c r="AN9" s="22">
        <v>2</v>
      </c>
      <c r="AO9" s="22">
        <v>2</v>
      </c>
      <c r="AP9" s="22">
        <v>0</v>
      </c>
      <c r="AQ9" s="22">
        <v>1</v>
      </c>
      <c r="AR9" s="23">
        <f t="shared" si="5"/>
        <v>8</v>
      </c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</row>
    <row r="10" spans="1:253" ht="20.100000000000001" customHeight="1" x14ac:dyDescent="0.2">
      <c r="A10" s="18"/>
      <c r="B10" s="19">
        <v>350000</v>
      </c>
      <c r="C10" s="20" t="s">
        <v>17</v>
      </c>
      <c r="D10" s="21">
        <f t="shared" si="0"/>
        <v>13</v>
      </c>
      <c r="E10" s="22">
        <v>0</v>
      </c>
      <c r="F10" s="22">
        <v>2</v>
      </c>
      <c r="G10" s="22">
        <v>0</v>
      </c>
      <c r="H10" s="22">
        <v>1</v>
      </c>
      <c r="I10" s="22">
        <v>1</v>
      </c>
      <c r="J10" s="22">
        <v>1</v>
      </c>
      <c r="K10" s="22">
        <v>0</v>
      </c>
      <c r="L10" s="23">
        <f t="shared" si="1"/>
        <v>5</v>
      </c>
      <c r="M10" s="22">
        <v>0</v>
      </c>
      <c r="N10" s="22">
        <v>1</v>
      </c>
      <c r="O10" s="22">
        <v>1</v>
      </c>
      <c r="P10" s="22">
        <v>0</v>
      </c>
      <c r="Q10" s="22">
        <v>0</v>
      </c>
      <c r="R10" s="22">
        <v>0</v>
      </c>
      <c r="S10" s="22">
        <v>1</v>
      </c>
      <c r="T10" s="23">
        <f t="shared" si="2"/>
        <v>3</v>
      </c>
      <c r="U10" s="22">
        <v>1</v>
      </c>
      <c r="V10" s="22">
        <v>0</v>
      </c>
      <c r="W10" s="22">
        <v>0</v>
      </c>
      <c r="X10" s="22">
        <v>0</v>
      </c>
      <c r="Y10" s="22">
        <v>0</v>
      </c>
      <c r="Z10" s="22">
        <v>1</v>
      </c>
      <c r="AA10" s="22">
        <v>0</v>
      </c>
      <c r="AB10" s="23">
        <f t="shared" si="3"/>
        <v>2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1</v>
      </c>
      <c r="AJ10" s="23">
        <f t="shared" si="4"/>
        <v>1</v>
      </c>
      <c r="AK10" s="22">
        <v>1</v>
      </c>
      <c r="AL10" s="22">
        <v>0</v>
      </c>
      <c r="AM10" s="22">
        <v>1</v>
      </c>
      <c r="AN10" s="22">
        <v>0</v>
      </c>
      <c r="AO10" s="22">
        <v>0</v>
      </c>
      <c r="AP10" s="22">
        <v>0</v>
      </c>
      <c r="AQ10" s="22">
        <v>0</v>
      </c>
      <c r="AR10" s="23">
        <f t="shared" si="5"/>
        <v>2</v>
      </c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</row>
    <row r="11" spans="1:253" ht="20.100000000000001" customHeight="1" x14ac:dyDescent="0.2">
      <c r="A11" s="18"/>
      <c r="B11" s="19">
        <v>250000</v>
      </c>
      <c r="C11" s="20" t="s">
        <v>18</v>
      </c>
      <c r="D11" s="21">
        <f t="shared" si="0"/>
        <v>4</v>
      </c>
      <c r="E11" s="22">
        <v>0</v>
      </c>
      <c r="F11" s="22">
        <v>0</v>
      </c>
      <c r="G11" s="22">
        <v>0</v>
      </c>
      <c r="H11" s="22">
        <v>1</v>
      </c>
      <c r="I11" s="22">
        <v>0</v>
      </c>
      <c r="J11" s="22">
        <v>0</v>
      </c>
      <c r="K11" s="22">
        <v>0</v>
      </c>
      <c r="L11" s="23">
        <f t="shared" si="1"/>
        <v>1</v>
      </c>
      <c r="M11" s="22">
        <v>0</v>
      </c>
      <c r="N11" s="22">
        <v>0</v>
      </c>
      <c r="O11" s="22">
        <v>1</v>
      </c>
      <c r="P11" s="22">
        <v>0</v>
      </c>
      <c r="Q11" s="22">
        <v>0</v>
      </c>
      <c r="R11" s="22">
        <v>0</v>
      </c>
      <c r="S11" s="22">
        <v>0</v>
      </c>
      <c r="T11" s="23">
        <f t="shared" si="2"/>
        <v>1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3">
        <f t="shared" si="3"/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3">
        <f t="shared" si="4"/>
        <v>0</v>
      </c>
      <c r="AK11" s="22">
        <v>0</v>
      </c>
      <c r="AL11" s="22">
        <v>0</v>
      </c>
      <c r="AM11" s="22">
        <v>0</v>
      </c>
      <c r="AN11" s="22">
        <v>1</v>
      </c>
      <c r="AO11" s="22">
        <v>0</v>
      </c>
      <c r="AP11" s="22">
        <v>1</v>
      </c>
      <c r="AQ11" s="22">
        <v>0</v>
      </c>
      <c r="AR11" s="23">
        <f t="shared" si="5"/>
        <v>2</v>
      </c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</row>
    <row r="12" spans="1:253" ht="20.100000000000001" customHeight="1" x14ac:dyDescent="0.2">
      <c r="A12" s="18"/>
      <c r="B12" s="19"/>
      <c r="C12" s="24" t="s">
        <v>19</v>
      </c>
      <c r="D12" s="21"/>
      <c r="E12" s="25">
        <f>SUM(E4:E11)</f>
        <v>60</v>
      </c>
      <c r="F12" s="25">
        <f>SUM(F4:F11)</f>
        <v>80</v>
      </c>
      <c r="G12" s="25">
        <f t="shared" ref="G12:AR12" si="6">SUM(G4:G11)</f>
        <v>108</v>
      </c>
      <c r="H12" s="25">
        <f t="shared" si="6"/>
        <v>78</v>
      </c>
      <c r="I12" s="25">
        <f t="shared" si="6"/>
        <v>71</v>
      </c>
      <c r="J12" s="25">
        <f t="shared" si="6"/>
        <v>64</v>
      </c>
      <c r="K12" s="25">
        <f t="shared" si="6"/>
        <v>47</v>
      </c>
      <c r="L12" s="26">
        <f t="shared" si="6"/>
        <v>508</v>
      </c>
      <c r="M12" s="25">
        <f t="shared" si="6"/>
        <v>69</v>
      </c>
      <c r="N12" s="25">
        <f t="shared" si="6"/>
        <v>69</v>
      </c>
      <c r="O12" s="25">
        <f t="shared" si="6"/>
        <v>85</v>
      </c>
      <c r="P12" s="25">
        <f t="shared" si="6"/>
        <v>88</v>
      </c>
      <c r="Q12" s="25">
        <f t="shared" si="6"/>
        <v>65</v>
      </c>
      <c r="R12" s="25">
        <f t="shared" si="6"/>
        <v>64</v>
      </c>
      <c r="S12" s="25">
        <f t="shared" si="6"/>
        <v>70</v>
      </c>
      <c r="T12" s="26">
        <f t="shared" si="6"/>
        <v>510</v>
      </c>
      <c r="U12" s="25">
        <f t="shared" si="6"/>
        <v>67</v>
      </c>
      <c r="V12" s="25">
        <f t="shared" si="6"/>
        <v>71</v>
      </c>
      <c r="W12" s="25">
        <f t="shared" si="6"/>
        <v>115</v>
      </c>
      <c r="X12" s="25">
        <f t="shared" si="6"/>
        <v>110</v>
      </c>
      <c r="Y12" s="25">
        <f t="shared" si="6"/>
        <v>69</v>
      </c>
      <c r="Z12" s="25">
        <f t="shared" si="6"/>
        <v>70</v>
      </c>
      <c r="AA12" s="25">
        <f t="shared" si="6"/>
        <v>72</v>
      </c>
      <c r="AB12" s="26">
        <f t="shared" si="6"/>
        <v>574</v>
      </c>
      <c r="AC12" s="25">
        <f t="shared" si="6"/>
        <v>64</v>
      </c>
      <c r="AD12" s="25">
        <f t="shared" si="6"/>
        <v>69</v>
      </c>
      <c r="AE12" s="25">
        <f t="shared" si="6"/>
        <v>106</v>
      </c>
      <c r="AF12" s="25">
        <f t="shared" si="6"/>
        <v>132</v>
      </c>
      <c r="AG12" s="25">
        <f t="shared" si="6"/>
        <v>75</v>
      </c>
      <c r="AH12" s="25">
        <f>SUM(AH4:AH11)</f>
        <v>56</v>
      </c>
      <c r="AI12" s="25">
        <f t="shared" si="6"/>
        <v>74</v>
      </c>
      <c r="AJ12" s="26">
        <f t="shared" si="6"/>
        <v>576</v>
      </c>
      <c r="AK12" s="25">
        <f>SUM(AK4:AK11)</f>
        <v>81</v>
      </c>
      <c r="AL12" s="25">
        <f>SUM(AL4:AL11)</f>
        <v>77</v>
      </c>
      <c r="AM12" s="25">
        <f t="shared" si="6"/>
        <v>106</v>
      </c>
      <c r="AN12" s="25">
        <f t="shared" si="6"/>
        <v>160</v>
      </c>
      <c r="AO12" s="25">
        <f t="shared" si="6"/>
        <v>70</v>
      </c>
      <c r="AP12" s="25">
        <f t="shared" si="6"/>
        <v>76</v>
      </c>
      <c r="AQ12" s="25">
        <f t="shared" si="6"/>
        <v>73</v>
      </c>
      <c r="AR12" s="26">
        <f t="shared" si="6"/>
        <v>643</v>
      </c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</row>
    <row r="13" spans="1:253" ht="20.100000000000001" customHeight="1" x14ac:dyDescent="0.2">
      <c r="A13" s="11" t="s">
        <v>20</v>
      </c>
      <c r="B13" s="12" t="s">
        <v>21</v>
      </c>
      <c r="C13" s="13"/>
      <c r="D13" s="27" t="s">
        <v>5</v>
      </c>
      <c r="E13" s="15">
        <v>42915</v>
      </c>
      <c r="F13" s="15">
        <v>42916</v>
      </c>
      <c r="G13" s="15">
        <v>42917</v>
      </c>
      <c r="H13" s="15">
        <v>42918</v>
      </c>
      <c r="I13" s="15">
        <v>42919</v>
      </c>
      <c r="J13" s="15">
        <v>42920</v>
      </c>
      <c r="K13" s="15">
        <v>42921</v>
      </c>
      <c r="L13" s="28" t="s">
        <v>6</v>
      </c>
      <c r="M13" s="15">
        <v>42922</v>
      </c>
      <c r="N13" s="15">
        <v>42923</v>
      </c>
      <c r="O13" s="15">
        <v>42924</v>
      </c>
      <c r="P13" s="15">
        <v>42925</v>
      </c>
      <c r="Q13" s="15">
        <v>42926</v>
      </c>
      <c r="R13" s="15">
        <v>42927</v>
      </c>
      <c r="S13" s="15">
        <v>42928</v>
      </c>
      <c r="T13" s="28" t="s">
        <v>7</v>
      </c>
      <c r="U13" s="15">
        <v>42929</v>
      </c>
      <c r="V13" s="15">
        <v>42930</v>
      </c>
      <c r="W13" s="15">
        <v>42931</v>
      </c>
      <c r="X13" s="15">
        <v>42932</v>
      </c>
      <c r="Y13" s="15">
        <v>42933</v>
      </c>
      <c r="Z13" s="15">
        <v>42934</v>
      </c>
      <c r="AA13" s="15">
        <v>42935</v>
      </c>
      <c r="AB13" s="28" t="s">
        <v>8</v>
      </c>
      <c r="AC13" s="15">
        <v>42936</v>
      </c>
      <c r="AD13" s="15">
        <v>42937</v>
      </c>
      <c r="AE13" s="15">
        <v>42938</v>
      </c>
      <c r="AF13" s="15">
        <v>42939</v>
      </c>
      <c r="AG13" s="15">
        <v>42940</v>
      </c>
      <c r="AH13" s="15">
        <v>42941</v>
      </c>
      <c r="AI13" s="15">
        <v>42942</v>
      </c>
      <c r="AJ13" s="28" t="s">
        <v>9</v>
      </c>
      <c r="AK13" s="15">
        <v>42943</v>
      </c>
      <c r="AL13" s="15">
        <v>42944</v>
      </c>
      <c r="AM13" s="15">
        <v>42945</v>
      </c>
      <c r="AN13" s="15">
        <v>42946</v>
      </c>
      <c r="AO13" s="15">
        <v>42947</v>
      </c>
      <c r="AP13" s="15">
        <v>42948</v>
      </c>
      <c r="AQ13" s="15">
        <v>42949</v>
      </c>
      <c r="AR13" s="28" t="s">
        <v>10</v>
      </c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</row>
    <row r="14" spans="1:253" ht="20.100000000000001" customHeight="1" x14ac:dyDescent="0.2">
      <c r="A14" s="18"/>
      <c r="B14" s="19">
        <v>13000</v>
      </c>
      <c r="C14" s="20" t="s">
        <v>11</v>
      </c>
      <c r="D14" s="21">
        <f>SUM(L14+T14+AB14+AJ14+AR14)</f>
        <v>16588000</v>
      </c>
      <c r="E14" s="29">
        <f t="shared" ref="E14:K18" si="7">E4*$B4</f>
        <v>351000</v>
      </c>
      <c r="F14" s="30">
        <f t="shared" si="7"/>
        <v>364000</v>
      </c>
      <c r="G14" s="30">
        <f t="shared" si="7"/>
        <v>806000</v>
      </c>
      <c r="H14" s="30">
        <f t="shared" si="7"/>
        <v>416000</v>
      </c>
      <c r="I14" s="30">
        <f t="shared" si="7"/>
        <v>494000</v>
      </c>
      <c r="J14" s="30">
        <f t="shared" si="7"/>
        <v>390000</v>
      </c>
      <c r="K14" s="30">
        <f t="shared" si="7"/>
        <v>377000</v>
      </c>
      <c r="L14" s="23">
        <f t="shared" si="1"/>
        <v>3198000</v>
      </c>
      <c r="M14" s="30">
        <f t="shared" ref="M14:S18" si="8">M4*$B4</f>
        <v>416000</v>
      </c>
      <c r="N14" s="30">
        <f t="shared" si="8"/>
        <v>403000</v>
      </c>
      <c r="O14" s="30">
        <f t="shared" si="8"/>
        <v>442000</v>
      </c>
      <c r="P14" s="30">
        <f t="shared" si="8"/>
        <v>494000</v>
      </c>
      <c r="Q14" s="30">
        <f t="shared" si="8"/>
        <v>390000</v>
      </c>
      <c r="R14" s="30">
        <f t="shared" si="8"/>
        <v>364000</v>
      </c>
      <c r="S14" s="30">
        <f t="shared" si="8"/>
        <v>429000</v>
      </c>
      <c r="T14" s="23">
        <f t="shared" si="2"/>
        <v>2938000</v>
      </c>
      <c r="U14" s="30">
        <f t="shared" ref="U14:AQ21" si="9">U4*$B4</f>
        <v>403000</v>
      </c>
      <c r="V14" s="30">
        <f t="shared" si="9"/>
        <v>442000</v>
      </c>
      <c r="W14" s="30">
        <f t="shared" si="9"/>
        <v>559000</v>
      </c>
      <c r="X14" s="30">
        <f t="shared" si="9"/>
        <v>520000</v>
      </c>
      <c r="Y14" s="30">
        <f t="shared" si="9"/>
        <v>429000</v>
      </c>
      <c r="Z14" s="30">
        <f t="shared" si="9"/>
        <v>429000</v>
      </c>
      <c r="AA14" s="30">
        <f t="shared" si="9"/>
        <v>429000</v>
      </c>
      <c r="AB14" s="23">
        <f t="shared" si="3"/>
        <v>3211000</v>
      </c>
      <c r="AC14" s="30">
        <f t="shared" si="9"/>
        <v>416000</v>
      </c>
      <c r="AD14" s="30">
        <f t="shared" si="9"/>
        <v>403000</v>
      </c>
      <c r="AE14" s="30">
        <f t="shared" si="9"/>
        <v>585000</v>
      </c>
      <c r="AF14" s="30">
        <f t="shared" si="9"/>
        <v>689000</v>
      </c>
      <c r="AG14" s="30">
        <f t="shared" si="9"/>
        <v>455000</v>
      </c>
      <c r="AH14" s="30">
        <f t="shared" ref="AH14:AH21" si="10">AH4*$B4</f>
        <v>455000</v>
      </c>
      <c r="AI14" s="30">
        <f t="shared" si="9"/>
        <v>390000</v>
      </c>
      <c r="AJ14" s="23">
        <f t="shared" si="4"/>
        <v>3393000</v>
      </c>
      <c r="AK14" s="30">
        <f t="shared" si="9"/>
        <v>481000</v>
      </c>
      <c r="AL14" s="30">
        <f t="shared" ref="AL14:AL21" si="11">AL4*$B4</f>
        <v>468000</v>
      </c>
      <c r="AM14" s="30">
        <f t="shared" si="9"/>
        <v>715000</v>
      </c>
      <c r="AN14" s="30">
        <f t="shared" si="9"/>
        <v>910000</v>
      </c>
      <c r="AO14" s="30">
        <f t="shared" si="9"/>
        <v>377000</v>
      </c>
      <c r="AP14" s="30">
        <f t="shared" si="9"/>
        <v>455000</v>
      </c>
      <c r="AQ14" s="30">
        <f t="shared" si="9"/>
        <v>442000</v>
      </c>
      <c r="AR14" s="23">
        <f t="shared" si="5"/>
        <v>3848000</v>
      </c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</row>
    <row r="15" spans="1:253" ht="20.100000000000001" customHeight="1" x14ac:dyDescent="0.2">
      <c r="A15" s="18"/>
      <c r="B15" s="19">
        <v>20000</v>
      </c>
      <c r="C15" s="20" t="s">
        <v>12</v>
      </c>
      <c r="D15" s="21">
        <f t="shared" ref="D15:D21" si="12">SUM(L15+T15+AB15+AJ15+AR15)</f>
        <v>14580000</v>
      </c>
      <c r="E15" s="29">
        <f t="shared" si="7"/>
        <v>260000</v>
      </c>
      <c r="F15" s="30">
        <f t="shared" si="7"/>
        <v>420000</v>
      </c>
      <c r="G15" s="30">
        <f t="shared" si="7"/>
        <v>440000</v>
      </c>
      <c r="H15" s="30">
        <f t="shared" si="7"/>
        <v>300000</v>
      </c>
      <c r="I15" s="30">
        <f t="shared" si="7"/>
        <v>280000</v>
      </c>
      <c r="J15" s="30">
        <f t="shared" si="7"/>
        <v>340000</v>
      </c>
      <c r="K15" s="30">
        <f t="shared" si="7"/>
        <v>180000</v>
      </c>
      <c r="L15" s="23">
        <f t="shared" si="1"/>
        <v>2220000</v>
      </c>
      <c r="M15" s="30">
        <f t="shared" si="8"/>
        <v>320000</v>
      </c>
      <c r="N15" s="30">
        <f t="shared" si="8"/>
        <v>300000</v>
      </c>
      <c r="O15" s="30">
        <f t="shared" si="8"/>
        <v>480000</v>
      </c>
      <c r="P15" s="30">
        <f t="shared" si="8"/>
        <v>500000</v>
      </c>
      <c r="Q15" s="30">
        <f t="shared" si="8"/>
        <v>360000</v>
      </c>
      <c r="R15" s="30">
        <f t="shared" si="8"/>
        <v>300000</v>
      </c>
      <c r="S15" s="30">
        <f t="shared" si="8"/>
        <v>340000</v>
      </c>
      <c r="T15" s="23">
        <f t="shared" si="2"/>
        <v>2600000</v>
      </c>
      <c r="U15" s="30">
        <f t="shared" si="9"/>
        <v>300000</v>
      </c>
      <c r="V15" s="30">
        <f t="shared" si="9"/>
        <v>320000</v>
      </c>
      <c r="W15" s="30">
        <f t="shared" si="9"/>
        <v>640000</v>
      </c>
      <c r="X15" s="30">
        <f t="shared" si="9"/>
        <v>720000</v>
      </c>
      <c r="Y15" s="30">
        <f t="shared" si="9"/>
        <v>280000</v>
      </c>
      <c r="Z15" s="30">
        <f t="shared" si="9"/>
        <v>300000</v>
      </c>
      <c r="AA15" s="30">
        <f t="shared" si="9"/>
        <v>340000</v>
      </c>
      <c r="AB15" s="23">
        <f t="shared" si="3"/>
        <v>2900000</v>
      </c>
      <c r="AC15" s="30">
        <f t="shared" si="9"/>
        <v>320000</v>
      </c>
      <c r="AD15" s="30">
        <f t="shared" si="9"/>
        <v>320000</v>
      </c>
      <c r="AE15" s="30">
        <f t="shared" si="9"/>
        <v>600000</v>
      </c>
      <c r="AF15" s="30">
        <f t="shared" si="9"/>
        <v>780000</v>
      </c>
      <c r="AG15" s="30">
        <f t="shared" si="9"/>
        <v>760000</v>
      </c>
      <c r="AH15" s="30">
        <f t="shared" si="10"/>
        <v>0</v>
      </c>
      <c r="AI15" s="30">
        <f t="shared" si="9"/>
        <v>460000</v>
      </c>
      <c r="AJ15" s="23">
        <f t="shared" si="4"/>
        <v>3240000</v>
      </c>
      <c r="AK15" s="30">
        <f t="shared" si="9"/>
        <v>440000</v>
      </c>
      <c r="AL15" s="30">
        <f t="shared" si="11"/>
        <v>420000</v>
      </c>
      <c r="AM15" s="30">
        <f t="shared" si="9"/>
        <v>680000</v>
      </c>
      <c r="AN15" s="30">
        <f>AN5*$B5</f>
        <v>940000</v>
      </c>
      <c r="AO15" s="30">
        <f t="shared" si="9"/>
        <v>400000</v>
      </c>
      <c r="AP15" s="30">
        <f t="shared" si="9"/>
        <v>420000</v>
      </c>
      <c r="AQ15" s="30">
        <f t="shared" si="9"/>
        <v>320000</v>
      </c>
      <c r="AR15" s="23">
        <f t="shared" si="5"/>
        <v>3620000</v>
      </c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3" ht="20.100000000000001" customHeight="1" x14ac:dyDescent="0.2">
      <c r="A16" s="18"/>
      <c r="B16" s="19">
        <v>20000</v>
      </c>
      <c r="C16" s="20" t="s">
        <v>13</v>
      </c>
      <c r="D16" s="21">
        <f t="shared" si="12"/>
        <v>13600000</v>
      </c>
      <c r="E16" s="29">
        <f t="shared" si="7"/>
        <v>320000</v>
      </c>
      <c r="F16" s="30">
        <f t="shared" si="7"/>
        <v>540000</v>
      </c>
      <c r="G16" s="30">
        <f t="shared" si="7"/>
        <v>420000</v>
      </c>
      <c r="H16" s="30">
        <f t="shared" si="7"/>
        <v>460000</v>
      </c>
      <c r="I16" s="30">
        <f t="shared" si="7"/>
        <v>340000</v>
      </c>
      <c r="J16" s="30">
        <f t="shared" si="7"/>
        <v>260000</v>
      </c>
      <c r="K16" s="30">
        <f t="shared" si="7"/>
        <v>180000</v>
      </c>
      <c r="L16" s="23">
        <f t="shared" si="1"/>
        <v>2520000</v>
      </c>
      <c r="M16" s="30">
        <f t="shared" si="8"/>
        <v>320000</v>
      </c>
      <c r="N16" s="30">
        <f t="shared" si="8"/>
        <v>360000</v>
      </c>
      <c r="O16" s="30">
        <f t="shared" si="8"/>
        <v>460000</v>
      </c>
      <c r="P16" s="30">
        <f t="shared" si="8"/>
        <v>480000</v>
      </c>
      <c r="Q16" s="30">
        <f t="shared" si="8"/>
        <v>300000</v>
      </c>
      <c r="R16" s="30">
        <f t="shared" si="8"/>
        <v>360000</v>
      </c>
      <c r="S16" s="30">
        <f t="shared" si="8"/>
        <v>340000</v>
      </c>
      <c r="T16" s="23">
        <f t="shared" si="2"/>
        <v>2620000</v>
      </c>
      <c r="U16" s="30">
        <f t="shared" si="9"/>
        <v>340000</v>
      </c>
      <c r="V16" s="30">
        <f t="shared" si="9"/>
        <v>340000</v>
      </c>
      <c r="W16" s="30">
        <f t="shared" si="9"/>
        <v>660000</v>
      </c>
      <c r="X16" s="30">
        <f t="shared" si="9"/>
        <v>580000</v>
      </c>
      <c r="Y16" s="30">
        <f t="shared" si="9"/>
        <v>360000</v>
      </c>
      <c r="Z16" s="30">
        <f t="shared" si="9"/>
        <v>360000</v>
      </c>
      <c r="AA16" s="30">
        <f t="shared" si="9"/>
        <v>340000</v>
      </c>
      <c r="AB16" s="23">
        <f t="shared" si="3"/>
        <v>2980000</v>
      </c>
      <c r="AC16" s="30">
        <f t="shared" si="9"/>
        <v>300000</v>
      </c>
      <c r="AD16" s="30">
        <f t="shared" si="9"/>
        <v>320000</v>
      </c>
      <c r="AE16" s="30">
        <f t="shared" si="9"/>
        <v>560000</v>
      </c>
      <c r="AF16" s="30">
        <f t="shared" si="9"/>
        <v>680000</v>
      </c>
      <c r="AG16" s="30">
        <f t="shared" si="9"/>
        <v>0</v>
      </c>
      <c r="AH16" s="30">
        <f t="shared" si="10"/>
        <v>420000</v>
      </c>
      <c r="AI16" s="30">
        <f t="shared" si="9"/>
        <v>340000</v>
      </c>
      <c r="AJ16" s="23">
        <f t="shared" si="4"/>
        <v>2620000</v>
      </c>
      <c r="AK16" s="30">
        <f t="shared" si="9"/>
        <v>300000</v>
      </c>
      <c r="AL16" s="30">
        <f t="shared" si="11"/>
        <v>380000</v>
      </c>
      <c r="AM16" s="30">
        <f t="shared" si="9"/>
        <v>320000</v>
      </c>
      <c r="AN16" s="30">
        <f t="shared" si="9"/>
        <v>720000</v>
      </c>
      <c r="AO16" s="30">
        <f t="shared" si="9"/>
        <v>380000</v>
      </c>
      <c r="AP16" s="30">
        <f t="shared" si="9"/>
        <v>340000</v>
      </c>
      <c r="AQ16" s="30">
        <f t="shared" si="9"/>
        <v>420000</v>
      </c>
      <c r="AR16" s="23">
        <f t="shared" si="5"/>
        <v>2860000</v>
      </c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</row>
    <row r="17" spans="1:253" ht="20.100000000000001" customHeight="1" x14ac:dyDescent="0.2">
      <c r="A17" s="18"/>
      <c r="B17" s="19">
        <v>95000</v>
      </c>
      <c r="C17" s="20" t="s">
        <v>14</v>
      </c>
      <c r="D17" s="21">
        <f t="shared" si="12"/>
        <v>950000</v>
      </c>
      <c r="E17" s="29">
        <f t="shared" si="7"/>
        <v>95000</v>
      </c>
      <c r="F17" s="30">
        <f t="shared" si="7"/>
        <v>0</v>
      </c>
      <c r="G17" s="30">
        <f t="shared" si="7"/>
        <v>95000</v>
      </c>
      <c r="H17" s="30">
        <f t="shared" si="7"/>
        <v>190000</v>
      </c>
      <c r="I17" s="30">
        <f t="shared" si="7"/>
        <v>0</v>
      </c>
      <c r="J17" s="30">
        <f t="shared" si="7"/>
        <v>95000</v>
      </c>
      <c r="K17" s="30">
        <f t="shared" si="7"/>
        <v>0</v>
      </c>
      <c r="L17" s="23">
        <f t="shared" si="1"/>
        <v>475000</v>
      </c>
      <c r="M17" s="30">
        <f t="shared" si="8"/>
        <v>380000</v>
      </c>
      <c r="N17" s="30">
        <f t="shared" si="8"/>
        <v>0</v>
      </c>
      <c r="O17" s="30">
        <f t="shared" si="8"/>
        <v>0</v>
      </c>
      <c r="P17" s="30">
        <f t="shared" si="8"/>
        <v>0</v>
      </c>
      <c r="Q17" s="30">
        <f t="shared" si="8"/>
        <v>0</v>
      </c>
      <c r="R17" s="30">
        <f t="shared" si="8"/>
        <v>0</v>
      </c>
      <c r="S17" s="30">
        <f t="shared" si="8"/>
        <v>0</v>
      </c>
      <c r="T17" s="23">
        <f t="shared" si="2"/>
        <v>380000</v>
      </c>
      <c r="U17" s="30">
        <f t="shared" si="9"/>
        <v>0</v>
      </c>
      <c r="V17" s="30">
        <f t="shared" si="9"/>
        <v>0</v>
      </c>
      <c r="W17" s="30">
        <f t="shared" si="9"/>
        <v>0</v>
      </c>
      <c r="X17" s="30">
        <f t="shared" si="9"/>
        <v>0</v>
      </c>
      <c r="Y17" s="30">
        <f t="shared" si="9"/>
        <v>95000</v>
      </c>
      <c r="Z17" s="30">
        <f t="shared" si="9"/>
        <v>0</v>
      </c>
      <c r="AA17" s="30">
        <f t="shared" si="9"/>
        <v>0</v>
      </c>
      <c r="AB17" s="23">
        <f t="shared" si="3"/>
        <v>95000</v>
      </c>
      <c r="AC17" s="30">
        <f t="shared" si="9"/>
        <v>0</v>
      </c>
      <c r="AD17" s="30">
        <f t="shared" si="9"/>
        <v>0</v>
      </c>
      <c r="AE17" s="30">
        <f t="shared" si="9"/>
        <v>0</v>
      </c>
      <c r="AF17" s="30">
        <f t="shared" si="9"/>
        <v>0</v>
      </c>
      <c r="AG17" s="30">
        <f t="shared" si="9"/>
        <v>0</v>
      </c>
      <c r="AH17" s="30">
        <f t="shared" si="10"/>
        <v>0</v>
      </c>
      <c r="AI17" s="30">
        <f t="shared" si="9"/>
        <v>0</v>
      </c>
      <c r="AJ17" s="23">
        <f t="shared" si="4"/>
        <v>0</v>
      </c>
      <c r="AK17" s="30">
        <f t="shared" si="9"/>
        <v>0</v>
      </c>
      <c r="AL17" s="30">
        <f t="shared" si="11"/>
        <v>0</v>
      </c>
      <c r="AM17" s="30">
        <f t="shared" si="9"/>
        <v>0</v>
      </c>
      <c r="AN17" s="30">
        <f t="shared" si="9"/>
        <v>0</v>
      </c>
      <c r="AO17" s="30">
        <f t="shared" si="9"/>
        <v>0</v>
      </c>
      <c r="AP17" s="30">
        <f t="shared" si="9"/>
        <v>0</v>
      </c>
      <c r="AQ17" s="30">
        <f t="shared" si="9"/>
        <v>0</v>
      </c>
      <c r="AR17" s="23">
        <f t="shared" si="5"/>
        <v>0</v>
      </c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</row>
    <row r="18" spans="1:253" ht="20.100000000000001" customHeight="1" x14ac:dyDescent="0.2">
      <c r="A18" s="18"/>
      <c r="B18" s="19">
        <v>50000</v>
      </c>
      <c r="C18" s="20" t="s">
        <v>15</v>
      </c>
      <c r="D18" s="21">
        <f>SUM(L18+T18+AB18+AJ18+AR18)</f>
        <v>3100000</v>
      </c>
      <c r="E18" s="29">
        <f>E8*$B8</f>
        <v>100000</v>
      </c>
      <c r="F18" s="30">
        <f t="shared" si="7"/>
        <v>100000</v>
      </c>
      <c r="G18" s="30">
        <f t="shared" si="7"/>
        <v>100000</v>
      </c>
      <c r="H18" s="30">
        <f t="shared" si="7"/>
        <v>0</v>
      </c>
      <c r="I18" s="30">
        <f t="shared" si="7"/>
        <v>50000</v>
      </c>
      <c r="J18" s="30">
        <f t="shared" si="7"/>
        <v>100000</v>
      </c>
      <c r="K18" s="30">
        <f t="shared" si="7"/>
        <v>0</v>
      </c>
      <c r="L18" s="23">
        <f t="shared" si="1"/>
        <v>450000</v>
      </c>
      <c r="M18" s="30">
        <f t="shared" si="8"/>
        <v>50000</v>
      </c>
      <c r="N18" s="30">
        <f t="shared" si="8"/>
        <v>100000</v>
      </c>
      <c r="O18" s="30">
        <f t="shared" si="8"/>
        <v>100000</v>
      </c>
      <c r="P18" s="30">
        <f t="shared" si="8"/>
        <v>50000</v>
      </c>
      <c r="Q18" s="30">
        <f t="shared" si="8"/>
        <v>100000</v>
      </c>
      <c r="R18" s="30">
        <f t="shared" si="8"/>
        <v>100000</v>
      </c>
      <c r="S18" s="30">
        <f t="shared" si="8"/>
        <v>50000</v>
      </c>
      <c r="T18" s="23">
        <f t="shared" si="2"/>
        <v>550000</v>
      </c>
      <c r="U18" s="30">
        <f t="shared" si="9"/>
        <v>100000</v>
      </c>
      <c r="V18" s="30">
        <f t="shared" si="9"/>
        <v>150000</v>
      </c>
      <c r="W18" s="30">
        <f t="shared" si="9"/>
        <v>200000</v>
      </c>
      <c r="X18" s="30">
        <f t="shared" si="9"/>
        <v>150000</v>
      </c>
      <c r="Y18" s="30">
        <f t="shared" si="9"/>
        <v>50000</v>
      </c>
      <c r="Z18" s="30">
        <f t="shared" si="9"/>
        <v>100000</v>
      </c>
      <c r="AA18" s="30">
        <f>AA8*$B8</f>
        <v>150000</v>
      </c>
      <c r="AB18" s="23">
        <f t="shared" si="3"/>
        <v>900000</v>
      </c>
      <c r="AC18" s="30">
        <f t="shared" si="9"/>
        <v>0</v>
      </c>
      <c r="AD18" s="30">
        <f t="shared" si="9"/>
        <v>250000</v>
      </c>
      <c r="AE18" s="30">
        <f t="shared" si="9"/>
        <v>50000</v>
      </c>
      <c r="AF18" s="30">
        <f t="shared" si="9"/>
        <v>300000</v>
      </c>
      <c r="AG18" s="30">
        <f t="shared" si="9"/>
        <v>0</v>
      </c>
      <c r="AH18" s="30">
        <f t="shared" si="10"/>
        <v>0</v>
      </c>
      <c r="AI18" s="30">
        <f t="shared" si="9"/>
        <v>50000</v>
      </c>
      <c r="AJ18" s="23">
        <f t="shared" si="4"/>
        <v>650000</v>
      </c>
      <c r="AK18" s="30">
        <f t="shared" si="9"/>
        <v>150000</v>
      </c>
      <c r="AL18" s="30">
        <f t="shared" si="11"/>
        <v>50000</v>
      </c>
      <c r="AM18" s="30">
        <f t="shared" si="9"/>
        <v>0</v>
      </c>
      <c r="AN18" s="30">
        <f t="shared" si="9"/>
        <v>200000</v>
      </c>
      <c r="AO18" s="30">
        <f t="shared" si="9"/>
        <v>0</v>
      </c>
      <c r="AP18" s="30">
        <f t="shared" si="9"/>
        <v>100000</v>
      </c>
      <c r="AQ18" s="30">
        <f t="shared" si="9"/>
        <v>50000</v>
      </c>
      <c r="AR18" s="23">
        <f t="shared" si="5"/>
        <v>550000</v>
      </c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</row>
    <row r="19" spans="1:253" ht="20.100000000000001" customHeight="1" x14ac:dyDescent="0.2">
      <c r="A19" s="18"/>
      <c r="B19" s="19">
        <v>150000</v>
      </c>
      <c r="C19" s="20" t="s">
        <v>16</v>
      </c>
      <c r="D19" s="21">
        <f>SUM(L19+T19+AB19+AJ19+AR19)</f>
        <v>5310000</v>
      </c>
      <c r="E19" s="29">
        <f>E9*$B9-30000</f>
        <v>120000</v>
      </c>
      <c r="F19" s="29">
        <f t="shared" ref="F19:Z19" si="13">F9*$B9-30000</f>
        <v>-30000</v>
      </c>
      <c r="G19" s="29">
        <f t="shared" si="13"/>
        <v>-30000</v>
      </c>
      <c r="H19" s="29">
        <f t="shared" si="13"/>
        <v>570000</v>
      </c>
      <c r="I19" s="29">
        <f t="shared" si="13"/>
        <v>-30000</v>
      </c>
      <c r="J19" s="29">
        <f t="shared" si="13"/>
        <v>-30000</v>
      </c>
      <c r="K19" s="29">
        <f t="shared" si="13"/>
        <v>-30000</v>
      </c>
      <c r="L19" s="31">
        <f t="shared" si="13"/>
        <v>720000</v>
      </c>
      <c r="M19" s="29">
        <f t="shared" si="13"/>
        <v>-30000</v>
      </c>
      <c r="N19" s="29">
        <f t="shared" si="13"/>
        <v>270000</v>
      </c>
      <c r="O19" s="29">
        <f t="shared" si="13"/>
        <v>-30000</v>
      </c>
      <c r="P19" s="29">
        <f t="shared" si="13"/>
        <v>-30000</v>
      </c>
      <c r="Q19" s="29">
        <f t="shared" si="13"/>
        <v>-30000</v>
      </c>
      <c r="R19" s="29">
        <f t="shared" si="13"/>
        <v>120000</v>
      </c>
      <c r="S19" s="29">
        <f t="shared" si="13"/>
        <v>120000</v>
      </c>
      <c r="T19" s="31">
        <f t="shared" si="13"/>
        <v>570000</v>
      </c>
      <c r="U19" s="29">
        <f t="shared" si="13"/>
        <v>120000</v>
      </c>
      <c r="V19" s="29">
        <f t="shared" si="13"/>
        <v>120000</v>
      </c>
      <c r="W19" s="29">
        <f t="shared" si="13"/>
        <v>420000</v>
      </c>
      <c r="X19" s="29">
        <f t="shared" si="13"/>
        <v>270000</v>
      </c>
      <c r="Y19" s="29">
        <f t="shared" si="13"/>
        <v>270000</v>
      </c>
      <c r="Z19" s="29">
        <f t="shared" si="13"/>
        <v>120000</v>
      </c>
      <c r="AA19" s="30">
        <f>AA9*$B9</f>
        <v>300000</v>
      </c>
      <c r="AB19" s="23">
        <f t="shared" si="3"/>
        <v>1620000</v>
      </c>
      <c r="AC19" s="30">
        <f t="shared" si="9"/>
        <v>150000</v>
      </c>
      <c r="AD19" s="30">
        <f t="shared" si="9"/>
        <v>150000</v>
      </c>
      <c r="AE19" s="30">
        <f t="shared" si="9"/>
        <v>300000</v>
      </c>
      <c r="AF19" s="30">
        <f t="shared" si="9"/>
        <v>0</v>
      </c>
      <c r="AG19" s="30">
        <f t="shared" si="9"/>
        <v>300000</v>
      </c>
      <c r="AH19" s="30">
        <f t="shared" si="10"/>
        <v>0</v>
      </c>
      <c r="AI19" s="30">
        <f t="shared" si="9"/>
        <v>300000</v>
      </c>
      <c r="AJ19" s="23">
        <f t="shared" si="4"/>
        <v>1200000</v>
      </c>
      <c r="AK19" s="30">
        <f t="shared" si="9"/>
        <v>450000</v>
      </c>
      <c r="AL19" s="30">
        <f t="shared" si="11"/>
        <v>0</v>
      </c>
      <c r="AM19" s="30">
        <f t="shared" si="9"/>
        <v>0</v>
      </c>
      <c r="AN19" s="30">
        <f t="shared" si="9"/>
        <v>300000</v>
      </c>
      <c r="AO19" s="30">
        <f t="shared" si="9"/>
        <v>300000</v>
      </c>
      <c r="AP19" s="30">
        <f t="shared" si="9"/>
        <v>0</v>
      </c>
      <c r="AQ19" s="30">
        <f t="shared" si="9"/>
        <v>150000</v>
      </c>
      <c r="AR19" s="23">
        <f t="shared" si="5"/>
        <v>1200000</v>
      </c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</row>
    <row r="20" spans="1:253" ht="20.100000000000001" customHeight="1" x14ac:dyDescent="0.2">
      <c r="A20" s="18"/>
      <c r="B20" s="19">
        <v>350000</v>
      </c>
      <c r="C20" s="20" t="s">
        <v>17</v>
      </c>
      <c r="D20" s="21">
        <f>SUM(L20+T20+AB20+AJ20+AR20)</f>
        <v>3920000</v>
      </c>
      <c r="E20" s="29">
        <f>E10*$B10-70000</f>
        <v>-70000</v>
      </c>
      <c r="F20" s="29">
        <f t="shared" ref="F20:AA20" si="14">F10*$B10-70000</f>
        <v>630000</v>
      </c>
      <c r="G20" s="29">
        <f>G10*$B10-70000</f>
        <v>-70000</v>
      </c>
      <c r="H20" s="29">
        <f t="shared" si="14"/>
        <v>280000</v>
      </c>
      <c r="I20" s="29">
        <f t="shared" si="14"/>
        <v>280000</v>
      </c>
      <c r="J20" s="29">
        <f t="shared" si="14"/>
        <v>280000</v>
      </c>
      <c r="K20" s="29">
        <f t="shared" si="14"/>
        <v>-70000</v>
      </c>
      <c r="L20" s="31">
        <f t="shared" si="14"/>
        <v>1680000</v>
      </c>
      <c r="M20" s="29">
        <f t="shared" si="14"/>
        <v>-70000</v>
      </c>
      <c r="N20" s="29">
        <f t="shared" si="14"/>
        <v>280000</v>
      </c>
      <c r="O20" s="29">
        <f t="shared" si="14"/>
        <v>280000</v>
      </c>
      <c r="P20" s="29">
        <f t="shared" si="14"/>
        <v>-70000</v>
      </c>
      <c r="Q20" s="29">
        <f t="shared" si="14"/>
        <v>-70000</v>
      </c>
      <c r="R20" s="29">
        <f t="shared" si="14"/>
        <v>-70000</v>
      </c>
      <c r="S20" s="29">
        <f t="shared" si="14"/>
        <v>280000</v>
      </c>
      <c r="T20" s="31">
        <f t="shared" si="14"/>
        <v>980000</v>
      </c>
      <c r="U20" s="29">
        <f t="shared" si="14"/>
        <v>280000</v>
      </c>
      <c r="V20" s="29">
        <f t="shared" si="14"/>
        <v>-70000</v>
      </c>
      <c r="W20" s="29">
        <f t="shared" si="14"/>
        <v>-70000</v>
      </c>
      <c r="X20" s="29">
        <f t="shared" si="14"/>
        <v>-70000</v>
      </c>
      <c r="Y20" s="29">
        <f t="shared" si="14"/>
        <v>-70000</v>
      </c>
      <c r="Z20" s="29">
        <f t="shared" si="14"/>
        <v>280000</v>
      </c>
      <c r="AA20" s="29">
        <f t="shared" si="14"/>
        <v>-70000</v>
      </c>
      <c r="AB20" s="23">
        <f t="shared" si="3"/>
        <v>210000</v>
      </c>
      <c r="AC20" s="30">
        <f t="shared" si="9"/>
        <v>0</v>
      </c>
      <c r="AD20" s="30">
        <f t="shared" si="9"/>
        <v>0</v>
      </c>
      <c r="AE20" s="30">
        <f t="shared" si="9"/>
        <v>0</v>
      </c>
      <c r="AF20" s="30">
        <f t="shared" si="9"/>
        <v>0</v>
      </c>
      <c r="AG20" s="30">
        <f t="shared" si="9"/>
        <v>0</v>
      </c>
      <c r="AH20" s="30">
        <f t="shared" si="10"/>
        <v>0</v>
      </c>
      <c r="AI20" s="30">
        <f t="shared" si="9"/>
        <v>350000</v>
      </c>
      <c r="AJ20" s="23">
        <f t="shared" si="4"/>
        <v>350000</v>
      </c>
      <c r="AK20" s="30">
        <f t="shared" si="9"/>
        <v>350000</v>
      </c>
      <c r="AL20" s="30">
        <f t="shared" si="11"/>
        <v>0</v>
      </c>
      <c r="AM20" s="30">
        <f t="shared" si="9"/>
        <v>350000</v>
      </c>
      <c r="AN20" s="30">
        <f t="shared" si="9"/>
        <v>0</v>
      </c>
      <c r="AO20" s="30">
        <f t="shared" si="9"/>
        <v>0</v>
      </c>
      <c r="AP20" s="30">
        <f t="shared" si="9"/>
        <v>0</v>
      </c>
      <c r="AQ20" s="30">
        <f t="shared" si="9"/>
        <v>0</v>
      </c>
      <c r="AR20" s="23">
        <f t="shared" si="5"/>
        <v>700000</v>
      </c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</row>
    <row r="21" spans="1:253" ht="20.100000000000001" customHeight="1" x14ac:dyDescent="0.2">
      <c r="A21" s="18"/>
      <c r="B21" s="19">
        <v>250000</v>
      </c>
      <c r="C21" s="20" t="s">
        <v>18</v>
      </c>
      <c r="D21" s="21">
        <f t="shared" si="12"/>
        <v>600000</v>
      </c>
      <c r="E21" s="29">
        <f>E11*$B11-50000</f>
        <v>-50000</v>
      </c>
      <c r="F21" s="29">
        <f t="shared" ref="F21:Z21" si="15">F11*$B11-50000</f>
        <v>-50000</v>
      </c>
      <c r="G21" s="29">
        <f t="shared" si="15"/>
        <v>-50000</v>
      </c>
      <c r="H21" s="29">
        <f t="shared" si="15"/>
        <v>200000</v>
      </c>
      <c r="I21" s="29">
        <f t="shared" si="15"/>
        <v>-50000</v>
      </c>
      <c r="J21" s="29">
        <f t="shared" si="15"/>
        <v>-50000</v>
      </c>
      <c r="K21" s="29">
        <f t="shared" si="15"/>
        <v>-50000</v>
      </c>
      <c r="L21" s="31">
        <f t="shared" si="15"/>
        <v>200000</v>
      </c>
      <c r="M21" s="29">
        <f t="shared" si="15"/>
        <v>-50000</v>
      </c>
      <c r="N21" s="29">
        <f t="shared" si="15"/>
        <v>-50000</v>
      </c>
      <c r="O21" s="29">
        <f t="shared" si="15"/>
        <v>200000</v>
      </c>
      <c r="P21" s="29">
        <f t="shared" si="15"/>
        <v>-50000</v>
      </c>
      <c r="Q21" s="29">
        <f t="shared" si="15"/>
        <v>-50000</v>
      </c>
      <c r="R21" s="29">
        <f t="shared" si="15"/>
        <v>-50000</v>
      </c>
      <c r="S21" s="29">
        <f t="shared" si="15"/>
        <v>-50000</v>
      </c>
      <c r="T21" s="31">
        <f t="shared" si="15"/>
        <v>200000</v>
      </c>
      <c r="U21" s="29">
        <f t="shared" si="15"/>
        <v>-50000</v>
      </c>
      <c r="V21" s="29">
        <f t="shared" si="15"/>
        <v>-50000</v>
      </c>
      <c r="W21" s="29">
        <f t="shared" si="15"/>
        <v>-50000</v>
      </c>
      <c r="X21" s="29">
        <f t="shared" si="15"/>
        <v>-50000</v>
      </c>
      <c r="Y21" s="29">
        <f t="shared" si="15"/>
        <v>-50000</v>
      </c>
      <c r="Z21" s="29">
        <f t="shared" si="15"/>
        <v>-50000</v>
      </c>
      <c r="AA21" s="30">
        <f>AA11*$B11</f>
        <v>0</v>
      </c>
      <c r="AB21" s="23">
        <f t="shared" si="3"/>
        <v>-300000</v>
      </c>
      <c r="AC21" s="30">
        <f t="shared" si="9"/>
        <v>0</v>
      </c>
      <c r="AD21" s="30">
        <f t="shared" si="9"/>
        <v>0</v>
      </c>
      <c r="AE21" s="30">
        <f t="shared" si="9"/>
        <v>0</v>
      </c>
      <c r="AF21" s="30">
        <f t="shared" si="9"/>
        <v>0</v>
      </c>
      <c r="AG21" s="30">
        <f t="shared" si="9"/>
        <v>0</v>
      </c>
      <c r="AH21" s="30">
        <f t="shared" si="10"/>
        <v>0</v>
      </c>
      <c r="AI21" s="30">
        <f t="shared" si="9"/>
        <v>0</v>
      </c>
      <c r="AJ21" s="23">
        <f t="shared" si="4"/>
        <v>0</v>
      </c>
      <c r="AK21" s="30">
        <f t="shared" si="9"/>
        <v>0</v>
      </c>
      <c r="AL21" s="30">
        <f t="shared" si="11"/>
        <v>0</v>
      </c>
      <c r="AM21" s="30">
        <f t="shared" si="9"/>
        <v>0</v>
      </c>
      <c r="AN21" s="30">
        <f t="shared" si="9"/>
        <v>250000</v>
      </c>
      <c r="AO21" s="30">
        <f t="shared" si="9"/>
        <v>0</v>
      </c>
      <c r="AP21" s="30">
        <f t="shared" si="9"/>
        <v>250000</v>
      </c>
      <c r="AQ21" s="30">
        <f t="shared" si="9"/>
        <v>0</v>
      </c>
      <c r="AR21" s="23">
        <f t="shared" si="5"/>
        <v>500000</v>
      </c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</row>
    <row r="22" spans="1:253" s="41" customFormat="1" ht="20.100000000000001" customHeight="1" x14ac:dyDescent="0.2">
      <c r="A22" s="32"/>
      <c r="B22" s="33"/>
      <c r="C22" s="34" t="s">
        <v>22</v>
      </c>
      <c r="D22" s="35">
        <f>SUM(D14:D21)-SUM(D19:D21)</f>
        <v>48818000</v>
      </c>
      <c r="E22" s="36">
        <f>SUM(E14:E21)</f>
        <v>1126000</v>
      </c>
      <c r="F22" s="37">
        <f t="shared" ref="F22:O22" si="16">SUM(F14:F21)</f>
        <v>1974000</v>
      </c>
      <c r="G22" s="37">
        <f t="shared" si="16"/>
        <v>1711000</v>
      </c>
      <c r="H22" s="37">
        <f t="shared" si="16"/>
        <v>2416000</v>
      </c>
      <c r="I22" s="37">
        <f t="shared" si="16"/>
        <v>1364000</v>
      </c>
      <c r="J22" s="37">
        <f t="shared" si="16"/>
        <v>1385000</v>
      </c>
      <c r="K22" s="38">
        <f t="shared" si="16"/>
        <v>587000</v>
      </c>
      <c r="L22" s="39">
        <f>SUM(E22:K22)</f>
        <v>10563000</v>
      </c>
      <c r="M22" s="36">
        <f t="shared" si="16"/>
        <v>1336000</v>
      </c>
      <c r="N22" s="37">
        <f t="shared" si="16"/>
        <v>1663000</v>
      </c>
      <c r="O22" s="37">
        <f t="shared" si="16"/>
        <v>1932000</v>
      </c>
      <c r="P22" s="37">
        <f>SUM(P14:P21)</f>
        <v>1374000</v>
      </c>
      <c r="Q22" s="37">
        <f>SUM(Q14:Q21)</f>
        <v>1000000</v>
      </c>
      <c r="R22" s="37">
        <f>SUM(R14:R21)</f>
        <v>1124000</v>
      </c>
      <c r="S22" s="38">
        <f>SUM(S14:S21)</f>
        <v>1509000</v>
      </c>
      <c r="T22" s="39">
        <f>SUM(M22:S22)</f>
        <v>9938000</v>
      </c>
      <c r="U22" s="36">
        <f t="shared" ref="U22:AA22" si="17">SUM(U14:U21)</f>
        <v>1493000</v>
      </c>
      <c r="V22" s="37">
        <f t="shared" si="17"/>
        <v>1252000</v>
      </c>
      <c r="W22" s="37">
        <f t="shared" si="17"/>
        <v>2359000</v>
      </c>
      <c r="X22" s="37">
        <f t="shared" si="17"/>
        <v>2120000</v>
      </c>
      <c r="Y22" s="37">
        <f t="shared" si="17"/>
        <v>1364000</v>
      </c>
      <c r="Z22" s="37">
        <f t="shared" si="17"/>
        <v>1539000</v>
      </c>
      <c r="AA22" s="38">
        <f t="shared" si="17"/>
        <v>1489000</v>
      </c>
      <c r="AB22" s="39">
        <f>SUM(U22:AA22)</f>
        <v>11616000</v>
      </c>
      <c r="AC22" s="36">
        <f t="shared" ref="AC22:AQ22" si="18">SUM(AC14:AC21)</f>
        <v>1186000</v>
      </c>
      <c r="AD22" s="37">
        <f t="shared" si="18"/>
        <v>1443000</v>
      </c>
      <c r="AE22" s="37">
        <f t="shared" si="18"/>
        <v>2095000</v>
      </c>
      <c r="AF22" s="37">
        <f t="shared" si="18"/>
        <v>2449000</v>
      </c>
      <c r="AG22" s="37">
        <f t="shared" si="18"/>
        <v>1515000</v>
      </c>
      <c r="AH22" s="37">
        <f t="shared" si="18"/>
        <v>875000</v>
      </c>
      <c r="AI22" s="38">
        <f t="shared" si="18"/>
        <v>1890000</v>
      </c>
      <c r="AJ22" s="39">
        <f>SUM(AC22:AI22)</f>
        <v>11453000</v>
      </c>
      <c r="AK22" s="36">
        <f t="shared" si="18"/>
        <v>2171000</v>
      </c>
      <c r="AL22" s="37">
        <f t="shared" si="18"/>
        <v>1318000</v>
      </c>
      <c r="AM22" s="37">
        <f t="shared" si="18"/>
        <v>2065000</v>
      </c>
      <c r="AN22" s="37">
        <f t="shared" si="18"/>
        <v>3320000</v>
      </c>
      <c r="AO22" s="37">
        <f t="shared" si="18"/>
        <v>1457000</v>
      </c>
      <c r="AP22" s="37">
        <f t="shared" si="18"/>
        <v>1565000</v>
      </c>
      <c r="AQ22" s="38">
        <f t="shared" si="18"/>
        <v>1382000</v>
      </c>
      <c r="AR22" s="39">
        <f>SUM(AK22:AQ22)</f>
        <v>13278000</v>
      </c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</row>
    <row r="23" spans="1:253" s="50" customFormat="1" ht="20.100000000000001" customHeight="1" x14ac:dyDescent="0.2">
      <c r="A23" s="42"/>
      <c r="B23" s="43"/>
      <c r="C23" s="44" t="s">
        <v>23</v>
      </c>
      <c r="D23" s="45">
        <f>D22/'[1]Plan launch 6 Cheese'!$D$26</f>
        <v>0.24723607910663184</v>
      </c>
      <c r="E23" s="46">
        <f>E22/'[1]Plan launch 6 Cheese'!$O$26</f>
        <v>1.890848026868178E-2</v>
      </c>
      <c r="F23" s="47">
        <f>F22/'[1]Plan launch 6 Cheese'!$O$26</f>
        <v>3.3148614609571789E-2</v>
      </c>
      <c r="G23" s="47">
        <f>G22/'[1]Plan launch 6 Cheese'!$O$26</f>
        <v>2.873215785054576E-2</v>
      </c>
      <c r="H23" s="47">
        <f>H22/'[1]Plan launch 6 Cheese'!$O$26</f>
        <v>4.0570948782535685E-2</v>
      </c>
      <c r="I23" s="47">
        <f>I22/'[1]Plan launch 6 Cheese'!$O$26</f>
        <v>2.290512174643157E-2</v>
      </c>
      <c r="J23" s="47">
        <f>J22/'[1]Plan launch 6 Cheese'!$O$26</f>
        <v>2.325776658270361E-2</v>
      </c>
      <c r="K23" s="48">
        <f>K22/'[1]Plan launch 6 Cheese'!$O$26</f>
        <v>9.8572628043660793E-3</v>
      </c>
      <c r="L23" s="45">
        <f>L22/'[1]Plan launch 6 Cheese'!$O$26</f>
        <v>0.17738035264483626</v>
      </c>
      <c r="M23" s="46">
        <f>M22/'[1]Plan launch 6 Cheese'!$O$26</f>
        <v>2.2434928631402184E-2</v>
      </c>
      <c r="N23" s="47">
        <f>N22/'[1]Plan launch 6 Cheese'!$O$26</f>
        <v>2.7926112510495382E-2</v>
      </c>
      <c r="O23" s="47">
        <f>O22/'[1]Plan launch 6 Cheese'!$O$26</f>
        <v>3.2443324937027708E-2</v>
      </c>
      <c r="P23" s="47">
        <f>P22/'[1]Plan launch 6 Cheese'!$O$26</f>
        <v>2.3073047858942066E-2</v>
      </c>
      <c r="Q23" s="47">
        <f>Q22/'[1]Plan launch 6 Cheese'!$O$26</f>
        <v>1.6792611251049538E-2</v>
      </c>
      <c r="R23" s="47">
        <f>R22/'[1]Plan launch 6 Cheese'!$O$26</f>
        <v>1.8874895046179681E-2</v>
      </c>
      <c r="S23" s="48">
        <f>S22/'[1]Plan launch 6 Cheese'!$O$26</f>
        <v>2.5340050377833753E-2</v>
      </c>
      <c r="T23" s="45">
        <f>T22/'[1]Plan launch 6 Cheese'!$O$26</f>
        <v>0.16688497061293031</v>
      </c>
      <c r="U23" s="46">
        <f>U22/'[1]Plan launch 6 Cheese'!$O$26</f>
        <v>2.5071368597816959E-2</v>
      </c>
      <c r="V23" s="47">
        <f>V22/'[1]Plan launch 6 Cheese'!$O$26</f>
        <v>2.1024349286314022E-2</v>
      </c>
      <c r="W23" s="47">
        <f>W22/'[1]Plan launch 6 Cheese'!$O$26</f>
        <v>3.9613769941225861E-2</v>
      </c>
      <c r="X23" s="47">
        <f>X22/'[1]Plan launch 6 Cheese'!$O$26</f>
        <v>3.5600335852225024E-2</v>
      </c>
      <c r="Y23" s="47">
        <f>Y22/'[1]Plan launch 6 Cheese'!$O$26</f>
        <v>2.290512174643157E-2</v>
      </c>
      <c r="Z23" s="47">
        <f>Z22/'[1]Plan launch 6 Cheese'!$O$26</f>
        <v>2.5843828715365239E-2</v>
      </c>
      <c r="AA23" s="48">
        <f>AA22/'[1]Plan launch 6 Cheese'!$O$26</f>
        <v>2.5004198152812761E-2</v>
      </c>
      <c r="AB23" s="45">
        <f>AB22/'[1]Plan launch 6 Cheese'!$O$26</f>
        <v>0.19506297229219144</v>
      </c>
      <c r="AC23" s="46">
        <f>AC22/'[1]Plan launch 6 Cheese'!$O$26</f>
        <v>1.9916036943744754E-2</v>
      </c>
      <c r="AD23" s="47">
        <f>AD22/'[1]Plan launch 6 Cheese'!$O$26</f>
        <v>2.4231738035264485E-2</v>
      </c>
      <c r="AE23" s="47">
        <f>AE22/'[1]Plan launch 6 Cheese'!$O$26</f>
        <v>3.5180520570948781E-2</v>
      </c>
      <c r="AF23" s="47">
        <f>AF22/'[1]Plan launch 6 Cheese'!$O$26</f>
        <v>4.1125104953820317E-2</v>
      </c>
      <c r="AG23" s="47">
        <f>AG22/'[1]Plan launch 6 Cheese'!$O$26</f>
        <v>2.5440806045340051E-2</v>
      </c>
      <c r="AH23" s="47">
        <f>AH22/'[1]Plan launch 6 Cheese'!$O$26</f>
        <v>1.4693534844668345E-2</v>
      </c>
      <c r="AI23" s="48">
        <f>AI22/'[1]Plan launch 6 Cheese'!$O$26</f>
        <v>3.1738035264483627E-2</v>
      </c>
      <c r="AJ23" s="45">
        <f>AJ22/'[1]Plan launch 6 Cheese'!$O$26</f>
        <v>0.19232577665827036</v>
      </c>
      <c r="AK23" s="46">
        <f>AK22/'[1]Plan launch 6 Cheese'!$O$26</f>
        <v>3.6456759026028546E-2</v>
      </c>
      <c r="AL23" s="47">
        <f>AL22/'[1]Plan launch 6 Cheese'!$O$26</f>
        <v>2.2132661628883291E-2</v>
      </c>
      <c r="AM23" s="47">
        <f>AM22/'[1]Plan launch 6 Cheese'!$O$26</f>
        <v>3.4676742233417296E-2</v>
      </c>
      <c r="AN23" s="47">
        <f>AN22/'[1]Plan launch 6 Cheese'!$O$26</f>
        <v>5.5751469353484469E-2</v>
      </c>
      <c r="AO23" s="47">
        <f>AO22/'[1]Plan launch 6 Cheese'!$O$26</f>
        <v>2.4466834592779176E-2</v>
      </c>
      <c r="AP23" s="47">
        <f>AP22/'[1]Plan launch 6 Cheese'!$O$26</f>
        <v>2.6280436607892529E-2</v>
      </c>
      <c r="AQ23" s="48">
        <f>AQ22/'[1]Plan launch 6 Cheese'!$O$26</f>
        <v>2.3207388748950463E-2</v>
      </c>
      <c r="AR23" s="45">
        <f>AR22/'[1]Plan launch 6 Cheese'!$O$26</f>
        <v>0.22297229219143577</v>
      </c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49"/>
      <c r="EO23" s="49"/>
      <c r="EP23" s="49"/>
      <c r="EQ23" s="49"/>
      <c r="ER23" s="49"/>
      <c r="ES23" s="49"/>
      <c r="ET23" s="49"/>
      <c r="EU23" s="49"/>
      <c r="EV23" s="49"/>
      <c r="EW23" s="49"/>
      <c r="EX23" s="49"/>
      <c r="EY23" s="49"/>
      <c r="EZ23" s="49"/>
      <c r="FA23" s="49"/>
      <c r="FB23" s="49"/>
      <c r="FC23" s="49"/>
      <c r="FD23" s="49"/>
      <c r="FE23" s="49"/>
      <c r="FF23" s="49"/>
      <c r="FG23" s="49"/>
      <c r="FH23" s="49"/>
      <c r="FI23" s="49"/>
      <c r="FJ23" s="49"/>
      <c r="FK23" s="49"/>
      <c r="FL23" s="49"/>
      <c r="FM23" s="49"/>
      <c r="FN23" s="49"/>
      <c r="FO23" s="49"/>
      <c r="FP23" s="49"/>
      <c r="FQ23" s="49"/>
      <c r="FR23" s="49"/>
      <c r="FS23" s="49"/>
      <c r="FT23" s="49"/>
      <c r="FU23" s="49"/>
      <c r="FV23" s="49"/>
      <c r="FW23" s="49"/>
      <c r="FX23" s="49"/>
      <c r="FY23" s="49"/>
      <c r="FZ23" s="49"/>
      <c r="GA23" s="49"/>
      <c r="GB23" s="49"/>
      <c r="GC23" s="49"/>
      <c r="GD23" s="49"/>
      <c r="GE23" s="49"/>
      <c r="GF23" s="49"/>
      <c r="GG23" s="49"/>
      <c r="GH23" s="49"/>
      <c r="GI23" s="49"/>
      <c r="GJ23" s="49"/>
      <c r="GK23" s="49"/>
      <c r="GL23" s="49"/>
      <c r="GM23" s="49"/>
      <c r="GN23" s="49"/>
      <c r="GO23" s="49"/>
      <c r="GP23" s="49"/>
      <c r="GQ23" s="49"/>
      <c r="GR23" s="49"/>
      <c r="GS23" s="49"/>
      <c r="GT23" s="49"/>
      <c r="GU23" s="49"/>
      <c r="GV23" s="49"/>
      <c r="GW23" s="49"/>
      <c r="GX23" s="49"/>
      <c r="GY23" s="49"/>
      <c r="GZ23" s="49"/>
      <c r="HA23" s="49"/>
      <c r="HB23" s="49"/>
      <c r="HC23" s="49"/>
      <c r="HD23" s="49"/>
      <c r="HE23" s="49"/>
      <c r="HF23" s="49"/>
      <c r="HG23" s="49"/>
      <c r="HH23" s="49"/>
      <c r="HI23" s="49"/>
      <c r="HJ23" s="49"/>
      <c r="HK23" s="49"/>
      <c r="HL23" s="49"/>
      <c r="HM23" s="49"/>
      <c r="HN23" s="49"/>
      <c r="HO23" s="49"/>
      <c r="HP23" s="49"/>
      <c r="HQ23" s="49"/>
      <c r="HR23" s="49"/>
      <c r="HS23" s="49"/>
      <c r="HT23" s="49"/>
      <c r="HU23" s="49"/>
      <c r="HV23" s="49"/>
      <c r="HW23" s="49"/>
      <c r="HX23" s="49"/>
      <c r="HY23" s="49"/>
      <c r="HZ23" s="49"/>
      <c r="IA23" s="49"/>
      <c r="IB23" s="49"/>
      <c r="IC23" s="49"/>
      <c r="ID23" s="49"/>
      <c r="IE23" s="49"/>
      <c r="IF23" s="49"/>
      <c r="IG23" s="49"/>
      <c r="IH23" s="49"/>
      <c r="II23" s="49"/>
      <c r="IJ23" s="49"/>
      <c r="IK23" s="49"/>
      <c r="IL23" s="49"/>
      <c r="IM23" s="49"/>
      <c r="IN23" s="49"/>
      <c r="IO23" s="49"/>
      <c r="IP23" s="49"/>
      <c r="IQ23" s="49"/>
      <c r="IR23" s="49"/>
      <c r="IS23" s="49"/>
    </row>
    <row r="24" spans="1:253" s="60" customFormat="1" ht="19.5" customHeight="1" x14ac:dyDescent="0.2">
      <c r="A24" s="51"/>
      <c r="B24" s="52"/>
      <c r="C24" s="53" t="s">
        <v>24</v>
      </c>
      <c r="D24" s="54">
        <f>SUM(L24+T24+AB24+AJ24+AR24)</f>
        <v>573095000</v>
      </c>
      <c r="E24" s="55">
        <v>14787000</v>
      </c>
      <c r="F24" s="56">
        <v>14457000</v>
      </c>
      <c r="G24" s="56">
        <v>19485000</v>
      </c>
      <c r="H24" s="56">
        <v>29851000</v>
      </c>
      <c r="I24" s="56">
        <v>11063000</v>
      </c>
      <c r="J24" s="56">
        <v>11598000</v>
      </c>
      <c r="K24" s="57">
        <v>9737000</v>
      </c>
      <c r="L24" s="58">
        <f>SUM(E24:K24)</f>
        <v>110978000</v>
      </c>
      <c r="M24" s="55">
        <v>13566000</v>
      </c>
      <c r="N24" s="56">
        <v>13285000</v>
      </c>
      <c r="O24" s="56">
        <v>16445000</v>
      </c>
      <c r="P24" s="56">
        <v>27553000</v>
      </c>
      <c r="Q24" s="56">
        <v>12950000</v>
      </c>
      <c r="R24" s="56">
        <v>11011000</v>
      </c>
      <c r="S24" s="57">
        <v>12049000</v>
      </c>
      <c r="T24" s="58">
        <f>SUM(M24:S24)</f>
        <v>106859000</v>
      </c>
      <c r="U24" s="55">
        <v>13006000</v>
      </c>
      <c r="V24" s="56">
        <v>14048000</v>
      </c>
      <c r="W24" s="56">
        <v>22678000</v>
      </c>
      <c r="X24" s="56">
        <v>30522500</v>
      </c>
      <c r="Y24" s="56">
        <v>11698000</v>
      </c>
      <c r="Z24" s="56">
        <v>13634000</v>
      </c>
      <c r="AA24" s="57">
        <v>13941000</v>
      </c>
      <c r="AB24" s="58">
        <f>SUM(U24:AA24)</f>
        <v>119527500</v>
      </c>
      <c r="AC24" s="55">
        <v>15421000</v>
      </c>
      <c r="AD24" s="56">
        <v>13058000</v>
      </c>
      <c r="AE24" s="56">
        <v>20613000</v>
      </c>
      <c r="AF24" s="56">
        <v>31894000</v>
      </c>
      <c r="AG24" s="56">
        <v>12450000</v>
      </c>
      <c r="AH24" s="56">
        <v>13215000</v>
      </c>
      <c r="AI24" s="57">
        <v>14811000</v>
      </c>
      <c r="AJ24" s="58">
        <f>SUM(AC24:AI24)</f>
        <v>121462000</v>
      </c>
      <c r="AK24" s="55">
        <v>14098000</v>
      </c>
      <c r="AL24" s="56">
        <v>13257000</v>
      </c>
      <c r="AM24" s="56">
        <v>19288000</v>
      </c>
      <c r="AN24" s="56">
        <v>30899000</v>
      </c>
      <c r="AO24" s="56">
        <v>9913000</v>
      </c>
      <c r="AP24" s="56">
        <v>13962000</v>
      </c>
      <c r="AQ24" s="57">
        <v>12851500</v>
      </c>
      <c r="AR24" s="58">
        <f>SUM(AK24:AQ24)</f>
        <v>114268500</v>
      </c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  <c r="GF24" s="59"/>
      <c r="GG24" s="59"/>
      <c r="GH24" s="59"/>
      <c r="GI24" s="59"/>
      <c r="GJ24" s="59"/>
      <c r="GK24" s="59"/>
      <c r="GL24" s="59"/>
      <c r="GM24" s="59"/>
      <c r="GN24" s="59"/>
      <c r="GO24" s="59"/>
      <c r="GP24" s="59"/>
      <c r="GQ24" s="59"/>
      <c r="GR24" s="59"/>
      <c r="GS24" s="59"/>
      <c r="GT24" s="59"/>
      <c r="GU24" s="59"/>
      <c r="GV24" s="59"/>
      <c r="GW24" s="59"/>
      <c r="GX24" s="59"/>
      <c r="GY24" s="59"/>
      <c r="GZ24" s="59"/>
      <c r="HA24" s="59"/>
      <c r="HB24" s="59"/>
      <c r="HC24" s="59"/>
      <c r="HD24" s="59"/>
      <c r="HE24" s="59"/>
      <c r="HF24" s="59"/>
      <c r="HG24" s="59"/>
      <c r="HH24" s="59"/>
      <c r="HI24" s="59"/>
      <c r="HJ24" s="59"/>
      <c r="HK24" s="59"/>
      <c r="HL24" s="59"/>
      <c r="HM24" s="59"/>
      <c r="HN24" s="59"/>
      <c r="HO24" s="59"/>
      <c r="HP24" s="59"/>
      <c r="HQ24" s="59"/>
      <c r="HR24" s="59"/>
      <c r="HS24" s="59"/>
      <c r="HT24" s="59"/>
      <c r="HU24" s="59"/>
      <c r="HV24" s="59"/>
      <c r="HW24" s="59"/>
      <c r="HX24" s="59"/>
      <c r="HY24" s="59"/>
      <c r="HZ24" s="59"/>
      <c r="IA24" s="59"/>
      <c r="IB24" s="59"/>
      <c r="IC24" s="59"/>
      <c r="ID24" s="59"/>
      <c r="IE24" s="59"/>
      <c r="IF24" s="59"/>
      <c r="IG24" s="59"/>
      <c r="IH24" s="59"/>
      <c r="II24" s="59"/>
      <c r="IJ24" s="59"/>
      <c r="IK24" s="59"/>
      <c r="IL24" s="59"/>
      <c r="IM24" s="59"/>
      <c r="IN24" s="59"/>
      <c r="IO24" s="59"/>
      <c r="IP24" s="59"/>
      <c r="IQ24" s="59"/>
      <c r="IR24" s="59"/>
      <c r="IS24" s="59"/>
    </row>
    <row r="25" spans="1:253" s="50" customFormat="1" ht="20.100000000000001" customHeight="1" x14ac:dyDescent="0.2">
      <c r="A25" s="61"/>
      <c r="B25" s="62"/>
      <c r="C25" s="63" t="s">
        <v>25</v>
      </c>
      <c r="D25" s="64">
        <f>SUM(L25+T25+AB25+AJ25+AR25)</f>
        <v>0.49585760893290731</v>
      </c>
      <c r="E25" s="65">
        <f>E22/E24</f>
        <v>7.6147967809562456E-2</v>
      </c>
      <c r="F25" s="66">
        <f>F22/F24</f>
        <v>0.1365428512139448</v>
      </c>
      <c r="G25" s="66">
        <f t="shared" ref="G25:AQ25" si="19">G22/G24</f>
        <v>8.7811136771875797E-2</v>
      </c>
      <c r="H25" s="66">
        <f t="shared" si="19"/>
        <v>8.093531204984758E-2</v>
      </c>
      <c r="I25" s="66">
        <f t="shared" si="19"/>
        <v>0.12329386242429721</v>
      </c>
      <c r="J25" s="66">
        <f t="shared" si="19"/>
        <v>0.11941714088635971</v>
      </c>
      <c r="K25" s="67">
        <f>K22/K24</f>
        <v>6.0285508883639725E-2</v>
      </c>
      <c r="L25" s="64">
        <f>L22/L24</f>
        <v>9.5181026870190491E-2</v>
      </c>
      <c r="M25" s="65">
        <f t="shared" si="19"/>
        <v>9.8481497862302814E-2</v>
      </c>
      <c r="N25" s="66">
        <f t="shared" si="19"/>
        <v>0.12517877305231465</v>
      </c>
      <c r="O25" s="66">
        <f t="shared" si="19"/>
        <v>0.11748251748251748</v>
      </c>
      <c r="P25" s="66">
        <f t="shared" si="19"/>
        <v>4.9867528036874387E-2</v>
      </c>
      <c r="Q25" s="66">
        <f t="shared" si="19"/>
        <v>7.7220077220077218E-2</v>
      </c>
      <c r="R25" s="66">
        <f t="shared" si="19"/>
        <v>0.10207973844337481</v>
      </c>
      <c r="S25" s="67">
        <f t="shared" si="19"/>
        <v>0.12523860901319611</v>
      </c>
      <c r="T25" s="64">
        <f>T22/T24</f>
        <v>9.300105746825256E-2</v>
      </c>
      <c r="U25" s="65">
        <f t="shared" si="19"/>
        <v>0.11479317238197755</v>
      </c>
      <c r="V25" s="66">
        <f t="shared" si="19"/>
        <v>8.9123006833712978E-2</v>
      </c>
      <c r="W25" s="66">
        <f t="shared" si="19"/>
        <v>0.10402151865243849</v>
      </c>
      <c r="X25" s="66">
        <f t="shared" si="19"/>
        <v>6.9456957981816697E-2</v>
      </c>
      <c r="Y25" s="66">
        <f t="shared" si="19"/>
        <v>0.11660112839801676</v>
      </c>
      <c r="Z25" s="66">
        <f t="shared" si="19"/>
        <v>0.11287956579140385</v>
      </c>
      <c r="AA25" s="67">
        <f t="shared" si="19"/>
        <v>0.10680725916361811</v>
      </c>
      <c r="AB25" s="64">
        <f>AB22/AB24</f>
        <v>9.7182656710798773E-2</v>
      </c>
      <c r="AC25" s="65">
        <f t="shared" si="19"/>
        <v>7.6908112314376498E-2</v>
      </c>
      <c r="AD25" s="66">
        <f t="shared" si="19"/>
        <v>0.11050696890794914</v>
      </c>
      <c r="AE25" s="66">
        <f t="shared" si="19"/>
        <v>0.10163489060301752</v>
      </c>
      <c r="AF25" s="66">
        <f t="shared" si="19"/>
        <v>7.6785602307644071E-2</v>
      </c>
      <c r="AG25" s="66">
        <f t="shared" si="19"/>
        <v>0.1216867469879518</v>
      </c>
      <c r="AH25" s="66">
        <f t="shared" si="19"/>
        <v>6.6212637154748386E-2</v>
      </c>
      <c r="AI25" s="67">
        <f t="shared" si="19"/>
        <v>0.12760785902369859</v>
      </c>
      <c r="AJ25" s="64">
        <f>AJ22/AJ24</f>
        <v>9.4292865258270075E-2</v>
      </c>
      <c r="AK25" s="65">
        <f t="shared" si="19"/>
        <v>0.1539934742516669</v>
      </c>
      <c r="AL25" s="66">
        <f t="shared" si="19"/>
        <v>9.9419174775590258E-2</v>
      </c>
      <c r="AM25" s="66">
        <f t="shared" si="19"/>
        <v>0.10706138531729573</v>
      </c>
      <c r="AN25" s="66">
        <f t="shared" si="19"/>
        <v>0.10744684293990096</v>
      </c>
      <c r="AO25" s="66">
        <f t="shared" si="19"/>
        <v>0.14697871481892463</v>
      </c>
      <c r="AP25" s="66">
        <f t="shared" si="19"/>
        <v>0.11208995845867355</v>
      </c>
      <c r="AQ25" s="67">
        <f t="shared" si="19"/>
        <v>0.10753608528187371</v>
      </c>
      <c r="AR25" s="64">
        <f>AR22/AR24</f>
        <v>0.11620000262539545</v>
      </c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  <c r="GG25" s="49"/>
      <c r="GH25" s="49"/>
      <c r="GI25" s="49"/>
      <c r="GJ25" s="49"/>
      <c r="GK25" s="49"/>
      <c r="GL25" s="49"/>
      <c r="GM25" s="49"/>
      <c r="GN25" s="49"/>
      <c r="GO25" s="49"/>
      <c r="GP25" s="49"/>
      <c r="GQ25" s="49"/>
      <c r="GR25" s="49"/>
      <c r="GS25" s="49"/>
      <c r="GT25" s="49"/>
      <c r="GU25" s="49"/>
      <c r="GV25" s="49"/>
      <c r="GW25" s="49"/>
      <c r="GX25" s="49"/>
      <c r="GY25" s="49"/>
      <c r="GZ25" s="49"/>
      <c r="HA25" s="49"/>
      <c r="HB25" s="49"/>
      <c r="HC25" s="49"/>
      <c r="HD25" s="49"/>
      <c r="HE25" s="49"/>
      <c r="HF25" s="49"/>
      <c r="HG25" s="49"/>
      <c r="HH25" s="49"/>
      <c r="HI25" s="49"/>
      <c r="HJ25" s="49"/>
      <c r="HK25" s="49"/>
      <c r="HL25" s="49"/>
      <c r="HM25" s="49"/>
      <c r="HN25" s="49"/>
      <c r="HO25" s="49"/>
      <c r="HP25" s="49"/>
      <c r="HQ25" s="49"/>
      <c r="HR25" s="49"/>
      <c r="HS25" s="49"/>
      <c r="HT25" s="49"/>
      <c r="HU25" s="49"/>
      <c r="HV25" s="49"/>
      <c r="HW25" s="49"/>
      <c r="HX25" s="49"/>
      <c r="HY25" s="49"/>
      <c r="HZ25" s="49"/>
      <c r="IA25" s="49"/>
      <c r="IB25" s="49"/>
      <c r="IC25" s="49"/>
      <c r="ID25" s="49"/>
      <c r="IE25" s="49"/>
      <c r="IF25" s="49"/>
      <c r="IG25" s="49"/>
      <c r="IH25" s="49"/>
      <c r="II25" s="49"/>
      <c r="IJ25" s="49"/>
      <c r="IK25" s="49"/>
      <c r="IL25" s="49"/>
      <c r="IM25" s="49"/>
      <c r="IN25" s="49"/>
      <c r="IO25" s="49"/>
      <c r="IP25" s="49"/>
      <c r="IQ25" s="49"/>
      <c r="IR25" s="49"/>
      <c r="IS25" s="49"/>
    </row>
    <row r="26" spans="1:253" s="75" customFormat="1" ht="20.100000000000001" customHeight="1" x14ac:dyDescent="0.2">
      <c r="A26" s="68"/>
      <c r="B26" s="69"/>
      <c r="C26" s="70" t="s">
        <v>26</v>
      </c>
      <c r="D26" s="71">
        <f>SUM(L26+T26+AB26+AJ26+AR26)</f>
        <v>7598</v>
      </c>
      <c r="E26" s="55">
        <v>168</v>
      </c>
      <c r="F26" s="56">
        <v>186</v>
      </c>
      <c r="G26" s="56">
        <v>281</v>
      </c>
      <c r="H26" s="56">
        <v>371</v>
      </c>
      <c r="I26" s="56">
        <v>150</v>
      </c>
      <c r="J26" s="56">
        <v>161</v>
      </c>
      <c r="K26" s="57">
        <v>137</v>
      </c>
      <c r="L26" s="72">
        <f>SUM(E26:K26)</f>
        <v>1454</v>
      </c>
      <c r="M26" s="55">
        <v>183</v>
      </c>
      <c r="N26" s="56">
        <v>188</v>
      </c>
      <c r="O26" s="56">
        <v>253</v>
      </c>
      <c r="P26" s="56">
        <v>384</v>
      </c>
      <c r="Q26" s="56">
        <v>165</v>
      </c>
      <c r="R26" s="56">
        <v>159</v>
      </c>
      <c r="S26" s="57">
        <v>173</v>
      </c>
      <c r="T26" s="72">
        <f>SUM(M26:S26)</f>
        <v>1505</v>
      </c>
      <c r="U26" s="55">
        <v>180</v>
      </c>
      <c r="V26" s="56">
        <v>191</v>
      </c>
      <c r="W26" s="56">
        <v>279</v>
      </c>
      <c r="X26" s="56">
        <v>406</v>
      </c>
      <c r="Y26" s="56">
        <v>155</v>
      </c>
      <c r="Z26" s="56">
        <v>187</v>
      </c>
      <c r="AA26" s="57">
        <v>175</v>
      </c>
      <c r="AB26" s="72">
        <f>SUM(U26:AA26)</f>
        <v>1573</v>
      </c>
      <c r="AC26" s="73">
        <v>183</v>
      </c>
      <c r="AD26" s="69">
        <v>183</v>
      </c>
      <c r="AE26" s="69">
        <v>294</v>
      </c>
      <c r="AF26" s="69">
        <v>409</v>
      </c>
      <c r="AG26" s="69">
        <v>156</v>
      </c>
      <c r="AH26" s="56">
        <v>157</v>
      </c>
      <c r="AI26" s="57">
        <v>183</v>
      </c>
      <c r="AJ26" s="72">
        <f>SUM(AC26:AI26)</f>
        <v>1565</v>
      </c>
      <c r="AK26" s="55">
        <v>175</v>
      </c>
      <c r="AL26" s="56">
        <v>186</v>
      </c>
      <c r="AM26" s="56">
        <v>280</v>
      </c>
      <c r="AN26" s="56">
        <v>363</v>
      </c>
      <c r="AO26" s="56">
        <v>136</v>
      </c>
      <c r="AP26" s="56">
        <v>177</v>
      </c>
      <c r="AQ26" s="57">
        <v>184</v>
      </c>
      <c r="AR26" s="72">
        <f>SUM(AK26:AQ26)</f>
        <v>1501</v>
      </c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</row>
    <row r="27" spans="1:253" s="75" customFormat="1" ht="20.100000000000001" customHeight="1" x14ac:dyDescent="0.2">
      <c r="A27" s="68"/>
      <c r="B27" s="69"/>
      <c r="C27" s="70" t="s">
        <v>27</v>
      </c>
      <c r="D27" s="71">
        <f>SUM(L27+T27+AB27+AJ27+AR27)</f>
        <v>376341.57142857136</v>
      </c>
      <c r="E27" s="55">
        <v>84696</v>
      </c>
      <c r="F27" s="56">
        <v>77726</v>
      </c>
      <c r="G27" s="56">
        <v>69342</v>
      </c>
      <c r="H27" s="56">
        <v>80461</v>
      </c>
      <c r="I27" s="56">
        <v>73753</v>
      </c>
      <c r="J27" s="56">
        <v>72037</v>
      </c>
      <c r="K27" s="57">
        <v>71073</v>
      </c>
      <c r="L27" s="72">
        <f>SUM(E27:K27)/7</f>
        <v>75584</v>
      </c>
      <c r="M27" s="55">
        <v>74131</v>
      </c>
      <c r="N27" s="56">
        <v>70665</v>
      </c>
      <c r="O27" s="56">
        <v>65000</v>
      </c>
      <c r="P27" s="56">
        <v>71753</v>
      </c>
      <c r="Q27" s="56">
        <v>78485</v>
      </c>
      <c r="R27" s="56">
        <v>69252</v>
      </c>
      <c r="S27" s="57">
        <v>69647</v>
      </c>
      <c r="T27" s="72">
        <f>SUM(M27:S27)/7</f>
        <v>71276.142857142855</v>
      </c>
      <c r="U27" s="55">
        <v>72256</v>
      </c>
      <c r="V27" s="56">
        <v>73550</v>
      </c>
      <c r="W27" s="56">
        <v>81283</v>
      </c>
      <c r="X27" s="56">
        <v>75180</v>
      </c>
      <c r="Y27" s="56">
        <v>75471</v>
      </c>
      <c r="Z27" s="56">
        <v>72909</v>
      </c>
      <c r="AA27" s="57">
        <v>79633</v>
      </c>
      <c r="AB27" s="72">
        <f>SUM(U27:AA27)/7</f>
        <v>75754.571428571435</v>
      </c>
      <c r="AC27" s="73">
        <v>84268</v>
      </c>
      <c r="AD27" s="69">
        <v>71355</v>
      </c>
      <c r="AE27" s="69">
        <v>70112</v>
      </c>
      <c r="AF27" s="69">
        <v>77980</v>
      </c>
      <c r="AG27" s="69">
        <v>79808</v>
      </c>
      <c r="AH27" s="56">
        <v>84172</v>
      </c>
      <c r="AI27" s="57">
        <v>80934</v>
      </c>
      <c r="AJ27" s="72">
        <f>SUM(AC27:AI27)/7</f>
        <v>78375.571428571435</v>
      </c>
      <c r="AK27" s="55">
        <v>80560</v>
      </c>
      <c r="AL27" s="56">
        <v>71274</v>
      </c>
      <c r="AM27" s="56">
        <v>68886</v>
      </c>
      <c r="AN27" s="56">
        <v>85121</v>
      </c>
      <c r="AO27" s="56">
        <v>72890</v>
      </c>
      <c r="AP27" s="56">
        <v>78881</v>
      </c>
      <c r="AQ27" s="57">
        <v>69847</v>
      </c>
      <c r="AR27" s="72">
        <f>SUM(AK27:AQ27)/7</f>
        <v>75351.28571428571</v>
      </c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</row>
    <row r="28" spans="1:253" s="83" customFormat="1" x14ac:dyDescent="0.2">
      <c r="A28" s="76"/>
      <c r="B28" s="77" t="s">
        <v>28</v>
      </c>
      <c r="C28" s="78" t="s">
        <v>29</v>
      </c>
      <c r="D28" s="45">
        <f>SUM(L28+T28+AB28+AJ28+AR28)/5</f>
        <v>0.99999487835440759</v>
      </c>
      <c r="E28" s="79">
        <f t="shared" ref="E28:K28" si="20">(E24-E12)/E24</f>
        <v>0.99999594238182188</v>
      </c>
      <c r="F28" s="159">
        <f t="shared" si="20"/>
        <v>0.99999446634848166</v>
      </c>
      <c r="G28" s="80">
        <f t="shared" si="20"/>
        <v>0.99999445727482683</v>
      </c>
      <c r="H28" s="80">
        <f t="shared" si="20"/>
        <v>0.9999973870222103</v>
      </c>
      <c r="I28" s="80">
        <f t="shared" si="20"/>
        <v>0.99999358221097356</v>
      </c>
      <c r="J28" s="80">
        <f t="shared" si="20"/>
        <v>0.99999448180720818</v>
      </c>
      <c r="K28" s="81">
        <f t="shared" si="20"/>
        <v>0.99999517305124785</v>
      </c>
      <c r="L28" s="82">
        <f>SUM(E28:K28)/7</f>
        <v>0.99999507001382437</v>
      </c>
      <c r="M28" s="79">
        <f>(M24-M12)/M24</f>
        <v>0.99999491375497562</v>
      </c>
      <c r="N28" s="80">
        <f t="shared" ref="N28:S28" si="21">(N24-N12)/N24</f>
        <v>0.99999480617237491</v>
      </c>
      <c r="O28" s="80">
        <f t="shared" si="21"/>
        <v>0.99999483125570077</v>
      </c>
      <c r="P28" s="80">
        <f t="shared" si="21"/>
        <v>0.99999680615540953</v>
      </c>
      <c r="Q28" s="80">
        <f t="shared" si="21"/>
        <v>0.99999498069498072</v>
      </c>
      <c r="R28" s="80">
        <f t="shared" si="21"/>
        <v>0.99999418763055126</v>
      </c>
      <c r="S28" s="81">
        <f t="shared" si="21"/>
        <v>0.99999419038924398</v>
      </c>
      <c r="T28" s="82">
        <f>SUM(M28:S28)/7</f>
        <v>0.99999495943617667</v>
      </c>
      <c r="U28" s="79">
        <f t="shared" ref="U28:AQ28" si="22">(U24-U12)/U24</f>
        <v>0.99999484853144704</v>
      </c>
      <c r="V28" s="80">
        <f t="shared" si="22"/>
        <v>0.99999494589977223</v>
      </c>
      <c r="W28" s="80">
        <f t="shared" si="22"/>
        <v>0.99999492900608522</v>
      </c>
      <c r="X28" s="80">
        <f t="shared" si="22"/>
        <v>0.99999639610123681</v>
      </c>
      <c r="Y28" s="80">
        <f t="shared" si="22"/>
        <v>0.99999410155582147</v>
      </c>
      <c r="Z28" s="80">
        <f t="shared" si="22"/>
        <v>0.99999486577673469</v>
      </c>
      <c r="AA28" s="81">
        <f t="shared" si="22"/>
        <v>0.99999483537766298</v>
      </c>
      <c r="AB28" s="82">
        <f>SUM(U28:AA28)/7</f>
        <v>0.99999498889268001</v>
      </c>
      <c r="AC28" s="79">
        <f t="shared" si="22"/>
        <v>0.99999584981518708</v>
      </c>
      <c r="AD28" s="80">
        <f t="shared" si="22"/>
        <v>0.99999471588298361</v>
      </c>
      <c r="AE28" s="80">
        <f t="shared" si="22"/>
        <v>0.99999485761412699</v>
      </c>
      <c r="AF28" s="80">
        <f t="shared" si="22"/>
        <v>0.99999586129052487</v>
      </c>
      <c r="AG28" s="80">
        <f t="shared" si="22"/>
        <v>0.9999939759036145</v>
      </c>
      <c r="AH28" s="80">
        <f t="shared" si="22"/>
        <v>0.99999576239122212</v>
      </c>
      <c r="AI28" s="81">
        <f t="shared" si="22"/>
        <v>0.99999500371345618</v>
      </c>
      <c r="AJ28" s="82">
        <f>SUM(AC28:AI28)/7</f>
        <v>0.99999514665873079</v>
      </c>
      <c r="AK28" s="79">
        <f t="shared" si="22"/>
        <v>0.999994254504185</v>
      </c>
      <c r="AL28" s="80">
        <f t="shared" si="22"/>
        <v>0.99999419174775594</v>
      </c>
      <c r="AM28" s="80">
        <f t="shared" si="22"/>
        <v>0.99999450435503945</v>
      </c>
      <c r="AN28" s="80">
        <f t="shared" si="22"/>
        <v>0.99999482183889443</v>
      </c>
      <c r="AO28" s="80">
        <f t="shared" si="22"/>
        <v>0.99999293856552007</v>
      </c>
      <c r="AP28" s="80">
        <f t="shared" si="22"/>
        <v>0.99999455665377457</v>
      </c>
      <c r="AQ28" s="81">
        <f t="shared" si="22"/>
        <v>0.99999431972921449</v>
      </c>
      <c r="AR28" s="82">
        <f>SUM(AK28:AQ28)/7</f>
        <v>0.99999422677062633</v>
      </c>
    </row>
    <row r="29" spans="1:253" s="83" customFormat="1" x14ac:dyDescent="0.2">
      <c r="A29" s="76"/>
      <c r="B29" s="77"/>
      <c r="C29" s="78" t="s">
        <v>26</v>
      </c>
      <c r="D29" s="45">
        <f>SUM(L29+T29+AB29+AJ29+AR29)/5</f>
        <v>0.61563094232420279</v>
      </c>
      <c r="E29" s="79">
        <f>(E26-E12)/E26</f>
        <v>0.6428571428571429</v>
      </c>
      <c r="F29" s="80">
        <f t="shared" ref="F29:K29" si="23">(F26-F12)/F26</f>
        <v>0.56989247311827962</v>
      </c>
      <c r="G29" s="80">
        <f t="shared" si="23"/>
        <v>0.61565836298932386</v>
      </c>
      <c r="H29" s="80">
        <f t="shared" si="23"/>
        <v>0.78975741239892183</v>
      </c>
      <c r="I29" s="80">
        <f t="shared" si="23"/>
        <v>0.52666666666666662</v>
      </c>
      <c r="J29" s="80">
        <f t="shared" si="23"/>
        <v>0.60248447204968947</v>
      </c>
      <c r="K29" s="81">
        <f t="shared" si="23"/>
        <v>0.65693430656934304</v>
      </c>
      <c r="L29" s="82">
        <f>SUM(E29:K29)/7</f>
        <v>0.62917869094990964</v>
      </c>
      <c r="M29" s="79">
        <f>(M26-M12)/M26</f>
        <v>0.62295081967213117</v>
      </c>
      <c r="N29" s="80">
        <f t="shared" ref="N29:S29" si="24">(N26-N12)/N26</f>
        <v>0.63297872340425532</v>
      </c>
      <c r="O29" s="80">
        <f t="shared" si="24"/>
        <v>0.66403162055335974</v>
      </c>
      <c r="P29" s="80">
        <f t="shared" si="24"/>
        <v>0.77083333333333337</v>
      </c>
      <c r="Q29" s="80">
        <f t="shared" si="24"/>
        <v>0.60606060606060608</v>
      </c>
      <c r="R29" s="80">
        <f t="shared" si="24"/>
        <v>0.59748427672955973</v>
      </c>
      <c r="S29" s="81">
        <f t="shared" si="24"/>
        <v>0.59537572254335258</v>
      </c>
      <c r="T29" s="82">
        <f>SUM(M29:S29)/7</f>
        <v>0.6413878717566569</v>
      </c>
      <c r="U29" s="79">
        <f t="shared" ref="U29:AQ29" si="25">(U26-U12)/U26</f>
        <v>0.62777777777777777</v>
      </c>
      <c r="V29" s="80">
        <f t="shared" si="25"/>
        <v>0.62827225130890052</v>
      </c>
      <c r="W29" s="80">
        <f t="shared" si="25"/>
        <v>0.58781362007168458</v>
      </c>
      <c r="X29" s="80">
        <f t="shared" si="25"/>
        <v>0.72906403940886699</v>
      </c>
      <c r="Y29" s="80">
        <f t="shared" si="25"/>
        <v>0.55483870967741933</v>
      </c>
      <c r="Z29" s="80">
        <f t="shared" si="25"/>
        <v>0.62566844919786091</v>
      </c>
      <c r="AA29" s="81">
        <f t="shared" si="25"/>
        <v>0.58857142857142852</v>
      </c>
      <c r="AB29" s="82">
        <f>SUM(U29:AA29)/7</f>
        <v>0.62028661085913406</v>
      </c>
      <c r="AC29" s="79">
        <f t="shared" si="25"/>
        <v>0.65027322404371579</v>
      </c>
      <c r="AD29" s="80">
        <f t="shared" si="25"/>
        <v>0.62295081967213117</v>
      </c>
      <c r="AE29" s="80">
        <f t="shared" si="25"/>
        <v>0.63945578231292521</v>
      </c>
      <c r="AF29" s="80">
        <f t="shared" si="25"/>
        <v>0.6772616136919315</v>
      </c>
      <c r="AG29" s="80">
        <f t="shared" si="25"/>
        <v>0.51923076923076927</v>
      </c>
      <c r="AH29" s="80">
        <f t="shared" si="25"/>
        <v>0.64331210191082799</v>
      </c>
      <c r="AI29" s="81">
        <f t="shared" si="25"/>
        <v>0.59562841530054644</v>
      </c>
      <c r="AJ29" s="82">
        <f>SUM(AC29:AI29)/7</f>
        <v>0.62115896088040679</v>
      </c>
      <c r="AK29" s="79">
        <f t="shared" si="25"/>
        <v>0.53714285714285714</v>
      </c>
      <c r="AL29" s="80">
        <f t="shared" si="25"/>
        <v>0.58602150537634412</v>
      </c>
      <c r="AM29" s="80">
        <f t="shared" si="25"/>
        <v>0.62142857142857144</v>
      </c>
      <c r="AN29" s="80">
        <f t="shared" si="25"/>
        <v>0.55922865013774103</v>
      </c>
      <c r="AO29" s="80">
        <f t="shared" si="25"/>
        <v>0.48529411764705882</v>
      </c>
      <c r="AP29" s="80">
        <f t="shared" si="25"/>
        <v>0.57062146892655363</v>
      </c>
      <c r="AQ29" s="81">
        <f t="shared" si="25"/>
        <v>0.60326086956521741</v>
      </c>
      <c r="AR29" s="82">
        <f>SUM(AK29:AQ29)/7</f>
        <v>0.56614257717490624</v>
      </c>
    </row>
    <row r="30" spans="1:253" s="83" customFormat="1" ht="16.5" thickBot="1" x14ac:dyDescent="0.25">
      <c r="A30" s="76"/>
      <c r="B30" s="84"/>
      <c r="C30" s="85" t="s">
        <v>27</v>
      </c>
      <c r="D30" s="86">
        <f>SUM(L30+T30+AB30+AJ30+AR30)/5</f>
        <v>0.99893004311693878</v>
      </c>
      <c r="E30" s="87">
        <f>(E27-E12)/E27</f>
        <v>0.99929158401813545</v>
      </c>
      <c r="F30" s="88">
        <f t="shared" ref="F30:K30" si="26">(F27-F12)/F27</f>
        <v>0.99897074338059333</v>
      </c>
      <c r="G30" s="88">
        <f t="shared" si="26"/>
        <v>0.99844250237951027</v>
      </c>
      <c r="H30" s="88">
        <f t="shared" si="26"/>
        <v>0.99903058624675312</v>
      </c>
      <c r="I30" s="88">
        <f t="shared" si="26"/>
        <v>0.99903732729516093</v>
      </c>
      <c r="J30" s="88">
        <f t="shared" si="26"/>
        <v>0.9991115676666158</v>
      </c>
      <c r="K30" s="89">
        <f t="shared" si="26"/>
        <v>0.99933870808886638</v>
      </c>
      <c r="L30" s="90">
        <f>SUM(E30:K30)/7</f>
        <v>0.99903185986794796</v>
      </c>
      <c r="M30" s="87">
        <f>(M27-M12)/M27</f>
        <v>0.99906921530803583</v>
      </c>
      <c r="N30" s="88">
        <f t="shared" ref="N30:S30" si="27">(N27-N12)/N27</f>
        <v>0.99902356187645935</v>
      </c>
      <c r="O30" s="88">
        <f t="shared" si="27"/>
        <v>0.99869230769230766</v>
      </c>
      <c r="P30" s="88">
        <f t="shared" si="27"/>
        <v>0.99877357044304771</v>
      </c>
      <c r="Q30" s="88">
        <f t="shared" si="27"/>
        <v>0.99917181627062501</v>
      </c>
      <c r="R30" s="88">
        <f t="shared" si="27"/>
        <v>0.99907583896493968</v>
      </c>
      <c r="S30" s="89">
        <f t="shared" si="27"/>
        <v>0.99899493158355712</v>
      </c>
      <c r="T30" s="90">
        <f>SUM(M30:S30)/7</f>
        <v>0.99897160601985313</v>
      </c>
      <c r="U30" s="87">
        <f t="shared" ref="U30:AQ30" si="28">(U27-U12)/U27</f>
        <v>0.99907274136403901</v>
      </c>
      <c r="V30" s="88">
        <f t="shared" si="28"/>
        <v>0.99903467029231818</v>
      </c>
      <c r="W30" s="88">
        <f t="shared" si="28"/>
        <v>0.99858519001513235</v>
      </c>
      <c r="X30" s="88">
        <f t="shared" si="28"/>
        <v>0.99853684490555994</v>
      </c>
      <c r="Y30" s="88">
        <f t="shared" si="28"/>
        <v>0.99908574154310925</v>
      </c>
      <c r="Z30" s="88">
        <f t="shared" si="28"/>
        <v>0.99903989905224322</v>
      </c>
      <c r="AA30" s="89">
        <f t="shared" si="28"/>
        <v>0.99909585222206876</v>
      </c>
      <c r="AB30" s="90">
        <f>SUM(U30:AA30)/7</f>
        <v>0.99892156277063859</v>
      </c>
      <c r="AC30" s="87">
        <f t="shared" si="28"/>
        <v>0.99924051834622873</v>
      </c>
      <c r="AD30" s="88">
        <f t="shared" si="28"/>
        <v>0.99903300399411399</v>
      </c>
      <c r="AE30" s="88">
        <f t="shared" si="28"/>
        <v>0.99848813327247832</v>
      </c>
      <c r="AF30" s="88">
        <f t="shared" si="28"/>
        <v>0.99830725827135158</v>
      </c>
      <c r="AG30" s="88">
        <f t="shared" si="28"/>
        <v>0.99906024458700882</v>
      </c>
      <c r="AH30" s="88">
        <f t="shared" si="28"/>
        <v>0.99933469562324762</v>
      </c>
      <c r="AI30" s="89">
        <f t="shared" si="28"/>
        <v>0.99908567474732501</v>
      </c>
      <c r="AJ30" s="90">
        <f>SUM(AC30:AI30)/7</f>
        <v>0.99893564697739345</v>
      </c>
      <c r="AK30" s="87">
        <f t="shared" si="28"/>
        <v>0.99899453823237339</v>
      </c>
      <c r="AL30" s="88">
        <f t="shared" si="28"/>
        <v>0.99891966214889016</v>
      </c>
      <c r="AM30" s="88">
        <f t="shared" si="28"/>
        <v>0.99846122579333974</v>
      </c>
      <c r="AN30" s="88">
        <f t="shared" si="28"/>
        <v>0.99812032283455321</v>
      </c>
      <c r="AO30" s="88">
        <f t="shared" si="28"/>
        <v>0.99903964878584173</v>
      </c>
      <c r="AP30" s="88">
        <f t="shared" si="28"/>
        <v>0.99903652337064697</v>
      </c>
      <c r="AQ30" s="89">
        <f t="shared" si="28"/>
        <v>0.9989548584763841</v>
      </c>
      <c r="AR30" s="90">
        <f>SUM(AK30:AQ30)/7</f>
        <v>0.99878953994886133</v>
      </c>
    </row>
    <row r="31" spans="1:253" s="92" customFormat="1" x14ac:dyDescent="0.2">
      <c r="A31" s="91"/>
      <c r="D31" s="93"/>
      <c r="E31" s="9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12"/>
  <sheetViews>
    <sheetView workbookViewId="0">
      <pane xSplit="3" topLeftCell="D1" activePane="topRight" state="frozen"/>
      <selection pane="topRight" activeCell="C10" sqref="C10"/>
    </sheetView>
  </sheetViews>
  <sheetFormatPr defaultRowHeight="18" x14ac:dyDescent="0.2"/>
  <cols>
    <col min="1" max="1" width="1.5" style="8" customWidth="1"/>
    <col min="2" max="2" width="7.69921875" style="3" customWidth="1"/>
    <col min="3" max="3" width="23.296875" style="95" customWidth="1"/>
    <col min="4" max="20" width="16.19921875" style="3" customWidth="1"/>
    <col min="21" max="16384" width="8.796875" style="3"/>
  </cols>
  <sheetData>
    <row r="1" spans="1:218" ht="33.75" customHeight="1" x14ac:dyDescent="0.2">
      <c r="B1" s="9" t="s">
        <v>30</v>
      </c>
    </row>
    <row r="2" spans="1:218" s="95" customFormat="1" ht="20.100000000000001" customHeight="1" x14ac:dyDescent="0.2">
      <c r="A2" s="96"/>
      <c r="B2" s="97"/>
      <c r="C2" s="98"/>
      <c r="D2" s="99" t="s">
        <v>31</v>
      </c>
      <c r="E2" s="99" t="s">
        <v>32</v>
      </c>
      <c r="F2" s="99" t="s">
        <v>33</v>
      </c>
      <c r="G2" s="99" t="s">
        <v>34</v>
      </c>
      <c r="H2" s="99" t="s">
        <v>35</v>
      </c>
      <c r="I2" s="99" t="s">
        <v>36</v>
      </c>
      <c r="J2" s="99" t="s">
        <v>37</v>
      </c>
      <c r="K2" s="99" t="s">
        <v>38</v>
      </c>
      <c r="L2" s="99" t="s">
        <v>39</v>
      </c>
      <c r="M2" s="99" t="s">
        <v>40</v>
      </c>
      <c r="N2" s="99" t="s">
        <v>41</v>
      </c>
      <c r="O2" s="99" t="s">
        <v>42</v>
      </c>
      <c r="P2" s="99" t="s">
        <v>43</v>
      </c>
      <c r="Q2" s="99" t="s">
        <v>44</v>
      </c>
      <c r="R2" s="99" t="s">
        <v>45</v>
      </c>
      <c r="S2" s="99" t="s">
        <v>46</v>
      </c>
      <c r="T2" s="99" t="s">
        <v>47</v>
      </c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</row>
    <row r="3" spans="1:218" s="41" customFormat="1" ht="33.75" customHeight="1" x14ac:dyDescent="0.2">
      <c r="A3" s="32"/>
      <c r="B3" s="33"/>
      <c r="C3" s="101" t="s">
        <v>22</v>
      </c>
      <c r="D3" s="35">
        <f>[2]AEBT!$D22</f>
        <v>0</v>
      </c>
      <c r="E3" s="35">
        <f>[2]SGC!D22</f>
        <v>0</v>
      </c>
      <c r="F3" s="35">
        <f>[2]VC!D22</f>
        <v>0</v>
      </c>
      <c r="G3" s="35">
        <f>[2]VIVO!D22</f>
        <v>0</v>
      </c>
      <c r="H3" s="35">
        <f>[2]PXL!D22</f>
        <v>0</v>
      </c>
      <c r="I3" s="35">
        <f>[2]NTP!D22</f>
        <v>0</v>
      </c>
      <c r="J3" s="35">
        <f>[2]TQD!D22</f>
        <v>0</v>
      </c>
      <c r="K3" s="35">
        <f>[2]CAN!D22</f>
        <v>0</v>
      </c>
      <c r="L3" s="35">
        <f>[2]PICO!D22</f>
        <v>0</v>
      </c>
      <c r="M3" s="35">
        <f>[2]AETP!D22</f>
        <v>0</v>
      </c>
      <c r="N3" s="35">
        <f>[2]BH!D22</f>
        <v>0</v>
      </c>
      <c r="O3" s="35">
        <f>[2]QT!D22</f>
        <v>0</v>
      </c>
      <c r="P3" s="35">
        <f>[2]NDC!D22</f>
        <v>1774000</v>
      </c>
      <c r="Q3" s="35">
        <f>[2]VT!D22</f>
        <v>0</v>
      </c>
      <c r="R3" s="35">
        <f>[2]AELB!D22</f>
        <v>0</v>
      </c>
      <c r="S3" s="35">
        <f>[2]NT!D22</f>
        <v>0</v>
      </c>
      <c r="T3" s="35">
        <f>[2]VRC!D22</f>
        <v>0</v>
      </c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  <c r="GS3" s="40"/>
      <c r="GT3" s="40"/>
      <c r="GU3" s="40"/>
      <c r="GV3" s="40"/>
      <c r="GW3" s="40"/>
      <c r="GX3" s="40"/>
      <c r="GY3" s="40"/>
      <c r="GZ3" s="40"/>
      <c r="HA3" s="40"/>
      <c r="HB3" s="40"/>
      <c r="HC3" s="40"/>
      <c r="HD3" s="40"/>
      <c r="HE3" s="40"/>
      <c r="HF3" s="40"/>
      <c r="HG3" s="40"/>
      <c r="HH3" s="40"/>
      <c r="HI3" s="40"/>
      <c r="HJ3" s="40"/>
    </row>
    <row r="4" spans="1:218" s="50" customFormat="1" ht="33.75" customHeight="1" x14ac:dyDescent="0.2">
      <c r="A4" s="42"/>
      <c r="B4" s="43"/>
      <c r="C4" s="102" t="s">
        <v>23</v>
      </c>
      <c r="D4" s="103">
        <f>[2]AEBT!$D$23</f>
        <v>0</v>
      </c>
      <c r="E4" s="103">
        <f>[2]SGC!D23</f>
        <v>0</v>
      </c>
      <c r="F4" s="104">
        <f>[2]VC!D23</f>
        <v>0</v>
      </c>
      <c r="G4" s="104">
        <f>[2]VIVO!D23</f>
        <v>0</v>
      </c>
      <c r="H4" s="104">
        <f>[2]PXL!D23</f>
        <v>0</v>
      </c>
      <c r="I4" s="104">
        <f>[2]NTP!D23</f>
        <v>0</v>
      </c>
      <c r="J4" s="104">
        <f>[2]TQD!D23</f>
        <v>0</v>
      </c>
      <c r="K4" s="104">
        <f>[2]CAN!D23</f>
        <v>0</v>
      </c>
      <c r="L4" s="104">
        <f>[2]PICO!D23</f>
        <v>0</v>
      </c>
      <c r="M4" s="104">
        <f>[2]AETP!D23</f>
        <v>0</v>
      </c>
      <c r="N4" s="104">
        <f>[2]BH!D23</f>
        <v>0</v>
      </c>
      <c r="O4" s="104">
        <f>[2]QT!D23</f>
        <v>0</v>
      </c>
      <c r="P4" s="104">
        <f>[2]NDC!D23</f>
        <v>2.9790092359361881E-2</v>
      </c>
      <c r="Q4" s="104">
        <f>[2]VT!D23</f>
        <v>0</v>
      </c>
      <c r="R4" s="104">
        <f>[2]AELB!D23</f>
        <v>0</v>
      </c>
      <c r="S4" s="104">
        <f>[2]NT!D23</f>
        <v>0</v>
      </c>
      <c r="T4" s="104">
        <f>[2]VRC!D23</f>
        <v>0</v>
      </c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</row>
    <row r="5" spans="1:218" s="60" customFormat="1" ht="33.75" customHeight="1" x14ac:dyDescent="0.2">
      <c r="A5" s="51"/>
      <c r="B5" s="52"/>
      <c r="C5" s="105" t="s">
        <v>24</v>
      </c>
      <c r="D5" s="54">
        <f>[2]AEBT!$D$24</f>
        <v>0</v>
      </c>
      <c r="E5" s="54">
        <f>[2]SGC!D24</f>
        <v>0</v>
      </c>
      <c r="F5" s="54">
        <f>[2]VC!D24</f>
        <v>0</v>
      </c>
      <c r="G5" s="54">
        <f>[2]VIVO!D24</f>
        <v>0</v>
      </c>
      <c r="H5" s="54">
        <f>[2]PXL!D24</f>
        <v>0</v>
      </c>
      <c r="I5" s="54">
        <f>[2]NTP!D24</f>
        <v>0</v>
      </c>
      <c r="J5" s="54">
        <f>[2]TQD!D24</f>
        <v>0</v>
      </c>
      <c r="K5" s="54">
        <f>[2]CAN!D24</f>
        <v>0</v>
      </c>
      <c r="L5" s="54">
        <f>[2]PICO!D24</f>
        <v>0</v>
      </c>
      <c r="M5" s="54">
        <f>[2]AETP!D24</f>
        <v>0</v>
      </c>
      <c r="N5" s="54">
        <f>[2]BH!D24</f>
        <v>0</v>
      </c>
      <c r="O5" s="54">
        <f>[2]QT!D24</f>
        <v>0</v>
      </c>
      <c r="P5" s="54">
        <f>[2]NDC!D24</f>
        <v>12460400</v>
      </c>
      <c r="Q5" s="54">
        <f>[2]VT!D24</f>
        <v>0</v>
      </c>
      <c r="R5" s="54">
        <f>[2]AELB!D24</f>
        <v>0</v>
      </c>
      <c r="S5" s="54">
        <f>[2]NT!D24</f>
        <v>0</v>
      </c>
      <c r="T5" s="54">
        <f>[2]VRC!D24</f>
        <v>0</v>
      </c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</row>
    <row r="6" spans="1:218" s="50" customFormat="1" ht="33.75" customHeight="1" x14ac:dyDescent="0.2">
      <c r="A6" s="61"/>
      <c r="B6" s="62"/>
      <c r="C6" s="106" t="s">
        <v>25</v>
      </c>
      <c r="D6" s="54" t="e">
        <f>[2]AEBT!$D$25</f>
        <v>#DIV/0!</v>
      </c>
      <c r="E6" s="54" t="e">
        <f>[2]SGC!D25</f>
        <v>#DIV/0!</v>
      </c>
      <c r="F6" s="54" t="e">
        <f>[2]VC!D25</f>
        <v>#DIV/0!</v>
      </c>
      <c r="G6" s="54" t="e">
        <f>[2]VIVO!D25</f>
        <v>#DIV/0!</v>
      </c>
      <c r="H6" s="54" t="e">
        <f>[2]PXL!D25</f>
        <v>#DIV/0!</v>
      </c>
      <c r="I6" s="54" t="e">
        <f>[2]NTP!D25</f>
        <v>#DIV/0!</v>
      </c>
      <c r="J6" s="54" t="e">
        <f>[2]TQD!D25</f>
        <v>#DIV/0!</v>
      </c>
      <c r="K6" s="54" t="e">
        <f>[2]CAN!D25</f>
        <v>#DIV/0!</v>
      </c>
      <c r="L6" s="54" t="e">
        <f>[2]PICO!D25</f>
        <v>#DIV/0!</v>
      </c>
      <c r="M6" s="54" t="e">
        <f>[2]AETP!D25</f>
        <v>#DIV/0!</v>
      </c>
      <c r="N6" s="54" t="e">
        <f>[2]BH!D25</f>
        <v>#DIV/0!</v>
      </c>
      <c r="O6" s="54" t="e">
        <f>[2]QT!D25</f>
        <v>#DIV/0!</v>
      </c>
      <c r="P6" s="54" t="e">
        <f>[2]NDC!D25</f>
        <v>#DIV/0!</v>
      </c>
      <c r="Q6" s="54" t="e">
        <f>[2]VT!D25</f>
        <v>#DIV/0!</v>
      </c>
      <c r="R6" s="54" t="e">
        <f>[2]AELB!D25</f>
        <v>#DIV/0!</v>
      </c>
      <c r="S6" s="54" t="e">
        <f>[2]NT!D25</f>
        <v>#DIV/0!</v>
      </c>
      <c r="T6" s="54" t="e">
        <f>[2]VRC!D25</f>
        <v>#DIV/0!</v>
      </c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</row>
    <row r="7" spans="1:218" s="75" customFormat="1" ht="33.75" customHeight="1" x14ac:dyDescent="0.2">
      <c r="A7" s="68"/>
      <c r="B7" s="69"/>
      <c r="C7" s="107" t="s">
        <v>26</v>
      </c>
      <c r="D7" s="54">
        <f>[2]AEBT!$D$26</f>
        <v>0</v>
      </c>
      <c r="E7" s="54">
        <f>[2]SGC!D26</f>
        <v>0</v>
      </c>
      <c r="F7" s="54">
        <f>[2]VC!D26</f>
        <v>0</v>
      </c>
      <c r="G7" s="54">
        <f>[2]VIVO!D26</f>
        <v>0</v>
      </c>
      <c r="H7" s="54">
        <f>[2]PXL!D26</f>
        <v>0</v>
      </c>
      <c r="I7" s="54">
        <f>[2]NTP!D26</f>
        <v>0</v>
      </c>
      <c r="J7" s="54">
        <f>[2]TQD!D26</f>
        <v>0</v>
      </c>
      <c r="K7" s="54">
        <f>[2]CAN!D26</f>
        <v>0</v>
      </c>
      <c r="L7" s="54">
        <f>[2]PICO!D26</f>
        <v>0</v>
      </c>
      <c r="M7" s="54">
        <f>[2]AETP!D26</f>
        <v>0</v>
      </c>
      <c r="N7" s="54">
        <f>[2]BH!D26</f>
        <v>0</v>
      </c>
      <c r="O7" s="54">
        <f>[2]QT!D26</f>
        <v>0</v>
      </c>
      <c r="P7" s="54">
        <f>[2]NDC!D26</f>
        <v>0</v>
      </c>
      <c r="Q7" s="54">
        <f>[2]VT!D26</f>
        <v>0</v>
      </c>
      <c r="R7" s="54">
        <f>[2]AELB!D26</f>
        <v>0</v>
      </c>
      <c r="S7" s="54">
        <f>[2]NT!D26</f>
        <v>0</v>
      </c>
      <c r="T7" s="54">
        <f>[2]VRC!D26</f>
        <v>0</v>
      </c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</row>
    <row r="8" spans="1:218" s="75" customFormat="1" ht="33.75" customHeight="1" x14ac:dyDescent="0.2">
      <c r="A8" s="68"/>
      <c r="B8" s="69"/>
      <c r="C8" s="107" t="s">
        <v>27</v>
      </c>
      <c r="D8" s="54">
        <f>[2]AEBT!$D$27</f>
        <v>0</v>
      </c>
      <c r="E8" s="54">
        <f>[2]SGC!D27</f>
        <v>0</v>
      </c>
      <c r="F8" s="54">
        <f>[2]VC!D27</f>
        <v>0</v>
      </c>
      <c r="G8" s="54">
        <f>[2]VIVO!D27</f>
        <v>0</v>
      </c>
      <c r="H8" s="54">
        <f>[2]PXL!D27</f>
        <v>0</v>
      </c>
      <c r="I8" s="54">
        <f>[2]NTP!D27</f>
        <v>0</v>
      </c>
      <c r="J8" s="54">
        <f>[2]TQD!D27</f>
        <v>0</v>
      </c>
      <c r="K8" s="54">
        <f>[2]CAN!D27</f>
        <v>0</v>
      </c>
      <c r="L8" s="54">
        <f>[2]PICO!D27</f>
        <v>0</v>
      </c>
      <c r="M8" s="54">
        <f>[2]AETP!D27</f>
        <v>0</v>
      </c>
      <c r="N8" s="54">
        <f>[2]BH!D27</f>
        <v>0</v>
      </c>
      <c r="O8" s="54">
        <f>[2]QT!D27</f>
        <v>0</v>
      </c>
      <c r="P8" s="54">
        <f>[2]NDC!D27</f>
        <v>0</v>
      </c>
      <c r="Q8" s="54">
        <f>[2]VT!D27</f>
        <v>0</v>
      </c>
      <c r="R8" s="54">
        <f>[2]AELB!D27</f>
        <v>0</v>
      </c>
      <c r="S8" s="54">
        <f>[2]NT!D27</f>
        <v>0</v>
      </c>
      <c r="T8" s="54">
        <f>[2]VRC!D27</f>
        <v>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</row>
    <row r="9" spans="1:218" s="83" customFormat="1" ht="33.75" customHeight="1" x14ac:dyDescent="0.2">
      <c r="A9" s="76"/>
      <c r="B9" s="77" t="s">
        <v>28</v>
      </c>
      <c r="C9" s="108" t="s">
        <v>29</v>
      </c>
      <c r="D9" s="103" t="e">
        <f>[2]AEBT!$D$28</f>
        <v>#DIV/0!</v>
      </c>
      <c r="E9" s="103" t="e">
        <f>[2]SGC!D28</f>
        <v>#DIV/0!</v>
      </c>
      <c r="F9" s="35" t="e">
        <f>[2]VC!D28</f>
        <v>#DIV/0!</v>
      </c>
      <c r="G9" s="35" t="e">
        <f>[2]VIVO!D28</f>
        <v>#DIV/0!</v>
      </c>
      <c r="H9" s="35" t="e">
        <f>[2]PXL!D28</f>
        <v>#DIV/0!</v>
      </c>
      <c r="I9" s="35" t="e">
        <f>[2]NTP!D28</f>
        <v>#DIV/0!</v>
      </c>
      <c r="J9" s="35" t="e">
        <f>[2]TQD!D28</f>
        <v>#DIV/0!</v>
      </c>
      <c r="K9" s="35" t="e">
        <f>[2]CAN!D28</f>
        <v>#DIV/0!</v>
      </c>
      <c r="L9" s="35" t="e">
        <f>[2]PICO!D28</f>
        <v>#DIV/0!</v>
      </c>
      <c r="M9" s="35" t="e">
        <f>[2]AETP!D28</f>
        <v>#DIV/0!</v>
      </c>
      <c r="N9" s="35" t="e">
        <f>[2]BH!D28</f>
        <v>#DIV/0!</v>
      </c>
      <c r="O9" s="35" t="e">
        <f>[2]QT!D28</f>
        <v>#DIV/0!</v>
      </c>
      <c r="P9" s="35" t="e">
        <f>[2]NDC!D28</f>
        <v>#DIV/0!</v>
      </c>
      <c r="Q9" s="35" t="e">
        <f>[2]VT!D28</f>
        <v>#DIV/0!</v>
      </c>
      <c r="R9" s="35" t="e">
        <f>[2]AELB!D28</f>
        <v>#DIV/0!</v>
      </c>
      <c r="S9" s="35" t="e">
        <f>[2]NT!D28</f>
        <v>#DIV/0!</v>
      </c>
      <c r="T9" s="103" t="e">
        <f>[2]VRC!D28</f>
        <v>#DIV/0!</v>
      </c>
    </row>
    <row r="10" spans="1:218" s="83" customFormat="1" ht="33.75" customHeight="1" x14ac:dyDescent="0.2">
      <c r="A10" s="76"/>
      <c r="B10" s="77"/>
      <c r="C10" s="108" t="s">
        <v>26</v>
      </c>
      <c r="D10" s="103" t="e">
        <f>[2]AEBT!$D$29</f>
        <v>#DIV/0!</v>
      </c>
      <c r="E10" s="103" t="e">
        <f>[2]SGC!D29</f>
        <v>#DIV/0!</v>
      </c>
      <c r="F10" s="35" t="e">
        <f>[2]VC!D29</f>
        <v>#DIV/0!</v>
      </c>
      <c r="G10" s="35" t="e">
        <f>[2]VIVO!D29</f>
        <v>#DIV/0!</v>
      </c>
      <c r="H10" s="35" t="e">
        <f>[2]PXL!D29</f>
        <v>#DIV/0!</v>
      </c>
      <c r="I10" s="35" t="e">
        <f>[2]NTP!D29</f>
        <v>#DIV/0!</v>
      </c>
      <c r="J10" s="35" t="e">
        <f>[2]TQD!D29</f>
        <v>#DIV/0!</v>
      </c>
      <c r="K10" s="35" t="e">
        <f>[2]CAN!D29</f>
        <v>#DIV/0!</v>
      </c>
      <c r="L10" s="35" t="e">
        <f>[2]PICO!D29</f>
        <v>#DIV/0!</v>
      </c>
      <c r="M10" s="35" t="e">
        <f>[2]AETP!D29</f>
        <v>#DIV/0!</v>
      </c>
      <c r="N10" s="35" t="e">
        <f>[2]BH!D29</f>
        <v>#DIV/0!</v>
      </c>
      <c r="O10" s="35" t="e">
        <f>[2]QT!D29</f>
        <v>#DIV/0!</v>
      </c>
      <c r="P10" s="35" t="e">
        <f>[2]NDC!D29</f>
        <v>#DIV/0!</v>
      </c>
      <c r="Q10" s="35" t="e">
        <f>[2]VT!D29</f>
        <v>#DIV/0!</v>
      </c>
      <c r="R10" s="35" t="e">
        <f>[2]AELB!D29</f>
        <v>#DIV/0!</v>
      </c>
      <c r="S10" s="35" t="e">
        <f>[2]NT!D29</f>
        <v>#DIV/0!</v>
      </c>
      <c r="T10" s="103" t="e">
        <f>[2]VRC!D29</f>
        <v>#DIV/0!</v>
      </c>
    </row>
    <row r="11" spans="1:218" s="83" customFormat="1" ht="33.75" customHeight="1" x14ac:dyDescent="0.2">
      <c r="A11" s="76"/>
      <c r="B11" s="84"/>
      <c r="C11" s="109" t="s">
        <v>27</v>
      </c>
      <c r="D11" s="110" t="e">
        <f>[2]AEBT!$D$30</f>
        <v>#DIV/0!</v>
      </c>
      <c r="E11" s="110" t="e">
        <f>[2]SGC!D30</f>
        <v>#DIV/0!</v>
      </c>
      <c r="F11" s="110" t="e">
        <f>[2]VC!D30</f>
        <v>#DIV/0!</v>
      </c>
      <c r="G11" s="110" t="e">
        <f>[2]VIVO!D30</f>
        <v>#DIV/0!</v>
      </c>
      <c r="H11" s="110" t="e">
        <f>[2]PXL!D30</f>
        <v>#DIV/0!</v>
      </c>
      <c r="I11" s="110" t="e">
        <f>[2]NTP!D30</f>
        <v>#DIV/0!</v>
      </c>
      <c r="J11" s="110" t="e">
        <f>[2]TQD!D30</f>
        <v>#DIV/0!</v>
      </c>
      <c r="K11" s="110" t="e">
        <f>[2]CAN!D30</f>
        <v>#DIV/0!</v>
      </c>
      <c r="L11" s="110" t="e">
        <f>[2]PICO!D30</f>
        <v>#DIV/0!</v>
      </c>
      <c r="M11" s="110" t="e">
        <f>[2]AETP!D30</f>
        <v>#DIV/0!</v>
      </c>
      <c r="N11" s="110" t="e">
        <f>[2]BH!D30</f>
        <v>#DIV/0!</v>
      </c>
      <c r="O11" s="110" t="e">
        <f>[2]QT!D30</f>
        <v>#DIV/0!</v>
      </c>
      <c r="P11" s="110" t="e">
        <f>[2]NDC!D30</f>
        <v>#DIV/0!</v>
      </c>
      <c r="Q11" s="110" t="e">
        <f>[2]VT!D30</f>
        <v>#DIV/0!</v>
      </c>
      <c r="R11" s="110" t="e">
        <f>[2]AELB!D30</f>
        <v>#DIV/0!</v>
      </c>
      <c r="S11" s="110" t="e">
        <f>[2]NT!D30</f>
        <v>#DIV/0!</v>
      </c>
      <c r="T11" s="110" t="e">
        <f>[2]VRC!D30</f>
        <v>#DIV/0!</v>
      </c>
    </row>
    <row r="12" spans="1:218" ht="33.75" customHeight="1" x14ac:dyDescent="0.2"/>
  </sheetData>
  <sheetProtection password="CF7A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8"/>
  <sheetViews>
    <sheetView workbookViewId="0">
      <pane ySplit="4" topLeftCell="A18" activePane="bottomLeft" state="frozen"/>
      <selection pane="bottomLeft" activeCell="F29" sqref="F29"/>
    </sheetView>
  </sheetViews>
  <sheetFormatPr defaultRowHeight="15.75" x14ac:dyDescent="0.2"/>
  <cols>
    <col min="1" max="1" width="3" style="114" customWidth="1"/>
    <col min="2" max="2" width="15.5" style="111" customWidth="1"/>
    <col min="3" max="3" width="15.3984375" style="111" customWidth="1"/>
    <col min="4" max="4" width="11.796875" style="113" customWidth="1"/>
    <col min="5" max="6" width="10.5" style="111" customWidth="1"/>
    <col min="7" max="7" width="8.796875" style="111"/>
    <col min="8" max="8" width="10.09765625" style="111" customWidth="1"/>
    <col min="9" max="13" width="8.796875" style="111"/>
    <col min="14" max="14" width="12.59765625" style="112" bestFit="1" customWidth="1"/>
    <col min="15" max="15" width="10.09765625" style="111" customWidth="1"/>
    <col min="16" max="18" width="8.796875" style="111"/>
    <col min="19" max="19" width="10.296875" style="111" customWidth="1"/>
    <col min="20" max="20" width="8.796875" style="111"/>
    <col min="21" max="21" width="10.296875" style="111" customWidth="1"/>
    <col min="22" max="16384" width="8.796875" style="111"/>
  </cols>
  <sheetData>
    <row r="1" spans="1:259" ht="36.75" customHeight="1" x14ac:dyDescent="0.2">
      <c r="B1" s="158" t="s">
        <v>57</v>
      </c>
    </row>
    <row r="2" spans="1:259" ht="33.75" customHeight="1" x14ac:dyDescent="0.2">
      <c r="B2" s="9" t="s">
        <v>56</v>
      </c>
    </row>
    <row r="3" spans="1:259" ht="24.75" customHeight="1" x14ac:dyDescent="0.2"/>
    <row r="4" spans="1:259" ht="20.100000000000001" customHeight="1" x14ac:dyDescent="0.25">
      <c r="A4" s="157"/>
      <c r="B4" s="156" t="s">
        <v>55</v>
      </c>
      <c r="C4" s="156" t="s">
        <v>54</v>
      </c>
      <c r="D4" s="155" t="s">
        <v>31</v>
      </c>
      <c r="E4" s="154" t="s">
        <v>32</v>
      </c>
      <c r="F4" s="153" t="s">
        <v>33</v>
      </c>
      <c r="G4" s="153" t="s">
        <v>34</v>
      </c>
      <c r="H4" s="153" t="s">
        <v>35</v>
      </c>
      <c r="I4" s="153" t="s">
        <v>36</v>
      </c>
      <c r="J4" s="153" t="s">
        <v>37</v>
      </c>
      <c r="K4" s="153" t="s">
        <v>38</v>
      </c>
      <c r="L4" s="153" t="s">
        <v>39</v>
      </c>
      <c r="M4" s="153" t="s">
        <v>40</v>
      </c>
      <c r="N4" s="153" t="s">
        <v>42</v>
      </c>
      <c r="O4" s="153" t="s">
        <v>43</v>
      </c>
      <c r="P4" s="153" t="s">
        <v>41</v>
      </c>
      <c r="Q4" s="153" t="s">
        <v>44</v>
      </c>
      <c r="R4" s="153" t="s">
        <v>45</v>
      </c>
      <c r="S4" s="153" t="s">
        <v>46</v>
      </c>
      <c r="T4" s="153" t="s">
        <v>47</v>
      </c>
      <c r="U4" s="135"/>
      <c r="V4" s="126"/>
      <c r="W4" s="126"/>
      <c r="X4" s="126"/>
      <c r="Y4" s="126"/>
      <c r="Z4" s="126"/>
      <c r="AA4" s="126"/>
      <c r="AB4" s="126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5"/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5"/>
      <c r="EG4" s="125"/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125"/>
      <c r="FK4" s="125"/>
      <c r="FL4" s="125"/>
      <c r="FM4" s="125"/>
      <c r="FN4" s="125"/>
      <c r="FO4" s="125"/>
      <c r="FP4" s="125"/>
      <c r="FQ4" s="125"/>
      <c r="FR4" s="125"/>
      <c r="FS4" s="125"/>
      <c r="FT4" s="125"/>
      <c r="FU4" s="125"/>
      <c r="FV4" s="125"/>
      <c r="FW4" s="125"/>
      <c r="FX4" s="125"/>
      <c r="FY4" s="125"/>
      <c r="FZ4" s="125"/>
      <c r="GA4" s="125"/>
      <c r="GB4" s="125"/>
      <c r="GC4" s="125"/>
      <c r="GD4" s="125"/>
      <c r="GE4" s="125"/>
      <c r="GF4" s="125"/>
      <c r="GG4" s="125"/>
      <c r="GH4" s="125"/>
      <c r="GI4" s="125"/>
      <c r="GJ4" s="125"/>
      <c r="GK4" s="125"/>
      <c r="GL4" s="125"/>
      <c r="GM4" s="125"/>
      <c r="GN4" s="125"/>
      <c r="GO4" s="125"/>
      <c r="GP4" s="125"/>
      <c r="GQ4" s="125"/>
      <c r="GR4" s="125"/>
      <c r="GS4" s="125"/>
      <c r="GT4" s="125"/>
      <c r="GU4" s="125"/>
      <c r="GV4" s="125"/>
      <c r="GW4" s="125"/>
      <c r="GX4" s="125"/>
      <c r="GY4" s="125"/>
      <c r="GZ4" s="125"/>
      <c r="HA4" s="125"/>
      <c r="HB4" s="125"/>
      <c r="HC4" s="125"/>
      <c r="HD4" s="125"/>
      <c r="HE4" s="125"/>
      <c r="HF4" s="125"/>
      <c r="HG4" s="125"/>
      <c r="HH4" s="125"/>
      <c r="HI4" s="125"/>
      <c r="HJ4" s="125"/>
      <c r="HK4" s="125"/>
      <c r="HL4" s="125"/>
      <c r="HM4" s="125"/>
      <c r="HN4" s="125"/>
      <c r="HO4" s="125"/>
      <c r="HP4" s="125"/>
      <c r="HQ4" s="125"/>
      <c r="HR4" s="125"/>
      <c r="HS4" s="125"/>
      <c r="HT4" s="125"/>
      <c r="HU4" s="125"/>
      <c r="HV4" s="125"/>
      <c r="HW4" s="125"/>
      <c r="HX4" s="125"/>
      <c r="HY4" s="125"/>
      <c r="HZ4" s="125"/>
      <c r="IA4" s="125"/>
      <c r="IB4" s="125"/>
      <c r="IC4" s="125"/>
      <c r="ID4" s="125"/>
      <c r="IE4" s="125"/>
      <c r="IF4" s="125"/>
      <c r="IG4" s="125"/>
      <c r="IH4" s="125"/>
      <c r="II4" s="125"/>
      <c r="IJ4" s="125"/>
      <c r="IK4" s="125"/>
      <c r="IL4" s="125"/>
      <c r="IM4" s="125"/>
      <c r="IN4" s="125"/>
      <c r="IO4" s="125"/>
      <c r="IP4" s="125"/>
      <c r="IQ4" s="125"/>
      <c r="IR4" s="125"/>
      <c r="IS4" s="125"/>
      <c r="IT4" s="125"/>
      <c r="IU4" s="125"/>
      <c r="IV4" s="125"/>
      <c r="IW4" s="125"/>
      <c r="IX4" s="125"/>
      <c r="IY4" s="125"/>
    </row>
    <row r="5" spans="1:259" ht="20.100000000000001" customHeight="1" x14ac:dyDescent="0.25">
      <c r="A5" s="133" t="s">
        <v>53</v>
      </c>
      <c r="B5" s="152" t="s">
        <v>11</v>
      </c>
      <c r="C5" s="151">
        <v>13000</v>
      </c>
      <c r="D5" s="150">
        <f>4480+140</f>
        <v>4620</v>
      </c>
      <c r="E5" s="150">
        <v>3160</v>
      </c>
      <c r="F5" s="149">
        <f>1840+160</f>
        <v>2000</v>
      </c>
      <c r="G5" s="148">
        <v>1646.5932692307692</v>
      </c>
      <c r="H5" s="148">
        <v>1029.1207932692307</v>
      </c>
      <c r="I5" s="148">
        <v>1009.6900961538453</v>
      </c>
      <c r="J5" s="148">
        <v>885.66230769230765</v>
      </c>
      <c r="K5" s="148">
        <v>1075.2546153846172</v>
      </c>
      <c r="L5" s="148">
        <v>801.99374999999918</v>
      </c>
      <c r="M5" s="148">
        <v>853.76865384615382</v>
      </c>
      <c r="N5" s="148">
        <v>584.94173076923175</v>
      </c>
      <c r="O5" s="148">
        <v>0</v>
      </c>
      <c r="P5" s="148">
        <v>687.77596153846252</v>
      </c>
      <c r="Q5" s="148">
        <v>915.71433692307846</v>
      </c>
      <c r="R5" s="148">
        <v>1182.0876923076942</v>
      </c>
      <c r="S5" s="148">
        <v>582.68261538461627</v>
      </c>
      <c r="T5" s="148">
        <v>582.68261538461627</v>
      </c>
      <c r="U5" s="135"/>
      <c r="V5" s="126"/>
      <c r="W5" s="126"/>
      <c r="X5" s="126"/>
      <c r="Y5" s="126"/>
      <c r="Z5" s="126"/>
      <c r="AA5" s="126"/>
      <c r="AB5" s="126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  <c r="BD5" s="125"/>
      <c r="BE5" s="125"/>
      <c r="BF5" s="125"/>
      <c r="BG5" s="125"/>
      <c r="BH5" s="125"/>
      <c r="BI5" s="125"/>
      <c r="BJ5" s="125"/>
      <c r="BK5" s="125"/>
      <c r="BL5" s="125"/>
      <c r="BM5" s="125"/>
      <c r="BN5" s="125"/>
      <c r="BO5" s="125"/>
      <c r="BP5" s="125"/>
      <c r="BQ5" s="125"/>
      <c r="BR5" s="125"/>
      <c r="BS5" s="125"/>
      <c r="BT5" s="125"/>
      <c r="BU5" s="125"/>
      <c r="BV5" s="125"/>
      <c r="BW5" s="125"/>
      <c r="BX5" s="125"/>
      <c r="BY5" s="125"/>
      <c r="BZ5" s="125"/>
      <c r="CA5" s="125"/>
      <c r="CB5" s="125"/>
      <c r="CC5" s="125"/>
      <c r="CD5" s="125"/>
      <c r="CE5" s="12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125"/>
      <c r="CW5" s="125"/>
      <c r="CX5" s="125"/>
      <c r="CY5" s="125"/>
      <c r="CZ5" s="125"/>
      <c r="DA5" s="125"/>
      <c r="DB5" s="125"/>
      <c r="DC5" s="125"/>
      <c r="DD5" s="125"/>
      <c r="DE5" s="125"/>
      <c r="DF5" s="125"/>
      <c r="DG5" s="125"/>
      <c r="DH5" s="125"/>
      <c r="DI5" s="125"/>
      <c r="DJ5" s="125"/>
      <c r="DK5" s="125"/>
      <c r="DL5" s="125"/>
      <c r="DM5" s="125"/>
      <c r="DN5" s="125"/>
      <c r="DO5" s="125"/>
      <c r="DP5" s="125"/>
      <c r="DQ5" s="125"/>
      <c r="DR5" s="125"/>
      <c r="DS5" s="125"/>
      <c r="DT5" s="125"/>
      <c r="DU5" s="125"/>
      <c r="DV5" s="125"/>
      <c r="DW5" s="125"/>
      <c r="DX5" s="125"/>
      <c r="DY5" s="125"/>
      <c r="DZ5" s="125"/>
      <c r="EA5" s="125"/>
      <c r="EB5" s="125"/>
      <c r="EC5" s="125"/>
      <c r="ED5" s="125"/>
      <c r="EE5" s="125"/>
      <c r="EF5" s="125"/>
      <c r="EG5" s="125"/>
      <c r="EH5" s="125"/>
      <c r="EI5" s="125"/>
      <c r="EJ5" s="125"/>
      <c r="EK5" s="125"/>
      <c r="EL5" s="125"/>
      <c r="EM5" s="125"/>
      <c r="EN5" s="125"/>
      <c r="EO5" s="125"/>
      <c r="EP5" s="125"/>
      <c r="EQ5" s="125"/>
      <c r="ER5" s="125"/>
      <c r="ES5" s="125"/>
      <c r="ET5" s="125"/>
      <c r="EU5" s="125"/>
      <c r="EV5" s="125"/>
      <c r="EW5" s="125"/>
      <c r="EX5" s="125"/>
      <c r="EY5" s="125"/>
      <c r="EZ5" s="125"/>
      <c r="FA5" s="125"/>
      <c r="FB5" s="125"/>
      <c r="FC5" s="125"/>
      <c r="FD5" s="125"/>
      <c r="FE5" s="125"/>
      <c r="FF5" s="125"/>
      <c r="FG5" s="125"/>
      <c r="FH5" s="125"/>
      <c r="FI5" s="125"/>
      <c r="FJ5" s="125"/>
      <c r="FK5" s="125"/>
      <c r="FL5" s="125"/>
      <c r="FM5" s="125"/>
      <c r="FN5" s="125"/>
      <c r="FO5" s="125"/>
      <c r="FP5" s="125"/>
      <c r="FQ5" s="125"/>
      <c r="FR5" s="125"/>
      <c r="FS5" s="125"/>
      <c r="FT5" s="125"/>
      <c r="FU5" s="125"/>
      <c r="FV5" s="125"/>
      <c r="FW5" s="125"/>
      <c r="FX5" s="125"/>
      <c r="FY5" s="125"/>
      <c r="FZ5" s="125"/>
      <c r="GA5" s="125"/>
      <c r="GB5" s="125"/>
      <c r="GC5" s="125"/>
      <c r="GD5" s="125"/>
      <c r="GE5" s="125"/>
      <c r="GF5" s="125"/>
      <c r="GG5" s="125"/>
      <c r="GH5" s="125"/>
      <c r="GI5" s="125"/>
      <c r="GJ5" s="125"/>
      <c r="GK5" s="125"/>
      <c r="GL5" s="125"/>
      <c r="GM5" s="125"/>
      <c r="GN5" s="125"/>
      <c r="GO5" s="125"/>
      <c r="GP5" s="125"/>
      <c r="GQ5" s="125"/>
      <c r="GR5" s="125"/>
      <c r="GS5" s="125"/>
      <c r="GT5" s="125"/>
      <c r="GU5" s="125"/>
      <c r="GV5" s="125"/>
      <c r="GW5" s="125"/>
      <c r="GX5" s="125"/>
      <c r="GY5" s="125"/>
      <c r="GZ5" s="125"/>
      <c r="HA5" s="125"/>
      <c r="HB5" s="125"/>
      <c r="HC5" s="125"/>
      <c r="HD5" s="125"/>
      <c r="HE5" s="125"/>
      <c r="HF5" s="125"/>
      <c r="HG5" s="125"/>
      <c r="HH5" s="125"/>
      <c r="HI5" s="125"/>
      <c r="HJ5" s="125"/>
      <c r="HK5" s="125"/>
      <c r="HL5" s="125"/>
      <c r="HM5" s="125"/>
      <c r="HN5" s="125"/>
      <c r="HO5" s="125"/>
      <c r="HP5" s="125"/>
      <c r="HQ5" s="125"/>
      <c r="HR5" s="125"/>
      <c r="HS5" s="125"/>
      <c r="HT5" s="125"/>
      <c r="HU5" s="125"/>
      <c r="HV5" s="125"/>
      <c r="HW5" s="125"/>
      <c r="HX5" s="125"/>
      <c r="HY5" s="125"/>
      <c r="HZ5" s="125"/>
      <c r="IA5" s="125"/>
      <c r="IB5" s="125"/>
      <c r="IC5" s="125"/>
      <c r="ID5" s="125"/>
      <c r="IE5" s="125"/>
      <c r="IF5" s="125"/>
      <c r="IG5" s="125"/>
      <c r="IH5" s="125"/>
      <c r="II5" s="125"/>
      <c r="IJ5" s="125"/>
      <c r="IK5" s="125"/>
      <c r="IL5" s="125"/>
      <c r="IM5" s="125"/>
      <c r="IN5" s="125"/>
      <c r="IO5" s="125"/>
      <c r="IP5" s="125"/>
      <c r="IQ5" s="125"/>
      <c r="IR5" s="125"/>
      <c r="IS5" s="125"/>
      <c r="IT5" s="125"/>
      <c r="IU5" s="125"/>
      <c r="IV5" s="125"/>
      <c r="IW5" s="125"/>
      <c r="IX5" s="125"/>
      <c r="IY5" s="125"/>
    </row>
    <row r="6" spans="1:259" ht="20.100000000000001" customHeight="1" x14ac:dyDescent="0.25">
      <c r="A6" s="133"/>
      <c r="B6" s="152" t="s">
        <v>12</v>
      </c>
      <c r="C6" s="151">
        <v>20000</v>
      </c>
      <c r="D6" s="150">
        <v>3080</v>
      </c>
      <c r="E6" s="150">
        <v>1680</v>
      </c>
      <c r="F6" s="149">
        <v>1300</v>
      </c>
      <c r="G6" s="148">
        <v>1337.8570312500001</v>
      </c>
      <c r="H6" s="148">
        <v>836.16064453125</v>
      </c>
      <c r="I6" s="148">
        <v>820.37320312499924</v>
      </c>
      <c r="J6" s="148">
        <v>719.60062500000004</v>
      </c>
      <c r="K6" s="148">
        <v>873.64437500000145</v>
      </c>
      <c r="L6" s="148">
        <v>651.61992187499925</v>
      </c>
      <c r="M6" s="148">
        <v>693.68703125000002</v>
      </c>
      <c r="N6" s="148">
        <v>475.26515625000076</v>
      </c>
      <c r="O6" s="148">
        <v>0</v>
      </c>
      <c r="P6" s="148">
        <v>558.81796875000077</v>
      </c>
      <c r="Q6" s="148">
        <v>744.01789875000122</v>
      </c>
      <c r="R6" s="148">
        <v>960.44625000000144</v>
      </c>
      <c r="S6" s="148">
        <v>473.42962500000073</v>
      </c>
      <c r="T6" s="148">
        <v>473.42962500000073</v>
      </c>
      <c r="U6" s="135"/>
      <c r="V6" s="126"/>
      <c r="W6" s="126"/>
      <c r="X6" s="126"/>
      <c r="Y6" s="126"/>
      <c r="Z6" s="126"/>
      <c r="AA6" s="126"/>
      <c r="AB6" s="126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5"/>
      <c r="EP6" s="125"/>
      <c r="EQ6" s="125"/>
      <c r="ER6" s="125"/>
      <c r="ES6" s="125"/>
      <c r="ET6" s="125"/>
      <c r="EU6" s="125"/>
      <c r="EV6" s="125"/>
      <c r="EW6" s="125"/>
      <c r="EX6" s="125"/>
      <c r="EY6" s="125"/>
      <c r="EZ6" s="125"/>
      <c r="FA6" s="125"/>
      <c r="FB6" s="125"/>
      <c r="FC6" s="125"/>
      <c r="FD6" s="125"/>
      <c r="FE6" s="125"/>
      <c r="FF6" s="125"/>
      <c r="FG6" s="125"/>
      <c r="FH6" s="125"/>
      <c r="FI6" s="125"/>
      <c r="FJ6" s="125"/>
      <c r="FK6" s="125"/>
      <c r="FL6" s="125"/>
      <c r="FM6" s="125"/>
      <c r="FN6" s="125"/>
      <c r="FO6" s="125"/>
      <c r="FP6" s="125"/>
      <c r="FQ6" s="125"/>
      <c r="FR6" s="125"/>
      <c r="FS6" s="125"/>
      <c r="FT6" s="125"/>
      <c r="FU6" s="125"/>
      <c r="FV6" s="125"/>
      <c r="FW6" s="125"/>
      <c r="FX6" s="125"/>
      <c r="FY6" s="125"/>
      <c r="FZ6" s="125"/>
      <c r="GA6" s="125"/>
      <c r="GB6" s="125"/>
      <c r="GC6" s="125"/>
      <c r="GD6" s="125"/>
      <c r="GE6" s="125"/>
      <c r="GF6" s="125"/>
      <c r="GG6" s="125"/>
      <c r="GH6" s="125"/>
      <c r="GI6" s="125"/>
      <c r="GJ6" s="125"/>
      <c r="GK6" s="125"/>
      <c r="GL6" s="125"/>
      <c r="GM6" s="125"/>
      <c r="GN6" s="125"/>
      <c r="GO6" s="125"/>
      <c r="GP6" s="125"/>
      <c r="GQ6" s="125"/>
      <c r="GR6" s="125"/>
      <c r="GS6" s="125"/>
      <c r="GT6" s="125"/>
      <c r="GU6" s="125"/>
      <c r="GV6" s="125"/>
      <c r="GW6" s="125"/>
      <c r="GX6" s="125"/>
      <c r="GY6" s="125"/>
      <c r="GZ6" s="125"/>
      <c r="HA6" s="125"/>
      <c r="HB6" s="125"/>
      <c r="HC6" s="125"/>
      <c r="HD6" s="125"/>
      <c r="HE6" s="125"/>
      <c r="HF6" s="125"/>
      <c r="HG6" s="125"/>
      <c r="HH6" s="125"/>
      <c r="HI6" s="125"/>
      <c r="HJ6" s="125"/>
      <c r="HK6" s="125"/>
      <c r="HL6" s="125"/>
      <c r="HM6" s="125"/>
      <c r="HN6" s="125"/>
      <c r="HO6" s="125"/>
      <c r="HP6" s="125"/>
      <c r="HQ6" s="125"/>
      <c r="HR6" s="125"/>
      <c r="HS6" s="125"/>
      <c r="HT6" s="125"/>
      <c r="HU6" s="125"/>
      <c r="HV6" s="125"/>
      <c r="HW6" s="125"/>
      <c r="HX6" s="125"/>
      <c r="HY6" s="125"/>
      <c r="HZ6" s="125"/>
      <c r="IA6" s="125"/>
      <c r="IB6" s="125"/>
      <c r="IC6" s="125"/>
      <c r="ID6" s="125"/>
      <c r="IE6" s="125"/>
      <c r="IF6" s="125"/>
      <c r="IG6" s="125"/>
      <c r="IH6" s="125"/>
      <c r="II6" s="125"/>
      <c r="IJ6" s="125"/>
      <c r="IK6" s="125"/>
      <c r="IL6" s="125"/>
      <c r="IM6" s="125"/>
      <c r="IN6" s="125"/>
      <c r="IO6" s="125"/>
      <c r="IP6" s="125"/>
      <c r="IQ6" s="125"/>
      <c r="IR6" s="125"/>
      <c r="IS6" s="125"/>
      <c r="IT6" s="125"/>
      <c r="IU6" s="125"/>
      <c r="IV6" s="125"/>
      <c r="IW6" s="125"/>
      <c r="IX6" s="125"/>
      <c r="IY6" s="125"/>
    </row>
    <row r="7" spans="1:259" ht="20.100000000000001" customHeight="1" x14ac:dyDescent="0.25">
      <c r="A7" s="133"/>
      <c r="B7" s="152" t="s">
        <v>13</v>
      </c>
      <c r="C7" s="151">
        <v>20000</v>
      </c>
      <c r="D7" s="150">
        <v>3080</v>
      </c>
      <c r="E7" s="150">
        <v>1680</v>
      </c>
      <c r="F7" s="149">
        <v>1300</v>
      </c>
      <c r="G7" s="148">
        <v>1337.8570312500001</v>
      </c>
      <c r="H7" s="148">
        <v>836.16064453125</v>
      </c>
      <c r="I7" s="148">
        <v>820.37320312499924</v>
      </c>
      <c r="J7" s="148">
        <v>719.60062500000004</v>
      </c>
      <c r="K7" s="148">
        <v>873.64437500000145</v>
      </c>
      <c r="L7" s="148">
        <v>651.61992187499925</v>
      </c>
      <c r="M7" s="148">
        <v>693.68703125000002</v>
      </c>
      <c r="N7" s="148">
        <v>475.26515625000076</v>
      </c>
      <c r="O7" s="148">
        <v>0</v>
      </c>
      <c r="P7" s="148">
        <v>558.81796875000077</v>
      </c>
      <c r="Q7" s="148">
        <v>744.01789875000122</v>
      </c>
      <c r="R7" s="148">
        <v>960.44625000000144</v>
      </c>
      <c r="S7" s="148">
        <v>473.42962500000073</v>
      </c>
      <c r="T7" s="148">
        <v>473.42962500000073</v>
      </c>
      <c r="U7" s="135"/>
      <c r="V7" s="126"/>
      <c r="W7" s="126"/>
      <c r="X7" s="126"/>
      <c r="Y7" s="126"/>
      <c r="Z7" s="126"/>
      <c r="AA7" s="126"/>
      <c r="AB7" s="126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  <c r="BD7" s="125"/>
      <c r="BE7" s="125"/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  <c r="BZ7" s="125"/>
      <c r="CA7" s="125"/>
      <c r="CB7" s="125"/>
      <c r="CC7" s="125"/>
      <c r="CD7" s="125"/>
      <c r="CE7" s="125"/>
      <c r="CF7" s="125"/>
      <c r="CG7" s="125"/>
      <c r="CH7" s="125"/>
      <c r="CI7" s="125"/>
      <c r="CJ7" s="125"/>
      <c r="CK7" s="125"/>
      <c r="CL7" s="125"/>
      <c r="CM7" s="125"/>
      <c r="CN7" s="125"/>
      <c r="CO7" s="125"/>
      <c r="CP7" s="125"/>
      <c r="CQ7" s="125"/>
      <c r="CR7" s="125"/>
      <c r="CS7" s="125"/>
      <c r="CT7" s="125"/>
      <c r="CU7" s="125"/>
      <c r="CV7" s="125"/>
      <c r="CW7" s="125"/>
      <c r="CX7" s="125"/>
      <c r="CY7" s="125"/>
      <c r="CZ7" s="125"/>
      <c r="DA7" s="125"/>
      <c r="DB7" s="125"/>
      <c r="DC7" s="125"/>
      <c r="DD7" s="125"/>
      <c r="DE7" s="125"/>
      <c r="DF7" s="125"/>
      <c r="DG7" s="125"/>
      <c r="DH7" s="125"/>
      <c r="DI7" s="125"/>
      <c r="DJ7" s="125"/>
      <c r="DK7" s="125"/>
      <c r="DL7" s="125"/>
      <c r="DM7" s="125"/>
      <c r="DN7" s="125"/>
      <c r="DO7" s="125"/>
      <c r="DP7" s="125"/>
      <c r="DQ7" s="125"/>
      <c r="DR7" s="125"/>
      <c r="DS7" s="125"/>
      <c r="DT7" s="125"/>
      <c r="DU7" s="125"/>
      <c r="DV7" s="125"/>
      <c r="DW7" s="125"/>
      <c r="DX7" s="125"/>
      <c r="DY7" s="125"/>
      <c r="DZ7" s="125"/>
      <c r="EA7" s="125"/>
      <c r="EB7" s="125"/>
      <c r="EC7" s="125"/>
      <c r="ED7" s="125"/>
      <c r="EE7" s="125"/>
      <c r="EF7" s="125"/>
      <c r="EG7" s="125"/>
      <c r="EH7" s="125"/>
      <c r="EI7" s="125"/>
      <c r="EJ7" s="125"/>
      <c r="EK7" s="125"/>
      <c r="EL7" s="125"/>
      <c r="EM7" s="125"/>
      <c r="EN7" s="125"/>
      <c r="EO7" s="125"/>
      <c r="EP7" s="125"/>
      <c r="EQ7" s="125"/>
      <c r="ER7" s="125"/>
      <c r="ES7" s="125"/>
      <c r="ET7" s="125"/>
      <c r="EU7" s="125"/>
      <c r="EV7" s="125"/>
      <c r="EW7" s="125"/>
      <c r="EX7" s="125"/>
      <c r="EY7" s="125"/>
      <c r="EZ7" s="125"/>
      <c r="FA7" s="125"/>
      <c r="FB7" s="125"/>
      <c r="FC7" s="125"/>
      <c r="FD7" s="125"/>
      <c r="FE7" s="125"/>
      <c r="FF7" s="125"/>
      <c r="FG7" s="125"/>
      <c r="FH7" s="125"/>
      <c r="FI7" s="125"/>
      <c r="FJ7" s="125"/>
      <c r="FK7" s="125"/>
      <c r="FL7" s="125"/>
      <c r="FM7" s="125"/>
      <c r="FN7" s="125"/>
      <c r="FO7" s="125"/>
      <c r="FP7" s="125"/>
      <c r="FQ7" s="125"/>
      <c r="FR7" s="125"/>
      <c r="FS7" s="125"/>
      <c r="FT7" s="125"/>
      <c r="FU7" s="125"/>
      <c r="FV7" s="125"/>
      <c r="FW7" s="125"/>
      <c r="FX7" s="125"/>
      <c r="FY7" s="125"/>
      <c r="FZ7" s="125"/>
      <c r="GA7" s="125"/>
      <c r="GB7" s="125"/>
      <c r="GC7" s="125"/>
      <c r="GD7" s="125"/>
      <c r="GE7" s="125"/>
      <c r="GF7" s="125"/>
      <c r="GG7" s="125"/>
      <c r="GH7" s="125"/>
      <c r="GI7" s="125"/>
      <c r="GJ7" s="125"/>
      <c r="GK7" s="125"/>
      <c r="GL7" s="125"/>
      <c r="GM7" s="125"/>
      <c r="GN7" s="125"/>
      <c r="GO7" s="125"/>
      <c r="GP7" s="125"/>
      <c r="GQ7" s="125"/>
      <c r="GR7" s="125"/>
      <c r="GS7" s="125"/>
      <c r="GT7" s="125"/>
      <c r="GU7" s="125"/>
      <c r="GV7" s="125"/>
      <c r="GW7" s="125"/>
      <c r="GX7" s="125"/>
      <c r="GY7" s="125"/>
      <c r="GZ7" s="125"/>
      <c r="HA7" s="125"/>
      <c r="HB7" s="125"/>
      <c r="HC7" s="125"/>
      <c r="HD7" s="125"/>
      <c r="HE7" s="125"/>
      <c r="HF7" s="125"/>
      <c r="HG7" s="125"/>
      <c r="HH7" s="125"/>
      <c r="HI7" s="125"/>
      <c r="HJ7" s="125"/>
      <c r="HK7" s="125"/>
      <c r="HL7" s="125"/>
      <c r="HM7" s="125"/>
      <c r="HN7" s="125"/>
      <c r="HO7" s="125"/>
      <c r="HP7" s="125"/>
      <c r="HQ7" s="125"/>
      <c r="HR7" s="125"/>
      <c r="HS7" s="125"/>
      <c r="HT7" s="125"/>
      <c r="HU7" s="125"/>
      <c r="HV7" s="125"/>
      <c r="HW7" s="125"/>
      <c r="HX7" s="125"/>
      <c r="HY7" s="125"/>
      <c r="HZ7" s="125"/>
      <c r="IA7" s="125"/>
      <c r="IB7" s="125"/>
      <c r="IC7" s="125"/>
      <c r="ID7" s="125"/>
      <c r="IE7" s="125"/>
      <c r="IF7" s="125"/>
      <c r="IG7" s="125"/>
      <c r="IH7" s="125"/>
      <c r="II7" s="125"/>
      <c r="IJ7" s="125"/>
      <c r="IK7" s="125"/>
      <c r="IL7" s="125"/>
      <c r="IM7" s="125"/>
      <c r="IN7" s="125"/>
      <c r="IO7" s="125"/>
      <c r="IP7" s="125"/>
      <c r="IQ7" s="125"/>
      <c r="IR7" s="125"/>
      <c r="IS7" s="125"/>
      <c r="IT7" s="125"/>
      <c r="IU7" s="125"/>
      <c r="IV7" s="125"/>
      <c r="IW7" s="125"/>
      <c r="IX7" s="125"/>
      <c r="IY7" s="125"/>
    </row>
    <row r="8" spans="1:259" ht="20.100000000000001" customHeight="1" x14ac:dyDescent="0.25">
      <c r="A8" s="133"/>
      <c r="B8" s="152" t="s">
        <v>52</v>
      </c>
      <c r="C8" s="151">
        <v>95000</v>
      </c>
      <c r="D8" s="150">
        <v>13</v>
      </c>
      <c r="E8" s="150">
        <v>40</v>
      </c>
      <c r="F8" s="149">
        <v>22</v>
      </c>
      <c r="G8" s="148">
        <v>112.66164473684211</v>
      </c>
      <c r="H8" s="148">
        <v>70.413527960526309</v>
      </c>
      <c r="I8" s="148">
        <v>69.084059210526263</v>
      </c>
      <c r="J8" s="148">
        <v>60.597947368421053</v>
      </c>
      <c r="K8" s="148">
        <v>73.570052631579074</v>
      </c>
      <c r="L8" s="148">
        <v>54.873256578947313</v>
      </c>
      <c r="M8" s="148">
        <v>58.415750000000003</v>
      </c>
      <c r="N8" s="148">
        <v>40.022328947368486</v>
      </c>
      <c r="O8" s="148">
        <v>0</v>
      </c>
      <c r="P8" s="148">
        <v>47.058355263157964</v>
      </c>
      <c r="Q8" s="148">
        <v>62.654138842105368</v>
      </c>
      <c r="R8" s="148">
        <v>80.879684210526449</v>
      </c>
      <c r="S8" s="148">
        <v>39.867757894736904</v>
      </c>
      <c r="T8" s="148">
        <v>39.867757894736904</v>
      </c>
      <c r="U8" s="135"/>
      <c r="V8" s="126"/>
      <c r="W8" s="126"/>
      <c r="X8" s="126"/>
      <c r="Y8" s="126"/>
      <c r="Z8" s="126"/>
      <c r="AA8" s="126"/>
      <c r="AB8" s="126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5"/>
      <c r="CC8" s="125"/>
      <c r="CD8" s="125"/>
      <c r="CE8" s="125"/>
      <c r="CF8" s="125"/>
      <c r="CG8" s="125"/>
      <c r="CH8" s="125"/>
      <c r="CI8" s="125"/>
      <c r="CJ8" s="125"/>
      <c r="CK8" s="125"/>
      <c r="CL8" s="125"/>
      <c r="CM8" s="125"/>
      <c r="CN8" s="125"/>
      <c r="CO8" s="125"/>
      <c r="CP8" s="125"/>
      <c r="CQ8" s="125"/>
      <c r="CR8" s="125"/>
      <c r="CS8" s="125"/>
      <c r="CT8" s="125"/>
      <c r="CU8" s="125"/>
      <c r="CV8" s="125"/>
      <c r="CW8" s="125"/>
      <c r="CX8" s="125"/>
      <c r="CY8" s="125"/>
      <c r="CZ8" s="125"/>
      <c r="DA8" s="125"/>
      <c r="DB8" s="125"/>
      <c r="DC8" s="125"/>
      <c r="DD8" s="125"/>
      <c r="DE8" s="125"/>
      <c r="DF8" s="125"/>
      <c r="DG8" s="125"/>
      <c r="DH8" s="125"/>
      <c r="DI8" s="125"/>
      <c r="DJ8" s="125"/>
      <c r="DK8" s="125"/>
      <c r="DL8" s="125"/>
      <c r="DM8" s="125"/>
      <c r="DN8" s="125"/>
      <c r="DO8" s="125"/>
      <c r="DP8" s="125"/>
      <c r="DQ8" s="125"/>
      <c r="DR8" s="125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5"/>
      <c r="ED8" s="125"/>
      <c r="EE8" s="125"/>
      <c r="EF8" s="125"/>
      <c r="EG8" s="125"/>
      <c r="EH8" s="125"/>
      <c r="EI8" s="125"/>
      <c r="EJ8" s="125"/>
      <c r="EK8" s="125"/>
      <c r="EL8" s="125"/>
      <c r="EM8" s="125"/>
      <c r="EN8" s="125"/>
      <c r="EO8" s="125"/>
      <c r="EP8" s="125"/>
      <c r="EQ8" s="125"/>
      <c r="ER8" s="125"/>
      <c r="ES8" s="125"/>
      <c r="ET8" s="125"/>
      <c r="EU8" s="125"/>
      <c r="EV8" s="125"/>
      <c r="EW8" s="125"/>
      <c r="EX8" s="125"/>
      <c r="EY8" s="125"/>
      <c r="EZ8" s="125"/>
      <c r="FA8" s="125"/>
      <c r="FB8" s="125"/>
      <c r="FC8" s="125"/>
      <c r="FD8" s="125"/>
      <c r="FE8" s="125"/>
      <c r="FF8" s="125"/>
      <c r="FG8" s="125"/>
      <c r="FH8" s="125"/>
      <c r="FI8" s="125"/>
      <c r="FJ8" s="125"/>
      <c r="FK8" s="125"/>
      <c r="FL8" s="125"/>
      <c r="FM8" s="125"/>
      <c r="FN8" s="125"/>
      <c r="FO8" s="125"/>
      <c r="FP8" s="125"/>
      <c r="FQ8" s="125"/>
      <c r="FR8" s="125"/>
      <c r="FS8" s="125"/>
      <c r="FT8" s="125"/>
      <c r="FU8" s="125"/>
      <c r="FV8" s="125"/>
      <c r="FW8" s="125"/>
      <c r="FX8" s="125"/>
      <c r="FY8" s="125"/>
      <c r="FZ8" s="125"/>
      <c r="GA8" s="125"/>
      <c r="GB8" s="125"/>
      <c r="GC8" s="125"/>
      <c r="GD8" s="125"/>
      <c r="GE8" s="125"/>
      <c r="GF8" s="125"/>
      <c r="GG8" s="125"/>
      <c r="GH8" s="125"/>
      <c r="GI8" s="125"/>
      <c r="GJ8" s="125"/>
      <c r="GK8" s="125"/>
      <c r="GL8" s="125"/>
      <c r="GM8" s="125"/>
      <c r="GN8" s="125"/>
      <c r="GO8" s="125"/>
      <c r="GP8" s="125"/>
      <c r="GQ8" s="125"/>
      <c r="GR8" s="125"/>
      <c r="GS8" s="125"/>
      <c r="GT8" s="125"/>
      <c r="GU8" s="125"/>
      <c r="GV8" s="125"/>
      <c r="GW8" s="125"/>
      <c r="GX8" s="125"/>
      <c r="GY8" s="125"/>
      <c r="GZ8" s="125"/>
      <c r="HA8" s="125"/>
      <c r="HB8" s="125"/>
      <c r="HC8" s="125"/>
      <c r="HD8" s="125"/>
      <c r="HE8" s="125"/>
      <c r="HF8" s="125"/>
      <c r="HG8" s="125"/>
      <c r="HH8" s="125"/>
      <c r="HI8" s="125"/>
      <c r="HJ8" s="125"/>
      <c r="HK8" s="125"/>
      <c r="HL8" s="125"/>
      <c r="HM8" s="125"/>
      <c r="HN8" s="125"/>
      <c r="HO8" s="125"/>
      <c r="HP8" s="125"/>
      <c r="HQ8" s="125"/>
      <c r="HR8" s="125"/>
      <c r="HS8" s="125"/>
      <c r="HT8" s="125"/>
      <c r="HU8" s="125"/>
      <c r="HV8" s="125"/>
      <c r="HW8" s="125"/>
      <c r="HX8" s="125"/>
      <c r="HY8" s="125"/>
      <c r="HZ8" s="125"/>
      <c r="IA8" s="125"/>
      <c r="IB8" s="125"/>
      <c r="IC8" s="125"/>
      <c r="ID8" s="125"/>
      <c r="IE8" s="125"/>
      <c r="IF8" s="125"/>
      <c r="IG8" s="125"/>
      <c r="IH8" s="125"/>
      <c r="II8" s="125"/>
      <c r="IJ8" s="125"/>
      <c r="IK8" s="125"/>
      <c r="IL8" s="125"/>
      <c r="IM8" s="125"/>
      <c r="IN8" s="125"/>
      <c r="IO8" s="125"/>
      <c r="IP8" s="125"/>
      <c r="IQ8" s="125"/>
      <c r="IR8" s="125"/>
      <c r="IS8" s="125"/>
      <c r="IT8" s="125"/>
      <c r="IU8" s="125"/>
      <c r="IV8" s="125"/>
      <c r="IW8" s="125"/>
      <c r="IX8" s="125"/>
      <c r="IY8" s="125"/>
    </row>
    <row r="9" spans="1:259" ht="20.100000000000001" customHeight="1" x14ac:dyDescent="0.25">
      <c r="A9" s="133"/>
      <c r="B9" s="152" t="s">
        <v>16</v>
      </c>
      <c r="C9" s="151">
        <v>120000</v>
      </c>
      <c r="D9" s="150">
        <v>38</v>
      </c>
      <c r="E9" s="150">
        <v>39</v>
      </c>
      <c r="F9" s="149">
        <v>21</v>
      </c>
      <c r="G9" s="148">
        <v>89.190468749999994</v>
      </c>
      <c r="H9" s="148">
        <v>55.744042968750001</v>
      </c>
      <c r="I9" s="148">
        <v>54.69154687499995</v>
      </c>
      <c r="J9" s="148">
        <v>47.973374999999997</v>
      </c>
      <c r="K9" s="148">
        <v>58.242958333333434</v>
      </c>
      <c r="L9" s="148">
        <v>43.441328124999956</v>
      </c>
      <c r="M9" s="148">
        <v>46.245802083333331</v>
      </c>
      <c r="N9" s="148">
        <v>31.68434375000005</v>
      </c>
      <c r="O9" s="148">
        <v>0</v>
      </c>
      <c r="P9" s="148">
        <v>37.254531250000056</v>
      </c>
      <c r="Q9" s="148">
        <v>49.60119325000008</v>
      </c>
      <c r="R9" s="148">
        <v>64.029750000000107</v>
      </c>
      <c r="S9" s="148">
        <v>31.56197500000005</v>
      </c>
      <c r="T9" s="148">
        <v>31.56197500000005</v>
      </c>
      <c r="U9" s="135"/>
      <c r="V9" s="126"/>
      <c r="W9" s="126"/>
      <c r="X9" s="126"/>
      <c r="Y9" s="126"/>
      <c r="Z9" s="126"/>
      <c r="AA9" s="126"/>
      <c r="AB9" s="126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125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  <c r="BV9" s="125"/>
      <c r="BW9" s="125"/>
      <c r="BX9" s="125"/>
      <c r="BY9" s="125"/>
      <c r="BZ9" s="125"/>
      <c r="CA9" s="125"/>
      <c r="CB9" s="125"/>
      <c r="CC9" s="125"/>
      <c r="CD9" s="125"/>
      <c r="CE9" s="125"/>
      <c r="CF9" s="125"/>
      <c r="CG9" s="125"/>
      <c r="CH9" s="125"/>
      <c r="CI9" s="125"/>
      <c r="CJ9" s="125"/>
      <c r="CK9" s="125"/>
      <c r="CL9" s="125"/>
      <c r="CM9" s="125"/>
      <c r="CN9" s="125"/>
      <c r="CO9" s="125"/>
      <c r="CP9" s="125"/>
      <c r="CQ9" s="125"/>
      <c r="CR9" s="125"/>
      <c r="CS9" s="125"/>
      <c r="CT9" s="125"/>
      <c r="CU9" s="125"/>
      <c r="CV9" s="125"/>
      <c r="CW9" s="125"/>
      <c r="CX9" s="125"/>
      <c r="CY9" s="125"/>
      <c r="CZ9" s="125"/>
      <c r="DA9" s="125"/>
      <c r="DB9" s="125"/>
      <c r="DC9" s="125"/>
      <c r="DD9" s="125"/>
      <c r="DE9" s="125"/>
      <c r="DF9" s="125"/>
      <c r="DG9" s="125"/>
      <c r="DH9" s="125"/>
      <c r="DI9" s="125"/>
      <c r="DJ9" s="125"/>
      <c r="DK9" s="125"/>
      <c r="DL9" s="125"/>
      <c r="DM9" s="125"/>
      <c r="DN9" s="125"/>
      <c r="DO9" s="125"/>
      <c r="DP9" s="125"/>
      <c r="DQ9" s="125"/>
      <c r="DR9" s="125"/>
      <c r="DS9" s="125"/>
      <c r="DT9" s="125"/>
      <c r="DU9" s="125"/>
      <c r="DV9" s="125"/>
      <c r="DW9" s="125"/>
      <c r="DX9" s="125"/>
      <c r="DY9" s="125"/>
      <c r="DZ9" s="125"/>
      <c r="EA9" s="125"/>
      <c r="EB9" s="125"/>
      <c r="EC9" s="125"/>
      <c r="ED9" s="125"/>
      <c r="EE9" s="125"/>
      <c r="EF9" s="125"/>
      <c r="EG9" s="125"/>
      <c r="EH9" s="125"/>
      <c r="EI9" s="125"/>
      <c r="EJ9" s="125"/>
      <c r="EK9" s="125"/>
      <c r="EL9" s="125"/>
      <c r="EM9" s="125"/>
      <c r="EN9" s="125"/>
      <c r="EO9" s="125"/>
      <c r="EP9" s="125"/>
      <c r="EQ9" s="125"/>
      <c r="ER9" s="125"/>
      <c r="ES9" s="125"/>
      <c r="ET9" s="125"/>
      <c r="EU9" s="125"/>
      <c r="EV9" s="125"/>
      <c r="EW9" s="125"/>
      <c r="EX9" s="125"/>
      <c r="EY9" s="125"/>
      <c r="EZ9" s="125"/>
      <c r="FA9" s="125"/>
      <c r="FB9" s="125"/>
      <c r="FC9" s="125"/>
      <c r="FD9" s="125"/>
      <c r="FE9" s="125"/>
      <c r="FF9" s="125"/>
      <c r="FG9" s="125"/>
      <c r="FH9" s="125"/>
      <c r="FI9" s="125"/>
      <c r="FJ9" s="125"/>
      <c r="FK9" s="125"/>
      <c r="FL9" s="125"/>
      <c r="FM9" s="125"/>
      <c r="FN9" s="125"/>
      <c r="FO9" s="125"/>
      <c r="FP9" s="125"/>
      <c r="FQ9" s="125"/>
      <c r="FR9" s="125"/>
      <c r="FS9" s="125"/>
      <c r="FT9" s="125"/>
      <c r="FU9" s="125"/>
      <c r="FV9" s="125"/>
      <c r="FW9" s="125"/>
      <c r="FX9" s="125"/>
      <c r="FY9" s="125"/>
      <c r="FZ9" s="125"/>
      <c r="GA9" s="125"/>
      <c r="GB9" s="125"/>
      <c r="GC9" s="125"/>
      <c r="GD9" s="125"/>
      <c r="GE9" s="125"/>
      <c r="GF9" s="125"/>
      <c r="GG9" s="125"/>
      <c r="GH9" s="125"/>
      <c r="GI9" s="125"/>
      <c r="GJ9" s="125"/>
      <c r="GK9" s="125"/>
      <c r="GL9" s="125"/>
      <c r="GM9" s="125"/>
      <c r="GN9" s="125"/>
      <c r="GO9" s="125"/>
      <c r="GP9" s="125"/>
      <c r="GQ9" s="125"/>
      <c r="GR9" s="125"/>
      <c r="GS9" s="125"/>
      <c r="GT9" s="125"/>
      <c r="GU9" s="125"/>
      <c r="GV9" s="125"/>
      <c r="GW9" s="125"/>
      <c r="GX9" s="125"/>
      <c r="GY9" s="125"/>
      <c r="GZ9" s="125"/>
      <c r="HA9" s="125"/>
      <c r="HB9" s="125"/>
      <c r="HC9" s="125"/>
      <c r="HD9" s="125"/>
      <c r="HE9" s="125"/>
      <c r="HF9" s="125"/>
      <c r="HG9" s="125"/>
      <c r="HH9" s="125"/>
      <c r="HI9" s="125"/>
      <c r="HJ9" s="125"/>
      <c r="HK9" s="125"/>
      <c r="HL9" s="125"/>
      <c r="HM9" s="125"/>
      <c r="HN9" s="125"/>
      <c r="HO9" s="125"/>
      <c r="HP9" s="125"/>
      <c r="HQ9" s="125"/>
      <c r="HR9" s="125"/>
      <c r="HS9" s="125"/>
      <c r="HT9" s="125"/>
      <c r="HU9" s="125"/>
      <c r="HV9" s="125"/>
      <c r="HW9" s="125"/>
      <c r="HX9" s="125"/>
      <c r="HY9" s="125"/>
      <c r="HZ9" s="125"/>
      <c r="IA9" s="125"/>
      <c r="IB9" s="125"/>
      <c r="IC9" s="125"/>
      <c r="ID9" s="125"/>
      <c r="IE9" s="125"/>
      <c r="IF9" s="125"/>
      <c r="IG9" s="125"/>
      <c r="IH9" s="125"/>
      <c r="II9" s="125"/>
      <c r="IJ9" s="125"/>
      <c r="IK9" s="125"/>
      <c r="IL9" s="125"/>
      <c r="IM9" s="125"/>
      <c r="IN9" s="125"/>
      <c r="IO9" s="125"/>
      <c r="IP9" s="125"/>
      <c r="IQ9" s="125"/>
      <c r="IR9" s="125"/>
      <c r="IS9" s="125"/>
      <c r="IT9" s="125"/>
      <c r="IU9" s="125"/>
      <c r="IV9" s="125"/>
      <c r="IW9" s="125"/>
      <c r="IX9" s="125"/>
      <c r="IY9" s="125"/>
    </row>
    <row r="10" spans="1:259" ht="20.100000000000001" customHeight="1" x14ac:dyDescent="0.25">
      <c r="A10" s="133"/>
      <c r="B10" s="152" t="s">
        <v>51</v>
      </c>
      <c r="C10" s="151">
        <v>280000</v>
      </c>
      <c r="D10" s="150">
        <v>30</v>
      </c>
      <c r="E10" s="150">
        <v>43</v>
      </c>
      <c r="F10" s="149">
        <v>21</v>
      </c>
      <c r="G10" s="148">
        <v>38.224486607142858</v>
      </c>
      <c r="H10" s="148">
        <v>23.890304129464287</v>
      </c>
      <c r="I10" s="148">
        <v>23.43923437499998</v>
      </c>
      <c r="J10" s="148">
        <v>20.560017857142856</v>
      </c>
      <c r="K10" s="148">
        <v>24.9612678571429</v>
      </c>
      <c r="L10" s="148">
        <v>18.61771205357141</v>
      </c>
      <c r="M10" s="148">
        <v>19.819629464285715</v>
      </c>
      <c r="N10" s="148">
        <v>13.579004464285736</v>
      </c>
      <c r="O10" s="148">
        <v>0</v>
      </c>
      <c r="P10" s="148">
        <v>15.966227678571451</v>
      </c>
      <c r="Q10" s="148">
        <v>21.257654250000034</v>
      </c>
      <c r="R10" s="148">
        <v>27.44132142857147</v>
      </c>
      <c r="S10" s="148">
        <v>13.526560714285736</v>
      </c>
      <c r="T10" s="148">
        <v>13.526560714285736</v>
      </c>
      <c r="U10" s="135"/>
      <c r="V10" s="126"/>
      <c r="W10" s="126"/>
      <c r="X10" s="126"/>
      <c r="Y10" s="126"/>
      <c r="Z10" s="126"/>
      <c r="AA10" s="126"/>
      <c r="AB10" s="126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25"/>
      <c r="BW10" s="125"/>
      <c r="BX10" s="125"/>
      <c r="BY10" s="125"/>
      <c r="BZ10" s="125"/>
      <c r="CA10" s="125"/>
      <c r="CB10" s="125"/>
      <c r="CC10" s="125"/>
      <c r="CD10" s="125"/>
      <c r="CE10" s="125"/>
      <c r="CF10" s="125"/>
      <c r="CG10" s="125"/>
      <c r="CH10" s="125"/>
      <c r="CI10" s="125"/>
      <c r="CJ10" s="125"/>
      <c r="CK10" s="125"/>
      <c r="CL10" s="125"/>
      <c r="CM10" s="125"/>
      <c r="CN10" s="125"/>
      <c r="CO10" s="125"/>
      <c r="CP10" s="125"/>
      <c r="CQ10" s="125"/>
      <c r="CR10" s="125"/>
      <c r="CS10" s="125"/>
      <c r="CT10" s="125"/>
      <c r="CU10" s="125"/>
      <c r="CV10" s="125"/>
      <c r="CW10" s="125"/>
      <c r="CX10" s="125"/>
      <c r="CY10" s="125"/>
      <c r="CZ10" s="125"/>
      <c r="DA10" s="125"/>
      <c r="DB10" s="125"/>
      <c r="DC10" s="125"/>
      <c r="DD10" s="125"/>
      <c r="DE10" s="125"/>
      <c r="DF10" s="125"/>
      <c r="DG10" s="125"/>
      <c r="DH10" s="125"/>
      <c r="DI10" s="125"/>
      <c r="DJ10" s="125"/>
      <c r="DK10" s="125"/>
      <c r="DL10" s="125"/>
      <c r="DM10" s="125"/>
      <c r="DN10" s="125"/>
      <c r="DO10" s="125"/>
      <c r="DP10" s="125"/>
      <c r="DQ10" s="125"/>
      <c r="DR10" s="125"/>
      <c r="DS10" s="125"/>
      <c r="DT10" s="125"/>
      <c r="DU10" s="125"/>
      <c r="DV10" s="125"/>
      <c r="DW10" s="125"/>
      <c r="DX10" s="125"/>
      <c r="DY10" s="125"/>
      <c r="DZ10" s="125"/>
      <c r="EA10" s="125"/>
      <c r="EB10" s="125"/>
      <c r="EC10" s="125"/>
      <c r="ED10" s="125"/>
      <c r="EE10" s="125"/>
      <c r="EF10" s="125"/>
      <c r="EG10" s="125"/>
      <c r="EH10" s="125"/>
      <c r="EI10" s="125"/>
      <c r="EJ10" s="125"/>
      <c r="EK10" s="125"/>
      <c r="EL10" s="125"/>
      <c r="EM10" s="125"/>
      <c r="EN10" s="125"/>
      <c r="EO10" s="125"/>
      <c r="EP10" s="125"/>
      <c r="EQ10" s="125"/>
      <c r="ER10" s="125"/>
      <c r="ES10" s="125"/>
      <c r="ET10" s="125"/>
      <c r="EU10" s="125"/>
      <c r="EV10" s="125"/>
      <c r="EW10" s="125"/>
      <c r="EX10" s="125"/>
      <c r="EY10" s="125"/>
      <c r="EZ10" s="125"/>
      <c r="FA10" s="125"/>
      <c r="FB10" s="125"/>
      <c r="FC10" s="125"/>
      <c r="FD10" s="125"/>
      <c r="FE10" s="125"/>
      <c r="FF10" s="125"/>
      <c r="FG10" s="125"/>
      <c r="FH10" s="125"/>
      <c r="FI10" s="125"/>
      <c r="FJ10" s="125"/>
      <c r="FK10" s="125"/>
      <c r="FL10" s="125"/>
      <c r="FM10" s="125"/>
      <c r="FN10" s="125"/>
      <c r="FO10" s="125"/>
      <c r="FP10" s="125"/>
      <c r="FQ10" s="125"/>
      <c r="FR10" s="125"/>
      <c r="FS10" s="125"/>
      <c r="FT10" s="125"/>
      <c r="FU10" s="125"/>
      <c r="FV10" s="125"/>
      <c r="FW10" s="125"/>
      <c r="FX10" s="125"/>
      <c r="FY10" s="125"/>
      <c r="FZ10" s="125"/>
      <c r="GA10" s="125"/>
      <c r="GB10" s="125"/>
      <c r="GC10" s="125"/>
      <c r="GD10" s="125"/>
      <c r="GE10" s="125"/>
      <c r="GF10" s="125"/>
      <c r="GG10" s="125"/>
      <c r="GH10" s="125"/>
      <c r="GI10" s="125"/>
      <c r="GJ10" s="125"/>
      <c r="GK10" s="125"/>
      <c r="GL10" s="125"/>
      <c r="GM10" s="125"/>
      <c r="GN10" s="125"/>
      <c r="GO10" s="125"/>
      <c r="GP10" s="125"/>
      <c r="GQ10" s="125"/>
      <c r="GR10" s="125"/>
      <c r="GS10" s="125"/>
      <c r="GT10" s="125"/>
      <c r="GU10" s="125"/>
      <c r="GV10" s="125"/>
      <c r="GW10" s="125"/>
      <c r="GX10" s="125"/>
      <c r="GY10" s="125"/>
      <c r="GZ10" s="125"/>
      <c r="HA10" s="125"/>
      <c r="HB10" s="125"/>
      <c r="HC10" s="125"/>
      <c r="HD10" s="125"/>
      <c r="HE10" s="125"/>
      <c r="HF10" s="125"/>
      <c r="HG10" s="125"/>
      <c r="HH10" s="125"/>
      <c r="HI10" s="125"/>
      <c r="HJ10" s="125"/>
      <c r="HK10" s="125"/>
      <c r="HL10" s="125"/>
      <c r="HM10" s="125"/>
      <c r="HN10" s="125"/>
      <c r="HO10" s="125"/>
      <c r="HP10" s="125"/>
      <c r="HQ10" s="125"/>
      <c r="HR10" s="125"/>
      <c r="HS10" s="125"/>
      <c r="HT10" s="125"/>
      <c r="HU10" s="125"/>
      <c r="HV10" s="125"/>
      <c r="HW10" s="125"/>
      <c r="HX10" s="125"/>
      <c r="HY10" s="125"/>
      <c r="HZ10" s="125"/>
      <c r="IA10" s="125"/>
      <c r="IB10" s="125"/>
      <c r="IC10" s="125"/>
      <c r="ID10" s="125"/>
      <c r="IE10" s="125"/>
      <c r="IF10" s="125"/>
      <c r="IG10" s="125"/>
      <c r="IH10" s="125"/>
      <c r="II10" s="125"/>
      <c r="IJ10" s="125"/>
      <c r="IK10" s="125"/>
      <c r="IL10" s="125"/>
      <c r="IM10" s="125"/>
      <c r="IN10" s="125"/>
      <c r="IO10" s="125"/>
      <c r="IP10" s="125"/>
      <c r="IQ10" s="125"/>
      <c r="IR10" s="125"/>
      <c r="IS10" s="125"/>
      <c r="IT10" s="125"/>
      <c r="IU10" s="125"/>
      <c r="IV10" s="125"/>
      <c r="IW10" s="125"/>
      <c r="IX10" s="125"/>
      <c r="IY10" s="125"/>
    </row>
    <row r="11" spans="1:259" ht="20.100000000000001" customHeight="1" x14ac:dyDescent="0.25">
      <c r="A11" s="133" t="s">
        <v>3</v>
      </c>
      <c r="B11" s="144" t="s">
        <v>4</v>
      </c>
      <c r="C11" s="143"/>
      <c r="D11" s="147" t="s">
        <v>31</v>
      </c>
      <c r="E11" s="145" t="s">
        <v>32</v>
      </c>
      <c r="F11" s="146" t="s">
        <v>33</v>
      </c>
      <c r="G11" s="145" t="s">
        <v>34</v>
      </c>
      <c r="H11" s="145" t="s">
        <v>35</v>
      </c>
      <c r="I11" s="145" t="s">
        <v>36</v>
      </c>
      <c r="J11" s="145" t="s">
        <v>37</v>
      </c>
      <c r="K11" s="145" t="s">
        <v>38</v>
      </c>
      <c r="L11" s="145" t="s">
        <v>39</v>
      </c>
      <c r="M11" s="145" t="s">
        <v>40</v>
      </c>
      <c r="N11" s="145" t="s">
        <v>42</v>
      </c>
      <c r="O11" s="145" t="s">
        <v>43</v>
      </c>
      <c r="P11" s="145" t="s">
        <v>41</v>
      </c>
      <c r="Q11" s="145" t="s">
        <v>44</v>
      </c>
      <c r="R11" s="145" t="s">
        <v>45</v>
      </c>
      <c r="S11" s="145" t="s">
        <v>46</v>
      </c>
      <c r="T11" s="145" t="s">
        <v>47</v>
      </c>
      <c r="U11" s="135"/>
      <c r="V11" s="126"/>
      <c r="W11" s="126"/>
      <c r="X11" s="126"/>
      <c r="Y11" s="126"/>
      <c r="Z11" s="126"/>
      <c r="AA11" s="126"/>
      <c r="AB11" s="126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125"/>
      <c r="BX11" s="125"/>
      <c r="BY11" s="125"/>
      <c r="BZ11" s="125"/>
      <c r="CA11" s="125"/>
      <c r="CB11" s="125"/>
      <c r="CC11" s="125"/>
      <c r="CD11" s="125"/>
      <c r="CE11" s="125"/>
      <c r="CF11" s="125"/>
      <c r="CG11" s="125"/>
      <c r="CH11" s="125"/>
      <c r="CI11" s="125"/>
      <c r="CJ11" s="125"/>
      <c r="CK11" s="125"/>
      <c r="CL11" s="125"/>
      <c r="CM11" s="125"/>
      <c r="CN11" s="125"/>
      <c r="CO11" s="125"/>
      <c r="CP11" s="125"/>
      <c r="CQ11" s="125"/>
      <c r="CR11" s="125"/>
      <c r="CS11" s="125"/>
      <c r="CT11" s="125"/>
      <c r="CU11" s="125"/>
      <c r="CV11" s="125"/>
      <c r="CW11" s="125"/>
      <c r="CX11" s="125"/>
      <c r="CY11" s="125"/>
      <c r="CZ11" s="125"/>
      <c r="DA11" s="125"/>
      <c r="DB11" s="125"/>
      <c r="DC11" s="125"/>
      <c r="DD11" s="125"/>
      <c r="DE11" s="125"/>
      <c r="DF11" s="125"/>
      <c r="DG11" s="125"/>
      <c r="DH11" s="125"/>
      <c r="DI11" s="125"/>
      <c r="DJ11" s="125"/>
      <c r="DK11" s="125"/>
      <c r="DL11" s="125"/>
      <c r="DM11" s="125"/>
      <c r="DN11" s="125"/>
      <c r="DO11" s="125"/>
      <c r="DP11" s="125"/>
      <c r="DQ11" s="125"/>
      <c r="DR11" s="125"/>
      <c r="DS11" s="125"/>
      <c r="DT11" s="125"/>
      <c r="DU11" s="125"/>
      <c r="DV11" s="125"/>
      <c r="DW11" s="125"/>
      <c r="DX11" s="125"/>
      <c r="DY11" s="125"/>
      <c r="DZ11" s="125"/>
      <c r="EA11" s="125"/>
      <c r="EB11" s="125"/>
      <c r="EC11" s="125"/>
      <c r="ED11" s="125"/>
      <c r="EE11" s="125"/>
      <c r="EF11" s="125"/>
      <c r="EG11" s="125"/>
      <c r="EH11" s="125"/>
      <c r="EI11" s="125"/>
      <c r="EJ11" s="125"/>
      <c r="EK11" s="125"/>
      <c r="EL11" s="125"/>
      <c r="EM11" s="125"/>
      <c r="EN11" s="125"/>
      <c r="EO11" s="125"/>
      <c r="EP11" s="125"/>
      <c r="EQ11" s="125"/>
      <c r="ER11" s="125"/>
      <c r="ES11" s="125"/>
      <c r="ET11" s="125"/>
      <c r="EU11" s="125"/>
      <c r="EV11" s="125"/>
      <c r="EW11" s="125"/>
      <c r="EX11" s="125"/>
      <c r="EY11" s="125"/>
      <c r="EZ11" s="125"/>
      <c r="FA11" s="125"/>
      <c r="FB11" s="125"/>
      <c r="FC11" s="125"/>
      <c r="FD11" s="125"/>
      <c r="FE11" s="125"/>
      <c r="FF11" s="125"/>
      <c r="FG11" s="125"/>
      <c r="FH11" s="125"/>
      <c r="FI11" s="125"/>
      <c r="FJ11" s="125"/>
      <c r="FK11" s="125"/>
      <c r="FL11" s="125"/>
      <c r="FM11" s="125"/>
      <c r="FN11" s="125"/>
      <c r="FO11" s="125"/>
      <c r="FP11" s="125"/>
      <c r="FQ11" s="125"/>
      <c r="FR11" s="125"/>
      <c r="FS11" s="125"/>
      <c r="FT11" s="125"/>
      <c r="FU11" s="125"/>
      <c r="FV11" s="125"/>
      <c r="FW11" s="125"/>
      <c r="FX11" s="125"/>
      <c r="FY11" s="125"/>
      <c r="FZ11" s="125"/>
      <c r="GA11" s="125"/>
      <c r="GB11" s="125"/>
      <c r="GC11" s="125"/>
      <c r="GD11" s="125"/>
      <c r="GE11" s="125"/>
      <c r="GF11" s="125"/>
      <c r="GG11" s="125"/>
      <c r="GH11" s="125"/>
      <c r="GI11" s="125"/>
      <c r="GJ11" s="125"/>
      <c r="GK11" s="125"/>
      <c r="GL11" s="125"/>
      <c r="GM11" s="125"/>
      <c r="GN11" s="125"/>
      <c r="GO11" s="125"/>
      <c r="GP11" s="125"/>
      <c r="GQ11" s="125"/>
      <c r="GR11" s="125"/>
      <c r="GS11" s="125"/>
      <c r="GT11" s="125"/>
      <c r="GU11" s="125"/>
      <c r="GV11" s="125"/>
      <c r="GW11" s="125"/>
      <c r="GX11" s="125"/>
      <c r="GY11" s="125"/>
      <c r="GZ11" s="125"/>
      <c r="HA11" s="125"/>
      <c r="HB11" s="125"/>
      <c r="HC11" s="125"/>
      <c r="HD11" s="125"/>
      <c r="HE11" s="125"/>
      <c r="HF11" s="125"/>
      <c r="HG11" s="125"/>
      <c r="HH11" s="125"/>
      <c r="HI11" s="125"/>
      <c r="HJ11" s="125"/>
      <c r="HK11" s="125"/>
      <c r="HL11" s="125"/>
      <c r="HM11" s="125"/>
      <c r="HN11" s="125"/>
      <c r="HO11" s="125"/>
      <c r="HP11" s="125"/>
      <c r="HQ11" s="125"/>
      <c r="HR11" s="125"/>
      <c r="HS11" s="125"/>
      <c r="HT11" s="125"/>
      <c r="HU11" s="125"/>
      <c r="HV11" s="125"/>
      <c r="HW11" s="125"/>
      <c r="HX11" s="125"/>
      <c r="HY11" s="125"/>
      <c r="HZ11" s="125"/>
      <c r="IA11" s="125"/>
      <c r="IB11" s="125"/>
      <c r="IC11" s="125"/>
      <c r="ID11" s="125"/>
      <c r="IE11" s="125"/>
      <c r="IF11" s="125"/>
      <c r="IG11" s="125"/>
      <c r="IH11" s="125"/>
      <c r="II11" s="125"/>
      <c r="IJ11" s="125"/>
      <c r="IK11" s="125"/>
      <c r="IL11" s="125"/>
      <c r="IM11" s="125"/>
      <c r="IN11" s="125"/>
      <c r="IO11" s="125"/>
      <c r="IP11" s="125"/>
      <c r="IQ11" s="125"/>
      <c r="IR11" s="125"/>
      <c r="IS11" s="125"/>
      <c r="IT11" s="125"/>
      <c r="IU11" s="125"/>
      <c r="IV11" s="125"/>
      <c r="IW11" s="125"/>
      <c r="IX11" s="125"/>
      <c r="IY11" s="125"/>
    </row>
    <row r="12" spans="1:259" ht="20.100000000000001" customHeight="1" x14ac:dyDescent="0.25">
      <c r="A12" s="133"/>
      <c r="B12" s="140">
        <v>13000</v>
      </c>
      <c r="C12" s="139" t="s">
        <v>11</v>
      </c>
      <c r="D12" s="138">
        <f t="shared" ref="D12:F17" si="0">D5/30</f>
        <v>154</v>
      </c>
      <c r="E12" s="142">
        <f t="shared" si="0"/>
        <v>105.33333333333333</v>
      </c>
      <c r="F12" s="141">
        <f t="shared" si="0"/>
        <v>66.666666666666671</v>
      </c>
      <c r="G12" s="141">
        <v>50</v>
      </c>
      <c r="H12" s="141">
        <v>50</v>
      </c>
      <c r="I12" s="141">
        <v>30</v>
      </c>
      <c r="J12" s="141">
        <v>30</v>
      </c>
      <c r="K12" s="141">
        <v>30</v>
      </c>
      <c r="L12" s="141">
        <v>20</v>
      </c>
      <c r="M12" s="141">
        <v>30</v>
      </c>
      <c r="N12" s="141">
        <v>20</v>
      </c>
      <c r="O12" s="141">
        <v>20</v>
      </c>
      <c r="P12" s="141">
        <v>20</v>
      </c>
      <c r="Q12" s="141">
        <v>30</v>
      </c>
      <c r="R12" s="141">
        <v>30</v>
      </c>
      <c r="S12" s="141">
        <v>20</v>
      </c>
      <c r="T12" s="141">
        <v>20</v>
      </c>
      <c r="U12" s="135"/>
      <c r="V12" s="126"/>
      <c r="W12" s="126"/>
      <c r="X12" s="126"/>
      <c r="Y12" s="126"/>
      <c r="Z12" s="126"/>
      <c r="AA12" s="126"/>
      <c r="AB12" s="126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/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25"/>
      <c r="DB12" s="125"/>
      <c r="DC12" s="125"/>
      <c r="DD12" s="125"/>
      <c r="DE12" s="125"/>
      <c r="DF12" s="125"/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5"/>
      <c r="DS12" s="125"/>
      <c r="DT12" s="125"/>
      <c r="DU12" s="125"/>
      <c r="DV12" s="125"/>
      <c r="DW12" s="125"/>
      <c r="DX12" s="125"/>
      <c r="DY12" s="125"/>
      <c r="DZ12" s="125"/>
      <c r="EA12" s="125"/>
      <c r="EB12" s="125"/>
      <c r="EC12" s="125"/>
      <c r="ED12" s="125"/>
      <c r="EE12" s="125"/>
      <c r="EF12" s="125"/>
      <c r="EG12" s="125"/>
      <c r="EH12" s="125"/>
      <c r="EI12" s="125"/>
      <c r="EJ12" s="125"/>
      <c r="EK12" s="125"/>
      <c r="EL12" s="125"/>
      <c r="EM12" s="125"/>
      <c r="EN12" s="125"/>
      <c r="EO12" s="125"/>
      <c r="EP12" s="125"/>
      <c r="EQ12" s="125"/>
      <c r="ER12" s="125"/>
      <c r="ES12" s="125"/>
      <c r="ET12" s="125"/>
      <c r="EU12" s="125"/>
      <c r="EV12" s="125"/>
      <c r="EW12" s="125"/>
      <c r="EX12" s="125"/>
      <c r="EY12" s="125"/>
      <c r="EZ12" s="125"/>
      <c r="FA12" s="125"/>
      <c r="FB12" s="125"/>
      <c r="FC12" s="125"/>
      <c r="FD12" s="125"/>
      <c r="FE12" s="125"/>
      <c r="FF12" s="125"/>
      <c r="FG12" s="125"/>
      <c r="FH12" s="125"/>
      <c r="FI12" s="125"/>
      <c r="FJ12" s="125"/>
      <c r="FK12" s="125"/>
      <c r="FL12" s="125"/>
      <c r="FM12" s="125"/>
      <c r="FN12" s="125"/>
      <c r="FO12" s="125"/>
      <c r="FP12" s="125"/>
      <c r="FQ12" s="125"/>
      <c r="FR12" s="125"/>
      <c r="FS12" s="125"/>
      <c r="FT12" s="125"/>
      <c r="FU12" s="125"/>
      <c r="FV12" s="125"/>
      <c r="FW12" s="125"/>
      <c r="FX12" s="125"/>
      <c r="FY12" s="125"/>
      <c r="FZ12" s="125"/>
      <c r="GA12" s="125"/>
      <c r="GB12" s="125"/>
      <c r="GC12" s="125"/>
      <c r="GD12" s="125"/>
      <c r="GE12" s="125"/>
      <c r="GF12" s="125"/>
      <c r="GG12" s="125"/>
      <c r="GH12" s="125"/>
      <c r="GI12" s="125"/>
      <c r="GJ12" s="125"/>
      <c r="GK12" s="125"/>
      <c r="GL12" s="125"/>
      <c r="GM12" s="125"/>
      <c r="GN12" s="125"/>
      <c r="GO12" s="125"/>
      <c r="GP12" s="125"/>
      <c r="GQ12" s="125"/>
      <c r="GR12" s="125"/>
      <c r="GS12" s="125"/>
      <c r="GT12" s="125"/>
      <c r="GU12" s="125"/>
      <c r="GV12" s="125"/>
      <c r="GW12" s="125"/>
      <c r="GX12" s="125"/>
      <c r="GY12" s="125"/>
      <c r="GZ12" s="125"/>
      <c r="HA12" s="125"/>
      <c r="HB12" s="125"/>
      <c r="HC12" s="125"/>
      <c r="HD12" s="125"/>
      <c r="HE12" s="125"/>
      <c r="HF12" s="125"/>
      <c r="HG12" s="125"/>
      <c r="HH12" s="125"/>
      <c r="HI12" s="125"/>
      <c r="HJ12" s="125"/>
      <c r="HK12" s="125"/>
      <c r="HL12" s="125"/>
      <c r="HM12" s="125"/>
      <c r="HN12" s="125"/>
      <c r="HO12" s="125"/>
      <c r="HP12" s="125"/>
      <c r="HQ12" s="125"/>
      <c r="HR12" s="125"/>
      <c r="HS12" s="125"/>
      <c r="HT12" s="125"/>
      <c r="HU12" s="125"/>
      <c r="HV12" s="125"/>
      <c r="HW12" s="125"/>
      <c r="HX12" s="125"/>
      <c r="HY12" s="125"/>
      <c r="HZ12" s="125"/>
      <c r="IA12" s="125"/>
      <c r="IB12" s="125"/>
      <c r="IC12" s="125"/>
      <c r="ID12" s="125"/>
      <c r="IE12" s="125"/>
      <c r="IF12" s="125"/>
      <c r="IG12" s="125"/>
      <c r="IH12" s="125"/>
      <c r="II12" s="125"/>
      <c r="IJ12" s="125"/>
      <c r="IK12" s="125"/>
      <c r="IL12" s="125"/>
      <c r="IM12" s="125"/>
      <c r="IN12" s="125"/>
      <c r="IO12" s="125"/>
      <c r="IP12" s="125"/>
      <c r="IQ12" s="125"/>
      <c r="IR12" s="125"/>
      <c r="IS12" s="125"/>
      <c r="IT12" s="125"/>
      <c r="IU12" s="125"/>
      <c r="IV12" s="125"/>
      <c r="IW12" s="125"/>
      <c r="IX12" s="125"/>
      <c r="IY12" s="125"/>
    </row>
    <row r="13" spans="1:259" ht="20.100000000000001" customHeight="1" x14ac:dyDescent="0.25">
      <c r="A13" s="133"/>
      <c r="B13" s="140">
        <v>20000</v>
      </c>
      <c r="C13" s="139" t="s">
        <v>12</v>
      </c>
      <c r="D13" s="138">
        <f t="shared" si="0"/>
        <v>102.66666666666667</v>
      </c>
      <c r="E13" s="142">
        <f t="shared" si="0"/>
        <v>56</v>
      </c>
      <c r="F13" s="141">
        <f t="shared" si="0"/>
        <v>43.333333333333336</v>
      </c>
      <c r="G13" s="141">
        <v>40</v>
      </c>
      <c r="H13" s="141">
        <v>50</v>
      </c>
      <c r="I13" s="141">
        <v>30</v>
      </c>
      <c r="J13" s="141">
        <v>25</v>
      </c>
      <c r="K13" s="141">
        <v>30</v>
      </c>
      <c r="L13" s="141">
        <v>20</v>
      </c>
      <c r="M13" s="141">
        <v>20</v>
      </c>
      <c r="N13" s="141">
        <v>20</v>
      </c>
      <c r="O13" s="141">
        <v>20</v>
      </c>
      <c r="P13" s="141">
        <v>20</v>
      </c>
      <c r="Q13" s="141">
        <v>20</v>
      </c>
      <c r="R13" s="141">
        <v>30</v>
      </c>
      <c r="S13" s="141">
        <v>20</v>
      </c>
      <c r="T13" s="141">
        <v>20</v>
      </c>
      <c r="U13" s="135"/>
      <c r="V13" s="126"/>
      <c r="W13" s="126"/>
      <c r="X13" s="126"/>
      <c r="Y13" s="126"/>
      <c r="Z13" s="126"/>
      <c r="AA13" s="126"/>
      <c r="AB13" s="126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25"/>
      <c r="CG13" s="125"/>
      <c r="CH13" s="125"/>
      <c r="CI13" s="125"/>
      <c r="CJ13" s="125"/>
      <c r="CK13" s="125"/>
      <c r="CL13" s="125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25"/>
      <c r="DB13" s="125"/>
      <c r="DC13" s="125"/>
      <c r="DD13" s="125"/>
      <c r="DE13" s="125"/>
      <c r="DF13" s="125"/>
      <c r="DG13" s="125"/>
      <c r="DH13" s="125"/>
      <c r="DI13" s="125"/>
      <c r="DJ13" s="125"/>
      <c r="DK13" s="125"/>
      <c r="DL13" s="125"/>
      <c r="DM13" s="125"/>
      <c r="DN13" s="125"/>
      <c r="DO13" s="125"/>
      <c r="DP13" s="125"/>
      <c r="DQ13" s="125"/>
      <c r="DR13" s="125"/>
      <c r="DS13" s="125"/>
      <c r="DT13" s="125"/>
      <c r="DU13" s="125"/>
      <c r="DV13" s="125"/>
      <c r="DW13" s="125"/>
      <c r="DX13" s="125"/>
      <c r="DY13" s="125"/>
      <c r="DZ13" s="125"/>
      <c r="EA13" s="125"/>
      <c r="EB13" s="125"/>
      <c r="EC13" s="125"/>
      <c r="ED13" s="125"/>
      <c r="EE13" s="125"/>
      <c r="EF13" s="125"/>
      <c r="EG13" s="125"/>
      <c r="EH13" s="125"/>
      <c r="EI13" s="125"/>
      <c r="EJ13" s="125"/>
      <c r="EK13" s="125"/>
      <c r="EL13" s="125"/>
      <c r="EM13" s="125"/>
      <c r="EN13" s="125"/>
      <c r="EO13" s="125"/>
      <c r="EP13" s="125"/>
      <c r="EQ13" s="125"/>
      <c r="ER13" s="125"/>
      <c r="ES13" s="125"/>
      <c r="ET13" s="125"/>
      <c r="EU13" s="125"/>
      <c r="EV13" s="125"/>
      <c r="EW13" s="125"/>
      <c r="EX13" s="125"/>
      <c r="EY13" s="125"/>
      <c r="EZ13" s="125"/>
      <c r="FA13" s="125"/>
      <c r="FB13" s="125"/>
      <c r="FC13" s="125"/>
      <c r="FD13" s="125"/>
      <c r="FE13" s="125"/>
      <c r="FF13" s="125"/>
      <c r="FG13" s="125"/>
      <c r="FH13" s="125"/>
      <c r="FI13" s="125"/>
      <c r="FJ13" s="125"/>
      <c r="FK13" s="125"/>
      <c r="FL13" s="125"/>
      <c r="FM13" s="125"/>
      <c r="FN13" s="125"/>
      <c r="FO13" s="125"/>
      <c r="FP13" s="125"/>
      <c r="FQ13" s="125"/>
      <c r="FR13" s="125"/>
      <c r="FS13" s="125"/>
      <c r="FT13" s="125"/>
      <c r="FU13" s="125"/>
      <c r="FV13" s="125"/>
      <c r="FW13" s="125"/>
      <c r="FX13" s="125"/>
      <c r="FY13" s="125"/>
      <c r="FZ13" s="125"/>
      <c r="GA13" s="125"/>
      <c r="GB13" s="125"/>
      <c r="GC13" s="125"/>
      <c r="GD13" s="125"/>
      <c r="GE13" s="125"/>
      <c r="GF13" s="125"/>
      <c r="GG13" s="125"/>
      <c r="GH13" s="125"/>
      <c r="GI13" s="125"/>
      <c r="GJ13" s="125"/>
      <c r="GK13" s="125"/>
      <c r="GL13" s="125"/>
      <c r="GM13" s="125"/>
      <c r="GN13" s="125"/>
      <c r="GO13" s="125"/>
      <c r="GP13" s="125"/>
      <c r="GQ13" s="125"/>
      <c r="GR13" s="125"/>
      <c r="GS13" s="125"/>
      <c r="GT13" s="125"/>
      <c r="GU13" s="125"/>
      <c r="GV13" s="125"/>
      <c r="GW13" s="125"/>
      <c r="GX13" s="125"/>
      <c r="GY13" s="125"/>
      <c r="GZ13" s="125"/>
      <c r="HA13" s="125"/>
      <c r="HB13" s="125"/>
      <c r="HC13" s="125"/>
      <c r="HD13" s="125"/>
      <c r="HE13" s="125"/>
      <c r="HF13" s="125"/>
      <c r="HG13" s="125"/>
      <c r="HH13" s="125"/>
      <c r="HI13" s="125"/>
      <c r="HJ13" s="125"/>
      <c r="HK13" s="125"/>
      <c r="HL13" s="125"/>
      <c r="HM13" s="125"/>
      <c r="HN13" s="125"/>
      <c r="HO13" s="125"/>
      <c r="HP13" s="125"/>
      <c r="HQ13" s="125"/>
      <c r="HR13" s="125"/>
      <c r="HS13" s="125"/>
      <c r="HT13" s="125"/>
      <c r="HU13" s="125"/>
      <c r="HV13" s="125"/>
      <c r="HW13" s="125"/>
      <c r="HX13" s="125"/>
      <c r="HY13" s="125"/>
      <c r="HZ13" s="125"/>
      <c r="IA13" s="125"/>
      <c r="IB13" s="125"/>
      <c r="IC13" s="125"/>
      <c r="ID13" s="125"/>
      <c r="IE13" s="125"/>
      <c r="IF13" s="125"/>
      <c r="IG13" s="125"/>
      <c r="IH13" s="125"/>
      <c r="II13" s="125"/>
      <c r="IJ13" s="125"/>
      <c r="IK13" s="125"/>
      <c r="IL13" s="125"/>
      <c r="IM13" s="125"/>
      <c r="IN13" s="125"/>
      <c r="IO13" s="125"/>
      <c r="IP13" s="125"/>
      <c r="IQ13" s="125"/>
      <c r="IR13" s="125"/>
      <c r="IS13" s="125"/>
      <c r="IT13" s="125"/>
      <c r="IU13" s="125"/>
      <c r="IV13" s="125"/>
      <c r="IW13" s="125"/>
      <c r="IX13" s="125"/>
      <c r="IY13" s="125"/>
    </row>
    <row r="14" spans="1:259" ht="20.100000000000001" customHeight="1" x14ac:dyDescent="0.25">
      <c r="A14" s="133"/>
      <c r="B14" s="140">
        <v>20000</v>
      </c>
      <c r="C14" s="139" t="s">
        <v>13</v>
      </c>
      <c r="D14" s="138">
        <f t="shared" si="0"/>
        <v>102.66666666666667</v>
      </c>
      <c r="E14" s="142">
        <f t="shared" si="0"/>
        <v>56</v>
      </c>
      <c r="F14" s="141">
        <f t="shared" si="0"/>
        <v>43.333333333333336</v>
      </c>
      <c r="G14" s="141">
        <v>40</v>
      </c>
      <c r="H14" s="141">
        <v>50</v>
      </c>
      <c r="I14" s="141">
        <v>30</v>
      </c>
      <c r="J14" s="141">
        <v>25</v>
      </c>
      <c r="K14" s="141">
        <v>30</v>
      </c>
      <c r="L14" s="141">
        <v>20</v>
      </c>
      <c r="M14" s="141">
        <v>20</v>
      </c>
      <c r="N14" s="141">
        <v>20</v>
      </c>
      <c r="O14" s="141">
        <v>20</v>
      </c>
      <c r="P14" s="141">
        <v>20</v>
      </c>
      <c r="Q14" s="141">
        <v>20</v>
      </c>
      <c r="R14" s="141">
        <v>30</v>
      </c>
      <c r="S14" s="141">
        <v>20</v>
      </c>
      <c r="T14" s="141">
        <v>20</v>
      </c>
      <c r="U14" s="135"/>
      <c r="V14" s="126"/>
      <c r="W14" s="126"/>
      <c r="X14" s="126"/>
      <c r="Y14" s="126"/>
      <c r="Z14" s="126"/>
      <c r="AA14" s="126"/>
      <c r="AB14" s="126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  <c r="CX14" s="125"/>
      <c r="CY14" s="125"/>
      <c r="CZ14" s="125"/>
      <c r="DA14" s="125"/>
      <c r="DB14" s="125"/>
      <c r="DC14" s="125"/>
      <c r="DD14" s="125"/>
      <c r="DE14" s="125"/>
      <c r="DF14" s="125"/>
      <c r="DG14" s="125"/>
      <c r="DH14" s="125"/>
      <c r="DI14" s="125"/>
      <c r="DJ14" s="125"/>
      <c r="DK14" s="125"/>
      <c r="DL14" s="125"/>
      <c r="DM14" s="125"/>
      <c r="DN14" s="125"/>
      <c r="DO14" s="125"/>
      <c r="DP14" s="125"/>
      <c r="DQ14" s="125"/>
      <c r="DR14" s="125"/>
      <c r="DS14" s="125"/>
      <c r="DT14" s="125"/>
      <c r="DU14" s="125"/>
      <c r="DV14" s="125"/>
      <c r="DW14" s="125"/>
      <c r="DX14" s="125"/>
      <c r="DY14" s="125"/>
      <c r="DZ14" s="125"/>
      <c r="EA14" s="125"/>
      <c r="EB14" s="125"/>
      <c r="EC14" s="125"/>
      <c r="ED14" s="125"/>
      <c r="EE14" s="125"/>
      <c r="EF14" s="125"/>
      <c r="EG14" s="125"/>
      <c r="EH14" s="125"/>
      <c r="EI14" s="125"/>
      <c r="EJ14" s="125"/>
      <c r="EK14" s="125"/>
      <c r="EL14" s="125"/>
      <c r="EM14" s="125"/>
      <c r="EN14" s="125"/>
      <c r="EO14" s="125"/>
      <c r="EP14" s="125"/>
      <c r="EQ14" s="125"/>
      <c r="ER14" s="125"/>
      <c r="ES14" s="125"/>
      <c r="ET14" s="125"/>
      <c r="EU14" s="125"/>
      <c r="EV14" s="125"/>
      <c r="EW14" s="125"/>
      <c r="EX14" s="125"/>
      <c r="EY14" s="125"/>
      <c r="EZ14" s="125"/>
      <c r="FA14" s="125"/>
      <c r="FB14" s="125"/>
      <c r="FC14" s="125"/>
      <c r="FD14" s="125"/>
      <c r="FE14" s="125"/>
      <c r="FF14" s="125"/>
      <c r="FG14" s="125"/>
      <c r="FH14" s="125"/>
      <c r="FI14" s="125"/>
      <c r="FJ14" s="125"/>
      <c r="FK14" s="125"/>
      <c r="FL14" s="125"/>
      <c r="FM14" s="125"/>
      <c r="FN14" s="125"/>
      <c r="FO14" s="125"/>
      <c r="FP14" s="125"/>
      <c r="FQ14" s="125"/>
      <c r="FR14" s="125"/>
      <c r="FS14" s="125"/>
      <c r="FT14" s="125"/>
      <c r="FU14" s="125"/>
      <c r="FV14" s="125"/>
      <c r="FW14" s="125"/>
      <c r="FX14" s="125"/>
      <c r="FY14" s="125"/>
      <c r="FZ14" s="125"/>
      <c r="GA14" s="125"/>
      <c r="GB14" s="125"/>
      <c r="GC14" s="125"/>
      <c r="GD14" s="125"/>
      <c r="GE14" s="125"/>
      <c r="GF14" s="125"/>
      <c r="GG14" s="125"/>
      <c r="GH14" s="125"/>
      <c r="GI14" s="125"/>
      <c r="GJ14" s="125"/>
      <c r="GK14" s="125"/>
      <c r="GL14" s="125"/>
      <c r="GM14" s="125"/>
      <c r="GN14" s="125"/>
      <c r="GO14" s="125"/>
      <c r="GP14" s="125"/>
      <c r="GQ14" s="125"/>
      <c r="GR14" s="125"/>
      <c r="GS14" s="125"/>
      <c r="GT14" s="125"/>
      <c r="GU14" s="125"/>
      <c r="GV14" s="125"/>
      <c r="GW14" s="125"/>
      <c r="GX14" s="125"/>
      <c r="GY14" s="125"/>
      <c r="GZ14" s="125"/>
      <c r="HA14" s="125"/>
      <c r="HB14" s="125"/>
      <c r="HC14" s="125"/>
      <c r="HD14" s="125"/>
      <c r="HE14" s="125"/>
      <c r="HF14" s="125"/>
      <c r="HG14" s="125"/>
      <c r="HH14" s="125"/>
      <c r="HI14" s="125"/>
      <c r="HJ14" s="125"/>
      <c r="HK14" s="125"/>
      <c r="HL14" s="125"/>
      <c r="HM14" s="125"/>
      <c r="HN14" s="125"/>
      <c r="HO14" s="125"/>
      <c r="HP14" s="125"/>
      <c r="HQ14" s="125"/>
      <c r="HR14" s="125"/>
      <c r="HS14" s="125"/>
      <c r="HT14" s="125"/>
      <c r="HU14" s="125"/>
      <c r="HV14" s="125"/>
      <c r="HW14" s="125"/>
      <c r="HX14" s="125"/>
      <c r="HY14" s="125"/>
      <c r="HZ14" s="125"/>
      <c r="IA14" s="125"/>
      <c r="IB14" s="125"/>
      <c r="IC14" s="125"/>
      <c r="ID14" s="125"/>
      <c r="IE14" s="125"/>
      <c r="IF14" s="125"/>
      <c r="IG14" s="125"/>
      <c r="IH14" s="125"/>
      <c r="II14" s="125"/>
      <c r="IJ14" s="125"/>
      <c r="IK14" s="125"/>
      <c r="IL14" s="125"/>
      <c r="IM14" s="125"/>
      <c r="IN14" s="125"/>
      <c r="IO14" s="125"/>
      <c r="IP14" s="125"/>
      <c r="IQ14" s="125"/>
      <c r="IR14" s="125"/>
      <c r="IS14" s="125"/>
      <c r="IT14" s="125"/>
      <c r="IU14" s="125"/>
      <c r="IV14" s="125"/>
      <c r="IW14" s="125"/>
      <c r="IX14" s="125"/>
      <c r="IY14" s="125"/>
    </row>
    <row r="15" spans="1:259" ht="20.100000000000001" customHeight="1" x14ac:dyDescent="0.25">
      <c r="A15" s="133"/>
      <c r="B15" s="140">
        <v>95000</v>
      </c>
      <c r="C15" s="139" t="s">
        <v>52</v>
      </c>
      <c r="D15" s="138">
        <f t="shared" si="0"/>
        <v>0.43333333333333335</v>
      </c>
      <c r="E15" s="142">
        <f t="shared" si="0"/>
        <v>1.3333333333333333</v>
      </c>
      <c r="F15" s="141">
        <f t="shared" si="0"/>
        <v>0.73333333333333328</v>
      </c>
      <c r="G15" s="141">
        <v>3</v>
      </c>
      <c r="H15" s="141">
        <v>2</v>
      </c>
      <c r="I15" s="141">
        <v>2</v>
      </c>
      <c r="J15" s="141">
        <v>1</v>
      </c>
      <c r="K15" s="141">
        <v>2</v>
      </c>
      <c r="L15" s="141">
        <v>1</v>
      </c>
      <c r="M15" s="141">
        <v>2</v>
      </c>
      <c r="N15" s="141">
        <v>1</v>
      </c>
      <c r="O15" s="141">
        <v>3</v>
      </c>
      <c r="P15" s="141">
        <v>1</v>
      </c>
      <c r="Q15" s="141">
        <v>2</v>
      </c>
      <c r="R15" s="141">
        <v>2</v>
      </c>
      <c r="S15" s="141">
        <v>1</v>
      </c>
      <c r="T15" s="141">
        <v>1</v>
      </c>
      <c r="U15" s="135"/>
      <c r="V15" s="126"/>
      <c r="W15" s="126"/>
      <c r="X15" s="126"/>
      <c r="Y15" s="126"/>
      <c r="Z15" s="126"/>
      <c r="AA15" s="126"/>
      <c r="AB15" s="126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5"/>
      <c r="CE15" s="125"/>
      <c r="CF15" s="125"/>
      <c r="CG15" s="125"/>
      <c r="CH15" s="125"/>
      <c r="CI15" s="125"/>
      <c r="CJ15" s="125"/>
      <c r="CK15" s="125"/>
      <c r="CL15" s="125"/>
      <c r="CM15" s="125"/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25"/>
      <c r="DB15" s="125"/>
      <c r="DC15" s="125"/>
      <c r="DD15" s="125"/>
      <c r="DE15" s="125"/>
      <c r="DF15" s="125"/>
      <c r="DG15" s="125"/>
      <c r="DH15" s="125"/>
      <c r="DI15" s="125"/>
      <c r="DJ15" s="125"/>
      <c r="DK15" s="125"/>
      <c r="DL15" s="125"/>
      <c r="DM15" s="125"/>
      <c r="DN15" s="125"/>
      <c r="DO15" s="125"/>
      <c r="DP15" s="125"/>
      <c r="DQ15" s="125"/>
      <c r="DR15" s="125"/>
      <c r="DS15" s="125"/>
      <c r="DT15" s="125"/>
      <c r="DU15" s="125"/>
      <c r="DV15" s="125"/>
      <c r="DW15" s="125"/>
      <c r="DX15" s="125"/>
      <c r="DY15" s="125"/>
      <c r="DZ15" s="125"/>
      <c r="EA15" s="125"/>
      <c r="EB15" s="125"/>
      <c r="EC15" s="125"/>
      <c r="ED15" s="125"/>
      <c r="EE15" s="125"/>
      <c r="EF15" s="125"/>
      <c r="EG15" s="125"/>
      <c r="EH15" s="125"/>
      <c r="EI15" s="125"/>
      <c r="EJ15" s="125"/>
      <c r="EK15" s="125"/>
      <c r="EL15" s="125"/>
      <c r="EM15" s="125"/>
      <c r="EN15" s="125"/>
      <c r="EO15" s="125"/>
      <c r="EP15" s="125"/>
      <c r="EQ15" s="125"/>
      <c r="ER15" s="125"/>
      <c r="ES15" s="125"/>
      <c r="ET15" s="125"/>
      <c r="EU15" s="125"/>
      <c r="EV15" s="125"/>
      <c r="EW15" s="125"/>
      <c r="EX15" s="125"/>
      <c r="EY15" s="125"/>
      <c r="EZ15" s="125"/>
      <c r="FA15" s="125"/>
      <c r="FB15" s="125"/>
      <c r="FC15" s="125"/>
      <c r="FD15" s="125"/>
      <c r="FE15" s="125"/>
      <c r="FF15" s="125"/>
      <c r="FG15" s="125"/>
      <c r="FH15" s="125"/>
      <c r="FI15" s="125"/>
      <c r="FJ15" s="125"/>
      <c r="FK15" s="125"/>
      <c r="FL15" s="125"/>
      <c r="FM15" s="125"/>
      <c r="FN15" s="125"/>
      <c r="FO15" s="125"/>
      <c r="FP15" s="125"/>
      <c r="FQ15" s="125"/>
      <c r="FR15" s="125"/>
      <c r="FS15" s="125"/>
      <c r="FT15" s="125"/>
      <c r="FU15" s="125"/>
      <c r="FV15" s="125"/>
      <c r="FW15" s="125"/>
      <c r="FX15" s="125"/>
      <c r="FY15" s="125"/>
      <c r="FZ15" s="125"/>
      <c r="GA15" s="125"/>
      <c r="GB15" s="125"/>
      <c r="GC15" s="125"/>
      <c r="GD15" s="125"/>
      <c r="GE15" s="125"/>
      <c r="GF15" s="125"/>
      <c r="GG15" s="125"/>
      <c r="GH15" s="125"/>
      <c r="GI15" s="125"/>
      <c r="GJ15" s="125"/>
      <c r="GK15" s="125"/>
      <c r="GL15" s="125"/>
      <c r="GM15" s="125"/>
      <c r="GN15" s="125"/>
      <c r="GO15" s="125"/>
      <c r="GP15" s="125"/>
      <c r="GQ15" s="125"/>
      <c r="GR15" s="125"/>
      <c r="GS15" s="125"/>
      <c r="GT15" s="125"/>
      <c r="GU15" s="125"/>
      <c r="GV15" s="125"/>
      <c r="GW15" s="125"/>
      <c r="GX15" s="125"/>
      <c r="GY15" s="125"/>
      <c r="GZ15" s="125"/>
      <c r="HA15" s="125"/>
      <c r="HB15" s="125"/>
      <c r="HC15" s="125"/>
      <c r="HD15" s="125"/>
      <c r="HE15" s="125"/>
      <c r="HF15" s="125"/>
      <c r="HG15" s="125"/>
      <c r="HH15" s="125"/>
      <c r="HI15" s="125"/>
      <c r="HJ15" s="125"/>
      <c r="HK15" s="125"/>
      <c r="HL15" s="125"/>
      <c r="HM15" s="125"/>
      <c r="HN15" s="125"/>
      <c r="HO15" s="125"/>
      <c r="HP15" s="125"/>
      <c r="HQ15" s="125"/>
      <c r="HR15" s="125"/>
      <c r="HS15" s="125"/>
      <c r="HT15" s="125"/>
      <c r="HU15" s="125"/>
      <c r="HV15" s="125"/>
      <c r="HW15" s="125"/>
      <c r="HX15" s="125"/>
      <c r="HY15" s="125"/>
      <c r="HZ15" s="125"/>
      <c r="IA15" s="125"/>
      <c r="IB15" s="125"/>
      <c r="IC15" s="125"/>
      <c r="ID15" s="125"/>
      <c r="IE15" s="125"/>
      <c r="IF15" s="125"/>
      <c r="IG15" s="125"/>
      <c r="IH15" s="125"/>
      <c r="II15" s="125"/>
      <c r="IJ15" s="125"/>
      <c r="IK15" s="125"/>
      <c r="IL15" s="125"/>
      <c r="IM15" s="125"/>
      <c r="IN15" s="125"/>
      <c r="IO15" s="125"/>
      <c r="IP15" s="125"/>
      <c r="IQ15" s="125"/>
      <c r="IR15" s="125"/>
      <c r="IS15" s="125"/>
      <c r="IT15" s="125"/>
      <c r="IU15" s="125"/>
      <c r="IV15" s="125"/>
      <c r="IW15" s="125"/>
      <c r="IX15" s="125"/>
      <c r="IY15" s="125"/>
    </row>
    <row r="16" spans="1:259" ht="20.100000000000001" customHeight="1" x14ac:dyDescent="0.25">
      <c r="A16" s="133"/>
      <c r="B16" s="140">
        <v>120000</v>
      </c>
      <c r="C16" s="139" t="s">
        <v>16</v>
      </c>
      <c r="D16" s="138">
        <f t="shared" si="0"/>
        <v>1.2666666666666666</v>
      </c>
      <c r="E16" s="142">
        <f t="shared" si="0"/>
        <v>1.3</v>
      </c>
      <c r="F16" s="141">
        <f t="shared" si="0"/>
        <v>0.7</v>
      </c>
      <c r="G16" s="141">
        <v>1</v>
      </c>
      <c r="H16" s="141">
        <v>2</v>
      </c>
      <c r="I16" s="141">
        <v>1</v>
      </c>
      <c r="J16" s="141">
        <v>1</v>
      </c>
      <c r="K16" s="141">
        <v>1</v>
      </c>
      <c r="L16" s="141">
        <v>1</v>
      </c>
      <c r="M16" s="141">
        <v>1</v>
      </c>
      <c r="N16" s="141">
        <v>1</v>
      </c>
      <c r="O16" s="141">
        <v>3</v>
      </c>
      <c r="P16" s="141">
        <v>1</v>
      </c>
      <c r="Q16" s="141">
        <v>1</v>
      </c>
      <c r="R16" s="141">
        <v>1</v>
      </c>
      <c r="S16" s="141">
        <v>1</v>
      </c>
      <c r="T16" s="141">
        <v>1</v>
      </c>
      <c r="U16" s="135"/>
      <c r="V16" s="126"/>
      <c r="W16" s="126"/>
      <c r="X16" s="126"/>
      <c r="Y16" s="126"/>
      <c r="Z16" s="126"/>
      <c r="AA16" s="126"/>
      <c r="AB16" s="126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  <c r="CD16" s="125"/>
      <c r="CE16" s="125"/>
      <c r="CF16" s="125"/>
      <c r="CG16" s="125"/>
      <c r="CH16" s="125"/>
      <c r="CI16" s="125"/>
      <c r="CJ16" s="125"/>
      <c r="CK16" s="125"/>
      <c r="CL16" s="125"/>
      <c r="CM16" s="125"/>
      <c r="CN16" s="125"/>
      <c r="CO16" s="125"/>
      <c r="CP16" s="125"/>
      <c r="CQ16" s="125"/>
      <c r="CR16" s="125"/>
      <c r="CS16" s="125"/>
      <c r="CT16" s="125"/>
      <c r="CU16" s="125"/>
      <c r="CV16" s="125"/>
      <c r="CW16" s="125"/>
      <c r="CX16" s="125"/>
      <c r="CY16" s="125"/>
      <c r="CZ16" s="125"/>
      <c r="DA16" s="125"/>
      <c r="DB16" s="125"/>
      <c r="DC16" s="125"/>
      <c r="DD16" s="125"/>
      <c r="DE16" s="125"/>
      <c r="DF16" s="125"/>
      <c r="DG16" s="125"/>
      <c r="DH16" s="125"/>
      <c r="DI16" s="125"/>
      <c r="DJ16" s="125"/>
      <c r="DK16" s="125"/>
      <c r="DL16" s="125"/>
      <c r="DM16" s="125"/>
      <c r="DN16" s="125"/>
      <c r="DO16" s="125"/>
      <c r="DP16" s="125"/>
      <c r="DQ16" s="125"/>
      <c r="DR16" s="125"/>
      <c r="DS16" s="125"/>
      <c r="DT16" s="125"/>
      <c r="DU16" s="125"/>
      <c r="DV16" s="125"/>
      <c r="DW16" s="125"/>
      <c r="DX16" s="125"/>
      <c r="DY16" s="125"/>
      <c r="DZ16" s="125"/>
      <c r="EA16" s="125"/>
      <c r="EB16" s="125"/>
      <c r="EC16" s="125"/>
      <c r="ED16" s="125"/>
      <c r="EE16" s="125"/>
      <c r="EF16" s="125"/>
      <c r="EG16" s="125"/>
      <c r="EH16" s="125"/>
      <c r="EI16" s="125"/>
      <c r="EJ16" s="125"/>
      <c r="EK16" s="125"/>
      <c r="EL16" s="125"/>
      <c r="EM16" s="125"/>
      <c r="EN16" s="125"/>
      <c r="EO16" s="125"/>
      <c r="EP16" s="125"/>
      <c r="EQ16" s="125"/>
      <c r="ER16" s="125"/>
      <c r="ES16" s="125"/>
      <c r="ET16" s="125"/>
      <c r="EU16" s="125"/>
      <c r="EV16" s="125"/>
      <c r="EW16" s="125"/>
      <c r="EX16" s="125"/>
      <c r="EY16" s="125"/>
      <c r="EZ16" s="125"/>
      <c r="FA16" s="125"/>
      <c r="FB16" s="125"/>
      <c r="FC16" s="125"/>
      <c r="FD16" s="125"/>
      <c r="FE16" s="125"/>
      <c r="FF16" s="125"/>
      <c r="FG16" s="125"/>
      <c r="FH16" s="125"/>
      <c r="FI16" s="125"/>
      <c r="FJ16" s="125"/>
      <c r="FK16" s="125"/>
      <c r="FL16" s="125"/>
      <c r="FM16" s="125"/>
      <c r="FN16" s="125"/>
      <c r="FO16" s="125"/>
      <c r="FP16" s="125"/>
      <c r="FQ16" s="125"/>
      <c r="FR16" s="125"/>
      <c r="FS16" s="125"/>
      <c r="FT16" s="125"/>
      <c r="FU16" s="125"/>
      <c r="FV16" s="125"/>
      <c r="FW16" s="125"/>
      <c r="FX16" s="125"/>
      <c r="FY16" s="125"/>
      <c r="FZ16" s="125"/>
      <c r="GA16" s="125"/>
      <c r="GB16" s="125"/>
      <c r="GC16" s="125"/>
      <c r="GD16" s="125"/>
      <c r="GE16" s="125"/>
      <c r="GF16" s="125"/>
      <c r="GG16" s="125"/>
      <c r="GH16" s="125"/>
      <c r="GI16" s="125"/>
      <c r="GJ16" s="125"/>
      <c r="GK16" s="125"/>
      <c r="GL16" s="125"/>
      <c r="GM16" s="125"/>
      <c r="GN16" s="125"/>
      <c r="GO16" s="125"/>
      <c r="GP16" s="125"/>
      <c r="GQ16" s="125"/>
      <c r="GR16" s="125"/>
      <c r="GS16" s="125"/>
      <c r="GT16" s="125"/>
      <c r="GU16" s="125"/>
      <c r="GV16" s="125"/>
      <c r="GW16" s="125"/>
      <c r="GX16" s="125"/>
      <c r="GY16" s="125"/>
      <c r="GZ16" s="125"/>
      <c r="HA16" s="125"/>
      <c r="HB16" s="125"/>
      <c r="HC16" s="125"/>
      <c r="HD16" s="125"/>
      <c r="HE16" s="125"/>
      <c r="HF16" s="125"/>
      <c r="HG16" s="125"/>
      <c r="HH16" s="125"/>
      <c r="HI16" s="125"/>
      <c r="HJ16" s="125"/>
      <c r="HK16" s="125"/>
      <c r="HL16" s="125"/>
      <c r="HM16" s="125"/>
      <c r="HN16" s="125"/>
      <c r="HO16" s="125"/>
      <c r="HP16" s="125"/>
      <c r="HQ16" s="125"/>
      <c r="HR16" s="125"/>
      <c r="HS16" s="125"/>
      <c r="HT16" s="125"/>
      <c r="HU16" s="125"/>
      <c r="HV16" s="125"/>
      <c r="HW16" s="125"/>
      <c r="HX16" s="125"/>
      <c r="HY16" s="125"/>
      <c r="HZ16" s="125"/>
      <c r="IA16" s="125"/>
      <c r="IB16" s="125"/>
      <c r="IC16" s="125"/>
      <c r="ID16" s="125"/>
      <c r="IE16" s="125"/>
      <c r="IF16" s="125"/>
      <c r="IG16" s="125"/>
      <c r="IH16" s="125"/>
      <c r="II16" s="125"/>
      <c r="IJ16" s="125"/>
      <c r="IK16" s="125"/>
      <c r="IL16" s="125"/>
      <c r="IM16" s="125"/>
      <c r="IN16" s="125"/>
      <c r="IO16" s="125"/>
      <c r="IP16" s="125"/>
      <c r="IQ16" s="125"/>
      <c r="IR16" s="125"/>
      <c r="IS16" s="125"/>
      <c r="IT16" s="125"/>
      <c r="IU16" s="125"/>
      <c r="IV16" s="125"/>
      <c r="IW16" s="125"/>
      <c r="IX16" s="125"/>
      <c r="IY16" s="125"/>
    </row>
    <row r="17" spans="1:259" ht="20.100000000000001" customHeight="1" x14ac:dyDescent="0.25">
      <c r="A17" s="133"/>
      <c r="B17" s="140">
        <v>280000</v>
      </c>
      <c r="C17" s="139" t="s">
        <v>51</v>
      </c>
      <c r="D17" s="138">
        <f t="shared" si="0"/>
        <v>1</v>
      </c>
      <c r="E17" s="142">
        <f t="shared" si="0"/>
        <v>1.4333333333333333</v>
      </c>
      <c r="F17" s="141">
        <f t="shared" si="0"/>
        <v>0.7</v>
      </c>
      <c r="G17" s="141">
        <v>1</v>
      </c>
      <c r="H17" s="141">
        <v>1</v>
      </c>
      <c r="I17" s="141">
        <v>2</v>
      </c>
      <c r="J17" s="141">
        <v>1</v>
      </c>
      <c r="K17" s="141">
        <v>2</v>
      </c>
      <c r="L17" s="141">
        <v>1</v>
      </c>
      <c r="M17" s="141">
        <v>1</v>
      </c>
      <c r="N17" s="141">
        <v>1</v>
      </c>
      <c r="O17" s="141">
        <v>1</v>
      </c>
      <c r="P17" s="141">
        <v>1</v>
      </c>
      <c r="Q17" s="141">
        <v>1</v>
      </c>
      <c r="R17" s="141">
        <v>1</v>
      </c>
      <c r="S17" s="141">
        <v>1</v>
      </c>
      <c r="T17" s="141">
        <v>1</v>
      </c>
      <c r="U17" s="135"/>
      <c r="V17" s="126"/>
      <c r="W17" s="126"/>
      <c r="X17" s="126"/>
      <c r="Y17" s="126"/>
      <c r="Z17" s="126"/>
      <c r="AA17" s="126"/>
      <c r="AB17" s="126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5"/>
      <c r="CE17" s="125"/>
      <c r="CF17" s="125"/>
      <c r="CG17" s="125"/>
      <c r="CH17" s="125"/>
      <c r="CI17" s="125"/>
      <c r="CJ17" s="125"/>
      <c r="CK17" s="125"/>
      <c r="CL17" s="125"/>
      <c r="CM17" s="125"/>
      <c r="CN17" s="125"/>
      <c r="CO17" s="125"/>
      <c r="CP17" s="125"/>
      <c r="CQ17" s="125"/>
      <c r="CR17" s="125"/>
      <c r="CS17" s="125"/>
      <c r="CT17" s="125"/>
      <c r="CU17" s="125"/>
      <c r="CV17" s="125"/>
      <c r="CW17" s="125"/>
      <c r="CX17" s="125"/>
      <c r="CY17" s="125"/>
      <c r="CZ17" s="125"/>
      <c r="DA17" s="125"/>
      <c r="DB17" s="125"/>
      <c r="DC17" s="125"/>
      <c r="DD17" s="125"/>
      <c r="DE17" s="125"/>
      <c r="DF17" s="125"/>
      <c r="DG17" s="125"/>
      <c r="DH17" s="125"/>
      <c r="DI17" s="125"/>
      <c r="DJ17" s="125"/>
      <c r="DK17" s="125"/>
      <c r="DL17" s="125"/>
      <c r="DM17" s="125"/>
      <c r="DN17" s="125"/>
      <c r="DO17" s="125"/>
      <c r="DP17" s="125"/>
      <c r="DQ17" s="125"/>
      <c r="DR17" s="125"/>
      <c r="DS17" s="125"/>
      <c r="DT17" s="125"/>
      <c r="DU17" s="125"/>
      <c r="DV17" s="125"/>
      <c r="DW17" s="125"/>
      <c r="DX17" s="125"/>
      <c r="DY17" s="125"/>
      <c r="DZ17" s="125"/>
      <c r="EA17" s="125"/>
      <c r="EB17" s="125"/>
      <c r="EC17" s="125"/>
      <c r="ED17" s="125"/>
      <c r="EE17" s="125"/>
      <c r="EF17" s="125"/>
      <c r="EG17" s="125"/>
      <c r="EH17" s="125"/>
      <c r="EI17" s="125"/>
      <c r="EJ17" s="125"/>
      <c r="EK17" s="125"/>
      <c r="EL17" s="125"/>
      <c r="EM17" s="125"/>
      <c r="EN17" s="125"/>
      <c r="EO17" s="125"/>
      <c r="EP17" s="125"/>
      <c r="EQ17" s="125"/>
      <c r="ER17" s="125"/>
      <c r="ES17" s="125"/>
      <c r="ET17" s="125"/>
      <c r="EU17" s="125"/>
      <c r="EV17" s="125"/>
      <c r="EW17" s="125"/>
      <c r="EX17" s="125"/>
      <c r="EY17" s="125"/>
      <c r="EZ17" s="125"/>
      <c r="FA17" s="125"/>
      <c r="FB17" s="125"/>
      <c r="FC17" s="125"/>
      <c r="FD17" s="125"/>
      <c r="FE17" s="125"/>
      <c r="FF17" s="125"/>
      <c r="FG17" s="125"/>
      <c r="FH17" s="125"/>
      <c r="FI17" s="125"/>
      <c r="FJ17" s="125"/>
      <c r="FK17" s="125"/>
      <c r="FL17" s="125"/>
      <c r="FM17" s="125"/>
      <c r="FN17" s="125"/>
      <c r="FO17" s="125"/>
      <c r="FP17" s="125"/>
      <c r="FQ17" s="125"/>
      <c r="FR17" s="125"/>
      <c r="FS17" s="125"/>
      <c r="FT17" s="125"/>
      <c r="FU17" s="125"/>
      <c r="FV17" s="125"/>
      <c r="FW17" s="125"/>
      <c r="FX17" s="125"/>
      <c r="FY17" s="125"/>
      <c r="FZ17" s="125"/>
      <c r="GA17" s="125"/>
      <c r="GB17" s="125"/>
      <c r="GC17" s="125"/>
      <c r="GD17" s="125"/>
      <c r="GE17" s="125"/>
      <c r="GF17" s="125"/>
      <c r="GG17" s="125"/>
      <c r="GH17" s="125"/>
      <c r="GI17" s="125"/>
      <c r="GJ17" s="125"/>
      <c r="GK17" s="125"/>
      <c r="GL17" s="125"/>
      <c r="GM17" s="125"/>
      <c r="GN17" s="125"/>
      <c r="GO17" s="125"/>
      <c r="GP17" s="125"/>
      <c r="GQ17" s="125"/>
      <c r="GR17" s="125"/>
      <c r="GS17" s="125"/>
      <c r="GT17" s="125"/>
      <c r="GU17" s="125"/>
      <c r="GV17" s="125"/>
      <c r="GW17" s="125"/>
      <c r="GX17" s="125"/>
      <c r="GY17" s="125"/>
      <c r="GZ17" s="125"/>
      <c r="HA17" s="125"/>
      <c r="HB17" s="125"/>
      <c r="HC17" s="125"/>
      <c r="HD17" s="125"/>
      <c r="HE17" s="125"/>
      <c r="HF17" s="125"/>
      <c r="HG17" s="125"/>
      <c r="HH17" s="125"/>
      <c r="HI17" s="125"/>
      <c r="HJ17" s="125"/>
      <c r="HK17" s="125"/>
      <c r="HL17" s="125"/>
      <c r="HM17" s="125"/>
      <c r="HN17" s="125"/>
      <c r="HO17" s="125"/>
      <c r="HP17" s="125"/>
      <c r="HQ17" s="125"/>
      <c r="HR17" s="125"/>
      <c r="HS17" s="125"/>
      <c r="HT17" s="125"/>
      <c r="HU17" s="125"/>
      <c r="HV17" s="125"/>
      <c r="HW17" s="125"/>
      <c r="HX17" s="125"/>
      <c r="HY17" s="125"/>
      <c r="HZ17" s="125"/>
      <c r="IA17" s="125"/>
      <c r="IB17" s="125"/>
      <c r="IC17" s="125"/>
      <c r="ID17" s="125"/>
      <c r="IE17" s="125"/>
      <c r="IF17" s="125"/>
      <c r="IG17" s="125"/>
      <c r="IH17" s="125"/>
      <c r="II17" s="125"/>
      <c r="IJ17" s="125"/>
      <c r="IK17" s="125"/>
      <c r="IL17" s="125"/>
      <c r="IM17" s="125"/>
      <c r="IN17" s="125"/>
      <c r="IO17" s="125"/>
      <c r="IP17" s="125"/>
      <c r="IQ17" s="125"/>
      <c r="IR17" s="125"/>
      <c r="IS17" s="125"/>
      <c r="IT17" s="125"/>
      <c r="IU17" s="125"/>
      <c r="IV17" s="125"/>
      <c r="IW17" s="125"/>
      <c r="IX17" s="125"/>
      <c r="IY17" s="125"/>
    </row>
    <row r="18" spans="1:259" ht="20.100000000000001" customHeight="1" x14ac:dyDescent="0.25">
      <c r="A18" s="133" t="s">
        <v>20</v>
      </c>
      <c r="B18" s="144" t="s">
        <v>21</v>
      </c>
      <c r="C18" s="143"/>
      <c r="D18" s="138"/>
      <c r="E18" s="142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35"/>
      <c r="V18" s="126"/>
      <c r="W18" s="126"/>
      <c r="X18" s="126"/>
      <c r="Y18" s="126"/>
      <c r="Z18" s="126"/>
      <c r="AA18" s="126"/>
      <c r="AB18" s="126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5"/>
      <c r="CE18" s="125"/>
      <c r="CF18" s="125"/>
      <c r="CG18" s="125"/>
      <c r="CH18" s="125"/>
      <c r="CI18" s="125"/>
      <c r="CJ18" s="125"/>
      <c r="CK18" s="125"/>
      <c r="CL18" s="125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25"/>
      <c r="DB18" s="125"/>
      <c r="DC18" s="125"/>
      <c r="DD18" s="125"/>
      <c r="DE18" s="125"/>
      <c r="DF18" s="125"/>
      <c r="DG18" s="125"/>
      <c r="DH18" s="125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25"/>
      <c r="DW18" s="125"/>
      <c r="DX18" s="125"/>
      <c r="DY18" s="125"/>
      <c r="DZ18" s="125"/>
      <c r="EA18" s="125"/>
      <c r="EB18" s="125"/>
      <c r="EC18" s="125"/>
      <c r="ED18" s="125"/>
      <c r="EE18" s="125"/>
      <c r="EF18" s="125"/>
      <c r="EG18" s="125"/>
      <c r="EH18" s="125"/>
      <c r="EI18" s="125"/>
      <c r="EJ18" s="125"/>
      <c r="EK18" s="125"/>
      <c r="EL18" s="125"/>
      <c r="EM18" s="125"/>
      <c r="EN18" s="125"/>
      <c r="EO18" s="125"/>
      <c r="EP18" s="125"/>
      <c r="EQ18" s="125"/>
      <c r="ER18" s="125"/>
      <c r="ES18" s="125"/>
      <c r="ET18" s="125"/>
      <c r="EU18" s="125"/>
      <c r="EV18" s="125"/>
      <c r="EW18" s="125"/>
      <c r="EX18" s="125"/>
      <c r="EY18" s="125"/>
      <c r="EZ18" s="125"/>
      <c r="FA18" s="125"/>
      <c r="FB18" s="125"/>
      <c r="FC18" s="125"/>
      <c r="FD18" s="125"/>
      <c r="FE18" s="125"/>
      <c r="FF18" s="125"/>
      <c r="FG18" s="125"/>
      <c r="FH18" s="125"/>
      <c r="FI18" s="125"/>
      <c r="FJ18" s="125"/>
      <c r="FK18" s="125"/>
      <c r="FL18" s="125"/>
      <c r="FM18" s="125"/>
      <c r="FN18" s="125"/>
      <c r="FO18" s="125"/>
      <c r="FP18" s="125"/>
      <c r="FQ18" s="125"/>
      <c r="FR18" s="125"/>
      <c r="FS18" s="125"/>
      <c r="FT18" s="125"/>
      <c r="FU18" s="125"/>
      <c r="FV18" s="125"/>
      <c r="FW18" s="125"/>
      <c r="FX18" s="125"/>
      <c r="FY18" s="125"/>
      <c r="FZ18" s="125"/>
      <c r="GA18" s="125"/>
      <c r="GB18" s="125"/>
      <c r="GC18" s="125"/>
      <c r="GD18" s="125"/>
      <c r="GE18" s="125"/>
      <c r="GF18" s="125"/>
      <c r="GG18" s="125"/>
      <c r="GH18" s="125"/>
      <c r="GI18" s="125"/>
      <c r="GJ18" s="125"/>
      <c r="GK18" s="125"/>
      <c r="GL18" s="125"/>
      <c r="GM18" s="125"/>
      <c r="GN18" s="125"/>
      <c r="GO18" s="125"/>
      <c r="GP18" s="125"/>
      <c r="GQ18" s="125"/>
      <c r="GR18" s="125"/>
      <c r="GS18" s="125"/>
      <c r="GT18" s="125"/>
      <c r="GU18" s="125"/>
      <c r="GV18" s="125"/>
      <c r="GW18" s="125"/>
      <c r="GX18" s="125"/>
      <c r="GY18" s="125"/>
      <c r="GZ18" s="125"/>
      <c r="HA18" s="125"/>
      <c r="HB18" s="125"/>
      <c r="HC18" s="125"/>
      <c r="HD18" s="125"/>
      <c r="HE18" s="125"/>
      <c r="HF18" s="125"/>
      <c r="HG18" s="125"/>
      <c r="HH18" s="125"/>
      <c r="HI18" s="125"/>
      <c r="HJ18" s="125"/>
      <c r="HK18" s="125"/>
      <c r="HL18" s="125"/>
      <c r="HM18" s="125"/>
      <c r="HN18" s="125"/>
      <c r="HO18" s="125"/>
      <c r="HP18" s="125"/>
      <c r="HQ18" s="125"/>
      <c r="HR18" s="125"/>
      <c r="HS18" s="125"/>
      <c r="HT18" s="125"/>
      <c r="HU18" s="125"/>
      <c r="HV18" s="125"/>
      <c r="HW18" s="125"/>
      <c r="HX18" s="125"/>
      <c r="HY18" s="125"/>
      <c r="HZ18" s="125"/>
      <c r="IA18" s="125"/>
      <c r="IB18" s="125"/>
      <c r="IC18" s="125"/>
      <c r="ID18" s="125"/>
      <c r="IE18" s="125"/>
      <c r="IF18" s="125"/>
      <c r="IG18" s="125"/>
      <c r="IH18" s="125"/>
      <c r="II18" s="125"/>
      <c r="IJ18" s="125"/>
      <c r="IK18" s="125"/>
      <c r="IL18" s="125"/>
      <c r="IM18" s="125"/>
      <c r="IN18" s="125"/>
      <c r="IO18" s="125"/>
      <c r="IP18" s="125"/>
      <c r="IQ18" s="125"/>
      <c r="IR18" s="125"/>
      <c r="IS18" s="125"/>
      <c r="IT18" s="125"/>
      <c r="IU18" s="125"/>
      <c r="IV18" s="125"/>
      <c r="IW18" s="125"/>
      <c r="IX18" s="125"/>
      <c r="IY18" s="125"/>
    </row>
    <row r="19" spans="1:259" ht="20.100000000000001" customHeight="1" x14ac:dyDescent="0.25">
      <c r="A19" s="133"/>
      <c r="B19" s="140">
        <v>13000</v>
      </c>
      <c r="C19" s="139" t="s">
        <v>11</v>
      </c>
      <c r="D19" s="138">
        <f t="shared" ref="D19:T19" si="1">D12*$B12</f>
        <v>2002000</v>
      </c>
      <c r="E19" s="136">
        <f t="shared" si="1"/>
        <v>1369333.3333333333</v>
      </c>
      <c r="F19" s="136">
        <f t="shared" si="1"/>
        <v>866666.66666666674</v>
      </c>
      <c r="G19" s="136">
        <f t="shared" si="1"/>
        <v>650000</v>
      </c>
      <c r="H19" s="136">
        <f t="shared" si="1"/>
        <v>650000</v>
      </c>
      <c r="I19" s="136">
        <f t="shared" si="1"/>
        <v>390000</v>
      </c>
      <c r="J19" s="136">
        <f t="shared" si="1"/>
        <v>390000</v>
      </c>
      <c r="K19" s="136">
        <f t="shared" si="1"/>
        <v>390000</v>
      </c>
      <c r="L19" s="136">
        <f t="shared" si="1"/>
        <v>260000</v>
      </c>
      <c r="M19" s="136">
        <f t="shared" si="1"/>
        <v>390000</v>
      </c>
      <c r="N19" s="137">
        <f t="shared" si="1"/>
        <v>260000</v>
      </c>
      <c r="O19" s="136">
        <f t="shared" si="1"/>
        <v>260000</v>
      </c>
      <c r="P19" s="136">
        <f t="shared" si="1"/>
        <v>260000</v>
      </c>
      <c r="Q19" s="136">
        <f t="shared" si="1"/>
        <v>390000</v>
      </c>
      <c r="R19" s="136">
        <f t="shared" si="1"/>
        <v>390000</v>
      </c>
      <c r="S19" s="136">
        <f t="shared" si="1"/>
        <v>260000</v>
      </c>
      <c r="T19" s="136">
        <f t="shared" si="1"/>
        <v>260000</v>
      </c>
      <c r="U19" s="135"/>
      <c r="V19" s="126"/>
      <c r="W19" s="126"/>
      <c r="X19" s="126"/>
      <c r="Y19" s="126"/>
      <c r="Z19" s="126"/>
      <c r="AA19" s="126"/>
      <c r="AB19" s="126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5"/>
      <c r="CE19" s="125"/>
      <c r="CF19" s="125"/>
      <c r="CG19" s="125"/>
      <c r="CH19" s="125"/>
      <c r="CI19" s="125"/>
      <c r="CJ19" s="125"/>
      <c r="CK19" s="125"/>
      <c r="CL19" s="125"/>
      <c r="CM19" s="125"/>
      <c r="CN19" s="125"/>
      <c r="CO19" s="125"/>
      <c r="CP19" s="125"/>
      <c r="CQ19" s="125"/>
      <c r="CR19" s="125"/>
      <c r="CS19" s="125"/>
      <c r="CT19" s="125"/>
      <c r="CU19" s="125"/>
      <c r="CV19" s="125"/>
      <c r="CW19" s="125"/>
      <c r="CX19" s="125"/>
      <c r="CY19" s="125"/>
      <c r="CZ19" s="125"/>
      <c r="DA19" s="125"/>
      <c r="DB19" s="125"/>
      <c r="DC19" s="125"/>
      <c r="DD19" s="125"/>
      <c r="DE19" s="125"/>
      <c r="DF19" s="125"/>
      <c r="DG19" s="125"/>
      <c r="DH19" s="125"/>
      <c r="DI19" s="125"/>
      <c r="DJ19" s="125"/>
      <c r="DK19" s="125"/>
      <c r="DL19" s="125"/>
      <c r="DM19" s="125"/>
      <c r="DN19" s="125"/>
      <c r="DO19" s="125"/>
      <c r="DP19" s="1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  <c r="EA19" s="125"/>
      <c r="EB19" s="125"/>
      <c r="EC19" s="125"/>
      <c r="ED19" s="125"/>
      <c r="EE19" s="125"/>
      <c r="EF19" s="125"/>
      <c r="EG19" s="125"/>
      <c r="EH19" s="125"/>
      <c r="EI19" s="125"/>
      <c r="EJ19" s="125"/>
      <c r="EK19" s="125"/>
      <c r="EL19" s="125"/>
      <c r="EM19" s="125"/>
      <c r="EN19" s="125"/>
      <c r="EO19" s="125"/>
      <c r="EP19" s="125"/>
      <c r="EQ19" s="125"/>
      <c r="ER19" s="125"/>
      <c r="ES19" s="125"/>
      <c r="ET19" s="125"/>
      <c r="EU19" s="125"/>
      <c r="EV19" s="125"/>
      <c r="EW19" s="125"/>
      <c r="EX19" s="125"/>
      <c r="EY19" s="125"/>
      <c r="EZ19" s="125"/>
      <c r="FA19" s="125"/>
      <c r="FB19" s="125"/>
      <c r="FC19" s="125"/>
      <c r="FD19" s="125"/>
      <c r="FE19" s="125"/>
      <c r="FF19" s="125"/>
      <c r="FG19" s="125"/>
      <c r="FH19" s="125"/>
      <c r="FI19" s="125"/>
      <c r="FJ19" s="125"/>
      <c r="FK19" s="125"/>
      <c r="FL19" s="125"/>
      <c r="FM19" s="125"/>
      <c r="FN19" s="125"/>
      <c r="FO19" s="125"/>
      <c r="FP19" s="125"/>
      <c r="FQ19" s="125"/>
      <c r="FR19" s="125"/>
      <c r="FS19" s="125"/>
      <c r="FT19" s="125"/>
      <c r="FU19" s="125"/>
      <c r="FV19" s="125"/>
      <c r="FW19" s="125"/>
      <c r="FX19" s="125"/>
      <c r="FY19" s="125"/>
      <c r="FZ19" s="125"/>
      <c r="GA19" s="125"/>
      <c r="GB19" s="125"/>
      <c r="GC19" s="125"/>
      <c r="GD19" s="125"/>
      <c r="GE19" s="125"/>
      <c r="GF19" s="125"/>
      <c r="GG19" s="125"/>
      <c r="GH19" s="125"/>
      <c r="GI19" s="125"/>
      <c r="GJ19" s="125"/>
      <c r="GK19" s="125"/>
      <c r="GL19" s="125"/>
      <c r="GM19" s="125"/>
      <c r="GN19" s="125"/>
      <c r="GO19" s="125"/>
      <c r="GP19" s="125"/>
      <c r="GQ19" s="125"/>
      <c r="GR19" s="125"/>
      <c r="GS19" s="125"/>
      <c r="GT19" s="125"/>
      <c r="GU19" s="125"/>
      <c r="GV19" s="125"/>
      <c r="GW19" s="125"/>
      <c r="GX19" s="125"/>
      <c r="GY19" s="125"/>
      <c r="GZ19" s="125"/>
      <c r="HA19" s="125"/>
      <c r="HB19" s="125"/>
      <c r="HC19" s="125"/>
      <c r="HD19" s="125"/>
      <c r="HE19" s="125"/>
      <c r="HF19" s="125"/>
      <c r="HG19" s="125"/>
      <c r="HH19" s="125"/>
      <c r="HI19" s="125"/>
      <c r="HJ19" s="125"/>
      <c r="HK19" s="125"/>
      <c r="HL19" s="125"/>
      <c r="HM19" s="125"/>
      <c r="HN19" s="125"/>
      <c r="HO19" s="125"/>
      <c r="HP19" s="125"/>
      <c r="HQ19" s="125"/>
      <c r="HR19" s="125"/>
      <c r="HS19" s="125"/>
      <c r="HT19" s="125"/>
      <c r="HU19" s="125"/>
      <c r="HV19" s="125"/>
      <c r="HW19" s="125"/>
      <c r="HX19" s="125"/>
      <c r="HY19" s="125"/>
      <c r="HZ19" s="125"/>
      <c r="IA19" s="125"/>
      <c r="IB19" s="125"/>
      <c r="IC19" s="125"/>
      <c r="ID19" s="125"/>
      <c r="IE19" s="125"/>
      <c r="IF19" s="125"/>
      <c r="IG19" s="125"/>
      <c r="IH19" s="125"/>
      <c r="II19" s="125"/>
      <c r="IJ19" s="125"/>
      <c r="IK19" s="125"/>
      <c r="IL19" s="125"/>
      <c r="IM19" s="125"/>
      <c r="IN19" s="125"/>
      <c r="IO19" s="125"/>
      <c r="IP19" s="125"/>
      <c r="IQ19" s="125"/>
      <c r="IR19" s="125"/>
      <c r="IS19" s="125"/>
      <c r="IT19" s="125"/>
      <c r="IU19" s="125"/>
      <c r="IV19" s="125"/>
      <c r="IW19" s="125"/>
      <c r="IX19" s="125"/>
      <c r="IY19" s="125"/>
    </row>
    <row r="20" spans="1:259" ht="20.100000000000001" customHeight="1" x14ac:dyDescent="0.25">
      <c r="A20" s="133"/>
      <c r="B20" s="140">
        <v>20000</v>
      </c>
      <c r="C20" s="139" t="s">
        <v>12</v>
      </c>
      <c r="D20" s="138">
        <f t="shared" ref="D20:T20" si="2">D13*$B13</f>
        <v>2053333.3333333335</v>
      </c>
      <c r="E20" s="136">
        <f t="shared" si="2"/>
        <v>1120000</v>
      </c>
      <c r="F20" s="136">
        <f t="shared" si="2"/>
        <v>866666.66666666674</v>
      </c>
      <c r="G20" s="136">
        <f t="shared" si="2"/>
        <v>800000</v>
      </c>
      <c r="H20" s="136">
        <f t="shared" si="2"/>
        <v>1000000</v>
      </c>
      <c r="I20" s="136">
        <f t="shared" si="2"/>
        <v>600000</v>
      </c>
      <c r="J20" s="136">
        <f t="shared" si="2"/>
        <v>500000</v>
      </c>
      <c r="K20" s="136">
        <f t="shared" si="2"/>
        <v>600000</v>
      </c>
      <c r="L20" s="136">
        <f t="shared" si="2"/>
        <v>400000</v>
      </c>
      <c r="M20" s="136">
        <f t="shared" si="2"/>
        <v>400000</v>
      </c>
      <c r="N20" s="137">
        <f t="shared" si="2"/>
        <v>400000</v>
      </c>
      <c r="O20" s="136">
        <f t="shared" si="2"/>
        <v>400000</v>
      </c>
      <c r="P20" s="136">
        <f t="shared" si="2"/>
        <v>400000</v>
      </c>
      <c r="Q20" s="136">
        <f t="shared" si="2"/>
        <v>400000</v>
      </c>
      <c r="R20" s="136">
        <f t="shared" si="2"/>
        <v>600000</v>
      </c>
      <c r="S20" s="136">
        <f t="shared" si="2"/>
        <v>400000</v>
      </c>
      <c r="T20" s="136">
        <f t="shared" si="2"/>
        <v>400000</v>
      </c>
      <c r="U20" s="135"/>
      <c r="V20" s="126"/>
      <c r="W20" s="126"/>
      <c r="X20" s="126"/>
      <c r="Y20" s="126"/>
      <c r="Z20" s="126"/>
      <c r="AA20" s="126"/>
      <c r="AB20" s="126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5"/>
      <c r="CE20" s="125"/>
      <c r="CF20" s="125"/>
      <c r="CG20" s="125"/>
      <c r="CH20" s="125"/>
      <c r="CI20" s="125"/>
      <c r="CJ20" s="125"/>
      <c r="CK20" s="125"/>
      <c r="CL20" s="125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25"/>
      <c r="DB20" s="125"/>
      <c r="DC20" s="125"/>
      <c r="DD20" s="125"/>
      <c r="DE20" s="125"/>
      <c r="DF20" s="125"/>
      <c r="DG20" s="125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25"/>
      <c r="DW20" s="125"/>
      <c r="DX20" s="125"/>
      <c r="DY20" s="125"/>
      <c r="DZ20" s="125"/>
      <c r="EA20" s="125"/>
      <c r="EB20" s="125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5"/>
      <c r="EN20" s="125"/>
      <c r="EO20" s="125"/>
      <c r="EP20" s="125"/>
      <c r="EQ20" s="125"/>
      <c r="ER20" s="125"/>
      <c r="ES20" s="125"/>
      <c r="ET20" s="125"/>
      <c r="EU20" s="125"/>
      <c r="EV20" s="125"/>
      <c r="EW20" s="125"/>
      <c r="EX20" s="125"/>
      <c r="EY20" s="125"/>
      <c r="EZ20" s="125"/>
      <c r="FA20" s="125"/>
      <c r="FB20" s="125"/>
      <c r="FC20" s="125"/>
      <c r="FD20" s="125"/>
      <c r="FE20" s="125"/>
      <c r="FF20" s="125"/>
      <c r="FG20" s="125"/>
      <c r="FH20" s="125"/>
      <c r="FI20" s="125"/>
      <c r="FJ20" s="125"/>
      <c r="FK20" s="125"/>
      <c r="FL20" s="125"/>
      <c r="FM20" s="125"/>
      <c r="FN20" s="125"/>
      <c r="FO20" s="125"/>
      <c r="FP20" s="125"/>
      <c r="FQ20" s="125"/>
      <c r="FR20" s="125"/>
      <c r="FS20" s="125"/>
      <c r="FT20" s="125"/>
      <c r="FU20" s="125"/>
      <c r="FV20" s="125"/>
      <c r="FW20" s="125"/>
      <c r="FX20" s="125"/>
      <c r="FY20" s="125"/>
      <c r="FZ20" s="125"/>
      <c r="GA20" s="125"/>
      <c r="GB20" s="125"/>
      <c r="GC20" s="125"/>
      <c r="GD20" s="125"/>
      <c r="GE20" s="125"/>
      <c r="GF20" s="125"/>
      <c r="GG20" s="125"/>
      <c r="GH20" s="125"/>
      <c r="GI20" s="125"/>
      <c r="GJ20" s="125"/>
      <c r="GK20" s="125"/>
      <c r="GL20" s="125"/>
      <c r="GM20" s="125"/>
      <c r="GN20" s="125"/>
      <c r="GO20" s="125"/>
      <c r="GP20" s="125"/>
      <c r="GQ20" s="125"/>
      <c r="GR20" s="125"/>
      <c r="GS20" s="125"/>
      <c r="GT20" s="125"/>
      <c r="GU20" s="125"/>
      <c r="GV20" s="125"/>
      <c r="GW20" s="125"/>
      <c r="GX20" s="125"/>
      <c r="GY20" s="125"/>
      <c r="GZ20" s="125"/>
      <c r="HA20" s="125"/>
      <c r="HB20" s="125"/>
      <c r="HC20" s="125"/>
      <c r="HD20" s="125"/>
      <c r="HE20" s="125"/>
      <c r="HF20" s="125"/>
      <c r="HG20" s="125"/>
      <c r="HH20" s="125"/>
      <c r="HI20" s="125"/>
      <c r="HJ20" s="125"/>
      <c r="HK20" s="125"/>
      <c r="HL20" s="125"/>
      <c r="HM20" s="125"/>
      <c r="HN20" s="125"/>
      <c r="HO20" s="125"/>
      <c r="HP20" s="125"/>
      <c r="HQ20" s="125"/>
      <c r="HR20" s="125"/>
      <c r="HS20" s="125"/>
      <c r="HT20" s="125"/>
      <c r="HU20" s="125"/>
      <c r="HV20" s="125"/>
      <c r="HW20" s="125"/>
      <c r="HX20" s="125"/>
      <c r="HY20" s="125"/>
      <c r="HZ20" s="125"/>
      <c r="IA20" s="125"/>
      <c r="IB20" s="125"/>
      <c r="IC20" s="125"/>
      <c r="ID20" s="125"/>
      <c r="IE20" s="125"/>
      <c r="IF20" s="125"/>
      <c r="IG20" s="125"/>
      <c r="IH20" s="125"/>
      <c r="II20" s="125"/>
      <c r="IJ20" s="125"/>
      <c r="IK20" s="125"/>
      <c r="IL20" s="125"/>
      <c r="IM20" s="125"/>
      <c r="IN20" s="125"/>
      <c r="IO20" s="125"/>
      <c r="IP20" s="125"/>
      <c r="IQ20" s="125"/>
      <c r="IR20" s="125"/>
      <c r="IS20" s="125"/>
      <c r="IT20" s="125"/>
      <c r="IU20" s="125"/>
      <c r="IV20" s="125"/>
      <c r="IW20" s="125"/>
      <c r="IX20" s="125"/>
      <c r="IY20" s="125"/>
    </row>
    <row r="21" spans="1:259" ht="20.100000000000001" customHeight="1" x14ac:dyDescent="0.25">
      <c r="A21" s="133"/>
      <c r="B21" s="140">
        <v>20000</v>
      </c>
      <c r="C21" s="139" t="s">
        <v>13</v>
      </c>
      <c r="D21" s="138">
        <f t="shared" ref="D21:T21" si="3">D14*$B14</f>
        <v>2053333.3333333335</v>
      </c>
      <c r="E21" s="136">
        <f t="shared" si="3"/>
        <v>1120000</v>
      </c>
      <c r="F21" s="136">
        <f t="shared" si="3"/>
        <v>866666.66666666674</v>
      </c>
      <c r="G21" s="136">
        <f t="shared" si="3"/>
        <v>800000</v>
      </c>
      <c r="H21" s="136">
        <f t="shared" si="3"/>
        <v>1000000</v>
      </c>
      <c r="I21" s="136">
        <f t="shared" si="3"/>
        <v>600000</v>
      </c>
      <c r="J21" s="136">
        <f t="shared" si="3"/>
        <v>500000</v>
      </c>
      <c r="K21" s="136">
        <f t="shared" si="3"/>
        <v>600000</v>
      </c>
      <c r="L21" s="136">
        <f t="shared" si="3"/>
        <v>400000</v>
      </c>
      <c r="M21" s="136">
        <f t="shared" si="3"/>
        <v>400000</v>
      </c>
      <c r="N21" s="137">
        <f t="shared" si="3"/>
        <v>400000</v>
      </c>
      <c r="O21" s="136">
        <f t="shared" si="3"/>
        <v>400000</v>
      </c>
      <c r="P21" s="136">
        <f t="shared" si="3"/>
        <v>400000</v>
      </c>
      <c r="Q21" s="136">
        <f t="shared" si="3"/>
        <v>400000</v>
      </c>
      <c r="R21" s="136">
        <f t="shared" si="3"/>
        <v>600000</v>
      </c>
      <c r="S21" s="136">
        <f t="shared" si="3"/>
        <v>400000</v>
      </c>
      <c r="T21" s="136">
        <f t="shared" si="3"/>
        <v>400000</v>
      </c>
      <c r="U21" s="135"/>
      <c r="V21" s="126"/>
      <c r="W21" s="126"/>
      <c r="X21" s="126"/>
      <c r="Y21" s="126"/>
      <c r="Z21" s="126"/>
      <c r="AA21" s="126"/>
      <c r="AB21" s="126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125"/>
      <c r="CG21" s="125"/>
      <c r="CH21" s="125"/>
      <c r="CI21" s="125"/>
      <c r="CJ21" s="125"/>
      <c r="CK21" s="125"/>
      <c r="CL21" s="125"/>
      <c r="CM21" s="125"/>
      <c r="CN21" s="125"/>
      <c r="CO21" s="125"/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25"/>
      <c r="DB21" s="125"/>
      <c r="DC21" s="125"/>
      <c r="DD21" s="125"/>
      <c r="DE21" s="125"/>
      <c r="DF21" s="125"/>
      <c r="DG21" s="125"/>
      <c r="DH21" s="125"/>
      <c r="DI21" s="125"/>
      <c r="DJ21" s="125"/>
      <c r="DK21" s="125"/>
      <c r="DL21" s="125"/>
      <c r="DM21" s="125"/>
      <c r="DN21" s="125"/>
      <c r="DO21" s="125"/>
      <c r="DP21" s="125"/>
      <c r="DQ21" s="125"/>
      <c r="DR21" s="125"/>
      <c r="DS21" s="125"/>
      <c r="DT21" s="125"/>
      <c r="DU21" s="125"/>
      <c r="DV21" s="125"/>
      <c r="DW21" s="125"/>
      <c r="DX21" s="125"/>
      <c r="DY21" s="125"/>
      <c r="DZ21" s="125"/>
      <c r="EA21" s="125"/>
      <c r="EB21" s="125"/>
      <c r="EC21" s="125"/>
      <c r="ED21" s="125"/>
      <c r="EE21" s="125"/>
      <c r="EF21" s="125"/>
      <c r="EG21" s="125"/>
      <c r="EH21" s="125"/>
      <c r="EI21" s="125"/>
      <c r="EJ21" s="125"/>
      <c r="EK21" s="125"/>
      <c r="EL21" s="125"/>
      <c r="EM21" s="125"/>
      <c r="EN21" s="125"/>
      <c r="EO21" s="125"/>
      <c r="EP21" s="125"/>
      <c r="EQ21" s="125"/>
      <c r="ER21" s="125"/>
      <c r="ES21" s="125"/>
      <c r="ET21" s="125"/>
      <c r="EU21" s="125"/>
      <c r="EV21" s="125"/>
      <c r="EW21" s="125"/>
      <c r="EX21" s="125"/>
      <c r="EY21" s="125"/>
      <c r="EZ21" s="125"/>
      <c r="FA21" s="125"/>
      <c r="FB21" s="125"/>
      <c r="FC21" s="125"/>
      <c r="FD21" s="125"/>
      <c r="FE21" s="125"/>
      <c r="FF21" s="125"/>
      <c r="FG21" s="125"/>
      <c r="FH21" s="125"/>
      <c r="FI21" s="125"/>
      <c r="FJ21" s="125"/>
      <c r="FK21" s="125"/>
      <c r="FL21" s="125"/>
      <c r="FM21" s="125"/>
      <c r="FN21" s="125"/>
      <c r="FO21" s="125"/>
      <c r="FP21" s="125"/>
      <c r="FQ21" s="125"/>
      <c r="FR21" s="125"/>
      <c r="FS21" s="125"/>
      <c r="FT21" s="125"/>
      <c r="FU21" s="125"/>
      <c r="FV21" s="125"/>
      <c r="FW21" s="125"/>
      <c r="FX21" s="125"/>
      <c r="FY21" s="125"/>
      <c r="FZ21" s="125"/>
      <c r="GA21" s="125"/>
      <c r="GB21" s="125"/>
      <c r="GC21" s="125"/>
      <c r="GD21" s="125"/>
      <c r="GE21" s="125"/>
      <c r="GF21" s="125"/>
      <c r="GG21" s="125"/>
      <c r="GH21" s="125"/>
      <c r="GI21" s="125"/>
      <c r="GJ21" s="125"/>
      <c r="GK21" s="125"/>
      <c r="GL21" s="125"/>
      <c r="GM21" s="125"/>
      <c r="GN21" s="125"/>
      <c r="GO21" s="125"/>
      <c r="GP21" s="125"/>
      <c r="GQ21" s="125"/>
      <c r="GR21" s="125"/>
      <c r="GS21" s="125"/>
      <c r="GT21" s="125"/>
      <c r="GU21" s="125"/>
      <c r="GV21" s="125"/>
      <c r="GW21" s="125"/>
      <c r="GX21" s="125"/>
      <c r="GY21" s="125"/>
      <c r="GZ21" s="125"/>
      <c r="HA21" s="125"/>
      <c r="HB21" s="125"/>
      <c r="HC21" s="125"/>
      <c r="HD21" s="125"/>
      <c r="HE21" s="125"/>
      <c r="HF21" s="125"/>
      <c r="HG21" s="125"/>
      <c r="HH21" s="125"/>
      <c r="HI21" s="125"/>
      <c r="HJ21" s="125"/>
      <c r="HK21" s="125"/>
      <c r="HL21" s="125"/>
      <c r="HM21" s="125"/>
      <c r="HN21" s="125"/>
      <c r="HO21" s="125"/>
      <c r="HP21" s="125"/>
      <c r="HQ21" s="125"/>
      <c r="HR21" s="125"/>
      <c r="HS21" s="125"/>
      <c r="HT21" s="125"/>
      <c r="HU21" s="125"/>
      <c r="HV21" s="125"/>
      <c r="HW21" s="125"/>
      <c r="HX21" s="125"/>
      <c r="HY21" s="125"/>
      <c r="HZ21" s="125"/>
      <c r="IA21" s="125"/>
      <c r="IB21" s="125"/>
      <c r="IC21" s="125"/>
      <c r="ID21" s="125"/>
      <c r="IE21" s="125"/>
      <c r="IF21" s="125"/>
      <c r="IG21" s="125"/>
      <c r="IH21" s="125"/>
      <c r="II21" s="125"/>
      <c r="IJ21" s="125"/>
      <c r="IK21" s="125"/>
      <c r="IL21" s="125"/>
      <c r="IM21" s="125"/>
      <c r="IN21" s="125"/>
      <c r="IO21" s="125"/>
      <c r="IP21" s="125"/>
      <c r="IQ21" s="125"/>
      <c r="IR21" s="125"/>
      <c r="IS21" s="125"/>
      <c r="IT21" s="125"/>
      <c r="IU21" s="125"/>
      <c r="IV21" s="125"/>
      <c r="IW21" s="125"/>
      <c r="IX21" s="125"/>
      <c r="IY21" s="125"/>
    </row>
    <row r="22" spans="1:259" ht="20.100000000000001" customHeight="1" x14ac:dyDescent="0.25">
      <c r="A22" s="133"/>
      <c r="B22" s="140">
        <v>95000</v>
      </c>
      <c r="C22" s="139" t="s">
        <v>52</v>
      </c>
      <c r="D22" s="138">
        <f t="shared" ref="D22:T22" si="4">D15*$B15</f>
        <v>41166.666666666672</v>
      </c>
      <c r="E22" s="136">
        <f t="shared" si="4"/>
        <v>126666.66666666666</v>
      </c>
      <c r="F22" s="136">
        <f t="shared" si="4"/>
        <v>69666.666666666657</v>
      </c>
      <c r="G22" s="136">
        <f t="shared" si="4"/>
        <v>285000</v>
      </c>
      <c r="H22" s="136">
        <f t="shared" si="4"/>
        <v>190000</v>
      </c>
      <c r="I22" s="136">
        <f t="shared" si="4"/>
        <v>190000</v>
      </c>
      <c r="J22" s="136">
        <f t="shared" si="4"/>
        <v>95000</v>
      </c>
      <c r="K22" s="136">
        <f t="shared" si="4"/>
        <v>190000</v>
      </c>
      <c r="L22" s="136">
        <f t="shared" si="4"/>
        <v>95000</v>
      </c>
      <c r="M22" s="136">
        <f t="shared" si="4"/>
        <v>190000</v>
      </c>
      <c r="N22" s="137">
        <f t="shared" si="4"/>
        <v>95000</v>
      </c>
      <c r="O22" s="136">
        <f t="shared" si="4"/>
        <v>285000</v>
      </c>
      <c r="P22" s="136">
        <f t="shared" si="4"/>
        <v>95000</v>
      </c>
      <c r="Q22" s="136">
        <f t="shared" si="4"/>
        <v>190000</v>
      </c>
      <c r="R22" s="136">
        <f t="shared" si="4"/>
        <v>190000</v>
      </c>
      <c r="S22" s="136">
        <f t="shared" si="4"/>
        <v>95000</v>
      </c>
      <c r="T22" s="136">
        <f t="shared" si="4"/>
        <v>95000</v>
      </c>
      <c r="U22" s="135"/>
      <c r="V22" s="126"/>
      <c r="W22" s="126"/>
      <c r="X22" s="126"/>
      <c r="Y22" s="126"/>
      <c r="Z22" s="126"/>
      <c r="AA22" s="126"/>
      <c r="AB22" s="126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5"/>
      <c r="CE22" s="125"/>
      <c r="CF22" s="125"/>
      <c r="CG22" s="125"/>
      <c r="CH22" s="125"/>
      <c r="CI22" s="125"/>
      <c r="CJ22" s="125"/>
      <c r="CK22" s="125"/>
      <c r="CL22" s="125"/>
      <c r="CM22" s="125"/>
      <c r="CN22" s="125"/>
      <c r="CO22" s="125"/>
      <c r="CP22" s="125"/>
      <c r="CQ22" s="125"/>
      <c r="CR22" s="125"/>
      <c r="CS22" s="125"/>
      <c r="CT22" s="125"/>
      <c r="CU22" s="125"/>
      <c r="CV22" s="125"/>
      <c r="CW22" s="125"/>
      <c r="CX22" s="125"/>
      <c r="CY22" s="125"/>
      <c r="CZ22" s="125"/>
      <c r="DA22" s="125"/>
      <c r="DB22" s="125"/>
      <c r="DC22" s="125"/>
      <c r="DD22" s="125"/>
      <c r="DE22" s="125"/>
      <c r="DF22" s="125"/>
      <c r="DG22" s="125"/>
      <c r="DH22" s="125"/>
      <c r="DI22" s="125"/>
      <c r="DJ22" s="125"/>
      <c r="DK22" s="125"/>
      <c r="DL22" s="125"/>
      <c r="DM22" s="125"/>
      <c r="DN22" s="125"/>
      <c r="DO22" s="125"/>
      <c r="DP22" s="125"/>
      <c r="DQ22" s="125"/>
      <c r="DR22" s="125"/>
      <c r="DS22" s="125"/>
      <c r="DT22" s="125"/>
      <c r="DU22" s="125"/>
      <c r="DV22" s="125"/>
      <c r="DW22" s="125"/>
      <c r="DX22" s="125"/>
      <c r="DY22" s="125"/>
      <c r="DZ22" s="125"/>
      <c r="EA22" s="125"/>
      <c r="EB22" s="125"/>
      <c r="EC22" s="125"/>
      <c r="ED22" s="125"/>
      <c r="EE22" s="125"/>
      <c r="EF22" s="125"/>
      <c r="EG22" s="125"/>
      <c r="EH22" s="125"/>
      <c r="EI22" s="125"/>
      <c r="EJ22" s="125"/>
      <c r="EK22" s="125"/>
      <c r="EL22" s="125"/>
      <c r="EM22" s="125"/>
      <c r="EN22" s="125"/>
      <c r="EO22" s="125"/>
      <c r="EP22" s="125"/>
      <c r="EQ22" s="125"/>
      <c r="ER22" s="125"/>
      <c r="ES22" s="125"/>
      <c r="ET22" s="125"/>
      <c r="EU22" s="125"/>
      <c r="EV22" s="125"/>
      <c r="EW22" s="125"/>
      <c r="EX22" s="125"/>
      <c r="EY22" s="125"/>
      <c r="EZ22" s="125"/>
      <c r="FA22" s="125"/>
      <c r="FB22" s="125"/>
      <c r="FC22" s="125"/>
      <c r="FD22" s="125"/>
      <c r="FE22" s="125"/>
      <c r="FF22" s="125"/>
      <c r="FG22" s="125"/>
      <c r="FH22" s="125"/>
      <c r="FI22" s="125"/>
      <c r="FJ22" s="125"/>
      <c r="FK22" s="125"/>
      <c r="FL22" s="125"/>
      <c r="FM22" s="125"/>
      <c r="FN22" s="125"/>
      <c r="FO22" s="125"/>
      <c r="FP22" s="125"/>
      <c r="FQ22" s="125"/>
      <c r="FR22" s="125"/>
      <c r="FS22" s="125"/>
      <c r="FT22" s="125"/>
      <c r="FU22" s="125"/>
      <c r="FV22" s="125"/>
      <c r="FW22" s="125"/>
      <c r="FX22" s="125"/>
      <c r="FY22" s="125"/>
      <c r="FZ22" s="125"/>
      <c r="GA22" s="125"/>
      <c r="GB22" s="125"/>
      <c r="GC22" s="125"/>
      <c r="GD22" s="125"/>
      <c r="GE22" s="125"/>
      <c r="GF22" s="125"/>
      <c r="GG22" s="125"/>
      <c r="GH22" s="125"/>
      <c r="GI22" s="125"/>
      <c r="GJ22" s="125"/>
      <c r="GK22" s="125"/>
      <c r="GL22" s="125"/>
      <c r="GM22" s="125"/>
      <c r="GN22" s="125"/>
      <c r="GO22" s="125"/>
      <c r="GP22" s="125"/>
      <c r="GQ22" s="125"/>
      <c r="GR22" s="125"/>
      <c r="GS22" s="125"/>
      <c r="GT22" s="125"/>
      <c r="GU22" s="125"/>
      <c r="GV22" s="125"/>
      <c r="GW22" s="125"/>
      <c r="GX22" s="125"/>
      <c r="GY22" s="125"/>
      <c r="GZ22" s="125"/>
      <c r="HA22" s="125"/>
      <c r="HB22" s="125"/>
      <c r="HC22" s="125"/>
      <c r="HD22" s="125"/>
      <c r="HE22" s="125"/>
      <c r="HF22" s="125"/>
      <c r="HG22" s="125"/>
      <c r="HH22" s="125"/>
      <c r="HI22" s="125"/>
      <c r="HJ22" s="125"/>
      <c r="HK22" s="125"/>
      <c r="HL22" s="125"/>
      <c r="HM22" s="125"/>
      <c r="HN22" s="125"/>
      <c r="HO22" s="125"/>
      <c r="HP22" s="125"/>
      <c r="HQ22" s="125"/>
      <c r="HR22" s="125"/>
      <c r="HS22" s="125"/>
      <c r="HT22" s="125"/>
      <c r="HU22" s="125"/>
      <c r="HV22" s="125"/>
      <c r="HW22" s="125"/>
      <c r="HX22" s="125"/>
      <c r="HY22" s="125"/>
      <c r="HZ22" s="125"/>
      <c r="IA22" s="125"/>
      <c r="IB22" s="125"/>
      <c r="IC22" s="125"/>
      <c r="ID22" s="125"/>
      <c r="IE22" s="125"/>
      <c r="IF22" s="125"/>
      <c r="IG22" s="125"/>
      <c r="IH22" s="125"/>
      <c r="II22" s="125"/>
      <c r="IJ22" s="125"/>
      <c r="IK22" s="125"/>
      <c r="IL22" s="125"/>
      <c r="IM22" s="125"/>
      <c r="IN22" s="125"/>
      <c r="IO22" s="125"/>
      <c r="IP22" s="125"/>
      <c r="IQ22" s="125"/>
      <c r="IR22" s="125"/>
      <c r="IS22" s="125"/>
      <c r="IT22" s="125"/>
      <c r="IU22" s="125"/>
      <c r="IV22" s="125"/>
      <c r="IW22" s="125"/>
      <c r="IX22" s="125"/>
      <c r="IY22" s="125"/>
    </row>
    <row r="23" spans="1:259" ht="20.100000000000001" customHeight="1" x14ac:dyDescent="0.25">
      <c r="A23" s="133"/>
      <c r="B23" s="140">
        <v>120000</v>
      </c>
      <c r="C23" s="139" t="s">
        <v>16</v>
      </c>
      <c r="D23" s="138">
        <f t="shared" ref="D23:T23" si="5">D16*$B16</f>
        <v>152000</v>
      </c>
      <c r="E23" s="136">
        <f t="shared" si="5"/>
        <v>156000</v>
      </c>
      <c r="F23" s="136">
        <f t="shared" si="5"/>
        <v>84000</v>
      </c>
      <c r="G23" s="136">
        <f t="shared" si="5"/>
        <v>120000</v>
      </c>
      <c r="H23" s="136">
        <f t="shared" si="5"/>
        <v>240000</v>
      </c>
      <c r="I23" s="136">
        <f t="shared" si="5"/>
        <v>120000</v>
      </c>
      <c r="J23" s="136">
        <f t="shared" si="5"/>
        <v>120000</v>
      </c>
      <c r="K23" s="136">
        <f t="shared" si="5"/>
        <v>120000</v>
      </c>
      <c r="L23" s="136">
        <f t="shared" si="5"/>
        <v>120000</v>
      </c>
      <c r="M23" s="136">
        <f t="shared" si="5"/>
        <v>120000</v>
      </c>
      <c r="N23" s="137">
        <f t="shared" si="5"/>
        <v>120000</v>
      </c>
      <c r="O23" s="136">
        <f t="shared" si="5"/>
        <v>360000</v>
      </c>
      <c r="P23" s="136">
        <f t="shared" si="5"/>
        <v>120000</v>
      </c>
      <c r="Q23" s="136">
        <f t="shared" si="5"/>
        <v>120000</v>
      </c>
      <c r="R23" s="136">
        <f t="shared" si="5"/>
        <v>120000</v>
      </c>
      <c r="S23" s="136">
        <f t="shared" si="5"/>
        <v>120000</v>
      </c>
      <c r="T23" s="136">
        <f t="shared" si="5"/>
        <v>120000</v>
      </c>
      <c r="U23" s="135"/>
      <c r="V23" s="126"/>
      <c r="W23" s="126"/>
      <c r="X23" s="126"/>
      <c r="Y23" s="126"/>
      <c r="Z23" s="126"/>
      <c r="AA23" s="126"/>
      <c r="AB23" s="126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5"/>
      <c r="CE23" s="125"/>
      <c r="CF23" s="125"/>
      <c r="CG23" s="125"/>
      <c r="CH23" s="125"/>
      <c r="CI23" s="125"/>
      <c r="CJ23" s="125"/>
      <c r="CK23" s="125"/>
      <c r="CL23" s="125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5"/>
      <c r="CX23" s="125"/>
      <c r="CY23" s="125"/>
      <c r="CZ23" s="125"/>
      <c r="DA23" s="125"/>
      <c r="DB23" s="125"/>
      <c r="DC23" s="125"/>
      <c r="DD23" s="125"/>
      <c r="DE23" s="125"/>
      <c r="DF23" s="125"/>
      <c r="DG23" s="125"/>
      <c r="DH23" s="125"/>
      <c r="DI23" s="125"/>
      <c r="DJ23" s="125"/>
      <c r="DK23" s="125"/>
      <c r="DL23" s="125"/>
      <c r="DM23" s="125"/>
      <c r="DN23" s="125"/>
      <c r="DO23" s="125"/>
      <c r="DP23" s="125"/>
      <c r="DQ23" s="125"/>
      <c r="DR23" s="125"/>
      <c r="DS23" s="125"/>
      <c r="DT23" s="125"/>
      <c r="DU23" s="125"/>
      <c r="DV23" s="125"/>
      <c r="DW23" s="125"/>
      <c r="DX23" s="125"/>
      <c r="DY23" s="125"/>
      <c r="DZ23" s="125"/>
      <c r="EA23" s="125"/>
      <c r="EB23" s="125"/>
      <c r="EC23" s="125"/>
      <c r="ED23" s="125"/>
      <c r="EE23" s="125"/>
      <c r="EF23" s="125"/>
      <c r="EG23" s="125"/>
      <c r="EH23" s="125"/>
      <c r="EI23" s="125"/>
      <c r="EJ23" s="125"/>
      <c r="EK23" s="125"/>
      <c r="EL23" s="125"/>
      <c r="EM23" s="125"/>
      <c r="EN23" s="125"/>
      <c r="EO23" s="125"/>
      <c r="EP23" s="125"/>
      <c r="EQ23" s="125"/>
      <c r="ER23" s="125"/>
      <c r="ES23" s="125"/>
      <c r="ET23" s="125"/>
      <c r="EU23" s="125"/>
      <c r="EV23" s="125"/>
      <c r="EW23" s="125"/>
      <c r="EX23" s="125"/>
      <c r="EY23" s="125"/>
      <c r="EZ23" s="125"/>
      <c r="FA23" s="125"/>
      <c r="FB23" s="125"/>
      <c r="FC23" s="125"/>
      <c r="FD23" s="125"/>
      <c r="FE23" s="125"/>
      <c r="FF23" s="125"/>
      <c r="FG23" s="125"/>
      <c r="FH23" s="125"/>
      <c r="FI23" s="125"/>
      <c r="FJ23" s="125"/>
      <c r="FK23" s="125"/>
      <c r="FL23" s="125"/>
      <c r="FM23" s="125"/>
      <c r="FN23" s="125"/>
      <c r="FO23" s="125"/>
      <c r="FP23" s="125"/>
      <c r="FQ23" s="125"/>
      <c r="FR23" s="125"/>
      <c r="FS23" s="125"/>
      <c r="FT23" s="125"/>
      <c r="FU23" s="125"/>
      <c r="FV23" s="125"/>
      <c r="FW23" s="125"/>
      <c r="FX23" s="125"/>
      <c r="FY23" s="125"/>
      <c r="FZ23" s="125"/>
      <c r="GA23" s="125"/>
      <c r="GB23" s="125"/>
      <c r="GC23" s="125"/>
      <c r="GD23" s="125"/>
      <c r="GE23" s="125"/>
      <c r="GF23" s="125"/>
      <c r="GG23" s="125"/>
      <c r="GH23" s="125"/>
      <c r="GI23" s="125"/>
      <c r="GJ23" s="125"/>
      <c r="GK23" s="125"/>
      <c r="GL23" s="125"/>
      <c r="GM23" s="125"/>
      <c r="GN23" s="125"/>
      <c r="GO23" s="125"/>
      <c r="GP23" s="125"/>
      <c r="GQ23" s="125"/>
      <c r="GR23" s="125"/>
      <c r="GS23" s="125"/>
      <c r="GT23" s="125"/>
      <c r="GU23" s="125"/>
      <c r="GV23" s="125"/>
      <c r="GW23" s="125"/>
      <c r="GX23" s="125"/>
      <c r="GY23" s="125"/>
      <c r="GZ23" s="125"/>
      <c r="HA23" s="125"/>
      <c r="HB23" s="125"/>
      <c r="HC23" s="125"/>
      <c r="HD23" s="125"/>
      <c r="HE23" s="125"/>
      <c r="HF23" s="125"/>
      <c r="HG23" s="125"/>
      <c r="HH23" s="125"/>
      <c r="HI23" s="125"/>
      <c r="HJ23" s="125"/>
      <c r="HK23" s="125"/>
      <c r="HL23" s="125"/>
      <c r="HM23" s="125"/>
      <c r="HN23" s="125"/>
      <c r="HO23" s="125"/>
      <c r="HP23" s="125"/>
      <c r="HQ23" s="125"/>
      <c r="HR23" s="125"/>
      <c r="HS23" s="125"/>
      <c r="HT23" s="125"/>
      <c r="HU23" s="125"/>
      <c r="HV23" s="125"/>
      <c r="HW23" s="125"/>
      <c r="HX23" s="125"/>
      <c r="HY23" s="125"/>
      <c r="HZ23" s="125"/>
      <c r="IA23" s="125"/>
      <c r="IB23" s="125"/>
      <c r="IC23" s="125"/>
      <c r="ID23" s="125"/>
      <c r="IE23" s="125"/>
      <c r="IF23" s="125"/>
      <c r="IG23" s="125"/>
      <c r="IH23" s="125"/>
      <c r="II23" s="125"/>
      <c r="IJ23" s="125"/>
      <c r="IK23" s="125"/>
      <c r="IL23" s="125"/>
      <c r="IM23" s="125"/>
      <c r="IN23" s="125"/>
      <c r="IO23" s="125"/>
      <c r="IP23" s="125"/>
      <c r="IQ23" s="125"/>
      <c r="IR23" s="125"/>
      <c r="IS23" s="125"/>
      <c r="IT23" s="125"/>
      <c r="IU23" s="125"/>
      <c r="IV23" s="125"/>
      <c r="IW23" s="125"/>
      <c r="IX23" s="125"/>
      <c r="IY23" s="125"/>
    </row>
    <row r="24" spans="1:259" ht="20.100000000000001" customHeight="1" x14ac:dyDescent="0.25">
      <c r="A24" s="133"/>
      <c r="B24" s="140">
        <v>280000</v>
      </c>
      <c r="C24" s="139" t="s">
        <v>51</v>
      </c>
      <c r="D24" s="138">
        <f t="shared" ref="D24:T24" si="6">D17*$B17</f>
        <v>280000</v>
      </c>
      <c r="E24" s="136">
        <f t="shared" si="6"/>
        <v>401333.33333333331</v>
      </c>
      <c r="F24" s="136">
        <f t="shared" si="6"/>
        <v>196000</v>
      </c>
      <c r="G24" s="136">
        <f t="shared" si="6"/>
        <v>280000</v>
      </c>
      <c r="H24" s="136">
        <f t="shared" si="6"/>
        <v>280000</v>
      </c>
      <c r="I24" s="136">
        <f t="shared" si="6"/>
        <v>560000</v>
      </c>
      <c r="J24" s="136">
        <f t="shared" si="6"/>
        <v>280000</v>
      </c>
      <c r="K24" s="136">
        <f t="shared" si="6"/>
        <v>560000</v>
      </c>
      <c r="L24" s="136">
        <f t="shared" si="6"/>
        <v>280000</v>
      </c>
      <c r="M24" s="136">
        <f t="shared" si="6"/>
        <v>280000</v>
      </c>
      <c r="N24" s="137">
        <f t="shared" si="6"/>
        <v>280000</v>
      </c>
      <c r="O24" s="136">
        <f t="shared" si="6"/>
        <v>280000</v>
      </c>
      <c r="P24" s="136">
        <f t="shared" si="6"/>
        <v>280000</v>
      </c>
      <c r="Q24" s="136">
        <f t="shared" si="6"/>
        <v>280000</v>
      </c>
      <c r="R24" s="136">
        <f t="shared" si="6"/>
        <v>280000</v>
      </c>
      <c r="S24" s="136">
        <f t="shared" si="6"/>
        <v>280000</v>
      </c>
      <c r="T24" s="136">
        <f t="shared" si="6"/>
        <v>280000</v>
      </c>
      <c r="U24" s="135"/>
      <c r="V24" s="126"/>
      <c r="W24" s="126"/>
      <c r="X24" s="126"/>
      <c r="Y24" s="126"/>
      <c r="Z24" s="126"/>
      <c r="AA24" s="126"/>
      <c r="AB24" s="126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25"/>
      <c r="CK24" s="125"/>
      <c r="CL24" s="125"/>
      <c r="CM24" s="125"/>
      <c r="CN24" s="125"/>
      <c r="CO24" s="125"/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25"/>
      <c r="DB24" s="125"/>
      <c r="DC24" s="125"/>
      <c r="DD24" s="125"/>
      <c r="DE24" s="125"/>
      <c r="DF24" s="125"/>
      <c r="DG24" s="125"/>
      <c r="DH24" s="125"/>
      <c r="DI24" s="125"/>
      <c r="DJ24" s="125"/>
      <c r="DK24" s="125"/>
      <c r="DL24" s="125"/>
      <c r="DM24" s="125"/>
      <c r="DN24" s="125"/>
      <c r="DO24" s="125"/>
      <c r="DP24" s="125"/>
      <c r="DQ24" s="125"/>
      <c r="DR24" s="125"/>
      <c r="DS24" s="125"/>
      <c r="DT24" s="125"/>
      <c r="DU24" s="125"/>
      <c r="DV24" s="125"/>
      <c r="DW24" s="125"/>
      <c r="DX24" s="125"/>
      <c r="DY24" s="125"/>
      <c r="DZ24" s="125"/>
      <c r="EA24" s="125"/>
      <c r="EB24" s="125"/>
      <c r="EC24" s="125"/>
      <c r="ED24" s="125"/>
      <c r="EE24" s="125"/>
      <c r="EF24" s="125"/>
      <c r="EG24" s="125"/>
      <c r="EH24" s="125"/>
      <c r="EI24" s="125"/>
      <c r="EJ24" s="125"/>
      <c r="EK24" s="125"/>
      <c r="EL24" s="125"/>
      <c r="EM24" s="125"/>
      <c r="EN24" s="125"/>
      <c r="EO24" s="125"/>
      <c r="EP24" s="125"/>
      <c r="EQ24" s="125"/>
      <c r="ER24" s="125"/>
      <c r="ES24" s="125"/>
      <c r="ET24" s="125"/>
      <c r="EU24" s="125"/>
      <c r="EV24" s="125"/>
      <c r="EW24" s="125"/>
      <c r="EX24" s="125"/>
      <c r="EY24" s="125"/>
      <c r="EZ24" s="125"/>
      <c r="FA24" s="125"/>
      <c r="FB24" s="125"/>
      <c r="FC24" s="125"/>
      <c r="FD24" s="125"/>
      <c r="FE24" s="125"/>
      <c r="FF24" s="125"/>
      <c r="FG24" s="125"/>
      <c r="FH24" s="125"/>
      <c r="FI24" s="125"/>
      <c r="FJ24" s="125"/>
      <c r="FK24" s="125"/>
      <c r="FL24" s="125"/>
      <c r="FM24" s="125"/>
      <c r="FN24" s="125"/>
      <c r="FO24" s="125"/>
      <c r="FP24" s="125"/>
      <c r="FQ24" s="125"/>
      <c r="FR24" s="125"/>
      <c r="FS24" s="125"/>
      <c r="FT24" s="125"/>
      <c r="FU24" s="125"/>
      <c r="FV24" s="125"/>
      <c r="FW24" s="125"/>
      <c r="FX24" s="125"/>
      <c r="FY24" s="125"/>
      <c r="FZ24" s="125"/>
      <c r="GA24" s="125"/>
      <c r="GB24" s="125"/>
      <c r="GC24" s="125"/>
      <c r="GD24" s="125"/>
      <c r="GE24" s="125"/>
      <c r="GF24" s="125"/>
      <c r="GG24" s="125"/>
      <c r="GH24" s="125"/>
      <c r="GI24" s="125"/>
      <c r="GJ24" s="125"/>
      <c r="GK24" s="125"/>
      <c r="GL24" s="125"/>
      <c r="GM24" s="125"/>
      <c r="GN24" s="125"/>
      <c r="GO24" s="125"/>
      <c r="GP24" s="125"/>
      <c r="GQ24" s="125"/>
      <c r="GR24" s="125"/>
      <c r="GS24" s="125"/>
      <c r="GT24" s="125"/>
      <c r="GU24" s="125"/>
      <c r="GV24" s="125"/>
      <c r="GW24" s="125"/>
      <c r="GX24" s="125"/>
      <c r="GY24" s="125"/>
      <c r="GZ24" s="125"/>
      <c r="HA24" s="125"/>
      <c r="HB24" s="125"/>
      <c r="HC24" s="125"/>
      <c r="HD24" s="125"/>
      <c r="HE24" s="125"/>
      <c r="HF24" s="125"/>
      <c r="HG24" s="125"/>
      <c r="HH24" s="125"/>
      <c r="HI24" s="125"/>
      <c r="HJ24" s="125"/>
      <c r="HK24" s="125"/>
      <c r="HL24" s="125"/>
      <c r="HM24" s="125"/>
      <c r="HN24" s="125"/>
      <c r="HO24" s="125"/>
      <c r="HP24" s="125"/>
      <c r="HQ24" s="125"/>
      <c r="HR24" s="125"/>
      <c r="HS24" s="125"/>
      <c r="HT24" s="125"/>
      <c r="HU24" s="125"/>
      <c r="HV24" s="125"/>
      <c r="HW24" s="125"/>
      <c r="HX24" s="125"/>
      <c r="HY24" s="125"/>
      <c r="HZ24" s="125"/>
      <c r="IA24" s="125"/>
      <c r="IB24" s="125"/>
      <c r="IC24" s="125"/>
      <c r="ID24" s="125"/>
      <c r="IE24" s="125"/>
      <c r="IF24" s="125"/>
      <c r="IG24" s="125"/>
      <c r="IH24" s="125"/>
      <c r="II24" s="125"/>
      <c r="IJ24" s="125"/>
      <c r="IK24" s="125"/>
      <c r="IL24" s="125"/>
      <c r="IM24" s="125"/>
      <c r="IN24" s="125"/>
      <c r="IO24" s="125"/>
      <c r="IP24" s="125"/>
      <c r="IQ24" s="125"/>
      <c r="IR24" s="125"/>
      <c r="IS24" s="125"/>
      <c r="IT24" s="125"/>
      <c r="IU24" s="125"/>
      <c r="IV24" s="125"/>
      <c r="IW24" s="125"/>
      <c r="IX24" s="125"/>
      <c r="IY24" s="125"/>
    </row>
    <row r="25" spans="1:259" ht="20.100000000000001" customHeight="1" x14ac:dyDescent="0.25">
      <c r="A25" s="133"/>
      <c r="B25" s="134"/>
      <c r="C25" s="131" t="s">
        <v>50</v>
      </c>
      <c r="D25" s="130">
        <f t="shared" ref="D25:T25" si="7">SUM(D19:D24)</f>
        <v>6581833.333333334</v>
      </c>
      <c r="E25" s="128">
        <f t="shared" si="7"/>
        <v>4293333.333333333</v>
      </c>
      <c r="F25" s="128">
        <f t="shared" si="7"/>
        <v>2949666.6666666665</v>
      </c>
      <c r="G25" s="128">
        <f t="shared" si="7"/>
        <v>2935000</v>
      </c>
      <c r="H25" s="128">
        <f t="shared" si="7"/>
        <v>3360000</v>
      </c>
      <c r="I25" s="128">
        <f t="shared" si="7"/>
        <v>2460000</v>
      </c>
      <c r="J25" s="128">
        <f t="shared" si="7"/>
        <v>1885000</v>
      </c>
      <c r="K25" s="128">
        <f t="shared" si="7"/>
        <v>2460000</v>
      </c>
      <c r="L25" s="128">
        <f t="shared" si="7"/>
        <v>1555000</v>
      </c>
      <c r="M25" s="128">
        <f t="shared" si="7"/>
        <v>1780000</v>
      </c>
      <c r="N25" s="129">
        <f t="shared" si="7"/>
        <v>1555000</v>
      </c>
      <c r="O25" s="128">
        <f t="shared" si="7"/>
        <v>1985000</v>
      </c>
      <c r="P25" s="128">
        <f t="shared" si="7"/>
        <v>1555000</v>
      </c>
      <c r="Q25" s="128">
        <f t="shared" si="7"/>
        <v>1780000</v>
      </c>
      <c r="R25" s="128">
        <f t="shared" si="7"/>
        <v>2180000</v>
      </c>
      <c r="S25" s="128">
        <f t="shared" si="7"/>
        <v>1555000</v>
      </c>
      <c r="T25" s="128">
        <f t="shared" si="7"/>
        <v>1555000</v>
      </c>
      <c r="U25" s="127">
        <f>SUM(G25:T25)</f>
        <v>28600000</v>
      </c>
      <c r="V25" s="126"/>
      <c r="W25" s="126"/>
      <c r="X25" s="126"/>
      <c r="Y25" s="126"/>
      <c r="Z25" s="126"/>
      <c r="AA25" s="126"/>
      <c r="AB25" s="126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25"/>
      <c r="CK25" s="125"/>
      <c r="CL25" s="125"/>
      <c r="CM25" s="125"/>
      <c r="CN25" s="125"/>
      <c r="CO25" s="125"/>
      <c r="CP25" s="125"/>
      <c r="CQ25" s="125"/>
      <c r="CR25" s="125"/>
      <c r="CS25" s="125"/>
      <c r="CT25" s="125"/>
      <c r="CU25" s="125"/>
      <c r="CV25" s="125"/>
      <c r="CW25" s="125"/>
      <c r="CX25" s="125"/>
      <c r="CY25" s="125"/>
      <c r="CZ25" s="125"/>
      <c r="DA25" s="125"/>
      <c r="DB25" s="125"/>
      <c r="DC25" s="125"/>
      <c r="DD25" s="125"/>
      <c r="DE25" s="125"/>
      <c r="DF25" s="125"/>
      <c r="DG25" s="125"/>
      <c r="DH25" s="125"/>
      <c r="DI25" s="125"/>
      <c r="DJ25" s="125"/>
      <c r="DK25" s="125"/>
      <c r="DL25" s="125"/>
      <c r="DM25" s="125"/>
      <c r="DN25" s="125"/>
      <c r="DO25" s="125"/>
      <c r="DP25" s="125"/>
      <c r="DQ25" s="125"/>
      <c r="DR25" s="125"/>
      <c r="DS25" s="125"/>
      <c r="DT25" s="125"/>
      <c r="DU25" s="125"/>
      <c r="DV25" s="125"/>
      <c r="DW25" s="125"/>
      <c r="DX25" s="125"/>
      <c r="DY25" s="125"/>
      <c r="DZ25" s="125"/>
      <c r="EA25" s="125"/>
      <c r="EB25" s="125"/>
      <c r="EC25" s="125"/>
      <c r="ED25" s="125"/>
      <c r="EE25" s="125"/>
      <c r="EF25" s="125"/>
      <c r="EG25" s="125"/>
      <c r="EH25" s="125"/>
      <c r="EI25" s="125"/>
      <c r="EJ25" s="125"/>
      <c r="EK25" s="125"/>
      <c r="EL25" s="125"/>
      <c r="EM25" s="125"/>
      <c r="EN25" s="125"/>
      <c r="EO25" s="125"/>
      <c r="EP25" s="125"/>
      <c r="EQ25" s="125"/>
      <c r="ER25" s="125"/>
      <c r="ES25" s="125"/>
      <c r="ET25" s="125"/>
      <c r="EU25" s="125"/>
      <c r="EV25" s="125"/>
      <c r="EW25" s="125"/>
      <c r="EX25" s="125"/>
      <c r="EY25" s="125"/>
      <c r="EZ25" s="125"/>
      <c r="FA25" s="125"/>
      <c r="FB25" s="125"/>
      <c r="FC25" s="125"/>
      <c r="FD25" s="125"/>
      <c r="FE25" s="125"/>
      <c r="FF25" s="125"/>
      <c r="FG25" s="125"/>
      <c r="FH25" s="125"/>
      <c r="FI25" s="125"/>
      <c r="FJ25" s="125"/>
      <c r="FK25" s="125"/>
      <c r="FL25" s="125"/>
      <c r="FM25" s="125"/>
      <c r="FN25" s="125"/>
      <c r="FO25" s="125"/>
      <c r="FP25" s="125"/>
      <c r="FQ25" s="125"/>
      <c r="FR25" s="125"/>
      <c r="FS25" s="125"/>
      <c r="FT25" s="125"/>
      <c r="FU25" s="125"/>
      <c r="FV25" s="125"/>
      <c r="FW25" s="125"/>
      <c r="FX25" s="125"/>
      <c r="FY25" s="125"/>
      <c r="FZ25" s="125"/>
      <c r="GA25" s="125"/>
      <c r="GB25" s="125"/>
      <c r="GC25" s="125"/>
      <c r="GD25" s="125"/>
      <c r="GE25" s="125"/>
      <c r="GF25" s="125"/>
      <c r="GG25" s="125"/>
      <c r="GH25" s="125"/>
      <c r="GI25" s="125"/>
      <c r="GJ25" s="125"/>
      <c r="GK25" s="125"/>
      <c r="GL25" s="125"/>
      <c r="GM25" s="125"/>
      <c r="GN25" s="125"/>
      <c r="GO25" s="125"/>
      <c r="GP25" s="125"/>
      <c r="GQ25" s="125"/>
      <c r="GR25" s="125"/>
      <c r="GS25" s="125"/>
      <c r="GT25" s="125"/>
      <c r="GU25" s="125"/>
      <c r="GV25" s="125"/>
      <c r="GW25" s="125"/>
      <c r="GX25" s="125"/>
      <c r="GY25" s="125"/>
      <c r="GZ25" s="125"/>
      <c r="HA25" s="125"/>
      <c r="HB25" s="125"/>
      <c r="HC25" s="125"/>
      <c r="HD25" s="125"/>
      <c r="HE25" s="125"/>
      <c r="HF25" s="125"/>
      <c r="HG25" s="125"/>
      <c r="HH25" s="125"/>
      <c r="HI25" s="125"/>
      <c r="HJ25" s="125"/>
      <c r="HK25" s="125"/>
      <c r="HL25" s="125"/>
      <c r="HM25" s="125"/>
      <c r="HN25" s="125"/>
      <c r="HO25" s="125"/>
      <c r="HP25" s="125"/>
      <c r="HQ25" s="125"/>
      <c r="HR25" s="125"/>
      <c r="HS25" s="125"/>
      <c r="HT25" s="125"/>
      <c r="HU25" s="125"/>
      <c r="HV25" s="125"/>
      <c r="HW25" s="125"/>
      <c r="HX25" s="125"/>
      <c r="HY25" s="125"/>
      <c r="HZ25" s="125"/>
      <c r="IA25" s="125"/>
      <c r="IB25" s="125"/>
      <c r="IC25" s="125"/>
      <c r="ID25" s="125"/>
      <c r="IE25" s="125"/>
      <c r="IF25" s="125"/>
      <c r="IG25" s="125"/>
      <c r="IH25" s="125"/>
      <c r="II25" s="125"/>
      <c r="IJ25" s="125"/>
      <c r="IK25" s="125"/>
      <c r="IL25" s="125"/>
      <c r="IM25" s="125"/>
      <c r="IN25" s="125"/>
      <c r="IO25" s="125"/>
      <c r="IP25" s="125"/>
      <c r="IQ25" s="125"/>
      <c r="IR25" s="125"/>
      <c r="IS25" s="125"/>
      <c r="IT25" s="125"/>
      <c r="IU25" s="125"/>
      <c r="IV25" s="125"/>
      <c r="IW25" s="125"/>
      <c r="IX25" s="125"/>
      <c r="IY25" s="125"/>
    </row>
    <row r="26" spans="1:259" ht="20.100000000000001" customHeight="1" x14ac:dyDescent="0.25">
      <c r="A26" s="133"/>
      <c r="B26" s="132"/>
      <c r="C26" s="131" t="s">
        <v>49</v>
      </c>
      <c r="D26" s="130">
        <f t="shared" ref="D26:T26" si="8">D25*30</f>
        <v>197455000.00000003</v>
      </c>
      <c r="E26" s="128">
        <f t="shared" si="8"/>
        <v>128799999.99999999</v>
      </c>
      <c r="F26" s="128">
        <f t="shared" si="8"/>
        <v>88490000</v>
      </c>
      <c r="G26" s="128">
        <f t="shared" si="8"/>
        <v>88050000</v>
      </c>
      <c r="H26" s="128">
        <f t="shared" si="8"/>
        <v>100800000</v>
      </c>
      <c r="I26" s="128">
        <f t="shared" si="8"/>
        <v>73800000</v>
      </c>
      <c r="J26" s="128">
        <f t="shared" si="8"/>
        <v>56550000</v>
      </c>
      <c r="K26" s="128">
        <f t="shared" si="8"/>
        <v>73800000</v>
      </c>
      <c r="L26" s="128">
        <f t="shared" si="8"/>
        <v>46650000</v>
      </c>
      <c r="M26" s="128">
        <f t="shared" si="8"/>
        <v>53400000</v>
      </c>
      <c r="N26" s="129">
        <f t="shared" si="8"/>
        <v>46650000</v>
      </c>
      <c r="O26" s="128">
        <f t="shared" si="8"/>
        <v>59550000</v>
      </c>
      <c r="P26" s="128">
        <f t="shared" si="8"/>
        <v>46650000</v>
      </c>
      <c r="Q26" s="128">
        <f t="shared" si="8"/>
        <v>53400000</v>
      </c>
      <c r="R26" s="128">
        <f t="shared" si="8"/>
        <v>65400000</v>
      </c>
      <c r="S26" s="128">
        <f t="shared" si="8"/>
        <v>46650000</v>
      </c>
      <c r="T26" s="128">
        <f t="shared" si="8"/>
        <v>46650000</v>
      </c>
      <c r="U26" s="127">
        <f>SUM(G26:T26)</f>
        <v>858000000</v>
      </c>
      <c r="V26" s="126"/>
      <c r="W26" s="126"/>
      <c r="X26" s="126"/>
      <c r="Y26" s="126"/>
      <c r="Z26" s="126"/>
      <c r="AA26" s="126"/>
      <c r="AB26" s="126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25"/>
      <c r="CK26" s="125"/>
      <c r="CL26" s="125"/>
      <c r="CM26" s="125"/>
      <c r="CN26" s="125"/>
      <c r="CO26" s="125"/>
      <c r="CP26" s="125"/>
      <c r="CQ26" s="125"/>
      <c r="CR26" s="125"/>
      <c r="CS26" s="125"/>
      <c r="CT26" s="125"/>
      <c r="CU26" s="125"/>
      <c r="CV26" s="125"/>
      <c r="CW26" s="125"/>
      <c r="CX26" s="125"/>
      <c r="CY26" s="125"/>
      <c r="CZ26" s="125"/>
      <c r="DA26" s="125"/>
      <c r="DB26" s="125"/>
      <c r="DC26" s="125"/>
      <c r="DD26" s="125"/>
      <c r="DE26" s="125"/>
      <c r="DF26" s="125"/>
      <c r="DG26" s="125"/>
      <c r="DH26" s="125"/>
      <c r="DI26" s="125"/>
      <c r="DJ26" s="125"/>
      <c r="DK26" s="125"/>
      <c r="DL26" s="125"/>
      <c r="DM26" s="125"/>
      <c r="DN26" s="125"/>
      <c r="DO26" s="125"/>
      <c r="DP26" s="125"/>
      <c r="DQ26" s="125"/>
      <c r="DR26" s="125"/>
      <c r="DS26" s="125"/>
      <c r="DT26" s="125"/>
      <c r="DU26" s="125"/>
      <c r="DV26" s="125"/>
      <c r="DW26" s="125"/>
      <c r="DX26" s="125"/>
      <c r="DY26" s="125"/>
      <c r="DZ26" s="125"/>
      <c r="EA26" s="125"/>
      <c r="EB26" s="125"/>
      <c r="EC26" s="125"/>
      <c r="ED26" s="125"/>
      <c r="EE26" s="125"/>
      <c r="EF26" s="125"/>
      <c r="EG26" s="125"/>
      <c r="EH26" s="125"/>
      <c r="EI26" s="125"/>
      <c r="EJ26" s="125"/>
      <c r="EK26" s="125"/>
      <c r="EL26" s="125"/>
      <c r="EM26" s="125"/>
      <c r="EN26" s="125"/>
      <c r="EO26" s="125"/>
      <c r="EP26" s="125"/>
      <c r="EQ26" s="125"/>
      <c r="ER26" s="125"/>
      <c r="ES26" s="125"/>
      <c r="ET26" s="125"/>
      <c r="EU26" s="125"/>
      <c r="EV26" s="125"/>
      <c r="EW26" s="125"/>
      <c r="EX26" s="125"/>
      <c r="EY26" s="125"/>
      <c r="EZ26" s="125"/>
      <c r="FA26" s="125"/>
      <c r="FB26" s="125"/>
      <c r="FC26" s="125"/>
      <c r="FD26" s="125"/>
      <c r="FE26" s="125"/>
      <c r="FF26" s="125"/>
      <c r="FG26" s="125"/>
      <c r="FH26" s="125"/>
      <c r="FI26" s="125"/>
      <c r="FJ26" s="125"/>
      <c r="FK26" s="125"/>
      <c r="FL26" s="125"/>
      <c r="FM26" s="125"/>
      <c r="FN26" s="125"/>
      <c r="FO26" s="125"/>
      <c r="FP26" s="125"/>
      <c r="FQ26" s="125"/>
      <c r="FR26" s="125"/>
      <c r="FS26" s="125"/>
      <c r="FT26" s="125"/>
      <c r="FU26" s="125"/>
      <c r="FV26" s="125"/>
      <c r="FW26" s="125"/>
      <c r="FX26" s="125"/>
      <c r="FY26" s="125"/>
      <c r="FZ26" s="125"/>
      <c r="GA26" s="125"/>
      <c r="GB26" s="125"/>
      <c r="GC26" s="125"/>
      <c r="GD26" s="125"/>
      <c r="GE26" s="125"/>
      <c r="GF26" s="125"/>
      <c r="GG26" s="125"/>
      <c r="GH26" s="125"/>
      <c r="GI26" s="125"/>
      <c r="GJ26" s="125"/>
      <c r="GK26" s="125"/>
      <c r="GL26" s="125"/>
      <c r="GM26" s="125"/>
      <c r="GN26" s="125"/>
      <c r="GO26" s="125"/>
      <c r="GP26" s="125"/>
      <c r="GQ26" s="125"/>
      <c r="GR26" s="125"/>
      <c r="GS26" s="125"/>
      <c r="GT26" s="125"/>
      <c r="GU26" s="125"/>
      <c r="GV26" s="125"/>
      <c r="GW26" s="125"/>
      <c r="GX26" s="125"/>
      <c r="GY26" s="125"/>
      <c r="GZ26" s="125"/>
      <c r="HA26" s="125"/>
      <c r="HB26" s="125"/>
      <c r="HC26" s="125"/>
      <c r="HD26" s="125"/>
      <c r="HE26" s="125"/>
      <c r="HF26" s="125"/>
      <c r="HG26" s="125"/>
      <c r="HH26" s="125"/>
      <c r="HI26" s="125"/>
      <c r="HJ26" s="125"/>
      <c r="HK26" s="125"/>
      <c r="HL26" s="125"/>
      <c r="HM26" s="125"/>
      <c r="HN26" s="125"/>
      <c r="HO26" s="125"/>
      <c r="HP26" s="125"/>
      <c r="HQ26" s="125"/>
      <c r="HR26" s="125"/>
      <c r="HS26" s="125"/>
      <c r="HT26" s="125"/>
      <c r="HU26" s="125"/>
      <c r="HV26" s="125"/>
      <c r="HW26" s="125"/>
      <c r="HX26" s="125"/>
      <c r="HY26" s="125"/>
      <c r="HZ26" s="125"/>
      <c r="IA26" s="125"/>
      <c r="IB26" s="125"/>
      <c r="IC26" s="125"/>
      <c r="ID26" s="125"/>
      <c r="IE26" s="125"/>
      <c r="IF26" s="125"/>
      <c r="IG26" s="125"/>
      <c r="IH26" s="125"/>
      <c r="II26" s="125"/>
      <c r="IJ26" s="125"/>
      <c r="IK26" s="125"/>
      <c r="IL26" s="125"/>
      <c r="IM26" s="125"/>
      <c r="IN26" s="125"/>
      <c r="IO26" s="125"/>
      <c r="IP26" s="125"/>
      <c r="IQ26" s="125"/>
      <c r="IR26" s="125"/>
      <c r="IS26" s="125"/>
      <c r="IT26" s="125"/>
      <c r="IU26" s="125"/>
      <c r="IV26" s="125"/>
      <c r="IW26" s="125"/>
      <c r="IX26" s="125"/>
      <c r="IY26" s="125"/>
    </row>
    <row r="27" spans="1:259" s="115" customFormat="1" ht="20.100000000000001" customHeight="1" x14ac:dyDescent="0.25">
      <c r="A27" s="124"/>
      <c r="B27" s="123"/>
      <c r="C27" s="122"/>
      <c r="D27" s="121"/>
      <c r="E27" s="119"/>
      <c r="F27" s="119"/>
      <c r="G27" s="119"/>
      <c r="H27" s="119"/>
      <c r="I27" s="119"/>
      <c r="J27" s="119"/>
      <c r="K27" s="119"/>
      <c r="L27" s="119"/>
      <c r="M27" s="119"/>
      <c r="N27" s="120"/>
      <c r="O27" s="119"/>
      <c r="P27" s="119"/>
      <c r="Q27" s="119"/>
      <c r="R27" s="119"/>
      <c r="S27" s="119"/>
      <c r="T27" s="119"/>
      <c r="U27" s="118"/>
      <c r="V27" s="117"/>
      <c r="W27" s="117"/>
      <c r="X27" s="117"/>
      <c r="Y27" s="117"/>
      <c r="Z27" s="117"/>
      <c r="AA27" s="117"/>
      <c r="AB27" s="117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6"/>
      <c r="FW27" s="116"/>
      <c r="FX27" s="116"/>
      <c r="FY27" s="116"/>
      <c r="FZ27" s="116"/>
      <c r="GA27" s="116"/>
      <c r="GB27" s="116"/>
      <c r="GC27" s="116"/>
      <c r="GD27" s="116"/>
      <c r="GE27" s="116"/>
      <c r="GF27" s="116"/>
      <c r="GG27" s="116"/>
      <c r="GH27" s="116"/>
      <c r="GI27" s="116"/>
      <c r="GJ27" s="116"/>
      <c r="GK27" s="116"/>
      <c r="GL27" s="116"/>
      <c r="GM27" s="116"/>
      <c r="GN27" s="116"/>
      <c r="GO27" s="116"/>
      <c r="GP27" s="116"/>
      <c r="GQ27" s="116"/>
      <c r="GR27" s="116"/>
      <c r="GS27" s="116"/>
      <c r="GT27" s="116"/>
      <c r="GU27" s="116"/>
      <c r="GV27" s="116"/>
      <c r="GW27" s="116"/>
      <c r="GX27" s="116"/>
      <c r="GY27" s="116"/>
      <c r="GZ27" s="116"/>
      <c r="HA27" s="116"/>
      <c r="HB27" s="116"/>
      <c r="HC27" s="116"/>
      <c r="HD27" s="116"/>
      <c r="HE27" s="116"/>
      <c r="HF27" s="116"/>
      <c r="HG27" s="116"/>
      <c r="HH27" s="116"/>
      <c r="HI27" s="116"/>
      <c r="HJ27" s="116"/>
      <c r="HK27" s="116"/>
      <c r="HL27" s="116"/>
      <c r="HM27" s="116"/>
      <c r="HN27" s="116"/>
      <c r="HO27" s="116"/>
      <c r="HP27" s="116"/>
      <c r="HQ27" s="116"/>
      <c r="HR27" s="116"/>
      <c r="HS27" s="116"/>
      <c r="HT27" s="116"/>
      <c r="HU27" s="116"/>
      <c r="HV27" s="116"/>
      <c r="HW27" s="116"/>
      <c r="HX27" s="116"/>
      <c r="HY27" s="116"/>
      <c r="HZ27" s="116"/>
      <c r="IA27" s="116"/>
      <c r="IB27" s="116"/>
      <c r="IC27" s="116"/>
      <c r="ID27" s="116"/>
      <c r="IE27" s="116"/>
      <c r="IF27" s="116"/>
      <c r="IG27" s="116"/>
      <c r="IH27" s="116"/>
      <c r="II27" s="116"/>
      <c r="IJ27" s="116"/>
      <c r="IK27" s="116"/>
      <c r="IL27" s="116"/>
      <c r="IM27" s="116"/>
      <c r="IN27" s="116"/>
      <c r="IO27" s="116"/>
      <c r="IP27" s="116"/>
      <c r="IQ27" s="116"/>
      <c r="IR27" s="116"/>
      <c r="IS27" s="116"/>
      <c r="IT27" s="116"/>
      <c r="IU27" s="116"/>
      <c r="IV27" s="116"/>
      <c r="IW27" s="116"/>
      <c r="IX27" s="116"/>
      <c r="IY27" s="116"/>
    </row>
    <row r="28" spans="1:259" s="115" customFormat="1" ht="19.5" hidden="1" customHeight="1" x14ac:dyDescent="0.25">
      <c r="A28" s="124"/>
      <c r="B28" s="123" t="s">
        <v>48</v>
      </c>
      <c r="C28" s="122">
        <f>2*5/2</f>
        <v>5</v>
      </c>
      <c r="D28" s="121">
        <v>22</v>
      </c>
      <c r="E28" s="119"/>
      <c r="F28" s="119"/>
      <c r="G28" s="119"/>
      <c r="H28" s="119"/>
      <c r="I28" s="119"/>
      <c r="J28" s="119"/>
      <c r="K28" s="119"/>
      <c r="L28" s="119"/>
      <c r="M28" s="119"/>
      <c r="N28" s="120"/>
      <c r="O28" s="119"/>
      <c r="P28" s="119"/>
      <c r="Q28" s="119"/>
      <c r="R28" s="119"/>
      <c r="S28" s="119"/>
      <c r="T28" s="119"/>
      <c r="U28" s="118"/>
      <c r="V28" s="117"/>
      <c r="W28" s="117"/>
      <c r="X28" s="117"/>
      <c r="Y28" s="117"/>
      <c r="Z28" s="117"/>
      <c r="AA28" s="117"/>
      <c r="AB28" s="117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116"/>
      <c r="FX28" s="116"/>
      <c r="FY28" s="116"/>
      <c r="FZ28" s="116"/>
      <c r="GA28" s="116"/>
      <c r="GB28" s="116"/>
      <c r="GC28" s="116"/>
      <c r="GD28" s="116"/>
      <c r="GE28" s="116"/>
      <c r="GF28" s="116"/>
      <c r="GG28" s="116"/>
      <c r="GH28" s="116"/>
      <c r="GI28" s="116"/>
      <c r="GJ28" s="116"/>
      <c r="GK28" s="116"/>
      <c r="GL28" s="116"/>
      <c r="GM28" s="116"/>
      <c r="GN28" s="116"/>
      <c r="GO28" s="116"/>
      <c r="GP28" s="116"/>
      <c r="GQ28" s="116"/>
      <c r="GR28" s="116"/>
      <c r="GS28" s="116"/>
      <c r="GT28" s="116"/>
      <c r="GU28" s="116"/>
      <c r="GV28" s="116"/>
      <c r="GW28" s="116"/>
      <c r="GX28" s="116"/>
      <c r="GY28" s="116"/>
      <c r="GZ28" s="116"/>
      <c r="HA28" s="116"/>
      <c r="HB28" s="116"/>
      <c r="HC28" s="116"/>
      <c r="HD28" s="116"/>
      <c r="HE28" s="116"/>
      <c r="HF28" s="116"/>
      <c r="HG28" s="116"/>
      <c r="HH28" s="116"/>
      <c r="HI28" s="116"/>
      <c r="HJ28" s="116"/>
      <c r="HK28" s="116"/>
      <c r="HL28" s="116"/>
      <c r="HM28" s="116"/>
      <c r="HN28" s="116"/>
      <c r="HO28" s="116"/>
      <c r="HP28" s="116"/>
      <c r="HQ28" s="116"/>
      <c r="HR28" s="116"/>
      <c r="HS28" s="116"/>
      <c r="HT28" s="116"/>
      <c r="HU28" s="116"/>
      <c r="HV28" s="116"/>
      <c r="HW28" s="116"/>
      <c r="HX28" s="116"/>
      <c r="HY28" s="116"/>
      <c r="HZ28" s="116"/>
      <c r="IA28" s="116"/>
      <c r="IB28" s="116"/>
      <c r="IC28" s="116"/>
      <c r="ID28" s="116"/>
      <c r="IE28" s="116"/>
      <c r="IF28" s="116"/>
      <c r="IG28" s="116"/>
      <c r="IH28" s="116"/>
      <c r="II28" s="116"/>
      <c r="IJ28" s="116"/>
      <c r="IK28" s="116"/>
      <c r="IL28" s="116"/>
      <c r="IM28" s="116"/>
      <c r="IN28" s="116"/>
      <c r="IO28" s="116"/>
      <c r="IP28" s="116"/>
      <c r="IQ28" s="116"/>
      <c r="IR28" s="116"/>
      <c r="IS28" s="116"/>
      <c r="IT28" s="116"/>
      <c r="IU28" s="116"/>
      <c r="IV28" s="116"/>
      <c r="IW28" s="116"/>
      <c r="IX28" s="116"/>
      <c r="IY28" s="116"/>
    </row>
  </sheetData>
  <sheetProtection password="CF7A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Tên cửa hàng</vt:lpstr>
      <vt:lpstr>Comp</vt:lpstr>
      <vt:lpstr>Plan launch 6 Cheese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2017-07-01T06:26:48Z</dcterms:created>
  <dcterms:modified xsi:type="dcterms:W3CDTF">2017-08-07T10:21:31Z</dcterms:modified>
</cp:coreProperties>
</file>