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40" yWindow="390" windowWidth="13080" windowHeight="7590"/>
  </bookViews>
  <sheets>
    <sheet name="KQHDKD Thang 07" sheetId="25" r:id="rId1"/>
    <sheet name="Chi Phi" sheetId="26" r:id="rId2"/>
    <sheet name="nguyen vat lieu kho" sheetId="1" r:id="rId3"/>
    <sheet name="nhap hang tuoi song" sheetId="20" r:id="rId4"/>
    <sheet name="dien -nuoc" sheetId="19" r:id="rId5"/>
    <sheet name="BKE" sheetId="29" r:id="rId6"/>
  </sheets>
  <externalReferences>
    <externalReference r:id="rId7"/>
  </externalReferences>
  <definedNames>
    <definedName name="__CON1" localSheetId="5">#REF!</definedName>
    <definedName name="__CON1">#REF!</definedName>
    <definedName name="__CON2" localSheetId="5">#REF!</definedName>
    <definedName name="__CON2">#REF!</definedName>
    <definedName name="__NET2" localSheetId="5">#REF!</definedName>
    <definedName name="__NET2">#REF!</definedName>
    <definedName name="_1">#N/A</definedName>
    <definedName name="_1000A01">#N/A</definedName>
    <definedName name="_2">#N/A</definedName>
    <definedName name="_CON1" localSheetId="5">#REF!</definedName>
    <definedName name="_CON1">#REF!</definedName>
    <definedName name="_CON2" localSheetId="5">#REF!</definedName>
    <definedName name="_CON2">#REF!</definedName>
    <definedName name="_xlnm._FilterDatabase" localSheetId="5" hidden="1">BKE!$A$522:$U$932</definedName>
    <definedName name="_xlnm._FilterDatabase" localSheetId="2" hidden="1">'nguyen vat lieu kho'!$H$1:$H$424</definedName>
    <definedName name="_NET2" localSheetId="5">#REF!</definedName>
    <definedName name="_NET2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 localSheetId="5">#REF!</definedName>
    <definedName name="AA">#REF!</definedName>
    <definedName name="All_Item" localSheetId="5">#REF!</definedName>
    <definedName name="All_Item">#REF!</definedName>
    <definedName name="ALPIN">#N/A</definedName>
    <definedName name="ALPJYOU">#N/A</definedName>
    <definedName name="ALPTOI">#N/A</definedName>
    <definedName name="BB" localSheetId="5">#REF!</definedName>
    <definedName name="BB">#REF!</definedName>
    <definedName name="BOQ" localSheetId="5">#REF!</definedName>
    <definedName name="BOQ">#REF!</definedName>
    <definedName name="BVCISUMMARY" localSheetId="5">#REF!</definedName>
    <definedName name="BVCISUMMARY">#REF!</definedName>
    <definedName name="Category_All" localSheetId="5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OMMON" localSheetId="5">#REF!</definedName>
    <definedName name="COMMON">#REF!</definedName>
    <definedName name="CON_EQP_COS" localSheetId="5">#REF!</definedName>
    <definedName name="CON_EQP_COS">#REF!</definedName>
    <definedName name="CON_EQP_COST" localSheetId="5">#REF!</definedName>
    <definedName name="CON_EQP_COST">#REF!</definedName>
    <definedName name="CONST_EQ" localSheetId="5">#REF!</definedName>
    <definedName name="CONST_EQ">#REF!</definedName>
    <definedName name="COVER" localSheetId="5">#REF!</definedName>
    <definedName name="COVER">#REF!</definedName>
    <definedName name="CRITINST" localSheetId="5">#REF!</definedName>
    <definedName name="CRITINST">#REF!</definedName>
    <definedName name="CRITPURC" localSheetId="5">#REF!</definedName>
    <definedName name="CRITPURC">#REF!</definedName>
    <definedName name="CS_10" localSheetId="5">#REF!</definedName>
    <definedName name="CS_10">#REF!</definedName>
    <definedName name="CS_100" localSheetId="5">#REF!</definedName>
    <definedName name="CS_100">#REF!</definedName>
    <definedName name="CS_10S" localSheetId="5">#REF!</definedName>
    <definedName name="CS_10S">#REF!</definedName>
    <definedName name="CS_120" localSheetId="5">#REF!</definedName>
    <definedName name="CS_120">#REF!</definedName>
    <definedName name="CS_140" localSheetId="5">#REF!</definedName>
    <definedName name="CS_140">#REF!</definedName>
    <definedName name="CS_160" localSheetId="5">#REF!</definedName>
    <definedName name="CS_160">#REF!</definedName>
    <definedName name="CS_20" localSheetId="5">#REF!</definedName>
    <definedName name="CS_20">#REF!</definedName>
    <definedName name="CS_30" localSheetId="5">#REF!</definedName>
    <definedName name="CS_30">#REF!</definedName>
    <definedName name="CS_40" localSheetId="5">#REF!</definedName>
    <definedName name="CS_40">#REF!</definedName>
    <definedName name="CS_40S" localSheetId="5">#REF!</definedName>
    <definedName name="CS_40S">#REF!</definedName>
    <definedName name="CS_5S" localSheetId="5">#REF!</definedName>
    <definedName name="CS_5S">#REF!</definedName>
    <definedName name="CS_60" localSheetId="5">#REF!</definedName>
    <definedName name="CS_60">#REF!</definedName>
    <definedName name="CS_80" localSheetId="5">#REF!</definedName>
    <definedName name="CS_80">#REF!</definedName>
    <definedName name="CS_80S" localSheetId="5">#REF!</definedName>
    <definedName name="CS_80S">#REF!</definedName>
    <definedName name="CS_STD" localSheetId="5">#REF!</definedName>
    <definedName name="CS_STD">#REF!</definedName>
    <definedName name="CS_XS" localSheetId="5">#REF!</definedName>
    <definedName name="CS_XS">#REF!</definedName>
    <definedName name="CS_XXS" localSheetId="5">#REF!</definedName>
    <definedName name="CS_XXS">#REF!</definedName>
    <definedName name="CURRENCY" localSheetId="5">#REF!</definedName>
    <definedName name="CURRENCY">#REF!</definedName>
    <definedName name="D_7101A_B" localSheetId="5">#REF!</definedName>
    <definedName name="D_7101A_B">#REF!</definedName>
    <definedName name="_xlnm.Database" localSheetId="5">#REF!</definedName>
    <definedName name="_xlnm.Database">#REF!</definedName>
    <definedName name="DSUMDATA" localSheetId="5">#REF!</definedName>
    <definedName name="DSUMDATA">#REF!</definedName>
    <definedName name="End_1" localSheetId="5">#REF!</definedName>
    <definedName name="End_1">#REF!</definedName>
    <definedName name="End_10" localSheetId="5">#REF!</definedName>
    <definedName name="End_10">#REF!</definedName>
    <definedName name="End_11" localSheetId="5">#REF!</definedName>
    <definedName name="End_11">#REF!</definedName>
    <definedName name="End_12" localSheetId="5">#REF!</definedName>
    <definedName name="End_12">#REF!</definedName>
    <definedName name="End_13" localSheetId="5">#REF!</definedName>
    <definedName name="End_13">#REF!</definedName>
    <definedName name="End_2" localSheetId="5">#REF!</definedName>
    <definedName name="End_2">#REF!</definedName>
    <definedName name="End_3" localSheetId="5">#REF!</definedName>
    <definedName name="End_3">#REF!</definedName>
    <definedName name="End_4" localSheetId="5">#REF!</definedName>
    <definedName name="End_4">#REF!</definedName>
    <definedName name="End_5" localSheetId="5">#REF!</definedName>
    <definedName name="End_5">#REF!</definedName>
    <definedName name="End_6" localSheetId="5">#REF!</definedName>
    <definedName name="End_6">#REF!</definedName>
    <definedName name="End_7" localSheetId="5">#REF!</definedName>
    <definedName name="End_7">#REF!</definedName>
    <definedName name="End_8" localSheetId="5">#REF!</definedName>
    <definedName name="End_8">#REF!</definedName>
    <definedName name="End_9" localSheetId="5">#REF!</definedName>
    <definedName name="End_9">#REF!</definedName>
    <definedName name="FACTOR" localSheetId="5">#REF!</definedName>
    <definedName name="FACTOR">#REF!</definedName>
    <definedName name="HOME_MANP" localSheetId="5">#REF!</definedName>
    <definedName name="HOME_MANP">#REF!</definedName>
    <definedName name="HOMEOFFICE_COST" localSheetId="5">#REF!</definedName>
    <definedName name="HOMEOFFICE_COST">#REF!</definedName>
    <definedName name="IDLAB_COST" localSheetId="5">#REF!</definedName>
    <definedName name="IDLAB_COST">#REF!</definedName>
    <definedName name="IND_LAB" localSheetId="5">#REF!</definedName>
    <definedName name="IND_LAB">#REF!</definedName>
    <definedName name="INDMANP" localSheetId="5">#REF!</definedName>
    <definedName name="INDMANP">#REF!</definedName>
    <definedName name="MAJ_CON_EQP" localSheetId="5">#REF!</definedName>
    <definedName name="MAJ_CON_EQP">#REF!</definedName>
    <definedName name="MG_A" localSheetId="5">#REF!</definedName>
    <definedName name="MG_A">#REF!</definedName>
    <definedName name="NET" localSheetId="5">#REF!</definedName>
    <definedName name="NET">#REF!</definedName>
    <definedName name="NET_1" localSheetId="5">#REF!</definedName>
    <definedName name="NET_1">#REF!</definedName>
    <definedName name="NET_ANA" localSheetId="5">#REF!</definedName>
    <definedName name="NET_ANA">#REF!</definedName>
    <definedName name="NET_ANA_1" localSheetId="5">#REF!</definedName>
    <definedName name="NET_ANA_1">#REF!</definedName>
    <definedName name="NET_ANA_2" localSheetId="5">#REF!</definedName>
    <definedName name="NET_ANA_2">#REF!</definedName>
    <definedName name="PRICE" localSheetId="5">#REF!</definedName>
    <definedName name="PRICE">#REF!</definedName>
    <definedName name="PRICE1" localSheetId="5">#REF!</definedName>
    <definedName name="PRICE1">#REF!</definedName>
    <definedName name="_xlnm.Print_Area" localSheetId="5">#REF!</definedName>
    <definedName name="_xlnm.Print_Area">#REF!</definedName>
    <definedName name="_xlnm.Print_Titles" localSheetId="5">#REF!</definedName>
    <definedName name="_xlnm.Print_Titles">#REF!</definedName>
    <definedName name="Print_Titles_MI" localSheetId="5">#REF!</definedName>
    <definedName name="Print_Titles_MI">#REF!</definedName>
    <definedName name="PRINTA" localSheetId="5">#REF!</definedName>
    <definedName name="PRINTA">#REF!</definedName>
    <definedName name="PRINTB" localSheetId="5">#REF!</definedName>
    <definedName name="PRINTB">#REF!</definedName>
    <definedName name="PRINTC" localSheetId="5">#REF!</definedName>
    <definedName name="PRINTC">#REF!</definedName>
    <definedName name="PROPOSAL" localSheetId="5">#REF!</definedName>
    <definedName name="PROPOSAL">#REF!</definedName>
    <definedName name="RECOUT">#N/A</definedName>
    <definedName name="RFP003A" localSheetId="5">#REF!</definedName>
    <definedName name="RFP003A">#REF!</definedName>
    <definedName name="RFP003B" localSheetId="5">#REF!</definedName>
    <definedName name="RFP003B">#REF!</definedName>
    <definedName name="RFP003C" localSheetId="5">#REF!</definedName>
    <definedName name="RFP003C">#REF!</definedName>
    <definedName name="RFP003D" localSheetId="5">#REF!</definedName>
    <definedName name="RFP003D">#REF!</definedName>
    <definedName name="RFP003E" localSheetId="5">#REF!</definedName>
    <definedName name="RFP003E">#REF!</definedName>
    <definedName name="RFP003F" localSheetId="5">#REF!</definedName>
    <definedName name="RFP003F">#REF!</definedName>
    <definedName name="SCH" localSheetId="5">#REF!</definedName>
    <definedName name="SCH">#REF!</definedName>
    <definedName name="SIZE" localSheetId="5">#REF!</definedName>
    <definedName name="SIZE">#REF!</definedName>
    <definedName name="SORT" localSheetId="5">#REF!</definedName>
    <definedName name="SORT">#REF!</definedName>
    <definedName name="SPEC" localSheetId="5">#REF!</definedName>
    <definedName name="SPEC">#REF!</definedName>
    <definedName name="SPECSUMMARY" localSheetId="5">#REF!</definedName>
    <definedName name="SPECSUMMARY">#REF!</definedName>
    <definedName name="Start_1" localSheetId="5">#REF!</definedName>
    <definedName name="Start_1">#REF!</definedName>
    <definedName name="Start_10" localSheetId="5">#REF!</definedName>
    <definedName name="Start_10">#REF!</definedName>
    <definedName name="Start_11" localSheetId="5">#REF!</definedName>
    <definedName name="Start_11">#REF!</definedName>
    <definedName name="Start_12" localSheetId="5">#REF!</definedName>
    <definedName name="Start_12">#REF!</definedName>
    <definedName name="Start_13" localSheetId="5">#REF!</definedName>
    <definedName name="Start_13">#REF!</definedName>
    <definedName name="Start_2" localSheetId="5">#REF!</definedName>
    <definedName name="Start_2">#REF!</definedName>
    <definedName name="Start_3" localSheetId="5">#REF!</definedName>
    <definedName name="Start_3">#REF!</definedName>
    <definedName name="Start_4" localSheetId="5">#REF!</definedName>
    <definedName name="Start_4">#REF!</definedName>
    <definedName name="Start_5" localSheetId="5">#REF!</definedName>
    <definedName name="Start_5">#REF!</definedName>
    <definedName name="Start_6" localSheetId="5">#REF!</definedName>
    <definedName name="Start_6">#REF!</definedName>
    <definedName name="Start_7" localSheetId="5">#REF!</definedName>
    <definedName name="Start_7">#REF!</definedName>
    <definedName name="Start_8" localSheetId="5">#REF!</definedName>
    <definedName name="Start_8">#REF!</definedName>
    <definedName name="Start_9" localSheetId="5">#REF!</definedName>
    <definedName name="Start_9">#REF!</definedName>
    <definedName name="SUMMARY" localSheetId="5">#REF!</definedName>
    <definedName name="SUMMARY">#REF!</definedName>
    <definedName name="THI" localSheetId="5">#REF!</definedName>
    <definedName name="THI">#REF!</definedName>
    <definedName name="TITAN" localSheetId="5">#REF!</definedName>
    <definedName name="TITAN">#REF!</definedName>
    <definedName name="TPLRP" localSheetId="5">#REF!</definedName>
    <definedName name="TPLRP">#REF!</definedName>
    <definedName name="TRADE2" localSheetId="5">#REF!</definedName>
    <definedName name="TRADE2">#REF!</definedName>
    <definedName name="VARIINST" localSheetId="5">#REF!</definedName>
    <definedName name="VARIINST">#REF!</definedName>
    <definedName name="VARIPURC" localSheetId="5">#REF!</definedName>
    <definedName name="VARIPURC">#REF!</definedName>
    <definedName name="W" localSheetId="5">#REF!</definedName>
    <definedName name="W">#REF!</definedName>
    <definedName name="X" localSheetId="5">#REF!</definedName>
    <definedName name="X">#REF!</definedName>
    <definedName name="ZYX" localSheetId="5">#REF!</definedName>
    <definedName name="ZYX">#REF!</definedName>
    <definedName name="ZZZ" localSheetId="5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F18" i="20" l="1"/>
  <c r="F25" i="20"/>
  <c r="F28" i="20"/>
  <c r="F29" i="20"/>
  <c r="F33" i="20"/>
  <c r="F9" i="20"/>
  <c r="F10" i="20"/>
  <c r="E21" i="25"/>
  <c r="I323" i="29" l="1"/>
  <c r="I276" i="29"/>
  <c r="H330" i="29"/>
  <c r="H329" i="29"/>
  <c r="H306" i="29"/>
  <c r="H305" i="29"/>
  <c r="H304" i="29"/>
  <c r="H303" i="29"/>
  <c r="H302" i="29"/>
  <c r="H301" i="29"/>
  <c r="H300" i="29"/>
  <c r="H299" i="29"/>
  <c r="H298" i="29"/>
  <c r="H297" i="29"/>
  <c r="H296" i="29"/>
  <c r="H295" i="29"/>
  <c r="H294" i="29"/>
  <c r="H293" i="29"/>
  <c r="H292" i="29"/>
  <c r="H291" i="29"/>
  <c r="H290" i="29"/>
  <c r="H289" i="29"/>
  <c r="H288" i="29"/>
  <c r="H287" i="29"/>
  <c r="H286" i="29"/>
  <c r="H285" i="29"/>
  <c r="H284" i="29"/>
  <c r="H283" i="29"/>
  <c r="H282" i="29"/>
  <c r="H281" i="29"/>
  <c r="H280" i="29"/>
  <c r="H279" i="29"/>
  <c r="H278" i="29"/>
  <c r="H277" i="29"/>
  <c r="H276" i="29"/>
  <c r="H275" i="29"/>
  <c r="H274" i="29"/>
  <c r="H273" i="29"/>
  <c r="H272" i="29"/>
  <c r="H271" i="29"/>
  <c r="H270" i="29"/>
  <c r="I268" i="29"/>
  <c r="I262" i="29"/>
  <c r="H269" i="29"/>
  <c r="H268" i="29"/>
  <c r="H267" i="29"/>
  <c r="H266" i="29"/>
  <c r="H265" i="29"/>
  <c r="H264" i="29"/>
  <c r="H263" i="29"/>
  <c r="H262" i="29"/>
  <c r="I251" i="29" l="1"/>
  <c r="H261" i="29"/>
  <c r="H260" i="29"/>
  <c r="H259" i="29"/>
  <c r="H258" i="29"/>
  <c r="H257" i="29"/>
  <c r="H256" i="29"/>
  <c r="H255" i="29"/>
  <c r="H254" i="29"/>
  <c r="H253" i="29"/>
  <c r="H252" i="29"/>
  <c r="H251" i="29"/>
  <c r="H250" i="29"/>
  <c r="H249" i="29"/>
  <c r="H248" i="29"/>
  <c r="H247" i="29"/>
  <c r="H246" i="29"/>
  <c r="H245" i="29"/>
  <c r="H244" i="29"/>
  <c r="H243" i="29"/>
  <c r="H242" i="29"/>
  <c r="H241" i="29"/>
  <c r="H240" i="29"/>
  <c r="H239" i="29"/>
  <c r="H238" i="29"/>
  <c r="I237" i="29"/>
  <c r="H237" i="29"/>
  <c r="I232" i="29"/>
  <c r="H236" i="29"/>
  <c r="H235" i="29"/>
  <c r="H234" i="29"/>
  <c r="H233" i="29"/>
  <c r="H232" i="29"/>
  <c r="I230" i="29"/>
  <c r="H231" i="29"/>
  <c r="H230" i="29"/>
  <c r="H229" i="29"/>
  <c r="H228" i="29"/>
  <c r="H227" i="29"/>
  <c r="H226" i="29"/>
  <c r="H225" i="29"/>
  <c r="H224" i="29"/>
  <c r="H223" i="29"/>
  <c r="H222" i="29"/>
  <c r="H221" i="29"/>
  <c r="H220" i="29"/>
  <c r="H219" i="29"/>
  <c r="H218" i="29"/>
  <c r="H217" i="29"/>
  <c r="H216" i="29"/>
  <c r="H215" i="29"/>
  <c r="H214" i="29"/>
  <c r="H213" i="29"/>
  <c r="H212" i="29"/>
  <c r="H211" i="29"/>
  <c r="H210" i="29"/>
  <c r="H209" i="29"/>
  <c r="H208" i="29"/>
  <c r="H207" i="29"/>
  <c r="H206" i="29"/>
  <c r="H205" i="29"/>
  <c r="H204" i="29"/>
  <c r="H203" i="29"/>
  <c r="H202" i="29"/>
  <c r="H201" i="29"/>
  <c r="H200" i="29"/>
  <c r="H199" i="29"/>
  <c r="H198" i="29"/>
  <c r="H197" i="29"/>
  <c r="H196" i="29"/>
  <c r="H195" i="29"/>
  <c r="H194" i="29"/>
  <c r="H193" i="29"/>
  <c r="H192" i="29"/>
  <c r="H191" i="29"/>
  <c r="H190" i="29"/>
  <c r="H189" i="29"/>
  <c r="H188" i="29"/>
  <c r="H187" i="29"/>
  <c r="I183" i="29"/>
  <c r="H186" i="29"/>
  <c r="H185" i="29"/>
  <c r="H184" i="29"/>
  <c r="H183" i="29"/>
  <c r="H182" i="29"/>
  <c r="H181" i="29"/>
  <c r="I179" i="29"/>
  <c r="H180" i="29"/>
  <c r="H179" i="29"/>
  <c r="H178" i="29"/>
  <c r="H177" i="29"/>
  <c r="I173" i="29"/>
  <c r="H176" i="29"/>
  <c r="H175" i="29"/>
  <c r="H174" i="29"/>
  <c r="H173" i="29"/>
  <c r="H172" i="29"/>
  <c r="H171" i="29"/>
  <c r="H170" i="29"/>
  <c r="H168" i="29"/>
  <c r="I201" i="29" l="1"/>
  <c r="I128" i="29"/>
  <c r="H167" i="29"/>
  <c r="H166" i="29"/>
  <c r="H165" i="29"/>
  <c r="I124" i="29"/>
  <c r="I90" i="29" l="1"/>
  <c r="H45" i="29"/>
  <c r="H40" i="29"/>
  <c r="H128" i="29"/>
  <c r="H129" i="29"/>
  <c r="H130" i="29"/>
  <c r="H131" i="29"/>
  <c r="H132" i="29"/>
  <c r="H133" i="29"/>
  <c r="H134" i="29"/>
  <c r="H135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I46" i="29" s="1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335" i="29" l="1"/>
  <c r="I10" i="19" l="1"/>
  <c r="R21" i="29" l="1"/>
  <c r="R20" i="29"/>
  <c r="R19" i="29"/>
  <c r="R18" i="29"/>
  <c r="R8" i="29"/>
  <c r="R7" i="29"/>
  <c r="F772" i="29" l="1"/>
  <c r="F745" i="29"/>
  <c r="F744" i="29"/>
  <c r="F617" i="29"/>
  <c r="F585" i="29"/>
  <c r="F568" i="29"/>
  <c r="F659" i="29"/>
  <c r="H16" i="29" l="1"/>
  <c r="E37" i="19" l="1"/>
  <c r="B36" i="19"/>
  <c r="D36" i="19" s="1"/>
  <c r="F36" i="19" s="1"/>
  <c r="D35" i="19"/>
  <c r="F35" i="19" s="1"/>
  <c r="B35" i="19"/>
  <c r="B34" i="19"/>
  <c r="D34" i="19" s="1"/>
  <c r="F34" i="19" s="1"/>
  <c r="D33" i="19"/>
  <c r="F33" i="19" s="1"/>
  <c r="B33" i="19"/>
  <c r="B32" i="19"/>
  <c r="D32" i="19" s="1"/>
  <c r="F32" i="19" s="1"/>
  <c r="D31" i="19"/>
  <c r="F31" i="19" s="1"/>
  <c r="B31" i="19"/>
  <c r="B30" i="19"/>
  <c r="D30" i="19" s="1"/>
  <c r="F30" i="19" s="1"/>
  <c r="D29" i="19"/>
  <c r="F29" i="19" s="1"/>
  <c r="B29" i="19"/>
  <c r="B28" i="19"/>
  <c r="D28" i="19" s="1"/>
  <c r="F28" i="19" s="1"/>
  <c r="D27" i="19"/>
  <c r="F27" i="19" s="1"/>
  <c r="B27" i="19"/>
  <c r="B26" i="19"/>
  <c r="D26" i="19" s="1"/>
  <c r="F26" i="19" s="1"/>
  <c r="D25" i="19"/>
  <c r="D37" i="19" s="1"/>
  <c r="O17" i="19"/>
  <c r="J17" i="19"/>
  <c r="E17" i="19"/>
  <c r="L16" i="19"/>
  <c r="N16" i="19" s="1"/>
  <c r="P16" i="19" s="1"/>
  <c r="I16" i="19"/>
  <c r="K16" i="19" s="1"/>
  <c r="G16" i="19"/>
  <c r="B16" i="19"/>
  <c r="D16" i="19" s="1"/>
  <c r="F16" i="19" s="1"/>
  <c r="N15" i="19"/>
  <c r="P15" i="19" s="1"/>
  <c r="L15" i="19"/>
  <c r="G15" i="19"/>
  <c r="I15" i="19" s="1"/>
  <c r="K15" i="19" s="1"/>
  <c r="D15" i="19"/>
  <c r="F15" i="19" s="1"/>
  <c r="B15" i="19"/>
  <c r="L14" i="19"/>
  <c r="N14" i="19" s="1"/>
  <c r="P14" i="19" s="1"/>
  <c r="I14" i="19"/>
  <c r="K14" i="19" s="1"/>
  <c r="G14" i="19"/>
  <c r="B14" i="19"/>
  <c r="D14" i="19" s="1"/>
  <c r="F14" i="19" s="1"/>
  <c r="N13" i="19"/>
  <c r="P13" i="19" s="1"/>
  <c r="L13" i="19"/>
  <c r="G13" i="19"/>
  <c r="I13" i="19" s="1"/>
  <c r="K13" i="19" s="1"/>
  <c r="D13" i="19"/>
  <c r="F13" i="19" s="1"/>
  <c r="B13" i="19"/>
  <c r="L12" i="19"/>
  <c r="N12" i="19" s="1"/>
  <c r="P12" i="19" s="1"/>
  <c r="I12" i="19"/>
  <c r="K12" i="19" s="1"/>
  <c r="G12" i="19"/>
  <c r="B12" i="19"/>
  <c r="D12" i="19" s="1"/>
  <c r="F12" i="19" s="1"/>
  <c r="N11" i="19"/>
  <c r="P11" i="19" s="1"/>
  <c r="L11" i="19"/>
  <c r="G11" i="19"/>
  <c r="I11" i="19" s="1"/>
  <c r="K11" i="19" s="1"/>
  <c r="D11" i="19"/>
  <c r="F11" i="19" s="1"/>
  <c r="B11" i="19"/>
  <c r="L10" i="19"/>
  <c r="N10" i="19" s="1"/>
  <c r="P10" i="19" s="1"/>
  <c r="K10" i="19"/>
  <c r="G10" i="19"/>
  <c r="B10" i="19"/>
  <c r="D10" i="19" s="1"/>
  <c r="F10" i="19" s="1"/>
  <c r="N9" i="19"/>
  <c r="P9" i="19" s="1"/>
  <c r="L9" i="19"/>
  <c r="G9" i="19"/>
  <c r="I9" i="19" s="1"/>
  <c r="K9" i="19" s="1"/>
  <c r="D9" i="19"/>
  <c r="F9" i="19" s="1"/>
  <c r="B9" i="19"/>
  <c r="L8" i="19"/>
  <c r="N8" i="19" s="1"/>
  <c r="P8" i="19" s="1"/>
  <c r="I8" i="19"/>
  <c r="K8" i="19" s="1"/>
  <c r="G8" i="19"/>
  <c r="B8" i="19"/>
  <c r="D8" i="19" s="1"/>
  <c r="F8" i="19" s="1"/>
  <c r="N7" i="19"/>
  <c r="P7" i="19" s="1"/>
  <c r="L7" i="19"/>
  <c r="G7" i="19"/>
  <c r="I7" i="19" s="1"/>
  <c r="K7" i="19" s="1"/>
  <c r="D7" i="19"/>
  <c r="F7" i="19" s="1"/>
  <c r="B7" i="19"/>
  <c r="L6" i="19"/>
  <c r="N6" i="19" s="1"/>
  <c r="P6" i="19" s="1"/>
  <c r="I6" i="19"/>
  <c r="K6" i="19" s="1"/>
  <c r="G6" i="19"/>
  <c r="B6" i="19"/>
  <c r="D6" i="19" s="1"/>
  <c r="F6" i="19" s="1"/>
  <c r="N5" i="19"/>
  <c r="N17" i="19" s="1"/>
  <c r="I5" i="19"/>
  <c r="K5" i="19" s="1"/>
  <c r="K17" i="19" s="1"/>
  <c r="D5" i="19"/>
  <c r="D17" i="19" s="1"/>
  <c r="I17" i="19" l="1"/>
  <c r="F5" i="19"/>
  <c r="F17" i="19" s="1"/>
  <c r="P5" i="19"/>
  <c r="P17" i="19" s="1"/>
  <c r="F25" i="19"/>
  <c r="F37" i="19" s="1"/>
  <c r="H7" i="29" l="1"/>
  <c r="H8" i="29"/>
  <c r="H9" i="29"/>
  <c r="H10" i="29"/>
  <c r="H11" i="29"/>
  <c r="H12" i="29"/>
  <c r="H13" i="29"/>
  <c r="H14" i="29"/>
  <c r="H15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1" i="29"/>
  <c r="H42" i="29"/>
  <c r="H43" i="29"/>
  <c r="H44" i="29"/>
  <c r="H46" i="29"/>
  <c r="H47" i="29"/>
  <c r="H48" i="29"/>
  <c r="H49" i="29"/>
  <c r="H50" i="29"/>
  <c r="H568" i="29"/>
  <c r="G568" i="29" s="1"/>
  <c r="D50" i="1" s="1"/>
  <c r="H97" i="29"/>
  <c r="H98" i="29"/>
  <c r="H99" i="29"/>
  <c r="H100" i="29"/>
  <c r="H101" i="29"/>
  <c r="H102" i="29"/>
  <c r="H103" i="29"/>
  <c r="H104" i="29"/>
  <c r="H105" i="29"/>
  <c r="H106" i="29"/>
  <c r="H772" i="29" s="1"/>
  <c r="G772" i="29" s="1"/>
  <c r="D257" i="1" s="1"/>
  <c r="H107" i="29"/>
  <c r="H108" i="29"/>
  <c r="H109" i="29"/>
  <c r="H110" i="29"/>
  <c r="H111" i="29"/>
  <c r="H112" i="29"/>
  <c r="H113" i="29"/>
  <c r="I107" i="29" s="1"/>
  <c r="H114" i="29"/>
  <c r="H115" i="29"/>
  <c r="H116" i="29"/>
  <c r="H117" i="29"/>
  <c r="H118" i="29"/>
  <c r="H119" i="29"/>
  <c r="H120" i="29"/>
  <c r="H121" i="29"/>
  <c r="H122" i="29"/>
  <c r="H123" i="29"/>
  <c r="H124" i="29"/>
  <c r="H125" i="29"/>
  <c r="H126" i="29"/>
  <c r="H127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307" i="29"/>
  <c r="H308" i="29"/>
  <c r="H309" i="29"/>
  <c r="H310" i="29"/>
  <c r="H311" i="29"/>
  <c r="H312" i="29"/>
  <c r="H313" i="29"/>
  <c r="H314" i="29"/>
  <c r="H315" i="29"/>
  <c r="H316" i="29"/>
  <c r="H317" i="29"/>
  <c r="H318" i="29"/>
  <c r="H319" i="29"/>
  <c r="H320" i="29"/>
  <c r="H321" i="29"/>
  <c r="H322" i="29"/>
  <c r="H323" i="29"/>
  <c r="H324" i="29"/>
  <c r="H325" i="29"/>
  <c r="H326" i="29"/>
  <c r="H327" i="29"/>
  <c r="H328" i="29"/>
  <c r="H331" i="29"/>
  <c r="H332" i="29"/>
  <c r="H333" i="29"/>
  <c r="H334" i="29"/>
  <c r="H336" i="29"/>
  <c r="H337" i="29"/>
  <c r="H338" i="29"/>
  <c r="H339" i="29"/>
  <c r="H340" i="29"/>
  <c r="H341" i="29"/>
  <c r="H342" i="29"/>
  <c r="H343" i="29"/>
  <c r="H344" i="29"/>
  <c r="H345" i="29"/>
  <c r="H346" i="29"/>
  <c r="H347" i="29"/>
  <c r="H348" i="29"/>
  <c r="H349" i="29"/>
  <c r="H350" i="29"/>
  <c r="H351" i="29"/>
  <c r="H352" i="29"/>
  <c r="H353" i="29"/>
  <c r="H354" i="29"/>
  <c r="H355" i="29"/>
  <c r="H356" i="29"/>
  <c r="H357" i="29"/>
  <c r="H358" i="29"/>
  <c r="H359" i="29"/>
  <c r="H360" i="29"/>
  <c r="H361" i="29"/>
  <c r="H362" i="29"/>
  <c r="H363" i="29"/>
  <c r="H364" i="29"/>
  <c r="H365" i="29"/>
  <c r="H366" i="29"/>
  <c r="H367" i="29"/>
  <c r="H368" i="29"/>
  <c r="H369" i="29"/>
  <c r="H370" i="29"/>
  <c r="H371" i="29"/>
  <c r="H372" i="29"/>
  <c r="H373" i="29"/>
  <c r="H374" i="29"/>
  <c r="H375" i="29"/>
  <c r="H376" i="29"/>
  <c r="H377" i="29"/>
  <c r="H378" i="29"/>
  <c r="H379" i="29"/>
  <c r="H380" i="29"/>
  <c r="H381" i="29"/>
  <c r="H382" i="29"/>
  <c r="H383" i="29"/>
  <c r="H384" i="29"/>
  <c r="H385" i="29"/>
  <c r="H386" i="29"/>
  <c r="H387" i="29"/>
  <c r="H388" i="29"/>
  <c r="H389" i="29"/>
  <c r="H390" i="29"/>
  <c r="H391" i="29"/>
  <c r="H392" i="29"/>
  <c r="H393" i="29"/>
  <c r="H394" i="29"/>
  <c r="H395" i="29"/>
  <c r="H396" i="29"/>
  <c r="H397" i="29"/>
  <c r="H398" i="29"/>
  <c r="H399" i="29"/>
  <c r="H400" i="29"/>
  <c r="H401" i="29"/>
  <c r="H402" i="29"/>
  <c r="H403" i="29"/>
  <c r="H404" i="29"/>
  <c r="H405" i="29"/>
  <c r="H406" i="29"/>
  <c r="H407" i="29"/>
  <c r="H408" i="29"/>
  <c r="H409" i="29"/>
  <c r="H410" i="29"/>
  <c r="H411" i="29"/>
  <c r="H412" i="29"/>
  <c r="H413" i="29"/>
  <c r="H414" i="29"/>
  <c r="H415" i="29"/>
  <c r="H416" i="29"/>
  <c r="H417" i="29"/>
  <c r="H418" i="29"/>
  <c r="H419" i="29"/>
  <c r="H420" i="29"/>
  <c r="H421" i="29"/>
  <c r="H422" i="29"/>
  <c r="H423" i="29"/>
  <c r="H424" i="29"/>
  <c r="H425" i="29"/>
  <c r="H426" i="29"/>
  <c r="H427" i="29"/>
  <c r="H428" i="29"/>
  <c r="H429" i="29"/>
  <c r="H430" i="29"/>
  <c r="H431" i="29"/>
  <c r="H432" i="29"/>
  <c r="H433" i="29"/>
  <c r="H434" i="29"/>
  <c r="H435" i="29"/>
  <c r="H436" i="29"/>
  <c r="H437" i="29"/>
  <c r="H438" i="29"/>
  <c r="H439" i="29"/>
  <c r="H440" i="29"/>
  <c r="H441" i="29"/>
  <c r="H442" i="29"/>
  <c r="H443" i="29"/>
  <c r="H444" i="29"/>
  <c r="H445" i="29"/>
  <c r="H446" i="29"/>
  <c r="H447" i="29"/>
  <c r="H448" i="29"/>
  <c r="H449" i="29"/>
  <c r="H450" i="29"/>
  <c r="H451" i="29"/>
  <c r="H452" i="29"/>
  <c r="H453" i="29"/>
  <c r="H454" i="29"/>
  <c r="H455" i="29"/>
  <c r="H456" i="29"/>
  <c r="H457" i="29"/>
  <c r="H458" i="29"/>
  <c r="H459" i="29"/>
  <c r="H460" i="29"/>
  <c r="H461" i="29"/>
  <c r="H462" i="29"/>
  <c r="H463" i="29"/>
  <c r="H464" i="29"/>
  <c r="H465" i="29"/>
  <c r="H466" i="29"/>
  <c r="H467" i="29"/>
  <c r="H468" i="29"/>
  <c r="H469" i="29"/>
  <c r="H470" i="29"/>
  <c r="H471" i="29"/>
  <c r="H472" i="29"/>
  <c r="H473" i="29"/>
  <c r="H474" i="29"/>
  <c r="H475" i="29"/>
  <c r="H476" i="29"/>
  <c r="H477" i="29"/>
  <c r="H478" i="29"/>
  <c r="H479" i="29"/>
  <c r="H480" i="29"/>
  <c r="H481" i="29"/>
  <c r="H482" i="29"/>
  <c r="H483" i="29"/>
  <c r="H484" i="29"/>
  <c r="H485" i="29"/>
  <c r="H486" i="29"/>
  <c r="H487" i="29"/>
  <c r="H488" i="29"/>
  <c r="H489" i="29"/>
  <c r="H490" i="29"/>
  <c r="H491" i="29"/>
  <c r="H492" i="29"/>
  <c r="H493" i="29"/>
  <c r="H494" i="29"/>
  <c r="H495" i="29"/>
  <c r="H496" i="29"/>
  <c r="H497" i="29"/>
  <c r="H498" i="29"/>
  <c r="H499" i="29"/>
  <c r="H500" i="29"/>
  <c r="H501" i="29"/>
  <c r="H502" i="29"/>
  <c r="H503" i="29"/>
  <c r="H504" i="29"/>
  <c r="H505" i="29"/>
  <c r="H506" i="29"/>
  <c r="H507" i="29"/>
  <c r="H508" i="29"/>
  <c r="H509" i="29"/>
  <c r="H510" i="29"/>
  <c r="H511" i="29"/>
  <c r="H512" i="29"/>
  <c r="H513" i="29"/>
  <c r="H514" i="29"/>
  <c r="H515" i="29"/>
  <c r="H516" i="29"/>
  <c r="H517" i="29"/>
  <c r="H518" i="29"/>
  <c r="H519" i="29"/>
  <c r="I435" i="29" l="1"/>
  <c r="I430" i="29"/>
  <c r="I387" i="29"/>
  <c r="I324" i="29"/>
  <c r="H617" i="29"/>
  <c r="G617" i="29" s="1"/>
  <c r="D102" i="1" s="1"/>
  <c r="L102" i="1" s="1"/>
  <c r="H585" i="29"/>
  <c r="G585" i="29" s="1"/>
  <c r="D70" i="1" s="1"/>
  <c r="L257" i="1"/>
  <c r="F257" i="1"/>
  <c r="L50" i="1"/>
  <c r="F50" i="1"/>
  <c r="H659" i="29"/>
  <c r="G659" i="29" s="1"/>
  <c r="D144" i="1" s="1"/>
  <c r="H744" i="29"/>
  <c r="G744" i="29" s="1"/>
  <c r="D229" i="1" s="1"/>
  <c r="F554" i="29"/>
  <c r="L70" i="1" l="1"/>
  <c r="F102" i="1"/>
  <c r="F70" i="1"/>
  <c r="F229" i="1"/>
  <c r="L229" i="1"/>
  <c r="F144" i="1"/>
  <c r="L144" i="1"/>
  <c r="S7" i="29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1" i="29"/>
  <c r="S42" i="29"/>
  <c r="S43" i="29"/>
  <c r="S44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S66" i="29"/>
  <c r="S67" i="29"/>
  <c r="S68" i="29"/>
  <c r="S69" i="29"/>
  <c r="S70" i="29"/>
  <c r="S71" i="29"/>
  <c r="S72" i="29"/>
  <c r="S73" i="29"/>
  <c r="S74" i="29"/>
  <c r="S75" i="29"/>
  <c r="S76" i="29"/>
  <c r="S77" i="29"/>
  <c r="S78" i="29"/>
  <c r="S79" i="29"/>
  <c r="S80" i="29"/>
  <c r="S81" i="29"/>
  <c r="S82" i="29"/>
  <c r="S83" i="29"/>
  <c r="S84" i="29"/>
  <c r="S85" i="29"/>
  <c r="S86" i="29"/>
  <c r="S87" i="29"/>
  <c r="S88" i="29"/>
  <c r="S89" i="29"/>
  <c r="S90" i="29"/>
  <c r="S91" i="29"/>
  <c r="S92" i="29"/>
  <c r="S93" i="29"/>
  <c r="S94" i="29"/>
  <c r="S95" i="29"/>
  <c r="S96" i="29"/>
  <c r="S97" i="29"/>
  <c r="S98" i="29"/>
  <c r="S99" i="29"/>
  <c r="S100" i="29"/>
  <c r="S101" i="29"/>
  <c r="S102" i="29"/>
  <c r="S103" i="29"/>
  <c r="S104" i="29"/>
  <c r="S105" i="29"/>
  <c r="S106" i="29"/>
  <c r="S107" i="29"/>
  <c r="S108" i="29"/>
  <c r="S109" i="29"/>
  <c r="S110" i="29"/>
  <c r="S111" i="29"/>
  <c r="S112" i="29"/>
  <c r="S113" i="29"/>
  <c r="S114" i="29"/>
  <c r="H554" i="29" l="1"/>
  <c r="G554" i="29" s="1"/>
  <c r="D37" i="1" s="1"/>
  <c r="L37" i="1" s="1"/>
  <c r="F37" i="1" l="1"/>
  <c r="F576" i="29" l="1"/>
  <c r="F878" i="29"/>
  <c r="H878" i="29"/>
  <c r="F877" i="29"/>
  <c r="H877" i="29"/>
  <c r="G878" i="29" l="1"/>
  <c r="D365" i="1" s="1"/>
  <c r="L365" i="1" s="1"/>
  <c r="G877" i="29"/>
  <c r="D364" i="1" s="1"/>
  <c r="L364" i="1" s="1"/>
  <c r="F365" i="1" l="1"/>
  <c r="F364" i="1"/>
  <c r="F843" i="29" l="1"/>
  <c r="F814" i="29"/>
  <c r="F813" i="29"/>
  <c r="F812" i="29"/>
  <c r="F811" i="29"/>
  <c r="F810" i="29"/>
  <c r="F809" i="29"/>
  <c r="H814" i="29" l="1"/>
  <c r="G814" i="29" s="1"/>
  <c r="D299" i="1" s="1"/>
  <c r="H576" i="29"/>
  <c r="G576" i="29" s="1"/>
  <c r="D60" i="1" s="1"/>
  <c r="H6" i="29"/>
  <c r="H745" i="29" l="1"/>
  <c r="G745" i="29" s="1"/>
  <c r="D230" i="1" s="1"/>
  <c r="L230" i="1" s="1"/>
  <c r="I23" i="29"/>
  <c r="L60" i="1"/>
  <c r="F60" i="1"/>
  <c r="L299" i="1"/>
  <c r="F299" i="1"/>
  <c r="E9" i="25"/>
  <c r="E8" i="25" s="1"/>
  <c r="F230" i="1" l="1"/>
  <c r="F739" i="29"/>
  <c r="S115" i="29" l="1"/>
  <c r="S116" i="29"/>
  <c r="S117" i="29"/>
  <c r="S118" i="29"/>
  <c r="S119" i="29"/>
  <c r="S120" i="29"/>
  <c r="S121" i="29"/>
  <c r="S122" i="29"/>
  <c r="S123" i="29"/>
  <c r="S124" i="29"/>
  <c r="S125" i="29"/>
  <c r="S126" i="29"/>
  <c r="S127" i="29"/>
  <c r="S128" i="29"/>
  <c r="S129" i="29"/>
  <c r="S130" i="29"/>
  <c r="S131" i="29"/>
  <c r="S132" i="29"/>
  <c r="S133" i="29"/>
  <c r="S134" i="29"/>
  <c r="S135" i="29"/>
  <c r="F865" i="29" l="1"/>
  <c r="H843" i="29" l="1"/>
  <c r="G843" i="29" s="1"/>
  <c r="D330" i="1" s="1"/>
  <c r="H813" i="29"/>
  <c r="G813" i="29" s="1"/>
  <c r="D298" i="1" s="1"/>
  <c r="H812" i="29"/>
  <c r="G812" i="29" s="1"/>
  <c r="D297" i="1" s="1"/>
  <c r="H811" i="29"/>
  <c r="G811" i="29" s="1"/>
  <c r="D296" i="1" s="1"/>
  <c r="H810" i="29"/>
  <c r="G810" i="29" s="1"/>
  <c r="D295" i="1" s="1"/>
  <c r="H809" i="29"/>
  <c r="G809" i="29" s="1"/>
  <c r="D294" i="1" s="1"/>
  <c r="F535" i="29"/>
  <c r="F531" i="29"/>
  <c r="F330" i="1" l="1"/>
  <c r="L330" i="1"/>
  <c r="L298" i="1"/>
  <c r="F298" i="1"/>
  <c r="L297" i="1"/>
  <c r="F297" i="1"/>
  <c r="L296" i="1"/>
  <c r="F296" i="1"/>
  <c r="L295" i="1"/>
  <c r="F295" i="1"/>
  <c r="F294" i="1"/>
  <c r="L294" i="1"/>
  <c r="F848" i="29" l="1"/>
  <c r="L421" i="1" l="1"/>
  <c r="F421" i="1"/>
  <c r="F934" i="29"/>
  <c r="F582" i="29" l="1"/>
  <c r="H719" i="29" l="1"/>
  <c r="F719" i="29"/>
  <c r="F757" i="29"/>
  <c r="F756" i="29"/>
  <c r="G719" i="29" l="1"/>
  <c r="D204" i="1" s="1"/>
  <c r="L204" i="1" l="1"/>
  <c r="F204" i="1"/>
  <c r="F823" i="29"/>
  <c r="S136" i="29" l="1"/>
  <c r="S137" i="29"/>
  <c r="S138" i="29"/>
  <c r="S139" i="29"/>
  <c r="S140" i="29"/>
  <c r="S141" i="29"/>
  <c r="S142" i="29"/>
  <c r="S143" i="29"/>
  <c r="S144" i="29"/>
  <c r="S145" i="29"/>
  <c r="S146" i="29"/>
  <c r="S147" i="29"/>
  <c r="S148" i="29"/>
  <c r="S149" i="29"/>
  <c r="S150" i="29"/>
  <c r="S151" i="29"/>
  <c r="S152" i="29"/>
  <c r="S153" i="29"/>
  <c r="S154" i="29"/>
  <c r="S155" i="29"/>
  <c r="S156" i="29"/>
  <c r="S157" i="29"/>
  <c r="S158" i="29"/>
  <c r="S159" i="29"/>
  <c r="S160" i="29"/>
  <c r="S161" i="29"/>
  <c r="S162" i="29"/>
  <c r="S163" i="29"/>
  <c r="S164" i="29"/>
  <c r="S165" i="29"/>
  <c r="S166" i="29"/>
  <c r="S167" i="29"/>
  <c r="S168" i="29"/>
  <c r="S169" i="29"/>
  <c r="S170" i="29"/>
  <c r="S171" i="29"/>
  <c r="S172" i="29"/>
  <c r="S173" i="29"/>
  <c r="S174" i="29"/>
  <c r="S175" i="29"/>
  <c r="S176" i="29"/>
  <c r="S177" i="29"/>
  <c r="S178" i="29"/>
  <c r="S179" i="29"/>
  <c r="S180" i="29"/>
  <c r="S181" i="29"/>
  <c r="S182" i="29"/>
  <c r="S183" i="29"/>
  <c r="S184" i="29"/>
  <c r="S185" i="29"/>
  <c r="S186" i="29"/>
  <c r="S187" i="29"/>
  <c r="S188" i="29"/>
  <c r="S189" i="29"/>
  <c r="S190" i="29"/>
  <c r="S191" i="29"/>
  <c r="S192" i="29"/>
  <c r="S193" i="29"/>
  <c r="S194" i="29"/>
  <c r="S195" i="29"/>
  <c r="S196" i="29"/>
  <c r="S197" i="29"/>
  <c r="S198" i="29"/>
  <c r="S199" i="29"/>
  <c r="S200" i="29"/>
  <c r="S201" i="29"/>
  <c r="S202" i="29"/>
  <c r="S203" i="29"/>
  <c r="S204" i="29"/>
  <c r="D136" i="1" l="1"/>
  <c r="D82" i="1"/>
  <c r="D129" i="1"/>
  <c r="Q225" i="29" l="1"/>
  <c r="F717" i="29" l="1"/>
  <c r="F523" i="29"/>
  <c r="F935" i="29" l="1"/>
  <c r="F933" i="29"/>
  <c r="F932" i="29"/>
  <c r="F931" i="29"/>
  <c r="F930" i="29"/>
  <c r="H929" i="29"/>
  <c r="F929" i="29"/>
  <c r="G929" i="29" s="1"/>
  <c r="F928" i="29"/>
  <c r="F927" i="29"/>
  <c r="H926" i="29"/>
  <c r="F926" i="29"/>
  <c r="G926" i="29" s="1"/>
  <c r="F925" i="29"/>
  <c r="F924" i="29"/>
  <c r="H923" i="29"/>
  <c r="F923" i="29"/>
  <c r="G923" i="29" s="1"/>
  <c r="F922" i="29"/>
  <c r="F921" i="29"/>
  <c r="F920" i="29"/>
  <c r="F919" i="29"/>
  <c r="F918" i="29"/>
  <c r="H917" i="29"/>
  <c r="F917" i="29"/>
  <c r="G917" i="29" s="1"/>
  <c r="F916" i="29"/>
  <c r="H915" i="29"/>
  <c r="F915" i="29"/>
  <c r="G915" i="29" s="1"/>
  <c r="F914" i="29"/>
  <c r="H913" i="29"/>
  <c r="F913" i="29"/>
  <c r="G913" i="29" s="1"/>
  <c r="H912" i="29"/>
  <c r="F912" i="29"/>
  <c r="G912" i="29" s="1"/>
  <c r="F911" i="29"/>
  <c r="H910" i="29"/>
  <c r="F910" i="29"/>
  <c r="G910" i="29" s="1"/>
  <c r="F909" i="29"/>
  <c r="F908" i="29"/>
  <c r="F907" i="29"/>
  <c r="F906" i="29"/>
  <c r="H905" i="29"/>
  <c r="F905" i="29"/>
  <c r="G905" i="29" s="1"/>
  <c r="H904" i="29"/>
  <c r="F904" i="29"/>
  <c r="G904" i="29" s="1"/>
  <c r="H903" i="29"/>
  <c r="F903" i="29"/>
  <c r="G903" i="29" s="1"/>
  <c r="H902" i="29"/>
  <c r="F902" i="29"/>
  <c r="G902" i="29" s="1"/>
  <c r="H901" i="29"/>
  <c r="F901" i="29"/>
  <c r="G901" i="29" s="1"/>
  <c r="H900" i="29"/>
  <c r="F900" i="29"/>
  <c r="G900" i="29" s="1"/>
  <c r="H899" i="29"/>
  <c r="F899" i="29"/>
  <c r="G899" i="29" s="1"/>
  <c r="H898" i="29"/>
  <c r="F898" i="29"/>
  <c r="G898" i="29" s="1"/>
  <c r="H897" i="29"/>
  <c r="F897" i="29"/>
  <c r="G897" i="29" s="1"/>
  <c r="H896" i="29"/>
  <c r="F896" i="29"/>
  <c r="G896" i="29" s="1"/>
  <c r="H895" i="29"/>
  <c r="F895" i="29"/>
  <c r="G895" i="29" s="1"/>
  <c r="H894" i="29"/>
  <c r="F894" i="29"/>
  <c r="G894" i="29" s="1"/>
  <c r="H893" i="29"/>
  <c r="F893" i="29"/>
  <c r="G893" i="29" s="1"/>
  <c r="H892" i="29"/>
  <c r="F892" i="29"/>
  <c r="G892" i="29" s="1"/>
  <c r="H891" i="29"/>
  <c r="F891" i="29"/>
  <c r="G891" i="29" s="1"/>
  <c r="D378" i="1" s="1"/>
  <c r="L378" i="1" s="1"/>
  <c r="F890" i="29"/>
  <c r="H889" i="29"/>
  <c r="F889" i="29"/>
  <c r="H888" i="29"/>
  <c r="F888" i="29"/>
  <c r="G888" i="29" s="1"/>
  <c r="H887" i="29"/>
  <c r="F887" i="29"/>
  <c r="G887" i="29" s="1"/>
  <c r="H886" i="29"/>
  <c r="F886" i="29"/>
  <c r="G886" i="29" s="1"/>
  <c r="H885" i="29"/>
  <c r="F885" i="29"/>
  <c r="G885" i="29" s="1"/>
  <c r="F884" i="29"/>
  <c r="F883" i="29"/>
  <c r="H882" i="29"/>
  <c r="F882" i="29"/>
  <c r="G882" i="29" s="1"/>
  <c r="H881" i="29"/>
  <c r="F881" i="29"/>
  <c r="G881" i="29" s="1"/>
  <c r="H880" i="29"/>
  <c r="F880" i="29"/>
  <c r="G880" i="29" s="1"/>
  <c r="H879" i="29"/>
  <c r="F879" i="29"/>
  <c r="G879" i="29" s="1"/>
  <c r="H876" i="29"/>
  <c r="F876" i="29"/>
  <c r="G876" i="29" s="1"/>
  <c r="F875" i="29"/>
  <c r="H874" i="29"/>
  <c r="F874" i="29"/>
  <c r="H873" i="29"/>
  <c r="F873" i="29"/>
  <c r="G873" i="29" s="1"/>
  <c r="D360" i="1" s="1"/>
  <c r="H872" i="29"/>
  <c r="F872" i="29"/>
  <c r="G872" i="29" s="1"/>
  <c r="D359" i="1" s="1"/>
  <c r="F871" i="29"/>
  <c r="H870" i="29"/>
  <c r="F870" i="29"/>
  <c r="G870" i="29" s="1"/>
  <c r="H869" i="29"/>
  <c r="F869" i="29"/>
  <c r="G869" i="29" s="1"/>
  <c r="F868" i="29"/>
  <c r="H867" i="29"/>
  <c r="F867" i="29"/>
  <c r="G867" i="29" s="1"/>
  <c r="H866" i="29"/>
  <c r="F866" i="29"/>
  <c r="G866" i="29" s="1"/>
  <c r="H865" i="29"/>
  <c r="G865" i="29"/>
  <c r="H864" i="29"/>
  <c r="F864" i="29"/>
  <c r="G864" i="29" s="1"/>
  <c r="H863" i="29"/>
  <c r="F863" i="29"/>
  <c r="G863" i="29" s="1"/>
  <c r="F862" i="29"/>
  <c r="F861" i="29"/>
  <c r="F860" i="29"/>
  <c r="F859" i="29"/>
  <c r="H858" i="29"/>
  <c r="F858" i="29"/>
  <c r="G858" i="29" s="1"/>
  <c r="H857" i="29"/>
  <c r="F857" i="29"/>
  <c r="G857" i="29" s="1"/>
  <c r="F856" i="29"/>
  <c r="H855" i="29"/>
  <c r="F855" i="29"/>
  <c r="G855" i="29" s="1"/>
  <c r="F854" i="29"/>
  <c r="H853" i="29"/>
  <c r="F853" i="29"/>
  <c r="G853" i="29" s="1"/>
  <c r="D340" i="1" s="1"/>
  <c r="F340" i="1" s="1"/>
  <c r="F852" i="29"/>
  <c r="F851" i="29"/>
  <c r="H850" i="29"/>
  <c r="F850" i="29"/>
  <c r="G850" i="29" s="1"/>
  <c r="H849" i="29"/>
  <c r="F849" i="29"/>
  <c r="G849" i="29" s="1"/>
  <c r="F847" i="29"/>
  <c r="F846" i="29"/>
  <c r="F845" i="29"/>
  <c r="F844" i="29"/>
  <c r="F842" i="29"/>
  <c r="F841" i="29"/>
  <c r="F840" i="29"/>
  <c r="F839" i="29"/>
  <c r="F838" i="29"/>
  <c r="F837" i="29"/>
  <c r="F836" i="29"/>
  <c r="F835" i="29"/>
  <c r="F834" i="29"/>
  <c r="F833" i="29"/>
  <c r="F832" i="29"/>
  <c r="F831" i="29"/>
  <c r="F830" i="29"/>
  <c r="F829" i="29"/>
  <c r="F828" i="29"/>
  <c r="F827" i="29"/>
  <c r="F826" i="29"/>
  <c r="F825" i="29"/>
  <c r="F824" i="29"/>
  <c r="F822" i="29"/>
  <c r="F821" i="29"/>
  <c r="F820" i="29"/>
  <c r="F819" i="29"/>
  <c r="F818" i="29"/>
  <c r="H817" i="29"/>
  <c r="F817" i="29"/>
  <c r="F816" i="29"/>
  <c r="H815" i="29"/>
  <c r="F815" i="29"/>
  <c r="F808" i="29"/>
  <c r="F807" i="29"/>
  <c r="F806" i="29"/>
  <c r="F805" i="29"/>
  <c r="F804" i="29"/>
  <c r="F803" i="29"/>
  <c r="F802" i="29"/>
  <c r="F801" i="29"/>
  <c r="F800" i="29"/>
  <c r="H799" i="29"/>
  <c r="F799" i="29"/>
  <c r="F798" i="29"/>
  <c r="F797" i="29"/>
  <c r="H796" i="29"/>
  <c r="F796" i="29"/>
  <c r="G796" i="29" s="1"/>
  <c r="H795" i="29"/>
  <c r="F795" i="29"/>
  <c r="G795" i="29" s="1"/>
  <c r="F794" i="29"/>
  <c r="H793" i="29"/>
  <c r="F793" i="29"/>
  <c r="G793" i="29" s="1"/>
  <c r="F792" i="29"/>
  <c r="H791" i="29"/>
  <c r="F791" i="29"/>
  <c r="G791" i="29" s="1"/>
  <c r="H790" i="29"/>
  <c r="F790" i="29"/>
  <c r="G790" i="29" s="1"/>
  <c r="H789" i="29"/>
  <c r="F789" i="29"/>
  <c r="G789" i="29" s="1"/>
  <c r="H788" i="29"/>
  <c r="F788" i="29"/>
  <c r="G788" i="29" s="1"/>
  <c r="H787" i="29"/>
  <c r="F787" i="29"/>
  <c r="G787" i="29" s="1"/>
  <c r="H786" i="29"/>
  <c r="F786" i="29"/>
  <c r="G786" i="29" s="1"/>
  <c r="F785" i="29"/>
  <c r="H784" i="29"/>
  <c r="F784" i="29"/>
  <c r="G784" i="29" s="1"/>
  <c r="H783" i="29"/>
  <c r="F783" i="29"/>
  <c r="H782" i="29"/>
  <c r="F782" i="29"/>
  <c r="H781" i="29"/>
  <c r="F781" i="29"/>
  <c r="H780" i="29"/>
  <c r="F780" i="29"/>
  <c r="F779" i="29"/>
  <c r="F778" i="29"/>
  <c r="H777" i="29"/>
  <c r="F777" i="29"/>
  <c r="H776" i="29"/>
  <c r="F776" i="29"/>
  <c r="G776" i="29" s="1"/>
  <c r="H775" i="29"/>
  <c r="F775" i="29"/>
  <c r="H774" i="29"/>
  <c r="F774" i="29"/>
  <c r="H773" i="29"/>
  <c r="F773" i="29"/>
  <c r="H771" i="29"/>
  <c r="F771" i="29"/>
  <c r="F770" i="29"/>
  <c r="H769" i="29"/>
  <c r="F769" i="29"/>
  <c r="G769" i="29" s="1"/>
  <c r="F768" i="29"/>
  <c r="F767" i="29"/>
  <c r="H766" i="29"/>
  <c r="F766" i="29"/>
  <c r="H765" i="29"/>
  <c r="F765" i="29"/>
  <c r="H764" i="29"/>
  <c r="F764" i="29"/>
  <c r="G764" i="29" s="1"/>
  <c r="H763" i="29"/>
  <c r="F763" i="29"/>
  <c r="G763" i="29" s="1"/>
  <c r="H762" i="29"/>
  <c r="F762" i="29"/>
  <c r="G762" i="29" s="1"/>
  <c r="H761" i="29"/>
  <c r="F761" i="29"/>
  <c r="G761" i="29" s="1"/>
  <c r="H760" i="29"/>
  <c r="F760" i="29"/>
  <c r="G760" i="29" s="1"/>
  <c r="H759" i="29"/>
  <c r="F759" i="29"/>
  <c r="G759" i="29" s="1"/>
  <c r="H758" i="29"/>
  <c r="F758" i="29"/>
  <c r="G758" i="29" s="1"/>
  <c r="F755" i="29"/>
  <c r="F754" i="29"/>
  <c r="F753" i="29"/>
  <c r="H752" i="29"/>
  <c r="F752" i="29"/>
  <c r="G752" i="29" s="1"/>
  <c r="H751" i="29"/>
  <c r="F751" i="29"/>
  <c r="G751" i="29" s="1"/>
  <c r="F750" i="29"/>
  <c r="H749" i="29"/>
  <c r="F749" i="29"/>
  <c r="G749" i="29" s="1"/>
  <c r="F748" i="29"/>
  <c r="H747" i="29"/>
  <c r="F747" i="29"/>
  <c r="G747" i="29" s="1"/>
  <c r="F746" i="29"/>
  <c r="H743" i="29"/>
  <c r="F743" i="29"/>
  <c r="G743" i="29" s="1"/>
  <c r="H742" i="29"/>
  <c r="F742" i="29"/>
  <c r="G742" i="29" s="1"/>
  <c r="H741" i="29"/>
  <c r="F741" i="29"/>
  <c r="H740" i="29"/>
  <c r="F740" i="29"/>
  <c r="G740" i="29" s="1"/>
  <c r="F738" i="29"/>
  <c r="F737" i="29"/>
  <c r="H736" i="29"/>
  <c r="F736" i="29"/>
  <c r="G736" i="29" s="1"/>
  <c r="H735" i="29"/>
  <c r="F735" i="29"/>
  <c r="G735" i="29" s="1"/>
  <c r="F734" i="29"/>
  <c r="H733" i="29"/>
  <c r="F733" i="29"/>
  <c r="G733" i="29" s="1"/>
  <c r="H732" i="29"/>
  <c r="F732" i="29"/>
  <c r="G732" i="29" s="1"/>
  <c r="H731" i="29"/>
  <c r="F731" i="29"/>
  <c r="G731" i="29" s="1"/>
  <c r="H730" i="29"/>
  <c r="F730" i="29"/>
  <c r="G730" i="29" s="1"/>
  <c r="H729" i="29"/>
  <c r="F729" i="29"/>
  <c r="G729" i="29" s="1"/>
  <c r="H728" i="29"/>
  <c r="F728" i="29"/>
  <c r="H727" i="29"/>
  <c r="F727" i="29"/>
  <c r="F726" i="29"/>
  <c r="F725" i="29"/>
  <c r="H724" i="29"/>
  <c r="F724" i="29"/>
  <c r="G724" i="29" s="1"/>
  <c r="H723" i="29"/>
  <c r="F723" i="29"/>
  <c r="G723" i="29" s="1"/>
  <c r="H722" i="29"/>
  <c r="F722" i="29"/>
  <c r="G722" i="29" s="1"/>
  <c r="H721" i="29"/>
  <c r="F721" i="29"/>
  <c r="G721" i="29" s="1"/>
  <c r="H720" i="29"/>
  <c r="F720" i="29"/>
  <c r="F718" i="29"/>
  <c r="F716" i="29"/>
  <c r="F715" i="29"/>
  <c r="F714" i="29"/>
  <c r="F713" i="29"/>
  <c r="F712" i="29"/>
  <c r="F711" i="29"/>
  <c r="F710" i="29"/>
  <c r="F709" i="29"/>
  <c r="F708" i="29"/>
  <c r="F707" i="29"/>
  <c r="F706" i="29"/>
  <c r="F705" i="29"/>
  <c r="F704" i="29"/>
  <c r="F703" i="29"/>
  <c r="H702" i="29"/>
  <c r="F702" i="29"/>
  <c r="G702" i="29" s="1"/>
  <c r="H701" i="29"/>
  <c r="F701" i="29"/>
  <c r="G701" i="29" s="1"/>
  <c r="F700" i="29"/>
  <c r="F699" i="29"/>
  <c r="F698" i="29"/>
  <c r="F697" i="29"/>
  <c r="F696" i="29"/>
  <c r="H695" i="29"/>
  <c r="F695" i="29"/>
  <c r="G695" i="29" s="1"/>
  <c r="H694" i="29"/>
  <c r="F694" i="29"/>
  <c r="G694" i="29" s="1"/>
  <c r="H693" i="29"/>
  <c r="F693" i="29"/>
  <c r="G693" i="29" s="1"/>
  <c r="H692" i="29"/>
  <c r="F692" i="29"/>
  <c r="G692" i="29" s="1"/>
  <c r="F691" i="29"/>
  <c r="H690" i="29"/>
  <c r="F690" i="29"/>
  <c r="G690" i="29" s="1"/>
  <c r="D175" i="1" s="1"/>
  <c r="L175" i="1" s="1"/>
  <c r="H689" i="29"/>
  <c r="F689" i="29"/>
  <c r="H688" i="29"/>
  <c r="F688" i="29"/>
  <c r="G688" i="29" s="1"/>
  <c r="D173" i="1" s="1"/>
  <c r="L173" i="1" s="1"/>
  <c r="H687" i="29"/>
  <c r="F687" i="29"/>
  <c r="G687" i="29" s="1"/>
  <c r="D172" i="1" s="1"/>
  <c r="L172" i="1" s="1"/>
  <c r="H686" i="29"/>
  <c r="F686" i="29"/>
  <c r="G686" i="29" s="1"/>
  <c r="D171" i="1" s="1"/>
  <c r="L171" i="1" s="1"/>
  <c r="F685" i="29"/>
  <c r="F684" i="29"/>
  <c r="F683" i="29"/>
  <c r="F682" i="29"/>
  <c r="H681" i="29"/>
  <c r="F681" i="29"/>
  <c r="F680" i="29"/>
  <c r="H679" i="29"/>
  <c r="F679" i="29"/>
  <c r="G679" i="29" s="1"/>
  <c r="F678" i="29"/>
  <c r="F677" i="29"/>
  <c r="F676" i="29"/>
  <c r="F675" i="29"/>
  <c r="F674" i="29"/>
  <c r="H673" i="29"/>
  <c r="F673" i="29"/>
  <c r="F672" i="29"/>
  <c r="H671" i="29"/>
  <c r="F671" i="29"/>
  <c r="G671" i="29" s="1"/>
  <c r="H670" i="29"/>
  <c r="F670" i="29"/>
  <c r="G670" i="29" s="1"/>
  <c r="F669" i="29"/>
  <c r="F668" i="29"/>
  <c r="H667" i="29"/>
  <c r="F667" i="29"/>
  <c r="G667" i="29" s="1"/>
  <c r="F666" i="29"/>
  <c r="F665" i="29"/>
  <c r="H664" i="29"/>
  <c r="F664" i="29"/>
  <c r="G664" i="29" s="1"/>
  <c r="H663" i="29"/>
  <c r="F663" i="29"/>
  <c r="G663" i="29" s="1"/>
  <c r="F662" i="29"/>
  <c r="F661" i="29"/>
  <c r="H660" i="29"/>
  <c r="F660" i="29"/>
  <c r="G660" i="29" s="1"/>
  <c r="D145" i="1" s="1"/>
  <c r="F145" i="1" s="1"/>
  <c r="H658" i="29"/>
  <c r="F658" i="29"/>
  <c r="H657" i="29"/>
  <c r="F657" i="29"/>
  <c r="G657" i="29" s="1"/>
  <c r="H656" i="29"/>
  <c r="F656" i="29"/>
  <c r="G656" i="29" s="1"/>
  <c r="H655" i="29"/>
  <c r="F655" i="29"/>
  <c r="G655" i="29" s="1"/>
  <c r="H654" i="29"/>
  <c r="F654" i="29"/>
  <c r="G654" i="29" s="1"/>
  <c r="F653" i="29"/>
  <c r="F652" i="29"/>
  <c r="H651" i="29"/>
  <c r="F651" i="29"/>
  <c r="H650" i="29"/>
  <c r="F650" i="29"/>
  <c r="G650" i="29" s="1"/>
  <c r="D135" i="1" s="1"/>
  <c r="L135" i="1" s="1"/>
  <c r="F649" i="29"/>
  <c r="F648" i="29"/>
  <c r="F647" i="29"/>
  <c r="F646" i="29"/>
  <c r="F645" i="29"/>
  <c r="H644" i="29"/>
  <c r="F644" i="29"/>
  <c r="F643" i="29"/>
  <c r="H642" i="29"/>
  <c r="F642" i="29"/>
  <c r="F641" i="29"/>
  <c r="F640" i="29"/>
  <c r="H639" i="29"/>
  <c r="F639" i="29"/>
  <c r="G639" i="29" s="1"/>
  <c r="H638" i="29"/>
  <c r="F638" i="29"/>
  <c r="G638" i="29" s="1"/>
  <c r="H637" i="29"/>
  <c r="F637" i="29"/>
  <c r="G637" i="29" s="1"/>
  <c r="H636" i="29"/>
  <c r="F636" i="29"/>
  <c r="H635" i="29"/>
  <c r="F635" i="29"/>
  <c r="G635" i="29" s="1"/>
  <c r="F634" i="29"/>
  <c r="H633" i="29"/>
  <c r="F633" i="29"/>
  <c r="G633" i="29" s="1"/>
  <c r="H632" i="29"/>
  <c r="F632" i="29"/>
  <c r="F631" i="29"/>
  <c r="H630" i="29"/>
  <c r="F630" i="29"/>
  <c r="G630" i="29" s="1"/>
  <c r="F629" i="29"/>
  <c r="F628" i="29"/>
  <c r="H627" i="29"/>
  <c r="F627" i="29"/>
  <c r="G627" i="29" s="1"/>
  <c r="H626" i="29"/>
  <c r="F626" i="29"/>
  <c r="G626" i="29" s="1"/>
  <c r="F625" i="29"/>
  <c r="F624" i="29"/>
  <c r="F623" i="29"/>
  <c r="F622" i="29"/>
  <c r="H621" i="29"/>
  <c r="F621" i="29"/>
  <c r="G621" i="29" s="1"/>
  <c r="F620" i="29"/>
  <c r="F619" i="29"/>
  <c r="F618" i="29"/>
  <c r="F616" i="29"/>
  <c r="F615" i="29"/>
  <c r="H614" i="29"/>
  <c r="F614" i="29"/>
  <c r="H613" i="29"/>
  <c r="F613" i="29"/>
  <c r="G613" i="29" s="1"/>
  <c r="H612" i="29"/>
  <c r="F612" i="29"/>
  <c r="G612" i="29" s="1"/>
  <c r="F611" i="29"/>
  <c r="F610" i="29"/>
  <c r="F609" i="29"/>
  <c r="H608" i="29"/>
  <c r="F608" i="29"/>
  <c r="G608" i="29" s="1"/>
  <c r="F607" i="29"/>
  <c r="F606" i="29"/>
  <c r="H605" i="29"/>
  <c r="F605" i="29"/>
  <c r="G605" i="29" s="1"/>
  <c r="F604" i="29"/>
  <c r="H603" i="29"/>
  <c r="F603" i="29"/>
  <c r="G603" i="29" s="1"/>
  <c r="D88" i="1" s="1"/>
  <c r="F88" i="1" s="1"/>
  <c r="F602" i="29"/>
  <c r="H601" i="29"/>
  <c r="F601" i="29"/>
  <c r="G601" i="29" s="1"/>
  <c r="D86" i="1" s="1"/>
  <c r="L86" i="1" s="1"/>
  <c r="F600" i="29"/>
  <c r="F599" i="29"/>
  <c r="F598" i="29"/>
  <c r="F597" i="29"/>
  <c r="F596" i="29"/>
  <c r="F595" i="29"/>
  <c r="H594" i="29"/>
  <c r="F594" i="29"/>
  <c r="G594" i="29" s="1"/>
  <c r="F593" i="29"/>
  <c r="F592" i="29"/>
  <c r="F591" i="29"/>
  <c r="F590" i="29"/>
  <c r="F589" i="29"/>
  <c r="H588" i="29"/>
  <c r="F588" i="29"/>
  <c r="H587" i="29"/>
  <c r="F587" i="29"/>
  <c r="G587" i="29" s="1"/>
  <c r="F586" i="29"/>
  <c r="F584" i="29"/>
  <c r="H583" i="29"/>
  <c r="F583" i="29"/>
  <c r="G583" i="29" s="1"/>
  <c r="F581" i="29"/>
  <c r="F580" i="29"/>
  <c r="F579" i="29"/>
  <c r="H578" i="29"/>
  <c r="F578" i="29"/>
  <c r="H577" i="29"/>
  <c r="F577" i="29"/>
  <c r="H575" i="29"/>
  <c r="F575" i="29"/>
  <c r="G575" i="29" s="1"/>
  <c r="F574" i="29"/>
  <c r="F573" i="29"/>
  <c r="H572" i="29"/>
  <c r="F572" i="29"/>
  <c r="G572" i="29" s="1"/>
  <c r="F571" i="29"/>
  <c r="F570" i="29"/>
  <c r="H569" i="29"/>
  <c r="F569" i="29"/>
  <c r="H567" i="29"/>
  <c r="F567" i="29"/>
  <c r="G567" i="29" s="1"/>
  <c r="F566" i="29"/>
  <c r="F565" i="29"/>
  <c r="F564" i="29"/>
  <c r="F563" i="29"/>
  <c r="F562" i="29"/>
  <c r="F561" i="29"/>
  <c r="F560" i="29"/>
  <c r="F559" i="29"/>
  <c r="F558" i="29"/>
  <c r="F557" i="29"/>
  <c r="F556" i="29"/>
  <c r="F555" i="29"/>
  <c r="F553" i="29"/>
  <c r="F552" i="29"/>
  <c r="F551" i="29"/>
  <c r="F550" i="29"/>
  <c r="F549" i="29"/>
  <c r="H548" i="29"/>
  <c r="F548" i="29"/>
  <c r="G548" i="29" s="1"/>
  <c r="H547" i="29"/>
  <c r="F547" i="29"/>
  <c r="F546" i="29"/>
  <c r="F545" i="29"/>
  <c r="F544" i="29"/>
  <c r="F543" i="29"/>
  <c r="F542" i="29"/>
  <c r="F541" i="29"/>
  <c r="H540" i="29"/>
  <c r="F540" i="29"/>
  <c r="F539" i="29"/>
  <c r="F538" i="29"/>
  <c r="F537" i="29"/>
  <c r="F536" i="29"/>
  <c r="H534" i="29"/>
  <c r="F534" i="29"/>
  <c r="G534" i="29" s="1"/>
  <c r="H533" i="29"/>
  <c r="F533" i="29"/>
  <c r="G533" i="29" s="1"/>
  <c r="H532" i="29"/>
  <c r="F532" i="29"/>
  <c r="G532" i="29" s="1"/>
  <c r="F530" i="29"/>
  <c r="F529" i="29"/>
  <c r="F528" i="29"/>
  <c r="F527" i="29"/>
  <c r="F526" i="29"/>
  <c r="F525" i="29"/>
  <c r="F524" i="29"/>
  <c r="H522" i="29"/>
  <c r="F522" i="29"/>
  <c r="F520" i="29"/>
  <c r="H598" i="29"/>
  <c r="H785" i="29"/>
  <c r="H739" i="29"/>
  <c r="G739" i="29" s="1"/>
  <c r="D224" i="1" s="1"/>
  <c r="H709" i="29"/>
  <c r="H754" i="29"/>
  <c r="H778" i="29"/>
  <c r="H668" i="29"/>
  <c r="H854" i="29"/>
  <c r="H615" i="29"/>
  <c r="H606" i="29"/>
  <c r="H573" i="29"/>
  <c r="H529" i="29"/>
  <c r="H528" i="29"/>
  <c r="H526" i="29"/>
  <c r="H566" i="29"/>
  <c r="H574" i="29"/>
  <c r="Q231" i="29"/>
  <c r="S230" i="29"/>
  <c r="Q230" i="29"/>
  <c r="Q229" i="29"/>
  <c r="Q228" i="29"/>
  <c r="S227" i="29"/>
  <c r="Q227" i="29"/>
  <c r="Q226" i="29"/>
  <c r="Q224" i="29"/>
  <c r="Q223" i="29"/>
  <c r="Q222" i="29"/>
  <c r="Q221" i="29"/>
  <c r="Q220" i="29"/>
  <c r="Q219" i="29"/>
  <c r="Q218" i="29"/>
  <c r="Q217" i="29"/>
  <c r="Q216" i="29"/>
  <c r="Q215" i="29"/>
  <c r="Q214" i="29"/>
  <c r="Q213" i="29"/>
  <c r="Q212" i="29"/>
  <c r="Q211" i="29"/>
  <c r="Q210" i="29"/>
  <c r="Q209" i="29"/>
  <c r="Q208" i="29"/>
  <c r="Q207" i="29"/>
  <c r="H649" i="29"/>
  <c r="H794" i="29"/>
  <c r="H620" i="29"/>
  <c r="H756" i="29"/>
  <c r="H622" i="29"/>
  <c r="H641" i="29"/>
  <c r="S225" i="29"/>
  <c r="R225" i="29" s="1"/>
  <c r="H792" i="29"/>
  <c r="H800" i="29"/>
  <c r="H682" i="29"/>
  <c r="H725" i="29"/>
  <c r="H600" i="29"/>
  <c r="H683" i="29"/>
  <c r="H652" i="29"/>
  <c r="H595" i="29"/>
  <c r="H619" i="29"/>
  <c r="H571" i="29"/>
  <c r="H582" i="29"/>
  <c r="G582" i="29" s="1"/>
  <c r="D67" i="1" s="1"/>
  <c r="H685" i="29"/>
  <c r="H922" i="29"/>
  <c r="H861" i="29"/>
  <c r="S6" i="29"/>
  <c r="L38" i="20"/>
  <c r="L37" i="20" s="1"/>
  <c r="K37" i="20"/>
  <c r="L35" i="20"/>
  <c r="L34" i="20"/>
  <c r="K34" i="20"/>
  <c r="J34" i="20"/>
  <c r="L33" i="20"/>
  <c r="J33" i="20"/>
  <c r="D30" i="20"/>
  <c r="K14" i="20"/>
  <c r="K11" i="20"/>
  <c r="L10" i="20"/>
  <c r="J10" i="20"/>
  <c r="K5" i="20"/>
  <c r="L416" i="1"/>
  <c r="F416" i="1"/>
  <c r="L412" i="1"/>
  <c r="F412" i="1"/>
  <c r="L411" i="1"/>
  <c r="F411" i="1"/>
  <c r="L410" i="1"/>
  <c r="F410" i="1"/>
  <c r="L409" i="1"/>
  <c r="F409" i="1"/>
  <c r="L407" i="1"/>
  <c r="F407" i="1"/>
  <c r="L405" i="1"/>
  <c r="F405" i="1"/>
  <c r="L404" i="1"/>
  <c r="F404" i="1"/>
  <c r="L402" i="1"/>
  <c r="F402" i="1"/>
  <c r="L400" i="1"/>
  <c r="F400" i="1"/>
  <c r="L399" i="1"/>
  <c r="F399" i="1"/>
  <c r="L397" i="1"/>
  <c r="F397" i="1"/>
  <c r="L391" i="1"/>
  <c r="F391" i="1"/>
  <c r="L390" i="1"/>
  <c r="F390" i="1"/>
  <c r="L389" i="1"/>
  <c r="F389" i="1"/>
  <c r="L388" i="1"/>
  <c r="F388" i="1"/>
  <c r="L387" i="1"/>
  <c r="F387" i="1"/>
  <c r="L386" i="1"/>
  <c r="F386" i="1"/>
  <c r="L385" i="1"/>
  <c r="F385" i="1"/>
  <c r="L384" i="1"/>
  <c r="F384" i="1"/>
  <c r="L383" i="1"/>
  <c r="F383" i="1"/>
  <c r="L382" i="1"/>
  <c r="F382" i="1"/>
  <c r="L381" i="1"/>
  <c r="F381" i="1"/>
  <c r="L380" i="1"/>
  <c r="F380" i="1"/>
  <c r="L375" i="1"/>
  <c r="F375" i="1"/>
  <c r="L374" i="1"/>
  <c r="F374" i="1"/>
  <c r="L373" i="1"/>
  <c r="F373" i="1"/>
  <c r="L372" i="1"/>
  <c r="F372" i="1"/>
  <c r="L367" i="1"/>
  <c r="F367" i="1"/>
  <c r="L366" i="1"/>
  <c r="F366" i="1"/>
  <c r="L357" i="1"/>
  <c r="F357" i="1"/>
  <c r="L356" i="1"/>
  <c r="F356" i="1"/>
  <c r="L354" i="1"/>
  <c r="F354" i="1"/>
  <c r="L352" i="1"/>
  <c r="F352" i="1"/>
  <c r="L351" i="1"/>
  <c r="F351" i="1"/>
  <c r="L350" i="1"/>
  <c r="F350" i="1"/>
  <c r="L342" i="1"/>
  <c r="F342" i="1"/>
  <c r="L284" i="1"/>
  <c r="F284" i="1"/>
  <c r="L278" i="1"/>
  <c r="F278" i="1"/>
  <c r="L276" i="1"/>
  <c r="F276" i="1"/>
  <c r="L275" i="1"/>
  <c r="F275" i="1"/>
  <c r="L272" i="1"/>
  <c r="F272" i="1"/>
  <c r="L271" i="1"/>
  <c r="F271" i="1"/>
  <c r="L269" i="1"/>
  <c r="F269" i="1"/>
  <c r="L268" i="1"/>
  <c r="F268" i="1"/>
  <c r="L266" i="1"/>
  <c r="F266" i="1"/>
  <c r="L265" i="1"/>
  <c r="F265" i="1"/>
  <c r="L261" i="1"/>
  <c r="F261" i="1"/>
  <c r="L260" i="1"/>
  <c r="F260" i="1"/>
  <c r="L255" i="1"/>
  <c r="F255" i="1"/>
  <c r="L254" i="1"/>
  <c r="F254" i="1"/>
  <c r="L251" i="1"/>
  <c r="F251" i="1"/>
  <c r="L250" i="1"/>
  <c r="F250" i="1"/>
  <c r="L249" i="1"/>
  <c r="F249" i="1"/>
  <c r="L248" i="1"/>
  <c r="F248" i="1"/>
  <c r="L247" i="1"/>
  <c r="F247" i="1"/>
  <c r="L246" i="1"/>
  <c r="F246" i="1"/>
  <c r="L245" i="1"/>
  <c r="F245" i="1"/>
  <c r="L244" i="1"/>
  <c r="F244" i="1"/>
  <c r="L239" i="1"/>
  <c r="F239" i="1"/>
  <c r="L237" i="1"/>
  <c r="F237" i="1"/>
  <c r="L236" i="1"/>
  <c r="F236" i="1"/>
  <c r="L234" i="1"/>
  <c r="F234" i="1"/>
  <c r="L232" i="1"/>
  <c r="F232" i="1"/>
  <c r="L228" i="1"/>
  <c r="F228" i="1"/>
  <c r="L227" i="1"/>
  <c r="F227" i="1"/>
  <c r="L225" i="1"/>
  <c r="F225" i="1"/>
  <c r="L221" i="1"/>
  <c r="F221" i="1"/>
  <c r="L220" i="1"/>
  <c r="F220" i="1"/>
  <c r="L218" i="1"/>
  <c r="F218" i="1"/>
  <c r="L217" i="1"/>
  <c r="F217" i="1"/>
  <c r="L216" i="1"/>
  <c r="F216" i="1"/>
  <c r="L215" i="1"/>
  <c r="F215" i="1"/>
  <c r="L214" i="1"/>
  <c r="F214" i="1"/>
  <c r="L209" i="1"/>
  <c r="F209" i="1"/>
  <c r="L208" i="1"/>
  <c r="F208" i="1"/>
  <c r="L207" i="1"/>
  <c r="F207" i="1"/>
  <c r="L206" i="1"/>
  <c r="F206" i="1"/>
  <c r="L193" i="1"/>
  <c r="F193" i="1"/>
  <c r="L187" i="1"/>
  <c r="F187" i="1"/>
  <c r="L186" i="1"/>
  <c r="F186" i="1"/>
  <c r="L180" i="1"/>
  <c r="F180" i="1"/>
  <c r="L179" i="1"/>
  <c r="F179" i="1"/>
  <c r="L178" i="1"/>
  <c r="F178" i="1"/>
  <c r="L177" i="1"/>
  <c r="F177" i="1"/>
  <c r="L164" i="1"/>
  <c r="F164" i="1"/>
  <c r="L156" i="1"/>
  <c r="F156" i="1"/>
  <c r="L155" i="1"/>
  <c r="F155" i="1"/>
  <c r="L153" i="1"/>
  <c r="F153" i="1"/>
  <c r="L152" i="1"/>
  <c r="F152" i="1"/>
  <c r="L149" i="1"/>
  <c r="F149" i="1"/>
  <c r="L148" i="1"/>
  <c r="F148" i="1"/>
  <c r="L143" i="1"/>
  <c r="F143" i="1"/>
  <c r="L142" i="1"/>
  <c r="F142" i="1"/>
  <c r="L139" i="1"/>
  <c r="F139" i="1"/>
  <c r="L137" i="1"/>
  <c r="F137" i="1"/>
  <c r="L131" i="1"/>
  <c r="F131" i="1"/>
  <c r="L126" i="1"/>
  <c r="F126" i="1"/>
  <c r="L124" i="1"/>
  <c r="F124" i="1"/>
  <c r="L123" i="1"/>
  <c r="F123" i="1"/>
  <c r="L122" i="1"/>
  <c r="F122" i="1"/>
  <c r="L120" i="1"/>
  <c r="F120" i="1"/>
  <c r="L118" i="1"/>
  <c r="F118" i="1"/>
  <c r="L117" i="1"/>
  <c r="F117" i="1"/>
  <c r="L112" i="1"/>
  <c r="F112" i="1"/>
  <c r="L111" i="1"/>
  <c r="F111" i="1"/>
  <c r="L106" i="1"/>
  <c r="F106" i="1"/>
  <c r="L100" i="1"/>
  <c r="F100" i="1"/>
  <c r="L93" i="1"/>
  <c r="F93" i="1"/>
  <c r="L90" i="1"/>
  <c r="F90" i="1"/>
  <c r="L79" i="1"/>
  <c r="F79" i="1"/>
  <c r="L73" i="1"/>
  <c r="F73" i="1"/>
  <c r="L62" i="1"/>
  <c r="F62" i="1"/>
  <c r="L59" i="1"/>
  <c r="F59" i="1"/>
  <c r="L58" i="1"/>
  <c r="F58" i="1"/>
  <c r="L56" i="1"/>
  <c r="F56" i="1"/>
  <c r="L55" i="1"/>
  <c r="F55" i="1"/>
  <c r="L53" i="1"/>
  <c r="F53" i="1"/>
  <c r="L52" i="1"/>
  <c r="F52" i="1"/>
  <c r="L51" i="1"/>
  <c r="F51" i="1"/>
  <c r="L31" i="1"/>
  <c r="F31" i="1"/>
  <c r="L30" i="1"/>
  <c r="F30" i="1"/>
  <c r="L23" i="1"/>
  <c r="F23" i="1"/>
  <c r="L17" i="1"/>
  <c r="F17" i="1"/>
  <c r="L16" i="1"/>
  <c r="F16" i="1"/>
  <c r="L15" i="1"/>
  <c r="F15" i="1"/>
  <c r="D48" i="26"/>
  <c r="D23" i="26"/>
  <c r="L30" i="20" l="1"/>
  <c r="F30" i="20"/>
  <c r="G614" i="29"/>
  <c r="G775" i="29"/>
  <c r="F937" i="29"/>
  <c r="L145" i="1"/>
  <c r="G727" i="29"/>
  <c r="D212" i="1" s="1"/>
  <c r="G651" i="29"/>
  <c r="G765" i="29"/>
  <c r="G658" i="29"/>
  <c r="G547" i="29"/>
  <c r="G644" i="29"/>
  <c r="G780" i="29"/>
  <c r="G632" i="29"/>
  <c r="G689" i="29"/>
  <c r="D174" i="1" s="1"/>
  <c r="L174" i="1" s="1"/>
  <c r="L224" i="1"/>
  <c r="F224" i="1"/>
  <c r="G574" i="29"/>
  <c r="G817" i="29"/>
  <c r="D304" i="1" s="1"/>
  <c r="F304" i="1" s="1"/>
  <c r="G741" i="29"/>
  <c r="G529" i="29"/>
  <c r="D12" i="1" s="1"/>
  <c r="L12" i="1" s="1"/>
  <c r="G528" i="29"/>
  <c r="D11" i="1" s="1"/>
  <c r="L11" i="1" s="1"/>
  <c r="G578" i="29"/>
  <c r="D63" i="1" s="1"/>
  <c r="G569" i="29"/>
  <c r="G889" i="29"/>
  <c r="D376" i="1" s="1"/>
  <c r="L376" i="1" s="1"/>
  <c r="G766" i="29"/>
  <c r="G636" i="29"/>
  <c r="G754" i="29"/>
  <c r="G577" i="29"/>
  <c r="D61" i="1" s="1"/>
  <c r="G781" i="29"/>
  <c r="G783" i="29"/>
  <c r="L88" i="1"/>
  <c r="G649" i="29"/>
  <c r="D134" i="1" s="1"/>
  <c r="L134" i="1" s="1"/>
  <c r="H875" i="29"/>
  <c r="G875" i="29" s="1"/>
  <c r="D362" i="1" s="1"/>
  <c r="L362" i="1" s="1"/>
  <c r="H919" i="29"/>
  <c r="G919" i="29" s="1"/>
  <c r="D406" i="1" s="1"/>
  <c r="H818" i="29"/>
  <c r="G818" i="29" s="1"/>
  <c r="D305" i="1" s="1"/>
  <c r="H827" i="29"/>
  <c r="G827" i="29" s="1"/>
  <c r="D314" i="1" s="1"/>
  <c r="H830" i="29"/>
  <c r="G830" i="29" s="1"/>
  <c r="D317" i="1" s="1"/>
  <c r="L317" i="1" s="1"/>
  <c r="H708" i="29"/>
  <c r="G708" i="29" s="1"/>
  <c r="G681" i="29"/>
  <c r="H684" i="29"/>
  <c r="G684" i="29" s="1"/>
  <c r="D169" i="1" s="1"/>
  <c r="H757" i="29"/>
  <c r="G757" i="29" s="1"/>
  <c r="D243" i="1" s="1"/>
  <c r="F243" i="1" s="1"/>
  <c r="G652" i="29"/>
  <c r="H646" i="29"/>
  <c r="G646" i="29" s="1"/>
  <c r="H558" i="29"/>
  <c r="G558" i="29" s="1"/>
  <c r="F166" i="1"/>
  <c r="H520" i="29"/>
  <c r="G598" i="29"/>
  <c r="D83" i="1" s="1"/>
  <c r="F83" i="1" s="1"/>
  <c r="H920" i="29"/>
  <c r="G920" i="29" s="1"/>
  <c r="H748" i="29"/>
  <c r="H545" i="29"/>
  <c r="G545" i="29" s="1"/>
  <c r="D28" i="1" s="1"/>
  <c r="F28" i="1" s="1"/>
  <c r="H779" i="29"/>
  <c r="G779" i="29" s="1"/>
  <c r="D264" i="1" s="1"/>
  <c r="H820" i="29"/>
  <c r="G820" i="29" s="1"/>
  <c r="D307" i="1" s="1"/>
  <c r="G709" i="29"/>
  <c r="H643" i="29"/>
  <c r="G643" i="29" s="1"/>
  <c r="D128" i="1" s="1"/>
  <c r="F128" i="1" s="1"/>
  <c r="G566" i="29"/>
  <c r="D49" i="1" s="1"/>
  <c r="F172" i="1"/>
  <c r="G777" i="29"/>
  <c r="D262" i="1" s="1"/>
  <c r="G782" i="29"/>
  <c r="G642" i="29"/>
  <c r="D127" i="1" s="1"/>
  <c r="F174" i="1"/>
  <c r="G748" i="29"/>
  <c r="D233" i="1" s="1"/>
  <c r="G620" i="29"/>
  <c r="F171" i="1"/>
  <c r="F173" i="1"/>
  <c r="F175" i="1"/>
  <c r="H908" i="29"/>
  <c r="G908" i="29" s="1"/>
  <c r="D395" i="1" s="1"/>
  <c r="G682" i="29"/>
  <c r="D167" i="1" s="1"/>
  <c r="F167" i="1" s="1"/>
  <c r="H675" i="29"/>
  <c r="G675" i="29" s="1"/>
  <c r="D160" i="1" s="1"/>
  <c r="H531" i="29"/>
  <c r="G531" i="29" s="1"/>
  <c r="D14" i="1" s="1"/>
  <c r="L14" i="1" s="1"/>
  <c r="H563" i="29"/>
  <c r="G563" i="29" s="1"/>
  <c r="D46" i="1" s="1"/>
  <c r="L46" i="1" s="1"/>
  <c r="H560" i="29"/>
  <c r="G560" i="29" s="1"/>
  <c r="H935" i="29"/>
  <c r="G935" i="29" s="1"/>
  <c r="I520" i="29"/>
  <c r="H918" i="29"/>
  <c r="G918" i="29" s="1"/>
  <c r="H623" i="29"/>
  <c r="G623" i="29" s="1"/>
  <c r="D108" i="1" s="1"/>
  <c r="H602" i="29"/>
  <c r="G602" i="29" s="1"/>
  <c r="D87" i="1" s="1"/>
  <c r="H798" i="29"/>
  <c r="G798" i="29" s="1"/>
  <c r="D283" i="1" s="1"/>
  <c r="H802" i="29"/>
  <c r="G802" i="29" s="1"/>
  <c r="D287" i="1" s="1"/>
  <c r="H805" i="29"/>
  <c r="G805" i="29" s="1"/>
  <c r="D290" i="1" s="1"/>
  <c r="F290" i="1" s="1"/>
  <c r="H797" i="29"/>
  <c r="G797" i="29" s="1"/>
  <c r="D282" i="1" s="1"/>
  <c r="H801" i="29"/>
  <c r="G801" i="29" s="1"/>
  <c r="D286" i="1" s="1"/>
  <c r="H691" i="29"/>
  <c r="G691" i="29" s="1"/>
  <c r="D176" i="1" s="1"/>
  <c r="H662" i="29"/>
  <c r="G662" i="29" s="1"/>
  <c r="D147" i="1" s="1"/>
  <c r="H848" i="29"/>
  <c r="G848" i="29" s="1"/>
  <c r="D334" i="1" s="1"/>
  <c r="F334" i="1" s="1"/>
  <c r="H834" i="29"/>
  <c r="G834" i="29" s="1"/>
  <c r="D321" i="1" s="1"/>
  <c r="H712" i="29"/>
  <c r="G712" i="29" s="1"/>
  <c r="D197" i="1" s="1"/>
  <c r="H634" i="29"/>
  <c r="G634" i="29" s="1"/>
  <c r="D119" i="1" s="1"/>
  <c r="F119" i="1" s="1"/>
  <c r="G668" i="29"/>
  <c r="G526" i="29"/>
  <c r="D9" i="1" s="1"/>
  <c r="L9" i="1" s="1"/>
  <c r="H525" i="29"/>
  <c r="G525" i="29" s="1"/>
  <c r="D8" i="1" s="1"/>
  <c r="F8" i="1" s="1"/>
  <c r="H524" i="29"/>
  <c r="G524" i="29" s="1"/>
  <c r="D7" i="1" s="1"/>
  <c r="L7" i="1" s="1"/>
  <c r="H631" i="29"/>
  <c r="G631" i="29" s="1"/>
  <c r="D116" i="1" s="1"/>
  <c r="H544" i="29"/>
  <c r="G544" i="29" s="1"/>
  <c r="H825" i="29"/>
  <c r="G825" i="29" s="1"/>
  <c r="D312" i="1" s="1"/>
  <c r="H823" i="29"/>
  <c r="G823" i="29" s="1"/>
  <c r="D310" i="1" s="1"/>
  <c r="L310" i="1" s="1"/>
  <c r="H821" i="29"/>
  <c r="G821" i="29" s="1"/>
  <c r="D308" i="1" s="1"/>
  <c r="H705" i="29"/>
  <c r="G705" i="29" s="1"/>
  <c r="D190" i="1" s="1"/>
  <c r="H804" i="29"/>
  <c r="G804" i="29" s="1"/>
  <c r="D289" i="1" s="1"/>
  <c r="L289" i="1" s="1"/>
  <c r="H737" i="29"/>
  <c r="G737" i="29" s="1"/>
  <c r="G641" i="29"/>
  <c r="H839" i="29"/>
  <c r="G839" i="29" s="1"/>
  <c r="D326" i="1" s="1"/>
  <c r="G522" i="29"/>
  <c r="D5" i="1" s="1"/>
  <c r="H616" i="29"/>
  <c r="G616" i="29" s="1"/>
  <c r="D101" i="1" s="1"/>
  <c r="H591" i="29"/>
  <c r="G591" i="29" s="1"/>
  <c r="H883" i="29"/>
  <c r="G883" i="29" s="1"/>
  <c r="D370" i="1" s="1"/>
  <c r="L370" i="1" s="1"/>
  <c r="H674" i="29"/>
  <c r="G674" i="29" s="1"/>
  <c r="D159" i="1" s="1"/>
  <c r="H666" i="29"/>
  <c r="G666" i="29" s="1"/>
  <c r="D151" i="1" s="1"/>
  <c r="H750" i="29"/>
  <c r="G750" i="29" s="1"/>
  <c r="D235" i="1" s="1"/>
  <c r="G600" i="29"/>
  <c r="D85" i="1" s="1"/>
  <c r="H609" i="29"/>
  <c r="G609" i="29" s="1"/>
  <c r="D94" i="1" s="1"/>
  <c r="H607" i="29"/>
  <c r="L340" i="1"/>
  <c r="L67" i="1"/>
  <c r="F67" i="1"/>
  <c r="H579" i="29"/>
  <c r="G579" i="29" s="1"/>
  <c r="H542" i="29"/>
  <c r="G542" i="29" s="1"/>
  <c r="D25" i="1" s="1"/>
  <c r="H924" i="29"/>
  <c r="G924" i="29" s="1"/>
  <c r="H932" i="29"/>
  <c r="G932" i="29" s="1"/>
  <c r="D419" i="1" s="1"/>
  <c r="H934" i="29"/>
  <c r="G934" i="29" s="1"/>
  <c r="G922" i="29"/>
  <c r="H928" i="29"/>
  <c r="G928" i="29" s="1"/>
  <c r="D415" i="1" s="1"/>
  <c r="H925" i="29"/>
  <c r="G925" i="29" s="1"/>
  <c r="H838" i="29"/>
  <c r="G838" i="29" s="1"/>
  <c r="D325" i="1" s="1"/>
  <c r="G854" i="29"/>
  <c r="D341" i="1" s="1"/>
  <c r="H645" i="29"/>
  <c r="G645" i="29" s="1"/>
  <c r="D130" i="1" s="1"/>
  <c r="F130" i="1" s="1"/>
  <c r="H565" i="29"/>
  <c r="G565" i="29" s="1"/>
  <c r="D48" i="1" s="1"/>
  <c r="H553" i="29"/>
  <c r="G553" i="29" s="1"/>
  <c r="G615" i="29"/>
  <c r="G607" i="29"/>
  <c r="D92" i="1" s="1"/>
  <c r="L92" i="1" s="1"/>
  <c r="G606" i="29"/>
  <c r="H597" i="29"/>
  <c r="G597" i="29" s="1"/>
  <c r="G573" i="29"/>
  <c r="H559" i="29"/>
  <c r="G559" i="29" s="1"/>
  <c r="H890" i="29"/>
  <c r="G890" i="29" s="1"/>
  <c r="D377" i="1" s="1"/>
  <c r="F377" i="1" s="1"/>
  <c r="G728" i="29"/>
  <c r="D213" i="1" s="1"/>
  <c r="F213" i="1" s="1"/>
  <c r="G673" i="29"/>
  <c r="D158" i="1" s="1"/>
  <c r="H696" i="29"/>
  <c r="G696" i="29" s="1"/>
  <c r="D181" i="1" s="1"/>
  <c r="L181" i="1" s="1"/>
  <c r="H933" i="29"/>
  <c r="G933" i="29" s="1"/>
  <c r="H716" i="29"/>
  <c r="G716" i="29" s="1"/>
  <c r="D201" i="1" s="1"/>
  <c r="G774" i="29"/>
  <c r="G778" i="29"/>
  <c r="D263" i="1" s="1"/>
  <c r="G771" i="29"/>
  <c r="D256" i="1" s="1"/>
  <c r="F378" i="1"/>
  <c r="H546" i="29"/>
  <c r="G546" i="29" s="1"/>
  <c r="H909" i="29"/>
  <c r="G909" i="29" s="1"/>
  <c r="D396" i="1" s="1"/>
  <c r="H930" i="29"/>
  <c r="G930" i="29" s="1"/>
  <c r="D417" i="1" s="1"/>
  <c r="H557" i="29"/>
  <c r="G557" i="29" s="1"/>
  <c r="H543" i="29"/>
  <c r="G543" i="29" s="1"/>
  <c r="H847" i="29"/>
  <c r="G847" i="29" s="1"/>
  <c r="D335" i="1" s="1"/>
  <c r="F376" i="1"/>
  <c r="H678" i="29"/>
  <c r="G678" i="29" s="1"/>
  <c r="D163" i="1" s="1"/>
  <c r="H669" i="29"/>
  <c r="G669" i="29" s="1"/>
  <c r="D154" i="1" s="1"/>
  <c r="H807" i="29"/>
  <c r="G807" i="29" s="1"/>
  <c r="D292" i="1" s="1"/>
  <c r="H677" i="29"/>
  <c r="G677" i="29" s="1"/>
  <c r="D162" i="1" s="1"/>
  <c r="L162" i="1" s="1"/>
  <c r="H715" i="29"/>
  <c r="G715" i="29" s="1"/>
  <c r="D200" i="1" s="1"/>
  <c r="H714" i="29"/>
  <c r="G714" i="29" s="1"/>
  <c r="D199" i="1" s="1"/>
  <c r="H738" i="29"/>
  <c r="G738" i="29" s="1"/>
  <c r="D223" i="1" s="1"/>
  <c r="L223" i="1" s="1"/>
  <c r="G792" i="29"/>
  <c r="D277" i="1" s="1"/>
  <c r="F277" i="1" s="1"/>
  <c r="H822" i="29"/>
  <c r="G822" i="29" s="1"/>
  <c r="D309" i="1" s="1"/>
  <c r="H816" i="29"/>
  <c r="G816" i="29" s="1"/>
  <c r="D303" i="1" s="1"/>
  <c r="H833" i="29"/>
  <c r="G833" i="29" s="1"/>
  <c r="D320" i="1" s="1"/>
  <c r="F135" i="1"/>
  <c r="H803" i="29"/>
  <c r="G803" i="29" s="1"/>
  <c r="D288" i="1" s="1"/>
  <c r="H717" i="29"/>
  <c r="G717" i="29" s="1"/>
  <c r="D202" i="1" s="1"/>
  <c r="H672" i="29"/>
  <c r="G672" i="29" s="1"/>
  <c r="D157" i="1" s="1"/>
  <c r="H676" i="29"/>
  <c r="G676" i="29" s="1"/>
  <c r="D161" i="1" s="1"/>
  <c r="H768" i="29"/>
  <c r="G768" i="29" s="1"/>
  <c r="D253" i="1" s="1"/>
  <c r="H648" i="29"/>
  <c r="G648" i="29" s="1"/>
  <c r="D133" i="1" s="1"/>
  <c r="L133" i="1" s="1"/>
  <c r="H604" i="29"/>
  <c r="G604" i="29" s="1"/>
  <c r="D89" i="1" s="1"/>
  <c r="H599" i="29"/>
  <c r="G599" i="29" s="1"/>
  <c r="D84" i="1" s="1"/>
  <c r="F84" i="1" s="1"/>
  <c r="H596" i="29"/>
  <c r="G596" i="29" s="1"/>
  <c r="D81" i="1" s="1"/>
  <c r="H592" i="29"/>
  <c r="G592" i="29" s="1"/>
  <c r="H629" i="29"/>
  <c r="G629" i="29" s="1"/>
  <c r="D114" i="1" s="1"/>
  <c r="H624" i="29"/>
  <c r="G624" i="29" s="1"/>
  <c r="D109" i="1" s="1"/>
  <c r="H570" i="29"/>
  <c r="G570" i="29" s="1"/>
  <c r="H931" i="29"/>
  <c r="G931" i="29" s="1"/>
  <c r="D418" i="1" s="1"/>
  <c r="F86" i="1"/>
  <c r="H914" i="29"/>
  <c r="G914" i="29" s="1"/>
  <c r="D401" i="1" s="1"/>
  <c r="F401" i="1" s="1"/>
  <c r="H860" i="29"/>
  <c r="G860" i="29" s="1"/>
  <c r="D347" i="1" s="1"/>
  <c r="F347" i="1" s="1"/>
  <c r="H859" i="29"/>
  <c r="G859" i="29" s="1"/>
  <c r="D346" i="1" s="1"/>
  <c r="H862" i="29"/>
  <c r="G862" i="29" s="1"/>
  <c r="D349" i="1" s="1"/>
  <c r="G861" i="29"/>
  <c r="D348" i="1" s="1"/>
  <c r="L348" i="1" s="1"/>
  <c r="H907" i="29"/>
  <c r="G907" i="29" s="1"/>
  <c r="D394" i="1" s="1"/>
  <c r="H911" i="29"/>
  <c r="G911" i="29" s="1"/>
  <c r="D398" i="1" s="1"/>
  <c r="H927" i="29"/>
  <c r="G927" i="29" s="1"/>
  <c r="F9" i="25"/>
  <c r="G773" i="29"/>
  <c r="D258" i="1" s="1"/>
  <c r="G622" i="29"/>
  <c r="D107" i="1" s="1"/>
  <c r="G683" i="29"/>
  <c r="D168" i="1" s="1"/>
  <c r="L168" i="1" s="1"/>
  <c r="G720" i="29"/>
  <c r="D205" i="1" s="1"/>
  <c r="H535" i="29"/>
  <c r="G535" i="29" s="1"/>
  <c r="H916" i="29"/>
  <c r="G916" i="29" s="1"/>
  <c r="D403" i="1" s="1"/>
  <c r="H665" i="29"/>
  <c r="G665" i="29" s="1"/>
  <c r="D150" i="1" s="1"/>
  <c r="H755" i="29"/>
  <c r="G755" i="29" s="1"/>
  <c r="D240" i="1" s="1"/>
  <c r="L240" i="1" s="1"/>
  <c r="H680" i="29"/>
  <c r="G680" i="29" s="1"/>
  <c r="D165" i="1" s="1"/>
  <c r="F165" i="1" s="1"/>
  <c r="H770" i="29"/>
  <c r="G770" i="29" s="1"/>
  <c r="H653" i="29"/>
  <c r="G653" i="29" s="1"/>
  <c r="D138" i="1" s="1"/>
  <c r="H552" i="29"/>
  <c r="G552" i="29" s="1"/>
  <c r="S226" i="29"/>
  <c r="R226" i="29" s="1"/>
  <c r="H824" i="29"/>
  <c r="G824" i="29" s="1"/>
  <c r="D311" i="1" s="1"/>
  <c r="H819" i="29"/>
  <c r="G819" i="29" s="1"/>
  <c r="D306" i="1" s="1"/>
  <c r="G799" i="29"/>
  <c r="H841" i="29"/>
  <c r="G841" i="29" s="1"/>
  <c r="D328" i="1" s="1"/>
  <c r="H711" i="29"/>
  <c r="G711" i="29" s="1"/>
  <c r="D196" i="1" s="1"/>
  <c r="G595" i="29"/>
  <c r="D80" i="1" s="1"/>
  <c r="G800" i="29"/>
  <c r="D285" i="1" s="1"/>
  <c r="F285" i="1" s="1"/>
  <c r="H713" i="29"/>
  <c r="G713" i="29" s="1"/>
  <c r="H707" i="29"/>
  <c r="G707" i="29" s="1"/>
  <c r="D192" i="1" s="1"/>
  <c r="H703" i="29"/>
  <c r="G703" i="29" s="1"/>
  <c r="D188" i="1" s="1"/>
  <c r="H699" i="29"/>
  <c r="G699" i="29" s="1"/>
  <c r="D184" i="1" s="1"/>
  <c r="H698" i="29"/>
  <c r="G698" i="29" s="1"/>
  <c r="D183" i="1" s="1"/>
  <c r="H697" i="29"/>
  <c r="G697" i="29" s="1"/>
  <c r="D182" i="1" s="1"/>
  <c r="F182" i="1" s="1"/>
  <c r="H700" i="29"/>
  <c r="G700" i="29" s="1"/>
  <c r="D185" i="1" s="1"/>
  <c r="L185" i="1" s="1"/>
  <c r="H746" i="29"/>
  <c r="G746" i="29" s="1"/>
  <c r="H611" i="29"/>
  <c r="G611" i="29" s="1"/>
  <c r="D96" i="1" s="1"/>
  <c r="H628" i="29"/>
  <c r="G628" i="29" s="1"/>
  <c r="D113" i="1" s="1"/>
  <c r="H625" i="29"/>
  <c r="G625" i="29" s="1"/>
  <c r="D110" i="1" s="1"/>
  <c r="F110" i="1" s="1"/>
  <c r="H589" i="29"/>
  <c r="G589" i="29" s="1"/>
  <c r="H584" i="29"/>
  <c r="G584" i="29" s="1"/>
  <c r="H581" i="29"/>
  <c r="G581" i="29" s="1"/>
  <c r="H536" i="29"/>
  <c r="G536" i="29" s="1"/>
  <c r="G815" i="29"/>
  <c r="D300" i="1" s="1"/>
  <c r="L300" i="1" s="1"/>
  <c r="G874" i="29"/>
  <c r="D361" i="1" s="1"/>
  <c r="G725" i="29"/>
  <c r="D210" i="1" s="1"/>
  <c r="H856" i="29"/>
  <c r="G856" i="29" s="1"/>
  <c r="D343" i="1" s="1"/>
  <c r="G756" i="29"/>
  <c r="D241" i="1" s="1"/>
  <c r="G794" i="29"/>
  <c r="D279" i="1" s="1"/>
  <c r="F279" i="1" s="1"/>
  <c r="S222" i="29"/>
  <c r="R222" i="29" s="1"/>
  <c r="S215" i="29"/>
  <c r="R215" i="29" s="1"/>
  <c r="L18" i="20" s="1"/>
  <c r="S211" i="29"/>
  <c r="R211" i="29" s="1"/>
  <c r="D12" i="20" s="1"/>
  <c r="F12" i="20" s="1"/>
  <c r="F11" i="20" s="1"/>
  <c r="S220" i="29"/>
  <c r="R220" i="29" s="1"/>
  <c r="D23" i="20" s="1"/>
  <c r="F23" i="20" s="1"/>
  <c r="S219" i="29"/>
  <c r="R219" i="29" s="1"/>
  <c r="D22" i="20" s="1"/>
  <c r="F22" i="20" s="1"/>
  <c r="S218" i="29"/>
  <c r="R218" i="29" s="1"/>
  <c r="D21" i="20" s="1"/>
  <c r="F21" i="20" s="1"/>
  <c r="S223" i="29"/>
  <c r="R223" i="29" s="1"/>
  <c r="D26" i="20" s="1"/>
  <c r="F26" i="20" s="1"/>
  <c r="H826" i="29"/>
  <c r="G826" i="29" s="1"/>
  <c r="D313" i="1" s="1"/>
  <c r="S224" i="29"/>
  <c r="R224" i="29" s="1"/>
  <c r="D27" i="20" s="1"/>
  <c r="S213" i="29"/>
  <c r="R213" i="29" s="1"/>
  <c r="D16" i="20" s="1"/>
  <c r="F16" i="20" s="1"/>
  <c r="H836" i="29"/>
  <c r="G836" i="29" s="1"/>
  <c r="D323" i="1" s="1"/>
  <c r="H828" i="29"/>
  <c r="G828" i="29" s="1"/>
  <c r="D315" i="1" s="1"/>
  <c r="L315" i="1" s="1"/>
  <c r="H710" i="29"/>
  <c r="G710" i="29" s="1"/>
  <c r="D195" i="1" s="1"/>
  <c r="H808" i="29"/>
  <c r="G808" i="29" s="1"/>
  <c r="D293" i="1" s="1"/>
  <c r="L293" i="1" s="1"/>
  <c r="H806" i="29"/>
  <c r="G806" i="29" s="1"/>
  <c r="D291" i="1" s="1"/>
  <c r="L291" i="1" s="1"/>
  <c r="H556" i="29"/>
  <c r="G556" i="29" s="1"/>
  <c r="H555" i="29"/>
  <c r="G555" i="29" s="1"/>
  <c r="H551" i="29"/>
  <c r="G551" i="29" s="1"/>
  <c r="H550" i="29"/>
  <c r="G550" i="29" s="1"/>
  <c r="H549" i="29"/>
  <c r="G549" i="29" s="1"/>
  <c r="H593" i="29"/>
  <c r="G593" i="29" s="1"/>
  <c r="H580" i="29"/>
  <c r="G580" i="29" s="1"/>
  <c r="H530" i="29"/>
  <c r="G530" i="29" s="1"/>
  <c r="H527" i="29"/>
  <c r="G527" i="29" s="1"/>
  <c r="D10" i="1" s="1"/>
  <c r="H523" i="29"/>
  <c r="G523" i="29" s="1"/>
  <c r="D6" i="1" s="1"/>
  <c r="H647" i="29"/>
  <c r="G647" i="29" s="1"/>
  <c r="D132" i="1" s="1"/>
  <c r="H640" i="29"/>
  <c r="G640" i="29" s="1"/>
  <c r="D125" i="1" s="1"/>
  <c r="H562" i="29"/>
  <c r="G562" i="29" s="1"/>
  <c r="H538" i="29"/>
  <c r="G538" i="29" s="1"/>
  <c r="H537" i="29"/>
  <c r="G537" i="29" s="1"/>
  <c r="D20" i="1" s="1"/>
  <c r="H851" i="29"/>
  <c r="G851" i="29" s="1"/>
  <c r="D338" i="1" s="1"/>
  <c r="F338" i="1" s="1"/>
  <c r="H661" i="29"/>
  <c r="G661" i="29" s="1"/>
  <c r="D146" i="1" s="1"/>
  <c r="H767" i="29"/>
  <c r="G767" i="29" s="1"/>
  <c r="D252" i="1" s="1"/>
  <c r="F252" i="1" s="1"/>
  <c r="G619" i="29"/>
  <c r="D104" i="1" s="1"/>
  <c r="F104" i="1" s="1"/>
  <c r="G785" i="29"/>
  <c r="D270" i="1" s="1"/>
  <c r="G571" i="29"/>
  <c r="H590" i="29"/>
  <c r="G590" i="29" s="1"/>
  <c r="G685" i="29"/>
  <c r="D170" i="1" s="1"/>
  <c r="S207" i="29"/>
  <c r="R207" i="29" s="1"/>
  <c r="D6" i="20" s="1"/>
  <c r="S214" i="29"/>
  <c r="R214" i="29" s="1"/>
  <c r="D17" i="20" s="1"/>
  <c r="S210" i="29"/>
  <c r="R210" i="29" s="1"/>
  <c r="L9" i="20" s="1"/>
  <c r="S209" i="29"/>
  <c r="R209" i="29" s="1"/>
  <c r="D8" i="20" s="1"/>
  <c r="S208" i="29"/>
  <c r="R208" i="29" s="1"/>
  <c r="D7" i="20" s="1"/>
  <c r="H884" i="29"/>
  <c r="G884" i="29" s="1"/>
  <c r="D371" i="1" s="1"/>
  <c r="H829" i="29"/>
  <c r="G829" i="29" s="1"/>
  <c r="D316" i="1" s="1"/>
  <c r="H753" i="29"/>
  <c r="G753" i="29" s="1"/>
  <c r="H846" i="29"/>
  <c r="G846" i="29" s="1"/>
  <c r="D333" i="1" s="1"/>
  <c r="S231" i="29"/>
  <c r="R231" i="29" s="1"/>
  <c r="S216" i="29"/>
  <c r="R216" i="29" s="1"/>
  <c r="D19" i="20" s="1"/>
  <c r="F19" i="20" s="1"/>
  <c r="H906" i="29"/>
  <c r="G906" i="29" s="1"/>
  <c r="H844" i="29"/>
  <c r="G844" i="29" s="1"/>
  <c r="D331" i="1" s="1"/>
  <c r="L331" i="1" s="1"/>
  <c r="H734" i="29"/>
  <c r="H718" i="29"/>
  <c r="G718" i="29" s="1"/>
  <c r="D203" i="1" s="1"/>
  <c r="H852" i="29"/>
  <c r="G852" i="29" s="1"/>
  <c r="D339" i="1" s="1"/>
  <c r="H586" i="29"/>
  <c r="G586" i="29" s="1"/>
  <c r="D71" i="1" s="1"/>
  <c r="H541" i="29"/>
  <c r="G541" i="29" s="1"/>
  <c r="D24" i="1" s="1"/>
  <c r="H564" i="29"/>
  <c r="H840" i="29"/>
  <c r="G840" i="29" s="1"/>
  <c r="D327" i="1" s="1"/>
  <c r="L327" i="1" s="1"/>
  <c r="H868" i="29"/>
  <c r="H835" i="29"/>
  <c r="G835" i="29" s="1"/>
  <c r="D322" i="1" s="1"/>
  <c r="L322" i="1" s="1"/>
  <c r="H837" i="29"/>
  <c r="H832" i="29"/>
  <c r="H610" i="29"/>
  <c r="G610" i="29" s="1"/>
  <c r="D95" i="1" s="1"/>
  <c r="H871" i="29"/>
  <c r="H704" i="29"/>
  <c r="H706" i="29"/>
  <c r="H726" i="29"/>
  <c r="G726" i="29" s="1"/>
  <c r="D211" i="1" s="1"/>
  <c r="H831" i="29"/>
  <c r="G831" i="29" s="1"/>
  <c r="H842" i="29"/>
  <c r="G842" i="29" s="1"/>
  <c r="H845" i="29"/>
  <c r="H921" i="29"/>
  <c r="H618" i="29"/>
  <c r="G618" i="29" s="1"/>
  <c r="D103" i="1" s="1"/>
  <c r="H561" i="29"/>
  <c r="G561" i="29" s="1"/>
  <c r="D44" i="1" s="1"/>
  <c r="H539" i="29"/>
  <c r="G539" i="29" s="1"/>
  <c r="D22" i="1" s="1"/>
  <c r="F72" i="1"/>
  <c r="G588" i="29"/>
  <c r="L359" i="1"/>
  <c r="L82" i="1"/>
  <c r="F91" i="1"/>
  <c r="L105" i="1"/>
  <c r="L115" i="1"/>
  <c r="F136" i="1"/>
  <c r="F194" i="1"/>
  <c r="L242" i="1"/>
  <c r="D353" i="1"/>
  <c r="D363" i="1"/>
  <c r="D379" i="1"/>
  <c r="L420" i="1"/>
  <c r="G540" i="29"/>
  <c r="S221" i="29"/>
  <c r="R221" i="29" s="1"/>
  <c r="D24" i="20" s="1"/>
  <c r="F24" i="20" s="1"/>
  <c r="S217" i="29"/>
  <c r="R217" i="29" s="1"/>
  <c r="D20" i="20" s="1"/>
  <c r="F20" i="20" s="1"/>
  <c r="S229" i="29"/>
  <c r="R229" i="29" s="1"/>
  <c r="D32" i="20" s="1"/>
  <c r="F32" i="20" s="1"/>
  <c r="S212" i="29"/>
  <c r="R212" i="29" s="1"/>
  <c r="D15" i="20" s="1"/>
  <c r="F15" i="20" s="1"/>
  <c r="S205" i="29"/>
  <c r="S228" i="29"/>
  <c r="R228" i="29" s="1"/>
  <c r="D31" i="20" s="1"/>
  <c r="F31" i="20" s="1"/>
  <c r="L8" i="20" l="1"/>
  <c r="F8" i="20"/>
  <c r="L17" i="20"/>
  <c r="F17" i="20"/>
  <c r="F14" i="20" s="1"/>
  <c r="L7" i="20"/>
  <c r="F7" i="20"/>
  <c r="L6" i="20"/>
  <c r="F6" i="20"/>
  <c r="F5" i="20" s="1"/>
  <c r="L27" i="20"/>
  <c r="F27" i="20"/>
  <c r="L243" i="1"/>
  <c r="H937" i="29"/>
  <c r="F212" i="1"/>
  <c r="L212" i="1"/>
  <c r="L49" i="1"/>
  <c r="F49" i="1"/>
  <c r="F61" i="1"/>
  <c r="L61" i="1"/>
  <c r="F63" i="1"/>
  <c r="L63" i="1"/>
  <c r="D57" i="1"/>
  <c r="L57" i="1" s="1"/>
  <c r="L304" i="1"/>
  <c r="D267" i="1"/>
  <c r="F267" i="1" s="1"/>
  <c r="D259" i="1"/>
  <c r="F259" i="1" s="1"/>
  <c r="F134" i="1"/>
  <c r="L83" i="1"/>
  <c r="L166" i="1"/>
  <c r="F159" i="1"/>
  <c r="L159" i="1"/>
  <c r="F160" i="1"/>
  <c r="L160" i="1"/>
  <c r="F233" i="1"/>
  <c r="L233" i="1"/>
  <c r="F127" i="1"/>
  <c r="L127" i="1"/>
  <c r="F262" i="1"/>
  <c r="L262" i="1"/>
  <c r="L167" i="1"/>
  <c r="L203" i="1"/>
  <c r="F203" i="1"/>
  <c r="L176" i="1"/>
  <c r="F176" i="1"/>
  <c r="L334" i="1"/>
  <c r="F310" i="1"/>
  <c r="F395" i="1"/>
  <c r="L395" i="1"/>
  <c r="L346" i="1"/>
  <c r="F346" i="1"/>
  <c r="L48" i="1"/>
  <c r="F48" i="1"/>
  <c r="L264" i="1"/>
  <c r="F264" i="1"/>
  <c r="L263" i="1"/>
  <c r="L341" i="1"/>
  <c r="F341" i="1"/>
  <c r="D238" i="1"/>
  <c r="L238" i="1" s="1"/>
  <c r="L349" i="1"/>
  <c r="F349" i="1"/>
  <c r="L158" i="1"/>
  <c r="F158" i="1"/>
  <c r="L28" i="1"/>
  <c r="F14" i="1"/>
  <c r="L8" i="1"/>
  <c r="F11" i="1"/>
  <c r="L119" i="1"/>
  <c r="F12" i="1"/>
  <c r="F9" i="1"/>
  <c r="F7" i="1"/>
  <c r="F300" i="1"/>
  <c r="L305" i="1"/>
  <c r="F305" i="1"/>
  <c r="L306" i="1"/>
  <c r="F306" i="1"/>
  <c r="L307" i="1"/>
  <c r="F307" i="1"/>
  <c r="L303" i="1"/>
  <c r="F303" i="1"/>
  <c r="L258" i="1"/>
  <c r="F258" i="1"/>
  <c r="F23" i="25"/>
  <c r="F32" i="25"/>
  <c r="F27" i="25"/>
  <c r="F17" i="25"/>
  <c r="F15" i="25"/>
  <c r="F14" i="25"/>
  <c r="F13" i="25"/>
  <c r="F11" i="25"/>
  <c r="F36" i="25"/>
  <c r="F30" i="25"/>
  <c r="F19" i="25"/>
  <c r="F16" i="25"/>
  <c r="F12" i="25"/>
  <c r="F10" i="25"/>
  <c r="D18" i="1"/>
  <c r="F18" i="1" s="1"/>
  <c r="D76" i="1"/>
  <c r="F76" i="1" s="1"/>
  <c r="D75" i="1"/>
  <c r="F75" i="1" s="1"/>
  <c r="D77" i="1"/>
  <c r="L77" i="1" s="1"/>
  <c r="D54" i="1"/>
  <c r="L54" i="1" s="1"/>
  <c r="D40" i="1"/>
  <c r="L40" i="1" s="1"/>
  <c r="D21" i="1"/>
  <c r="L21" i="1" s="1"/>
  <c r="D45" i="1"/>
  <c r="L45" i="1" s="1"/>
  <c r="D13" i="1"/>
  <c r="L13" i="1" s="1"/>
  <c r="D65" i="1"/>
  <c r="L65" i="1" s="1"/>
  <c r="D78" i="1"/>
  <c r="F78" i="1" s="1"/>
  <c r="D32" i="1"/>
  <c r="L32" i="1" s="1"/>
  <c r="D33" i="1"/>
  <c r="L33" i="1" s="1"/>
  <c r="D34" i="1"/>
  <c r="L34" i="1" s="1"/>
  <c r="D38" i="1"/>
  <c r="L38" i="1" s="1"/>
  <c r="D39" i="1"/>
  <c r="L39" i="1" s="1"/>
  <c r="D36" i="1"/>
  <c r="L36" i="1" s="1"/>
  <c r="D29" i="1"/>
  <c r="L29" i="1" s="1"/>
  <c r="D26" i="1"/>
  <c r="F26" i="1" s="1"/>
  <c r="D42" i="1"/>
  <c r="L42" i="1" s="1"/>
  <c r="D27" i="1"/>
  <c r="F27" i="1" s="1"/>
  <c r="F210" i="1"/>
  <c r="L210" i="1"/>
  <c r="F202" i="1"/>
  <c r="L202" i="1"/>
  <c r="F201" i="1"/>
  <c r="L201" i="1"/>
  <c r="F200" i="1"/>
  <c r="L200" i="1"/>
  <c r="F199" i="1"/>
  <c r="L199" i="1"/>
  <c r="D19" i="1"/>
  <c r="L19" i="1" s="1"/>
  <c r="D66" i="1"/>
  <c r="F66" i="1" s="1"/>
  <c r="D69" i="1"/>
  <c r="F69" i="1" s="1"/>
  <c r="D74" i="1"/>
  <c r="F74" i="1" s="1"/>
  <c r="F192" i="1"/>
  <c r="L192" i="1"/>
  <c r="D198" i="1"/>
  <c r="L198" i="1" s="1"/>
  <c r="D64" i="1"/>
  <c r="L64" i="1" s="1"/>
  <c r="D43" i="1"/>
  <c r="F43" i="1" s="1"/>
  <c r="D41" i="1"/>
  <c r="L41" i="1" s="1"/>
  <c r="D35" i="1"/>
  <c r="L35" i="1" s="1"/>
  <c r="F154" i="1"/>
  <c r="L154" i="1"/>
  <c r="F205" i="1"/>
  <c r="L205" i="1"/>
  <c r="F107" i="1"/>
  <c r="L107" i="1"/>
  <c r="L308" i="1"/>
  <c r="F308" i="1"/>
  <c r="F138" i="1"/>
  <c r="L138" i="1"/>
  <c r="F240" i="1"/>
  <c r="L130" i="1"/>
  <c r="F311" i="1"/>
  <c r="L311" i="1"/>
  <c r="L312" i="1"/>
  <c r="F312" i="1"/>
  <c r="F371" i="1"/>
  <c r="L371" i="1"/>
  <c r="G837" i="29"/>
  <c r="D324" i="1" s="1"/>
  <c r="L287" i="1"/>
  <c r="F287" i="1"/>
  <c r="G734" i="29"/>
  <c r="D219" i="1" s="1"/>
  <c r="G845" i="29"/>
  <c r="D332" i="1" s="1"/>
  <c r="L184" i="1"/>
  <c r="F184" i="1"/>
  <c r="F183" i="1"/>
  <c r="L183" i="1"/>
  <c r="F163" i="1"/>
  <c r="L163" i="1"/>
  <c r="D329" i="1"/>
  <c r="L329" i="1" s="1"/>
  <c r="D318" i="1"/>
  <c r="L318" i="1" s="1"/>
  <c r="G832" i="29"/>
  <c r="D319" i="1" s="1"/>
  <c r="L211" i="1"/>
  <c r="F211" i="1"/>
  <c r="G706" i="29"/>
  <c r="D191" i="1" s="1"/>
  <c r="G868" i="29"/>
  <c r="D355" i="1" s="1"/>
  <c r="G871" i="29"/>
  <c r="D358" i="1" s="1"/>
  <c r="G704" i="29"/>
  <c r="D189" i="1" s="1"/>
  <c r="L116" i="1"/>
  <c r="F116" i="1"/>
  <c r="F339" i="1"/>
  <c r="L339" i="1"/>
  <c r="L161" i="1"/>
  <c r="F161" i="1"/>
  <c r="G564" i="29"/>
  <c r="L44" i="1"/>
  <c r="F5" i="1"/>
  <c r="L5" i="1"/>
  <c r="L394" i="1"/>
  <c r="F394" i="1"/>
  <c r="L398" i="1"/>
  <c r="F398" i="1"/>
  <c r="G921" i="29"/>
  <c r="D408" i="1" s="1"/>
  <c r="F280" i="1"/>
  <c r="F429" i="1" s="1"/>
  <c r="F315" i="1"/>
  <c r="L401" i="1"/>
  <c r="F362" i="1"/>
  <c r="F256" i="1"/>
  <c r="F418" i="1"/>
  <c r="F46" i="1"/>
  <c r="L403" i="1"/>
  <c r="F359" i="1"/>
  <c r="F322" i="1"/>
  <c r="L335" i="1"/>
  <c r="F420" i="1"/>
  <c r="L418" i="1"/>
  <c r="F348" i="1"/>
  <c r="L285" i="1"/>
  <c r="F185" i="1"/>
  <c r="F162" i="1"/>
  <c r="F115" i="1"/>
  <c r="F92" i="1"/>
  <c r="F403" i="1"/>
  <c r="F335" i="1"/>
  <c r="F317" i="1"/>
  <c r="F291" i="1"/>
  <c r="F44" i="1"/>
  <c r="F327" i="1"/>
  <c r="F289" i="1"/>
  <c r="L22" i="1"/>
  <c r="L396" i="1"/>
  <c r="F396" i="1"/>
  <c r="F353" i="1"/>
  <c r="L353" i="1"/>
  <c r="L320" i="1"/>
  <c r="F320" i="1"/>
  <c r="F235" i="1"/>
  <c r="L169" i="1"/>
  <c r="L129" i="1"/>
  <c r="L125" i="1"/>
  <c r="F125" i="1"/>
  <c r="L113" i="1"/>
  <c r="F113" i="1"/>
  <c r="L109" i="1"/>
  <c r="L252" i="1"/>
  <c r="L81" i="1"/>
  <c r="F81" i="1"/>
  <c r="L71" i="1"/>
  <c r="F71" i="1"/>
  <c r="L68" i="1"/>
  <c r="F68" i="1"/>
  <c r="F379" i="1"/>
  <c r="L360" i="1"/>
  <c r="F360" i="1"/>
  <c r="L80" i="1"/>
  <c r="F314" i="1"/>
  <c r="L256" i="1"/>
  <c r="L72" i="1"/>
  <c r="F80" i="1"/>
  <c r="L314" i="1"/>
  <c r="L103" i="1"/>
  <c r="F103" i="1"/>
  <c r="F82" i="1"/>
  <c r="F293" i="1"/>
  <c r="L231" i="1"/>
  <c r="L197" i="1"/>
  <c r="F197" i="1"/>
  <c r="L195" i="1"/>
  <c r="F195" i="1"/>
  <c r="L313" i="1"/>
  <c r="F313" i="1"/>
  <c r="L422" i="1"/>
  <c r="L419" i="1"/>
  <c r="L417" i="1"/>
  <c r="L347" i="1"/>
  <c r="F241" i="1"/>
  <c r="F222" i="1"/>
  <c r="L241" i="1"/>
  <c r="L235" i="1"/>
  <c r="L222" i="1"/>
  <c r="F181" i="1"/>
  <c r="F169" i="1"/>
  <c r="F168" i="1"/>
  <c r="F133" i="1"/>
  <c r="F129" i="1"/>
  <c r="F109" i="1"/>
  <c r="F105" i="1"/>
  <c r="F331" i="1"/>
  <c r="F231" i="1"/>
  <c r="L292" i="1"/>
  <c r="F292" i="1"/>
  <c r="L25" i="1"/>
  <c r="F25" i="1"/>
  <c r="L328" i="1"/>
  <c r="F328" i="1"/>
  <c r="L326" i="1"/>
  <c r="F326" i="1"/>
  <c r="L6" i="1"/>
  <c r="L343" i="1"/>
  <c r="F333" i="1"/>
  <c r="L325" i="1"/>
  <c r="L323" i="1"/>
  <c r="L316" i="1"/>
  <c r="L290" i="1"/>
  <c r="L288" i="1"/>
  <c r="L279" i="1"/>
  <c r="L270" i="1"/>
  <c r="L253" i="1"/>
  <c r="F253" i="1"/>
  <c r="L24" i="1"/>
  <c r="L20" i="1"/>
  <c r="F20" i="1"/>
  <c r="L10" i="1"/>
  <c r="L415" i="1"/>
  <c r="F415" i="1"/>
  <c r="L363" i="1"/>
  <c r="F363" i="1"/>
  <c r="L361" i="1"/>
  <c r="F361" i="1"/>
  <c r="L321" i="1"/>
  <c r="F321" i="1"/>
  <c r="L286" i="1"/>
  <c r="F286" i="1"/>
  <c r="L406" i="1"/>
  <c r="F406" i="1"/>
  <c r="F242" i="1"/>
  <c r="L226" i="1"/>
  <c r="F223" i="1"/>
  <c r="L213" i="1"/>
  <c r="L196" i="1"/>
  <c r="L194" i="1"/>
  <c r="L190" i="1"/>
  <c r="L188" i="1"/>
  <c r="L182" i="1"/>
  <c r="L170" i="1"/>
  <c r="L377" i="1"/>
  <c r="L165" i="1"/>
  <c r="L157" i="1"/>
  <c r="L136" i="1"/>
  <c r="L132" i="1"/>
  <c r="L128" i="1"/>
  <c r="L114" i="1"/>
  <c r="L110" i="1"/>
  <c r="L108" i="1"/>
  <c r="L104" i="1"/>
  <c r="L101" i="1"/>
  <c r="L91" i="1"/>
  <c r="L87" i="1"/>
  <c r="F422" i="1"/>
  <c r="F419" i="1"/>
  <c r="F417" i="1"/>
  <c r="F370" i="1"/>
  <c r="L338" i="1"/>
  <c r="F270" i="1"/>
  <c r="F188" i="1"/>
  <c r="F170" i="1"/>
  <c r="F157" i="1"/>
  <c r="F132" i="1"/>
  <c r="F114" i="1"/>
  <c r="F108" i="1"/>
  <c r="F101" i="1"/>
  <c r="F87" i="1"/>
  <c r="F6" i="1"/>
  <c r="L379" i="1"/>
  <c r="L333" i="1"/>
  <c r="F316" i="1"/>
  <c r="F288" i="1"/>
  <c r="F226" i="1"/>
  <c r="F196" i="1"/>
  <c r="F190" i="1"/>
  <c r="F24" i="1"/>
  <c r="F10" i="1"/>
  <c r="L309" i="1"/>
  <c r="F309" i="1"/>
  <c r="L277" i="1"/>
  <c r="F343" i="1"/>
  <c r="F325" i="1"/>
  <c r="F323" i="1"/>
  <c r="L151" i="1"/>
  <c r="F151" i="1"/>
  <c r="L150" i="1"/>
  <c r="F150" i="1"/>
  <c r="L147" i="1"/>
  <c r="F147" i="1"/>
  <c r="L146" i="1"/>
  <c r="F146" i="1"/>
  <c r="L121" i="1"/>
  <c r="F121" i="1"/>
  <c r="L99" i="1"/>
  <c r="F99" i="1"/>
  <c r="L98" i="1"/>
  <c r="F98" i="1"/>
  <c r="L97" i="1"/>
  <c r="F97" i="1"/>
  <c r="L96" i="1"/>
  <c r="F96" i="1"/>
  <c r="L95" i="1"/>
  <c r="F95" i="1"/>
  <c r="L94" i="1"/>
  <c r="F94" i="1"/>
  <c r="L89" i="1"/>
  <c r="F89" i="1"/>
  <c r="L85" i="1"/>
  <c r="F85" i="1"/>
  <c r="L84" i="1"/>
  <c r="L282" i="1"/>
  <c r="F282" i="1"/>
  <c r="L283" i="1"/>
  <c r="F283" i="1"/>
  <c r="L29" i="20"/>
  <c r="L19" i="20"/>
  <c r="L32" i="20"/>
  <c r="L21" i="20"/>
  <c r="L25" i="20"/>
  <c r="S232" i="29"/>
  <c r="L26" i="20"/>
  <c r="L5" i="20"/>
  <c r="L23" i="20"/>
  <c r="L24" i="20"/>
  <c r="L20" i="20"/>
  <c r="L28" i="20"/>
  <c r="L31" i="20"/>
  <c r="L22" i="20"/>
  <c r="L15" i="20"/>
  <c r="L12" i="20"/>
  <c r="L11" i="20" s="1"/>
  <c r="L16" i="20"/>
  <c r="F40" i="20" l="1"/>
  <c r="F57" i="1"/>
  <c r="F19" i="1"/>
  <c r="L267" i="1"/>
  <c r="L259" i="1"/>
  <c r="F198" i="1"/>
  <c r="L78" i="1"/>
  <c r="F38" i="1"/>
  <c r="F45" i="1"/>
  <c r="F35" i="1"/>
  <c r="L43" i="1"/>
  <c r="F39" i="1"/>
  <c r="F238" i="1"/>
  <c r="F263" i="1"/>
  <c r="F34" i="1"/>
  <c r="L280" i="1"/>
  <c r="L18" i="1"/>
  <c r="L75" i="1"/>
  <c r="L66" i="1"/>
  <c r="F13" i="1"/>
  <c r="F21" i="1"/>
  <c r="L26" i="1"/>
  <c r="F36" i="1"/>
  <c r="F41" i="1"/>
  <c r="L74" i="1"/>
  <c r="L27" i="1"/>
  <c r="F54" i="1"/>
  <c r="F64" i="1"/>
  <c r="F33" i="1"/>
  <c r="F29" i="1"/>
  <c r="F32" i="1"/>
  <c r="L69" i="1"/>
  <c r="L76" i="1"/>
  <c r="F65" i="1"/>
  <c r="F77" i="1"/>
  <c r="F42" i="1"/>
  <c r="F40" i="1"/>
  <c r="F329" i="1"/>
  <c r="D47" i="1"/>
  <c r="F47" i="1" s="1"/>
  <c r="L332" i="1"/>
  <c r="F332" i="1"/>
  <c r="L324" i="1"/>
  <c r="F324" i="1"/>
  <c r="L219" i="1"/>
  <c r="F219" i="1"/>
  <c r="F318" i="1"/>
  <c r="L319" i="1"/>
  <c r="F319" i="1"/>
  <c r="L355" i="1"/>
  <c r="F355" i="1"/>
  <c r="L358" i="1"/>
  <c r="F358" i="1"/>
  <c r="F191" i="1"/>
  <c r="L191" i="1"/>
  <c r="F344" i="1"/>
  <c r="F432" i="1" s="1"/>
  <c r="F408" i="1"/>
  <c r="L408" i="1"/>
  <c r="L413" i="1" s="1"/>
  <c r="F189" i="1"/>
  <c r="L189" i="1"/>
  <c r="L392" i="1"/>
  <c r="L423" i="1"/>
  <c r="F22" i="1"/>
  <c r="F392" i="1"/>
  <c r="F434" i="1" s="1"/>
  <c r="L344" i="1"/>
  <c r="F301" i="1"/>
  <c r="F430" i="1" s="1"/>
  <c r="F423" i="1"/>
  <c r="F436" i="1" s="1"/>
  <c r="L301" i="1"/>
  <c r="L14" i="20"/>
  <c r="L40" i="20" s="1"/>
  <c r="L47" i="1" l="1"/>
  <c r="L140" i="1" s="1"/>
  <c r="F273" i="1"/>
  <c r="F428" i="1" s="1"/>
  <c r="F140" i="1"/>
  <c r="L336" i="1"/>
  <c r="L368" i="1"/>
  <c r="F336" i="1"/>
  <c r="F431" i="1" s="1"/>
  <c r="L273" i="1"/>
  <c r="F413" i="1"/>
  <c r="F435" i="1" s="1"/>
  <c r="F368" i="1"/>
  <c r="F433" i="1" s="1"/>
  <c r="F427" i="1" l="1"/>
  <c r="F437" i="1" s="1"/>
  <c r="F425" i="1"/>
  <c r="L425" i="1"/>
  <c r="J37" i="1" l="1"/>
  <c r="I37" i="1"/>
  <c r="J224" i="1"/>
  <c r="I421" i="1"/>
  <c r="I366" i="1"/>
  <c r="I300" i="1"/>
  <c r="J70" i="1" l="1"/>
  <c r="I70" i="1"/>
  <c r="I144" i="1"/>
  <c r="J144" i="1"/>
  <c r="I229" i="1"/>
  <c r="J229" i="1"/>
  <c r="I230" i="1"/>
  <c r="J230" i="1"/>
  <c r="I50" i="1"/>
  <c r="J50" i="1"/>
  <c r="I102" i="1"/>
  <c r="J102" i="1"/>
  <c r="I257" i="1"/>
  <c r="J257" i="1"/>
  <c r="I60" i="1"/>
  <c r="J60" i="1"/>
  <c r="I364" i="1"/>
  <c r="J364" i="1"/>
  <c r="I365" i="1"/>
  <c r="J365" i="1"/>
  <c r="I299" i="1"/>
  <c r="J299" i="1"/>
  <c r="I296" i="1"/>
  <c r="J296" i="1"/>
  <c r="I330" i="1"/>
  <c r="J330" i="1"/>
  <c r="I295" i="1"/>
  <c r="J295" i="1"/>
  <c r="I297" i="1"/>
  <c r="J297" i="1"/>
  <c r="I298" i="1"/>
  <c r="J298" i="1"/>
  <c r="I294" i="1"/>
  <c r="J294" i="1"/>
  <c r="J421" i="1"/>
  <c r="I334" i="1"/>
  <c r="J334" i="1"/>
  <c r="J243" i="1"/>
  <c r="I243" i="1"/>
  <c r="I310" i="1"/>
  <c r="J310" i="1"/>
  <c r="I204" i="1"/>
  <c r="J204" i="1"/>
  <c r="I6" i="1"/>
  <c r="J6" i="1"/>
  <c r="J8" i="1"/>
  <c r="I8" i="1"/>
  <c r="J10" i="1"/>
  <c r="I10" i="1"/>
  <c r="I12" i="1"/>
  <c r="J12" i="1"/>
  <c r="I14" i="1"/>
  <c r="J14" i="1"/>
  <c r="J16" i="1"/>
  <c r="I16" i="1"/>
  <c r="I18" i="1"/>
  <c r="J18" i="1"/>
  <c r="J20" i="1"/>
  <c r="I20" i="1"/>
  <c r="J24" i="1"/>
  <c r="I24" i="1"/>
  <c r="J28" i="1"/>
  <c r="I28" i="1"/>
  <c r="J32" i="1"/>
  <c r="I32" i="1"/>
  <c r="J36" i="1"/>
  <c r="I36" i="1"/>
  <c r="J41" i="1"/>
  <c r="I41" i="1"/>
  <c r="J45" i="1"/>
  <c r="I45" i="1"/>
  <c r="I49" i="1"/>
  <c r="J49" i="1"/>
  <c r="J54" i="1"/>
  <c r="I54" i="1"/>
  <c r="J58" i="1"/>
  <c r="I58" i="1"/>
  <c r="I63" i="1"/>
  <c r="J63" i="1"/>
  <c r="I67" i="1"/>
  <c r="J67" i="1"/>
  <c r="J72" i="1"/>
  <c r="I72" i="1"/>
  <c r="I76" i="1"/>
  <c r="J76" i="1"/>
  <c r="I5" i="1"/>
  <c r="I7" i="1"/>
  <c r="J7" i="1"/>
  <c r="I9" i="1"/>
  <c r="J9" i="1"/>
  <c r="I11" i="1"/>
  <c r="J11" i="1"/>
  <c r="J13" i="1"/>
  <c r="I13" i="1"/>
  <c r="J15" i="1"/>
  <c r="I15" i="1"/>
  <c r="I17" i="1"/>
  <c r="J17" i="1"/>
  <c r="J19" i="1"/>
  <c r="I19" i="1"/>
  <c r="I22" i="1"/>
  <c r="J22" i="1"/>
  <c r="I26" i="1"/>
  <c r="J26" i="1"/>
  <c r="I30" i="1"/>
  <c r="J30" i="1"/>
  <c r="J34" i="1"/>
  <c r="I34" i="1"/>
  <c r="J39" i="1"/>
  <c r="I39" i="1"/>
  <c r="I43" i="1"/>
  <c r="J43" i="1"/>
  <c r="I47" i="1"/>
  <c r="J47" i="1"/>
  <c r="J52" i="1"/>
  <c r="I52" i="1"/>
  <c r="J56" i="1"/>
  <c r="I56" i="1"/>
  <c r="J61" i="1"/>
  <c r="I61" i="1"/>
  <c r="I65" i="1"/>
  <c r="J65" i="1"/>
  <c r="I69" i="1"/>
  <c r="J69" i="1"/>
  <c r="J74" i="1"/>
  <c r="I74" i="1"/>
  <c r="J78" i="1"/>
  <c r="I78" i="1"/>
  <c r="J80" i="1"/>
  <c r="I80" i="1"/>
  <c r="I82" i="1"/>
  <c r="J82" i="1"/>
  <c r="J84" i="1"/>
  <c r="I84" i="1"/>
  <c r="I86" i="1"/>
  <c r="J86" i="1"/>
  <c r="J88" i="1"/>
  <c r="I88" i="1"/>
  <c r="J90" i="1"/>
  <c r="I90" i="1"/>
  <c r="J92" i="1"/>
  <c r="I92" i="1"/>
  <c r="I94" i="1"/>
  <c r="J94" i="1"/>
  <c r="J96" i="1"/>
  <c r="I96" i="1"/>
  <c r="I98" i="1"/>
  <c r="J98" i="1"/>
  <c r="I100" i="1"/>
  <c r="J100" i="1"/>
  <c r="I103" i="1"/>
  <c r="J103" i="1"/>
  <c r="J105" i="1"/>
  <c r="I105" i="1"/>
  <c r="I107" i="1"/>
  <c r="J107" i="1"/>
  <c r="J109" i="1"/>
  <c r="I109" i="1"/>
  <c r="J111" i="1"/>
  <c r="I111" i="1"/>
  <c r="J113" i="1"/>
  <c r="I113" i="1"/>
  <c r="I115" i="1"/>
  <c r="J115" i="1"/>
  <c r="I117" i="1"/>
  <c r="J117" i="1"/>
  <c r="I119" i="1"/>
  <c r="J119" i="1"/>
  <c r="J121" i="1"/>
  <c r="I121" i="1"/>
  <c r="J123" i="1"/>
  <c r="I123" i="1"/>
  <c r="J125" i="1"/>
  <c r="I125" i="1"/>
  <c r="J127" i="1"/>
  <c r="I127" i="1"/>
  <c r="J129" i="1"/>
  <c r="I129" i="1"/>
  <c r="J131" i="1"/>
  <c r="I131" i="1"/>
  <c r="J133" i="1"/>
  <c r="I133" i="1"/>
  <c r="I135" i="1"/>
  <c r="J135" i="1"/>
  <c r="J137" i="1"/>
  <c r="I137" i="1"/>
  <c r="J139" i="1"/>
  <c r="I139" i="1"/>
  <c r="I142" i="1"/>
  <c r="J145" i="1"/>
  <c r="I145" i="1"/>
  <c r="J147" i="1"/>
  <c r="I147" i="1"/>
  <c r="I149" i="1"/>
  <c r="J149" i="1"/>
  <c r="J151" i="1"/>
  <c r="I151" i="1"/>
  <c r="I153" i="1"/>
  <c r="J153" i="1"/>
  <c r="I155" i="1"/>
  <c r="J155" i="1"/>
  <c r="I157" i="1"/>
  <c r="J157" i="1"/>
  <c r="I159" i="1"/>
  <c r="J159" i="1"/>
  <c r="J161" i="1"/>
  <c r="I161" i="1"/>
  <c r="J163" i="1"/>
  <c r="I163" i="1"/>
  <c r="I165" i="1"/>
  <c r="J165" i="1"/>
  <c r="I167" i="1"/>
  <c r="J167" i="1"/>
  <c r="I169" i="1"/>
  <c r="J169" i="1"/>
  <c r="I171" i="1"/>
  <c r="J171" i="1"/>
  <c r="I173" i="1"/>
  <c r="J173" i="1"/>
  <c r="I21" i="1"/>
  <c r="J21" i="1"/>
  <c r="J23" i="1"/>
  <c r="I23" i="1"/>
  <c r="I25" i="1"/>
  <c r="J25" i="1"/>
  <c r="I27" i="1"/>
  <c r="J27" i="1"/>
  <c r="I29" i="1"/>
  <c r="J29" i="1"/>
  <c r="J31" i="1"/>
  <c r="I31" i="1"/>
  <c r="I33" i="1"/>
  <c r="J33" i="1"/>
  <c r="I35" i="1"/>
  <c r="J35" i="1"/>
  <c r="I38" i="1"/>
  <c r="J38" i="1"/>
  <c r="I40" i="1"/>
  <c r="J40" i="1"/>
  <c r="I42" i="1"/>
  <c r="J42" i="1"/>
  <c r="I44" i="1"/>
  <c r="J44" i="1"/>
  <c r="I46" i="1"/>
  <c r="J46" i="1"/>
  <c r="J48" i="1"/>
  <c r="I48" i="1"/>
  <c r="J51" i="1"/>
  <c r="I51" i="1"/>
  <c r="I53" i="1"/>
  <c r="J53" i="1"/>
  <c r="I55" i="1"/>
  <c r="J55" i="1"/>
  <c r="J57" i="1"/>
  <c r="I57" i="1"/>
  <c r="I59" i="1"/>
  <c r="J59" i="1"/>
  <c r="J62" i="1"/>
  <c r="I62" i="1"/>
  <c r="J64" i="1"/>
  <c r="I64" i="1"/>
  <c r="J66" i="1"/>
  <c r="I66" i="1"/>
  <c r="J68" i="1"/>
  <c r="I68" i="1"/>
  <c r="I71" i="1"/>
  <c r="J71" i="1"/>
  <c r="J73" i="1"/>
  <c r="I73" i="1"/>
  <c r="I75" i="1"/>
  <c r="J75" i="1"/>
  <c r="J77" i="1"/>
  <c r="I77" i="1"/>
  <c r="J79" i="1"/>
  <c r="I79" i="1"/>
  <c r="I81" i="1"/>
  <c r="J81" i="1"/>
  <c r="J83" i="1"/>
  <c r="I83" i="1"/>
  <c r="I85" i="1"/>
  <c r="J85" i="1"/>
  <c r="I87" i="1"/>
  <c r="J87" i="1"/>
  <c r="I89" i="1"/>
  <c r="J89" i="1"/>
  <c r="I91" i="1"/>
  <c r="J91" i="1"/>
  <c r="I93" i="1"/>
  <c r="J93" i="1"/>
  <c r="I95" i="1"/>
  <c r="J95" i="1"/>
  <c r="I97" i="1"/>
  <c r="J97" i="1"/>
  <c r="I99" i="1"/>
  <c r="J99" i="1"/>
  <c r="I101" i="1"/>
  <c r="J101" i="1"/>
  <c r="I104" i="1"/>
  <c r="J104" i="1"/>
  <c r="J106" i="1"/>
  <c r="I106" i="1"/>
  <c r="I108" i="1"/>
  <c r="J108" i="1"/>
  <c r="I110" i="1"/>
  <c r="J110" i="1"/>
  <c r="I112" i="1"/>
  <c r="J112" i="1"/>
  <c r="I114" i="1"/>
  <c r="J114" i="1"/>
  <c r="I116" i="1"/>
  <c r="J116" i="1"/>
  <c r="J118" i="1"/>
  <c r="I118" i="1"/>
  <c r="I120" i="1"/>
  <c r="J120" i="1"/>
  <c r="J122" i="1"/>
  <c r="I122" i="1"/>
  <c r="I124" i="1"/>
  <c r="J124" i="1"/>
  <c r="J126" i="1"/>
  <c r="I126" i="1"/>
  <c r="I128" i="1"/>
  <c r="J128" i="1"/>
  <c r="J130" i="1"/>
  <c r="I130" i="1"/>
  <c r="I132" i="1"/>
  <c r="J132" i="1"/>
  <c r="J134" i="1"/>
  <c r="I134" i="1"/>
  <c r="I136" i="1"/>
  <c r="J136" i="1"/>
  <c r="J138" i="1"/>
  <c r="I138" i="1"/>
  <c r="I143" i="1"/>
  <c r="J143" i="1"/>
  <c r="I146" i="1"/>
  <c r="J146" i="1"/>
  <c r="J148" i="1"/>
  <c r="I148" i="1"/>
  <c r="I150" i="1"/>
  <c r="J150" i="1"/>
  <c r="J152" i="1"/>
  <c r="I152" i="1"/>
  <c r="J154" i="1"/>
  <c r="I154" i="1"/>
  <c r="J156" i="1"/>
  <c r="I156" i="1"/>
  <c r="I158" i="1"/>
  <c r="J158" i="1"/>
  <c r="I160" i="1"/>
  <c r="J160" i="1"/>
  <c r="I162" i="1"/>
  <c r="J162" i="1"/>
  <c r="I164" i="1"/>
  <c r="J164" i="1"/>
  <c r="J166" i="1"/>
  <c r="I166" i="1"/>
  <c r="I168" i="1"/>
  <c r="J168" i="1"/>
  <c r="I170" i="1"/>
  <c r="J170" i="1"/>
  <c r="I172" i="1"/>
  <c r="J172" i="1"/>
  <c r="J174" i="1"/>
  <c r="I174" i="1"/>
  <c r="I175" i="1"/>
  <c r="J175" i="1"/>
  <c r="I176" i="1"/>
  <c r="J176" i="1"/>
  <c r="J178" i="1"/>
  <c r="I178" i="1"/>
  <c r="I180" i="1"/>
  <c r="J180" i="1"/>
  <c r="I182" i="1"/>
  <c r="J182" i="1"/>
  <c r="J184" i="1"/>
  <c r="I184" i="1"/>
  <c r="J186" i="1"/>
  <c r="I186" i="1"/>
  <c r="I188" i="1"/>
  <c r="J188" i="1"/>
  <c r="I190" i="1"/>
  <c r="J190" i="1"/>
  <c r="J192" i="1"/>
  <c r="I192" i="1"/>
  <c r="I196" i="1"/>
  <c r="J196" i="1"/>
  <c r="J200" i="1"/>
  <c r="I200" i="1"/>
  <c r="I205" i="1"/>
  <c r="J205" i="1"/>
  <c r="J209" i="1"/>
  <c r="I209" i="1"/>
  <c r="I213" i="1"/>
  <c r="J213" i="1"/>
  <c r="I217" i="1"/>
  <c r="J217" i="1"/>
  <c r="I221" i="1"/>
  <c r="J221" i="1"/>
  <c r="I226" i="1"/>
  <c r="J226" i="1"/>
  <c r="J232" i="1"/>
  <c r="I232" i="1"/>
  <c r="I236" i="1"/>
  <c r="J236" i="1"/>
  <c r="J240" i="1"/>
  <c r="I240" i="1"/>
  <c r="I245" i="1"/>
  <c r="J245" i="1"/>
  <c r="I249" i="1"/>
  <c r="J249" i="1"/>
  <c r="I253" i="1"/>
  <c r="J253" i="1"/>
  <c r="J177" i="1"/>
  <c r="I177" i="1"/>
  <c r="I179" i="1"/>
  <c r="J179" i="1"/>
  <c r="I181" i="1"/>
  <c r="J181" i="1"/>
  <c r="I183" i="1"/>
  <c r="J183" i="1"/>
  <c r="I185" i="1"/>
  <c r="J185" i="1"/>
  <c r="I187" i="1"/>
  <c r="J187" i="1"/>
  <c r="I189" i="1"/>
  <c r="J189" i="1"/>
  <c r="I191" i="1"/>
  <c r="J191" i="1"/>
  <c r="J193" i="1"/>
  <c r="I193" i="1"/>
  <c r="I194" i="1"/>
  <c r="J194" i="1"/>
  <c r="I198" i="1"/>
  <c r="J198" i="1"/>
  <c r="J202" i="1"/>
  <c r="I202" i="1"/>
  <c r="I207" i="1"/>
  <c r="J207" i="1"/>
  <c r="J211" i="1"/>
  <c r="I211" i="1"/>
  <c r="J215" i="1"/>
  <c r="I215" i="1"/>
  <c r="I219" i="1"/>
  <c r="J219" i="1"/>
  <c r="I223" i="1"/>
  <c r="J223" i="1"/>
  <c r="J228" i="1"/>
  <c r="I228" i="1"/>
  <c r="I234" i="1"/>
  <c r="J234" i="1"/>
  <c r="I238" i="1"/>
  <c r="J238" i="1"/>
  <c r="I242" i="1"/>
  <c r="J242" i="1"/>
  <c r="I247" i="1"/>
  <c r="J247" i="1"/>
  <c r="I251" i="1"/>
  <c r="J251" i="1"/>
  <c r="I255" i="1"/>
  <c r="J255" i="1"/>
  <c r="J258" i="1"/>
  <c r="I258" i="1"/>
  <c r="I260" i="1"/>
  <c r="J260" i="1"/>
  <c r="I262" i="1"/>
  <c r="J262" i="1"/>
  <c r="I264" i="1"/>
  <c r="J264" i="1"/>
  <c r="J266" i="1"/>
  <c r="I266" i="1"/>
  <c r="I268" i="1"/>
  <c r="J268" i="1"/>
  <c r="I270" i="1"/>
  <c r="J270" i="1"/>
  <c r="J272" i="1"/>
  <c r="I272" i="1"/>
  <c r="J275" i="1"/>
  <c r="I275" i="1"/>
  <c r="I277" i="1"/>
  <c r="I279" i="1"/>
  <c r="J279" i="1"/>
  <c r="I282" i="1"/>
  <c r="I284" i="1"/>
  <c r="J284" i="1"/>
  <c r="I286" i="1"/>
  <c r="J286" i="1"/>
  <c r="I288" i="1"/>
  <c r="J288" i="1"/>
  <c r="I290" i="1"/>
  <c r="J290" i="1"/>
  <c r="I292" i="1"/>
  <c r="J292" i="1"/>
  <c r="J300" i="1"/>
  <c r="I195" i="1"/>
  <c r="J195" i="1"/>
  <c r="I197" i="1"/>
  <c r="J197" i="1"/>
  <c r="J199" i="1"/>
  <c r="I199" i="1"/>
  <c r="J201" i="1"/>
  <c r="I201" i="1"/>
  <c r="I203" i="1"/>
  <c r="J203" i="1"/>
  <c r="J206" i="1"/>
  <c r="I206" i="1"/>
  <c r="J208" i="1"/>
  <c r="I208" i="1"/>
  <c r="J210" i="1"/>
  <c r="I210" i="1"/>
  <c r="J212" i="1"/>
  <c r="I212" i="1"/>
  <c r="J214" i="1"/>
  <c r="I214" i="1"/>
  <c r="J216" i="1"/>
  <c r="I216" i="1"/>
  <c r="J218" i="1"/>
  <c r="I218" i="1"/>
  <c r="J220" i="1"/>
  <c r="I220" i="1"/>
  <c r="I222" i="1"/>
  <c r="J222" i="1"/>
  <c r="I225" i="1"/>
  <c r="J225" i="1"/>
  <c r="J227" i="1"/>
  <c r="I227" i="1"/>
  <c r="I231" i="1"/>
  <c r="J231" i="1"/>
  <c r="J233" i="1"/>
  <c r="I233" i="1"/>
  <c r="I235" i="1"/>
  <c r="J235" i="1"/>
  <c r="J237" i="1"/>
  <c r="I237" i="1"/>
  <c r="J239" i="1"/>
  <c r="I239" i="1"/>
  <c r="I241" i="1"/>
  <c r="J241" i="1"/>
  <c r="J244" i="1"/>
  <c r="I244" i="1"/>
  <c r="J246" i="1"/>
  <c r="I246" i="1"/>
  <c r="J248" i="1"/>
  <c r="I248" i="1"/>
  <c r="J250" i="1"/>
  <c r="I250" i="1"/>
  <c r="I252" i="1"/>
  <c r="J252" i="1"/>
  <c r="J254" i="1"/>
  <c r="I254" i="1"/>
  <c r="I256" i="1"/>
  <c r="J256" i="1"/>
  <c r="J259" i="1"/>
  <c r="I259" i="1"/>
  <c r="J261" i="1"/>
  <c r="I261" i="1"/>
  <c r="J263" i="1"/>
  <c r="I263" i="1"/>
  <c r="I265" i="1"/>
  <c r="J265" i="1"/>
  <c r="J267" i="1"/>
  <c r="I267" i="1"/>
  <c r="J269" i="1"/>
  <c r="I269" i="1"/>
  <c r="I271" i="1"/>
  <c r="J271" i="1"/>
  <c r="J276" i="1"/>
  <c r="I276" i="1"/>
  <c r="J278" i="1"/>
  <c r="I278" i="1"/>
  <c r="I283" i="1"/>
  <c r="J283" i="1"/>
  <c r="I285" i="1"/>
  <c r="J285" i="1"/>
  <c r="I287" i="1"/>
  <c r="J287" i="1"/>
  <c r="J289" i="1"/>
  <c r="I289" i="1"/>
  <c r="J291" i="1"/>
  <c r="I291" i="1"/>
  <c r="I293" i="1"/>
  <c r="J293" i="1"/>
  <c r="I303" i="1"/>
  <c r="I305" i="1"/>
  <c r="J305" i="1"/>
  <c r="J307" i="1"/>
  <c r="I307" i="1"/>
  <c r="I309" i="1"/>
  <c r="J309" i="1"/>
  <c r="I312" i="1"/>
  <c r="J312" i="1"/>
  <c r="I314" i="1"/>
  <c r="J314" i="1"/>
  <c r="I316" i="1"/>
  <c r="J316" i="1"/>
  <c r="I318" i="1"/>
  <c r="J318" i="1"/>
  <c r="I320" i="1"/>
  <c r="J320" i="1"/>
  <c r="I322" i="1"/>
  <c r="J322" i="1"/>
  <c r="I324" i="1"/>
  <c r="J324" i="1"/>
  <c r="I326" i="1"/>
  <c r="J326" i="1"/>
  <c r="I328" i="1"/>
  <c r="J328" i="1"/>
  <c r="I331" i="1"/>
  <c r="J331" i="1"/>
  <c r="I333" i="1"/>
  <c r="J333" i="1"/>
  <c r="I339" i="1"/>
  <c r="J339" i="1"/>
  <c r="I341" i="1"/>
  <c r="J341" i="1"/>
  <c r="I343" i="1"/>
  <c r="J343" i="1"/>
  <c r="I347" i="1"/>
  <c r="J347" i="1"/>
  <c r="J351" i="1"/>
  <c r="I351" i="1"/>
  <c r="I355" i="1"/>
  <c r="J355" i="1"/>
  <c r="I359" i="1"/>
  <c r="J359" i="1"/>
  <c r="I363" i="1"/>
  <c r="J363" i="1"/>
  <c r="I304" i="1"/>
  <c r="J304" i="1"/>
  <c r="I306" i="1"/>
  <c r="J306" i="1"/>
  <c r="I308" i="1"/>
  <c r="J308" i="1"/>
  <c r="I311" i="1"/>
  <c r="J311" i="1"/>
  <c r="I313" i="1"/>
  <c r="J313" i="1"/>
  <c r="J315" i="1"/>
  <c r="I315" i="1"/>
  <c r="I317" i="1"/>
  <c r="J317" i="1"/>
  <c r="I319" i="1"/>
  <c r="J319" i="1"/>
  <c r="I321" i="1"/>
  <c r="J321" i="1"/>
  <c r="I323" i="1"/>
  <c r="J323" i="1"/>
  <c r="I325" i="1"/>
  <c r="J325" i="1"/>
  <c r="J327" i="1"/>
  <c r="I327" i="1"/>
  <c r="I329" i="1"/>
  <c r="J329" i="1"/>
  <c r="I332" i="1"/>
  <c r="J332" i="1"/>
  <c r="I335" i="1"/>
  <c r="J335" i="1"/>
  <c r="I338" i="1"/>
  <c r="J340" i="1"/>
  <c r="I340" i="1"/>
  <c r="J342" i="1"/>
  <c r="I342" i="1"/>
  <c r="J349" i="1"/>
  <c r="I349" i="1"/>
  <c r="I353" i="1"/>
  <c r="J353" i="1"/>
  <c r="J357" i="1"/>
  <c r="I357" i="1"/>
  <c r="I361" i="1"/>
  <c r="J361" i="1"/>
  <c r="J367" i="1"/>
  <c r="I367" i="1"/>
  <c r="I346" i="1"/>
  <c r="I348" i="1"/>
  <c r="J348" i="1"/>
  <c r="I350" i="1"/>
  <c r="J350" i="1"/>
  <c r="I352" i="1"/>
  <c r="J352" i="1"/>
  <c r="J354" i="1"/>
  <c r="I354" i="1"/>
  <c r="J356" i="1"/>
  <c r="I356" i="1"/>
  <c r="I358" i="1"/>
  <c r="J358" i="1"/>
  <c r="I360" i="1"/>
  <c r="J360" i="1"/>
  <c r="I362" i="1"/>
  <c r="J362" i="1"/>
  <c r="J366" i="1"/>
  <c r="J372" i="1"/>
  <c r="I372" i="1"/>
  <c r="I370" i="1"/>
  <c r="I374" i="1"/>
  <c r="J374" i="1"/>
  <c r="J376" i="1"/>
  <c r="I376" i="1"/>
  <c r="I377" i="1"/>
  <c r="J377" i="1"/>
  <c r="J381" i="1"/>
  <c r="I381" i="1"/>
  <c r="J385" i="1"/>
  <c r="I385" i="1"/>
  <c r="J389" i="1"/>
  <c r="I389" i="1"/>
  <c r="I371" i="1"/>
  <c r="J371" i="1"/>
  <c r="I373" i="1"/>
  <c r="J373" i="1"/>
  <c r="J375" i="1"/>
  <c r="I375" i="1"/>
  <c r="I379" i="1"/>
  <c r="J379" i="1"/>
  <c r="I383" i="1"/>
  <c r="J383" i="1"/>
  <c r="I387" i="1"/>
  <c r="J387" i="1"/>
  <c r="J391" i="1"/>
  <c r="I391" i="1"/>
  <c r="I394" i="1"/>
  <c r="J394" i="1"/>
  <c r="I396" i="1"/>
  <c r="J396" i="1"/>
  <c r="I398" i="1"/>
  <c r="J398" i="1"/>
  <c r="I400" i="1"/>
  <c r="J400" i="1"/>
  <c r="I378" i="1"/>
  <c r="J378" i="1"/>
  <c r="J380" i="1"/>
  <c r="I380" i="1"/>
  <c r="I382" i="1"/>
  <c r="J382" i="1"/>
  <c r="I384" i="1"/>
  <c r="J384" i="1"/>
  <c r="I386" i="1"/>
  <c r="J386" i="1"/>
  <c r="I388" i="1"/>
  <c r="J388" i="1"/>
  <c r="I390" i="1"/>
  <c r="J390" i="1"/>
  <c r="J395" i="1"/>
  <c r="I395" i="1"/>
  <c r="I397" i="1"/>
  <c r="J397" i="1"/>
  <c r="J399" i="1"/>
  <c r="I399" i="1"/>
  <c r="I401" i="1"/>
  <c r="J401" i="1"/>
  <c r="I403" i="1"/>
  <c r="J403" i="1"/>
  <c r="J405" i="1"/>
  <c r="I405" i="1"/>
  <c r="I407" i="1"/>
  <c r="J407" i="1"/>
  <c r="I409" i="1"/>
  <c r="J409" i="1"/>
  <c r="I411" i="1"/>
  <c r="J411" i="1"/>
  <c r="J402" i="1"/>
  <c r="I402" i="1"/>
  <c r="I404" i="1"/>
  <c r="J404" i="1"/>
  <c r="I406" i="1"/>
  <c r="J406" i="1"/>
  <c r="I408" i="1"/>
  <c r="I410" i="1"/>
  <c r="J410" i="1"/>
  <c r="I412" i="1"/>
  <c r="J412" i="1"/>
  <c r="J416" i="1"/>
  <c r="I416" i="1"/>
  <c r="I419" i="1"/>
  <c r="J419" i="1"/>
  <c r="I415" i="1"/>
  <c r="I417" i="1"/>
  <c r="J417" i="1"/>
  <c r="I422" i="1"/>
  <c r="J422" i="1"/>
  <c r="I418" i="1"/>
  <c r="J418" i="1"/>
  <c r="I420" i="1"/>
  <c r="J420" i="1"/>
  <c r="H423" i="1" l="1"/>
  <c r="H436" i="1" s="1"/>
  <c r="J415" i="1"/>
  <c r="J423" i="1" s="1"/>
  <c r="J436" i="1" s="1"/>
  <c r="D42" i="26" s="1"/>
  <c r="H413" i="1"/>
  <c r="H435" i="1" s="1"/>
  <c r="J408" i="1"/>
  <c r="J413" i="1" s="1"/>
  <c r="J435" i="1" s="1"/>
  <c r="D40" i="26" s="1"/>
  <c r="H392" i="1"/>
  <c r="H434" i="1" s="1"/>
  <c r="J370" i="1"/>
  <c r="J392" i="1" s="1"/>
  <c r="J434" i="1" s="1"/>
  <c r="D38" i="26" s="1"/>
  <c r="J346" i="1"/>
  <c r="J368" i="1" s="1"/>
  <c r="J433" i="1" s="1"/>
  <c r="D36" i="26" s="1"/>
  <c r="H368" i="1"/>
  <c r="H433" i="1" s="1"/>
  <c r="H344" i="1"/>
  <c r="H432" i="1" s="1"/>
  <c r="J338" i="1"/>
  <c r="J344" i="1" s="1"/>
  <c r="J432" i="1" s="1"/>
  <c r="J303" i="1"/>
  <c r="J336" i="1" s="1"/>
  <c r="J431" i="1" s="1"/>
  <c r="D32" i="26" s="1"/>
  <c r="H336" i="1"/>
  <c r="H431" i="1" s="1"/>
  <c r="H301" i="1"/>
  <c r="H430" i="1" s="1"/>
  <c r="J282" i="1"/>
  <c r="J301" i="1" s="1"/>
  <c r="J430" i="1" s="1"/>
  <c r="D30" i="26" s="1"/>
  <c r="H280" i="1"/>
  <c r="H429" i="1" s="1"/>
  <c r="J277" i="1"/>
  <c r="J280" i="1" s="1"/>
  <c r="J429" i="1" s="1"/>
  <c r="D28" i="26" s="1"/>
  <c r="J142" i="1"/>
  <c r="J273" i="1" s="1"/>
  <c r="J428" i="1" s="1"/>
  <c r="D26" i="26" s="1"/>
  <c r="H273" i="1"/>
  <c r="H428" i="1" s="1"/>
  <c r="J5" i="1"/>
  <c r="J140" i="1" s="1"/>
  <c r="H140" i="1"/>
  <c r="L433" i="1" l="1"/>
  <c r="L431" i="1"/>
  <c r="L428" i="1"/>
  <c r="L429" i="1"/>
  <c r="L430" i="1"/>
  <c r="L434" i="1"/>
  <c r="L435" i="1"/>
  <c r="L436" i="1"/>
  <c r="I9" i="20"/>
  <c r="J9" i="20" s="1"/>
  <c r="G11" i="20"/>
  <c r="I12" i="20"/>
  <c r="J12" i="20" s="1"/>
  <c r="H11" i="20"/>
  <c r="I15" i="20"/>
  <c r="G14" i="20"/>
  <c r="I7" i="20"/>
  <c r="J7" i="20" s="1"/>
  <c r="I6" i="20"/>
  <c r="I5" i="20" s="1"/>
  <c r="I8" i="20"/>
  <c r="J8" i="20" s="1"/>
  <c r="I17" i="20"/>
  <c r="J17" i="20" s="1"/>
  <c r="I19" i="20"/>
  <c r="J19" i="20" s="1"/>
  <c r="I21" i="20"/>
  <c r="J21" i="20" s="1"/>
  <c r="I23" i="20"/>
  <c r="J23" i="20" s="1"/>
  <c r="I25" i="20"/>
  <c r="J25" i="20" s="1"/>
  <c r="I27" i="20"/>
  <c r="J27" i="20" s="1"/>
  <c r="I16" i="20"/>
  <c r="J16" i="20" s="1"/>
  <c r="I18" i="20"/>
  <c r="J18" i="20" s="1"/>
  <c r="I20" i="20"/>
  <c r="J20" i="20" s="1"/>
  <c r="I22" i="20"/>
  <c r="J22" i="20" s="1"/>
  <c r="I24" i="20"/>
  <c r="J24" i="20" s="1"/>
  <c r="I29" i="20"/>
  <c r="J29" i="20" s="1"/>
  <c r="I26" i="20"/>
  <c r="J26" i="20" s="1"/>
  <c r="I28" i="20"/>
  <c r="J28" i="20" s="1"/>
  <c r="I30" i="20"/>
  <c r="J30" i="20" s="1"/>
  <c r="I32" i="20"/>
  <c r="J32" i="20" s="1"/>
  <c r="I31" i="20"/>
  <c r="J31" i="20" s="1"/>
  <c r="I35" i="20"/>
  <c r="I34" i="20" s="1"/>
  <c r="I38" i="20"/>
  <c r="H427" i="1"/>
  <c r="H437" i="1" s="1"/>
  <c r="H439" i="1" s="1"/>
  <c r="H425" i="1"/>
  <c r="J427" i="1"/>
  <c r="J425" i="1"/>
  <c r="L432" i="1"/>
  <c r="D34" i="26"/>
  <c r="H14" i="20" l="1"/>
  <c r="J38" i="20"/>
  <c r="J37" i="20" s="1"/>
  <c r="I37" i="20"/>
  <c r="J6" i="20"/>
  <c r="J5" i="20" s="1"/>
  <c r="J15" i="20"/>
  <c r="J14" i="20" s="1"/>
  <c r="I14" i="20"/>
  <c r="I11" i="20"/>
  <c r="J11" i="20"/>
  <c r="L427" i="1"/>
  <c r="J437" i="1"/>
  <c r="L437" i="1" s="1"/>
  <c r="J40" i="20" l="1"/>
  <c r="D50" i="26" s="1"/>
  <c r="F25" i="25" l="1"/>
  <c r="E34" i="25"/>
  <c r="F21" i="25" l="1"/>
  <c r="F34" i="25"/>
  <c r="E38" i="25"/>
  <c r="F38" i="25" s="1"/>
</calcChain>
</file>

<file path=xl/sharedStrings.xml><?xml version="1.0" encoding="utf-8"?>
<sst xmlns="http://schemas.openxmlformats.org/spreadsheetml/2006/main" count="3859" uniqueCount="1190">
  <si>
    <t>Tên vật tư</t>
  </si>
  <si>
    <t>ĐVT</t>
  </si>
  <si>
    <t/>
  </si>
  <si>
    <t>Cacao bột Callebaut</t>
  </si>
  <si>
    <t>Kg</t>
  </si>
  <si>
    <t>Chocolate đen</t>
  </si>
  <si>
    <t>Bơ lạt 25kg</t>
  </si>
  <si>
    <t>Men tươi ngọt 10kg/thùng</t>
  </si>
  <si>
    <t>Hộp</t>
  </si>
  <si>
    <t>Đường cát XK</t>
  </si>
  <si>
    <t>Muối sấy</t>
  </si>
  <si>
    <t>Nho đen khô</t>
  </si>
  <si>
    <t>Cranberry khô</t>
  </si>
  <si>
    <t>Men khô lạt 500gr/gói</t>
  </si>
  <si>
    <t xml:space="preserve">FD050           </t>
  </si>
  <si>
    <t>Bột sữa NZMP</t>
  </si>
  <si>
    <t>Bột nếp Thái Lan 400gr</t>
  </si>
  <si>
    <t>Gram</t>
  </si>
  <si>
    <t>S Mix (840gx16góixctn)</t>
  </si>
  <si>
    <t xml:space="preserve">20201319        </t>
  </si>
  <si>
    <t>E Mix 25kg/bao</t>
  </si>
  <si>
    <t xml:space="preserve">30802010        </t>
  </si>
  <si>
    <t>N Mix 25kg/bao</t>
  </si>
  <si>
    <t xml:space="preserve">30802011        </t>
  </si>
  <si>
    <t>Charcoal Powder (Bột than)</t>
  </si>
  <si>
    <t xml:space="preserve">30505043        </t>
  </si>
  <si>
    <t>Lít</t>
  </si>
  <si>
    <t>Cái</t>
  </si>
  <si>
    <t>cái</t>
  </si>
  <si>
    <t>kg</t>
  </si>
  <si>
    <t>Mã Hàng</t>
  </si>
  <si>
    <t>Cuộn</t>
  </si>
  <si>
    <t>Bột Skimo</t>
  </si>
  <si>
    <t>CR001</t>
  </si>
  <si>
    <t>Kem sữa tươi Gold Label 907g</t>
  </si>
  <si>
    <t>CR002</t>
  </si>
  <si>
    <t>Kem trang trí Chocolate Topping</t>
  </si>
  <si>
    <t>CR004</t>
  </si>
  <si>
    <t>Kem sữa tươi Cremyvit</t>
  </si>
  <si>
    <t>PD001</t>
  </si>
  <si>
    <t>Bột mì đen (Dark Rye)</t>
  </si>
  <si>
    <t>PD019</t>
  </si>
  <si>
    <t>Bột ngọt</t>
  </si>
  <si>
    <t>PD018</t>
  </si>
  <si>
    <t>Bột nêm Knor</t>
  </si>
  <si>
    <t>PD017</t>
  </si>
  <si>
    <t>Bột ớt (Paprika)</t>
  </si>
  <si>
    <t>PD039</t>
  </si>
  <si>
    <t>Lon</t>
  </si>
  <si>
    <t>PD011</t>
  </si>
  <si>
    <t>Bột xù</t>
  </si>
  <si>
    <t>PD013</t>
  </si>
  <si>
    <t>Oat meal 800gr/lon(yến mạch)</t>
  </si>
  <si>
    <t>PD015</t>
  </si>
  <si>
    <t>Bộp bắp Hàn Quốc</t>
  </si>
  <si>
    <t>PD045</t>
  </si>
  <si>
    <t>Bột phụ gia lạt NGỌT</t>
  </si>
  <si>
    <t>PD009</t>
  </si>
  <si>
    <t>Bột trà xanh 500gr/bịch</t>
  </si>
  <si>
    <t>PD004</t>
  </si>
  <si>
    <t>PD002</t>
  </si>
  <si>
    <t>Bột mì chìa khóa xanh lá</t>
  </si>
  <si>
    <t>PD003</t>
  </si>
  <si>
    <t>Bột mì BT - Whole meal</t>
  </si>
  <si>
    <t>FO010</t>
  </si>
  <si>
    <t>FO011</t>
  </si>
  <si>
    <t>Bơ đậu phộng</t>
  </si>
  <si>
    <t>FO013</t>
  </si>
  <si>
    <t>Bơ Tường An</t>
  </si>
  <si>
    <t>PD037</t>
  </si>
  <si>
    <t>Bột bánh mì ngũ cốc 1x10kg</t>
  </si>
  <si>
    <t>NL008</t>
  </si>
  <si>
    <t>Sữa dừa VN 400ml/lon</t>
  </si>
  <si>
    <t>NL016</t>
  </si>
  <si>
    <t>Nhân đậu đỏ</t>
  </si>
  <si>
    <t>Chai</t>
  </si>
  <si>
    <t>Hũ</t>
  </si>
  <si>
    <t>FD052</t>
  </si>
  <si>
    <t>Lá Origano khô</t>
  </si>
  <si>
    <t>CA001</t>
  </si>
  <si>
    <t>CA013</t>
  </si>
  <si>
    <t>Nescafé 200gr/hủ</t>
  </si>
  <si>
    <t>CA020</t>
  </si>
  <si>
    <t>CA021</t>
  </si>
  <si>
    <t>Chocolate trắng</t>
  </si>
  <si>
    <t>CA022</t>
  </si>
  <si>
    <t>Chocolate chip đen</t>
  </si>
  <si>
    <t>CA023</t>
  </si>
  <si>
    <t>Chocolate gạo</t>
  </si>
  <si>
    <t>CA030</t>
  </si>
  <si>
    <t>Cốm màu</t>
  </si>
  <si>
    <t>FO001</t>
  </si>
  <si>
    <t>Phô mai bột</t>
  </si>
  <si>
    <t>FO002</t>
  </si>
  <si>
    <t>Cheddar bào</t>
  </si>
  <si>
    <t>FO003</t>
  </si>
  <si>
    <t>Cream Cheese Newzealand</t>
  </si>
  <si>
    <t>FO005</t>
  </si>
  <si>
    <t>Cheddar Slice 990gr</t>
  </si>
  <si>
    <t>Gói</t>
  </si>
  <si>
    <t>FO006</t>
  </si>
  <si>
    <t>Mozzarella Phô mai bào</t>
  </si>
  <si>
    <t>FO020</t>
  </si>
  <si>
    <t>Sauce Mayonaise</t>
  </si>
  <si>
    <t>FO030</t>
  </si>
  <si>
    <t>FD040</t>
  </si>
  <si>
    <t>Lá Parsley khô</t>
  </si>
  <si>
    <t>NL116</t>
  </si>
  <si>
    <t>Cá ngừ cắt khúc ngâm dầu</t>
  </si>
  <si>
    <t>NL048</t>
  </si>
  <si>
    <t>Dark cherry 425gr</t>
  </si>
  <si>
    <t>NL032</t>
  </si>
  <si>
    <t>Màu xanh lá nước 1L/ chai</t>
  </si>
  <si>
    <t>NL022</t>
  </si>
  <si>
    <t>tương ớt gói</t>
  </si>
  <si>
    <t>gói</t>
  </si>
  <si>
    <t>30701004</t>
  </si>
  <si>
    <t>Chà bông heo loại bình thường 1kg/gói</t>
  </si>
  <si>
    <t>OL007</t>
  </si>
  <si>
    <t>Dầu ăn Cái Lân 5L</t>
  </si>
  <si>
    <t>Dầu Olive 500ml</t>
  </si>
  <si>
    <t>PF004</t>
  </si>
  <si>
    <t>Blueberry pie filling</t>
  </si>
  <si>
    <t>30304071</t>
  </si>
  <si>
    <t>Desiccated Coconut</t>
  </si>
  <si>
    <t>30602055</t>
  </si>
  <si>
    <t>Nhân dừa Nonya kaya 2.5Kg/gói</t>
  </si>
  <si>
    <t>30508063</t>
  </si>
  <si>
    <t>Neutral Pudding Powder</t>
  </si>
  <si>
    <t>FD010</t>
  </si>
  <si>
    <t>Dừa xấy khô</t>
  </si>
  <si>
    <t>FD012</t>
  </si>
  <si>
    <t>Hạnh nhân lát</t>
  </si>
  <si>
    <t>FD015</t>
  </si>
  <si>
    <t>Walnut (Hạt óc chó)</t>
  </si>
  <si>
    <t>FD016</t>
  </si>
  <si>
    <t>FD031</t>
  </si>
  <si>
    <t>Hạt hướng dương</t>
  </si>
  <si>
    <t>FD035</t>
  </si>
  <si>
    <t>Hạt mè trắng</t>
  </si>
  <si>
    <t>FD004</t>
  </si>
  <si>
    <t>Đường xay</t>
  </si>
  <si>
    <t>FD001</t>
  </si>
  <si>
    <t>BT015</t>
  </si>
  <si>
    <t xml:space="preserve">Bột S-Mix pha </t>
  </si>
  <si>
    <t>Mứt vỏ cam</t>
  </si>
  <si>
    <t>hộp</t>
  </si>
  <si>
    <t xml:space="preserve">FF003           </t>
  </si>
  <si>
    <t>Passion no sugar đông lạnh</t>
  </si>
  <si>
    <t>Cream cheese - Anchor</t>
  </si>
  <si>
    <t>Whipping cream 1L (12 hộp/thùng)</t>
  </si>
  <si>
    <t>Sữa đặc Vinamilk 1.284kg</t>
  </si>
  <si>
    <t>Hạt dẻ không vỏ</t>
  </si>
  <si>
    <t>Gelatine lá 1kg</t>
  </si>
  <si>
    <t>Đường bột không tan (Neige Eterneile)</t>
  </si>
  <si>
    <t>Baking powder (bột nổi)</t>
  </si>
  <si>
    <t>Bột hạnh nhân</t>
  </si>
  <si>
    <t>Cream tartar bột 1.35kg/lon</t>
  </si>
  <si>
    <t>Bột baking soda 454g</t>
  </si>
  <si>
    <t>Dầu hướng dương 1L</t>
  </si>
  <si>
    <t>Đào ngâm 825gr</t>
  </si>
  <si>
    <t>Màu đỏ nước 1L/chai</t>
  </si>
  <si>
    <t>Màu vàng nước 1L/chai</t>
  </si>
  <si>
    <t>Màu xanh dương nước 1L/chai</t>
  </si>
  <si>
    <t>Cocktail ngâm  825 gr</t>
  </si>
  <si>
    <t>Oliu trái tách hạt 370gr</t>
  </si>
  <si>
    <t>Mật ong VN 385gr/hủ</t>
  </si>
  <si>
    <t>Tinh mùi dâu 28ml/chai</t>
  </si>
  <si>
    <t>Dấm trắng 1L</t>
  </si>
  <si>
    <t>Tinh mùi lá dứa 25ml</t>
  </si>
  <si>
    <t>Apricot gel (5kg/thùng)</t>
  </si>
  <si>
    <t>Chất phủ bóng Lady fruit Mirroir</t>
  </si>
  <si>
    <t>Cake Gel màu Mauri - 5kg</t>
  </si>
  <si>
    <t>Rượu Cointreau 700ml</t>
  </si>
  <si>
    <t>Rượu Kahlua 700ml</t>
  </si>
  <si>
    <t>Honey Marble Mix (1700gx9góixctn)</t>
  </si>
  <si>
    <t>Japan Light Cheese Mix (450gx25góixctn)</t>
  </si>
  <si>
    <t xml:space="preserve">20201108        </t>
  </si>
  <si>
    <t>Green Tea Sponge Mix (1065gx12góixctn)</t>
  </si>
  <si>
    <t xml:space="preserve">20201109        </t>
  </si>
  <si>
    <t>Vanilla Chiffon Mix (740gx15góixctn)</t>
  </si>
  <si>
    <t>Chocolate Muffin Mix (448gx24góixctn)</t>
  </si>
  <si>
    <t xml:space="preserve">20201125        </t>
  </si>
  <si>
    <t>Plain Muffin Mix (448gx24góixctn)</t>
  </si>
  <si>
    <t>Sweeten Red Bean 4kg/gói</t>
  </si>
  <si>
    <t>Dây thun</t>
  </si>
  <si>
    <t>Màu hồng nước 1l/chai</t>
  </si>
  <si>
    <t>Cherry trái đỏ 4kg</t>
  </si>
  <si>
    <t>Hủ</t>
  </si>
  <si>
    <t>Mứt thơm 5kg</t>
  </si>
  <si>
    <t>Tiêu xay đen</t>
  </si>
  <si>
    <t>Đường nâu HQ</t>
  </si>
  <si>
    <t>Bột Lion 300gr</t>
  </si>
  <si>
    <t>Bột Cinnamon (bột quế)</t>
  </si>
  <si>
    <t>Bột gừng</t>
  </si>
  <si>
    <t>BBQ Heinz 510g</t>
  </si>
  <si>
    <t>Nấm mỡ 400gr</t>
  </si>
  <si>
    <t>Nước mắm 630ml/chai</t>
  </si>
  <si>
    <t>Tinh dầu vanilla 28ml</t>
  </si>
  <si>
    <t>Rượu Rhum VN 750ml</t>
  </si>
  <si>
    <t xml:space="preserve">20201145        </t>
  </si>
  <si>
    <t>Egg Cream Mix (205gx40góixctn)</t>
  </si>
  <si>
    <t>NB002</t>
  </si>
  <si>
    <t>NB018</t>
  </si>
  <si>
    <t>NB024</t>
  </si>
  <si>
    <t>NB025</t>
  </si>
  <si>
    <t>Bao xốp 13.25''+4''*16.75'' ( số 4 )</t>
  </si>
  <si>
    <t>BB001</t>
  </si>
  <si>
    <t>Túi nilon Logo BT số 1 (15*20 cm)</t>
  </si>
  <si>
    <t>BB002</t>
  </si>
  <si>
    <t>Túi nilon Logo BT số 2 (20.5 + 8 * 32 cm)</t>
  </si>
  <si>
    <t>BB003</t>
  </si>
  <si>
    <t>Túi nilon Logo BT số 3 (27*40 cm)</t>
  </si>
  <si>
    <t>BB004</t>
  </si>
  <si>
    <t>Túi nilon Logo BT số 4 (33 + 11 * 43cm)</t>
  </si>
  <si>
    <t>BB005</t>
  </si>
  <si>
    <t>Túi nilon Logo BT số 5 (40 + 25 * 51cm)</t>
  </si>
  <si>
    <t>BB006</t>
  </si>
  <si>
    <t>Bao xốp Logo BT 35*60cm</t>
  </si>
  <si>
    <t>BB007</t>
  </si>
  <si>
    <t>Bao xốp Logo BT 40*70cm</t>
  </si>
  <si>
    <t>BB008</t>
  </si>
  <si>
    <t>Bao xốp Logo BT 53*85cm</t>
  </si>
  <si>
    <t>BB009</t>
  </si>
  <si>
    <t>Bao Floss HDPE (7''x9''x0.016mm)</t>
  </si>
  <si>
    <t>BB010</t>
  </si>
  <si>
    <t>Bao nylon 5''x14''</t>
  </si>
  <si>
    <t>BB011</t>
  </si>
  <si>
    <t>Bao Toast (H) 9x11x0.03 - 280 cái/kg</t>
  </si>
  <si>
    <t>BB012</t>
  </si>
  <si>
    <t>Bao Toast (W) 11.5''x11''x25'' - 213 cái/kg</t>
  </si>
  <si>
    <t>BB014</t>
  </si>
  <si>
    <t>Bao xốp bắt bông kem</t>
  </si>
  <si>
    <t>BB015</t>
  </si>
  <si>
    <t>Bao nylon đựng ly</t>
  </si>
  <si>
    <t>BB021</t>
  </si>
  <si>
    <t>Giấy bóng mờ 37x27 (9.5kg/ram/6 xấp)</t>
  </si>
  <si>
    <t>ram</t>
  </si>
  <si>
    <t>BB027</t>
  </si>
  <si>
    <t>Túi bánh baguette 30*10*4cm</t>
  </si>
  <si>
    <t>BB028</t>
  </si>
  <si>
    <t>Túi bánh baguette 600*102*38cm</t>
  </si>
  <si>
    <t>BB030</t>
  </si>
  <si>
    <t>Hộp bánh chà bông 31*22*7cm</t>
  </si>
  <si>
    <t>BB031</t>
  </si>
  <si>
    <t>Hộp bánh 4.875''*4.875''*11cm</t>
  </si>
  <si>
    <t>BB032</t>
  </si>
  <si>
    <t>Hộp bánh 6*6*11cm</t>
  </si>
  <si>
    <t>BB041</t>
  </si>
  <si>
    <t>Hộp Sandwich (50 cái/10 bịch)</t>
  </si>
  <si>
    <t>BB044</t>
  </si>
  <si>
    <t>Hộp nhựa RHC1 (50 cái/12 bịch)</t>
  </si>
  <si>
    <t>BB045</t>
  </si>
  <si>
    <t>Hộp nhựa RHC2 (50 cái/16 bịch)</t>
  </si>
  <si>
    <t>BB091</t>
  </si>
  <si>
    <t>Ống hút đen lớn</t>
  </si>
  <si>
    <t>BB092</t>
  </si>
  <si>
    <t>Ống hút đen nhỏ</t>
  </si>
  <si>
    <t>BB094</t>
  </si>
  <si>
    <t>BB050</t>
  </si>
  <si>
    <t>Ly nhựa 50 cái/gói</t>
  </si>
  <si>
    <t>BB051</t>
  </si>
  <si>
    <t>Nắp nhựa</t>
  </si>
  <si>
    <t>BB052</t>
  </si>
  <si>
    <t>BB053</t>
  </si>
  <si>
    <t>Muỗng nhựa 20 cái/gói</t>
  </si>
  <si>
    <t>BB054</t>
  </si>
  <si>
    <t>Dao nhựa cắt bánh</t>
  </si>
  <si>
    <t>BB055</t>
  </si>
  <si>
    <t>Dây bạc cột túi</t>
  </si>
  <si>
    <t>BB059</t>
  </si>
  <si>
    <t>Đèn cầy số 0 ( 20 số/hộp )</t>
  </si>
  <si>
    <t>BB060</t>
  </si>
  <si>
    <t>Đèn cầy số 1 ( 20 số/hộp )</t>
  </si>
  <si>
    <t>BB061</t>
  </si>
  <si>
    <t>Đèn cầy số 2 ( 20 số/hộp )</t>
  </si>
  <si>
    <t>BB062</t>
  </si>
  <si>
    <t>Đèn cầy số 3 ( 20 số/hộp )</t>
  </si>
  <si>
    <t>BB063</t>
  </si>
  <si>
    <t>Đèn cầy số 4 ( 20 số/hộp )</t>
  </si>
  <si>
    <t>BB064</t>
  </si>
  <si>
    <t>Đèn cầy số 5 ( 20 số/hộp )</t>
  </si>
  <si>
    <t>BB065</t>
  </si>
  <si>
    <t>Đèn cầy số 6 ( 20 số/hộp )</t>
  </si>
  <si>
    <t>BB066</t>
  </si>
  <si>
    <t>Đèn cầy số 7 ( 20 số/hộp )</t>
  </si>
  <si>
    <t>BB067</t>
  </si>
  <si>
    <t>Đèn cầy số 8 ( 20 số/hộp )</t>
  </si>
  <si>
    <t>BB068</t>
  </si>
  <si>
    <t>Đèn cầy số 9 ( 20 số/hộp )</t>
  </si>
  <si>
    <t>BB048</t>
  </si>
  <si>
    <t>Cup tròn đựng bánh Kaya</t>
  </si>
  <si>
    <t>Khuôn giấy bạc nướng bánh tart</t>
  </si>
  <si>
    <t>Cup giấy bạc 17F</t>
  </si>
  <si>
    <t>Khuôn ly dạng thuyền</t>
  </si>
  <si>
    <t>Khuôn ly tròn 200 cái /bịch</t>
  </si>
  <si>
    <t>VD001</t>
  </si>
  <si>
    <t>Pin nhỏ R3NT</t>
  </si>
  <si>
    <t>viên</t>
  </si>
  <si>
    <t>Dao lam</t>
  </si>
  <si>
    <t>bình</t>
  </si>
  <si>
    <t>BB161</t>
  </si>
  <si>
    <t>Muổng nhựa lớn (142C/Gói)</t>
  </si>
  <si>
    <t>BB163</t>
  </si>
  <si>
    <t>Miếng mousse xốp cắm kẹo</t>
  </si>
  <si>
    <t>BB172</t>
  </si>
  <si>
    <t>Túi giữ nhiệt Pudding</t>
  </si>
  <si>
    <t>DN015</t>
  </si>
  <si>
    <t>Bình xịt nước 2L</t>
  </si>
  <si>
    <t>NB037</t>
  </si>
  <si>
    <t>Nhãn tròn nhủ đồng</t>
  </si>
  <si>
    <t>Nhãn bánh Pudding</t>
  </si>
  <si>
    <t>Màng co bọc thức ăn 450x600</t>
  </si>
  <si>
    <t>Giấy bóng mờ 45x66(11.5kg/ram/2xấp)</t>
  </si>
  <si>
    <t>Đế bánh tròn màu vàng 8cm</t>
  </si>
  <si>
    <t>Đế tròn 25.5cm (bánh kem số 0)</t>
  </si>
  <si>
    <t>Đế tròn 28.5cm (bánh kem số 1)</t>
  </si>
  <si>
    <t xml:space="preserve">DB014           </t>
  </si>
  <si>
    <t>Đế tròn 32.5cm (bánh kem số 2)</t>
  </si>
  <si>
    <t xml:space="preserve">DB015           </t>
  </si>
  <si>
    <t>Đế tròn 35.5cm (bánh kem số 4)</t>
  </si>
  <si>
    <t xml:space="preserve">DB016           </t>
  </si>
  <si>
    <t>Đế bánh tròn 30cm</t>
  </si>
  <si>
    <t xml:space="preserve">DB017           </t>
  </si>
  <si>
    <t>Đế bánh tròn 40cm</t>
  </si>
  <si>
    <t xml:space="preserve">DB018           </t>
  </si>
  <si>
    <t>Đế bánh tròn 45cm</t>
  </si>
  <si>
    <t>BB189</t>
  </si>
  <si>
    <t>Hộp noen Số 2 (30x17x13.5)</t>
  </si>
  <si>
    <t>BB190</t>
  </si>
  <si>
    <t>Hộp noen Số 3 (29.5x29.5x18)</t>
  </si>
  <si>
    <t>Giấy nướng 450x100</t>
  </si>
  <si>
    <t xml:space="preserve">BB111           </t>
  </si>
  <si>
    <t>Giấy bạc nướng bánh 450mmx300m</t>
  </si>
  <si>
    <t>Nylon gói bánh 20x20cm</t>
  </si>
  <si>
    <t xml:space="preserve">BB018           </t>
  </si>
  <si>
    <t>Nylon gói bánh 20x26cm</t>
  </si>
  <si>
    <t xml:space="preserve">BB022           </t>
  </si>
  <si>
    <t>Giấy bóng mờ 50x75 (12 kg/ram/2xấp)</t>
  </si>
  <si>
    <t>Hộp nhựa hình oval B1003 (300cái/thùng)</t>
  </si>
  <si>
    <t>Ly nhựa Mango (20 cái/ cây)</t>
  </si>
  <si>
    <t>Cup bánh choux (1000 cái/cây)</t>
  </si>
  <si>
    <t>Đế bánh CN màu vàng 12x4cm</t>
  </si>
  <si>
    <t xml:space="preserve">DB003           </t>
  </si>
  <si>
    <t>Đế bánh CN màu vàng 6.7x21cm</t>
  </si>
  <si>
    <t xml:space="preserve">DB005           </t>
  </si>
  <si>
    <t>Đế bánh vuông 19x19cm</t>
  </si>
  <si>
    <t>Đế bánh vuông 22.5x22.5cm</t>
  </si>
  <si>
    <t xml:space="preserve">DB007           </t>
  </si>
  <si>
    <t>Đế bánh vuông 29x29cm</t>
  </si>
  <si>
    <t xml:space="preserve">DB008           </t>
  </si>
  <si>
    <t>Đế bánh vuông 34x34cm</t>
  </si>
  <si>
    <t>Đế bánh tròn màu vàng 19cm</t>
  </si>
  <si>
    <t>Đế bánh tròn màu vàng 24cm</t>
  </si>
  <si>
    <t xml:space="preserve">DB019           </t>
  </si>
  <si>
    <t>Miếng nhựa làm viền bánh 5 x 20cm</t>
  </si>
  <si>
    <t xml:space="preserve">DB020           </t>
  </si>
  <si>
    <t>Miếng nhựa làm viền bánh 5 x 49.5cm</t>
  </si>
  <si>
    <t>Miếng nhựa làm viền bánh 5 x 65.5cm</t>
  </si>
  <si>
    <t>Đế bánh CN màu vàng 10.5x5.5cm</t>
  </si>
  <si>
    <t>Đế tam giác 12x12x8cm</t>
  </si>
  <si>
    <t xml:space="preserve">DB029           </t>
  </si>
  <si>
    <t>Đế bánh tròn 20.5 cm</t>
  </si>
  <si>
    <t>Hộp nhựa đựng bánh xu</t>
  </si>
  <si>
    <t xml:space="preserve">BB029           </t>
  </si>
  <si>
    <t>Hộp bánh ngọt dài 7x21.5x9cm (H)</t>
  </si>
  <si>
    <t xml:space="preserve">BB033           </t>
  </si>
  <si>
    <t>Hộp bánh quai xách 20.3x20.3cm</t>
  </si>
  <si>
    <t>Hộp bánh quai xách 25.2x25.2cm</t>
  </si>
  <si>
    <t xml:space="preserve">BB035           </t>
  </si>
  <si>
    <t>Hộp bánh quai xách 30.2x30.2cm</t>
  </si>
  <si>
    <t xml:space="preserve">BB036           </t>
  </si>
  <si>
    <t>Hộp bánh quai xách 35.2x35.2cm</t>
  </si>
  <si>
    <t>Hộp đựng bánh Swiss Roll</t>
  </si>
  <si>
    <t>Nhãn bánh Japan light cheese 43x5cm</t>
  </si>
  <si>
    <t>Nhãn dán hình Ông đầu bếp 2.1x1.8cm (21 cái /tờ)</t>
  </si>
  <si>
    <t xml:space="preserve">NB017           </t>
  </si>
  <si>
    <t>Nhãn bánh Pandan Chiffon</t>
  </si>
  <si>
    <t>TỒN ĐẦU</t>
  </si>
  <si>
    <t>NHẬP</t>
  </si>
  <si>
    <t>TS001</t>
  </si>
  <si>
    <t>Trứng gà bếp</t>
  </si>
  <si>
    <t>BH003</t>
  </si>
  <si>
    <t>Găng tay Vinyl</t>
  </si>
  <si>
    <t>BH001</t>
  </si>
  <si>
    <t>Nón bếp thấp bằng giấy</t>
  </si>
  <si>
    <t>BH002</t>
  </si>
  <si>
    <t>Nón bếp giấy lớn</t>
  </si>
  <si>
    <t>BH023</t>
  </si>
  <si>
    <t>Khẩu trang y tế</t>
  </si>
  <si>
    <t>ĐỒNG PHỤC&amp;BHLĐ</t>
  </si>
  <si>
    <t>VS001</t>
  </si>
  <si>
    <t>Nước rửa chén</t>
  </si>
  <si>
    <t>VS002</t>
  </si>
  <si>
    <t>Nước lau nhà</t>
  </si>
  <si>
    <t>VS003</t>
  </si>
  <si>
    <t>Nước lau kiếng</t>
  </si>
  <si>
    <t>VS019</t>
  </si>
  <si>
    <t>Ky hốt rác hộp</t>
  </si>
  <si>
    <t>VS014</t>
  </si>
  <si>
    <t>Cước nhôm</t>
  </si>
  <si>
    <t>VS007</t>
  </si>
  <si>
    <t>Tẩy sàn Sumo</t>
  </si>
  <si>
    <t>VS013</t>
  </si>
  <si>
    <t>Cước mouse</t>
  </si>
  <si>
    <t>VS004</t>
  </si>
  <si>
    <t>Nước rửa tay</t>
  </si>
  <si>
    <t>VS005</t>
  </si>
  <si>
    <t>Nước tẩy Javel</t>
  </si>
  <si>
    <t>VS012</t>
  </si>
  <si>
    <t>Xà bông VISO</t>
  </si>
  <si>
    <t>VS016</t>
  </si>
  <si>
    <t>Khăn giấy vuông</t>
  </si>
  <si>
    <t>Xấp</t>
  </si>
  <si>
    <t>VS017</t>
  </si>
  <si>
    <t>Chổi cỏ</t>
  </si>
  <si>
    <t>Cây</t>
  </si>
  <si>
    <t>VS040</t>
  </si>
  <si>
    <t>Khăn giấy lau tay</t>
  </si>
  <si>
    <t>VS051</t>
  </si>
  <si>
    <t>Khăn lau màu hồng</t>
  </si>
  <si>
    <t>VS022</t>
  </si>
  <si>
    <t>Bao rác đen</t>
  </si>
  <si>
    <t>VS030</t>
  </si>
  <si>
    <t>Khăn lau trắng</t>
  </si>
  <si>
    <t>KH015</t>
  </si>
  <si>
    <t>Cây lau kính</t>
  </si>
  <si>
    <t>VS048</t>
  </si>
  <si>
    <t>khăn lau nâu</t>
  </si>
  <si>
    <t>VẬT DỤNG VỆ SINH</t>
  </si>
  <si>
    <t>VPP017</t>
  </si>
  <si>
    <t>Biên nhận đặt bánh</t>
  </si>
  <si>
    <t>Cuốn</t>
  </si>
  <si>
    <t>VPP031</t>
  </si>
  <si>
    <t>Bút lông dầu</t>
  </si>
  <si>
    <t>VPP041</t>
  </si>
  <si>
    <t>Bút bi</t>
  </si>
  <si>
    <t>VPP027</t>
  </si>
  <si>
    <t>VPP081</t>
  </si>
  <si>
    <t>Bao thư</t>
  </si>
  <si>
    <t>VPP021</t>
  </si>
  <si>
    <t>Bìa Sơ mi</t>
  </si>
  <si>
    <t>VPP035</t>
  </si>
  <si>
    <t>VPP004</t>
  </si>
  <si>
    <t>Giấy A4</t>
  </si>
  <si>
    <t>VPP002</t>
  </si>
  <si>
    <t>VPP012</t>
  </si>
  <si>
    <t>Hóa đơn bán lẻ</t>
  </si>
  <si>
    <t>VPP024</t>
  </si>
  <si>
    <t>Tập 100 trang</t>
  </si>
  <si>
    <t>Tập 200 trang</t>
  </si>
  <si>
    <t>VPP070</t>
  </si>
  <si>
    <t>Cắt băng keo</t>
  </si>
  <si>
    <t>VPP013</t>
  </si>
  <si>
    <t>Kéo</t>
  </si>
  <si>
    <t>VPP040</t>
  </si>
  <si>
    <t>Bút xóa</t>
  </si>
  <si>
    <t>VPP020</t>
  </si>
  <si>
    <t>Băng keo trong 1P2</t>
  </si>
  <si>
    <t>VPP001</t>
  </si>
  <si>
    <t>Giấy Fax nhiệt</t>
  </si>
  <si>
    <t>Giấy bấm giá</t>
  </si>
  <si>
    <t>VPP011</t>
  </si>
  <si>
    <t>Bịch</t>
  </si>
  <si>
    <t>VPP053</t>
  </si>
  <si>
    <t>kim kẹp nhỏ</t>
  </si>
  <si>
    <t>VĂN PHÒNG PHẨM</t>
  </si>
  <si>
    <t>ĐƠN GIÁ
 NHẬP
(chưa thuế)</t>
  </si>
  <si>
    <t>SL</t>
  </si>
  <si>
    <t>Thành tiền</t>
  </si>
  <si>
    <t>XUẤT</t>
  </si>
  <si>
    <t>TỒN CUỐI</t>
  </si>
  <si>
    <t>Đơn giá</t>
  </si>
  <si>
    <t>Khoai môn</t>
  </si>
  <si>
    <t>Tổng cộng</t>
  </si>
  <si>
    <t>BÁN THÀNH PHẨM</t>
  </si>
  <si>
    <t>BT001</t>
  </si>
  <si>
    <t>Croissant</t>
  </si>
  <si>
    <t>BT002</t>
  </si>
  <si>
    <t>Croissant Mini</t>
  </si>
  <si>
    <t>BT003</t>
  </si>
  <si>
    <t>Danish Tròn</t>
  </si>
  <si>
    <t>BT004</t>
  </si>
  <si>
    <t>Danish Tròn nhỏ</t>
  </si>
  <si>
    <t>BT005</t>
  </si>
  <si>
    <t>Danish vuông</t>
  </si>
  <si>
    <t>BT006</t>
  </si>
  <si>
    <t>Danish Bar</t>
  </si>
  <si>
    <t>Mâm</t>
  </si>
  <si>
    <t>BT007</t>
  </si>
  <si>
    <t>Puff</t>
  </si>
  <si>
    <t>BT008</t>
  </si>
  <si>
    <t>Smart Alex</t>
  </si>
  <si>
    <t>Cục</t>
  </si>
  <si>
    <t>BT009</t>
  </si>
  <si>
    <t>Croissant Ham</t>
  </si>
  <si>
    <t>BT010</t>
  </si>
  <si>
    <t>Croissant 12×8</t>
  </si>
  <si>
    <t>BT011</t>
  </si>
  <si>
    <t>Danish lê</t>
  </si>
  <si>
    <t>BT012</t>
  </si>
  <si>
    <t>Only U Topping</t>
  </si>
  <si>
    <t>BT013</t>
  </si>
  <si>
    <t>Chinese Pastry</t>
  </si>
  <si>
    <t>BT014</t>
  </si>
  <si>
    <t>BT016</t>
  </si>
  <si>
    <t>BT017</t>
  </si>
  <si>
    <t>Croissant Donut</t>
  </si>
  <si>
    <t xml:space="preserve">Chà bông heo loại cay 1kg/gói </t>
  </si>
  <si>
    <t>KH014</t>
  </si>
  <si>
    <t>Cây lau nhà</t>
  </si>
  <si>
    <t>TRỨNG GÀ</t>
  </si>
  <si>
    <t>Quả</t>
  </si>
  <si>
    <t>FF017</t>
  </si>
  <si>
    <t>Dâu</t>
  </si>
  <si>
    <t>FF051</t>
  </si>
  <si>
    <t xml:space="preserve">Chanh </t>
  </si>
  <si>
    <t>Số lượng</t>
  </si>
  <si>
    <t>THỊT NGUỘI- ĐÔNG NAM Á</t>
  </si>
  <si>
    <t>TN001</t>
  </si>
  <si>
    <t>Ba rọi xông khói đặc biệt</t>
  </si>
  <si>
    <t>TN002</t>
  </si>
  <si>
    <t>Jambon vai</t>
  </si>
  <si>
    <t>TN003</t>
  </si>
  <si>
    <t>Hotdog heo xông khói</t>
  </si>
  <si>
    <t>TN004</t>
  </si>
  <si>
    <t>Hotdog phômai Singapore</t>
  </si>
  <si>
    <t>FF065</t>
  </si>
  <si>
    <t>Xoài cát Hoà Lộc</t>
  </si>
  <si>
    <t>FF021</t>
  </si>
  <si>
    <t>Chuối</t>
  </si>
  <si>
    <t>FF036</t>
  </si>
  <si>
    <t>Dưa leo</t>
  </si>
  <si>
    <t>FF038</t>
  </si>
  <si>
    <t>Hành tây</t>
  </si>
  <si>
    <t>FF039</t>
  </si>
  <si>
    <t>Cà rốt</t>
  </si>
  <si>
    <t>FF040</t>
  </si>
  <si>
    <t>Cà chua</t>
  </si>
  <si>
    <t>FF048</t>
  </si>
  <si>
    <t>Lá dứa</t>
  </si>
  <si>
    <t>FF054</t>
  </si>
  <si>
    <t>Sà lách Mỹ</t>
  </si>
  <si>
    <t>FF067</t>
  </si>
  <si>
    <t>Nấm linh chi</t>
  </si>
  <si>
    <t>FF075</t>
  </si>
  <si>
    <t>Hành lá</t>
  </si>
  <si>
    <t>Tắc</t>
  </si>
  <si>
    <t>Bánh chocolate OREO</t>
  </si>
  <si>
    <t>FF086</t>
  </si>
  <si>
    <t>Blueberry (Việt Quất)</t>
  </si>
  <si>
    <t>40602006</t>
  </si>
  <si>
    <t>Miếng nhựa Happy birthday 100 cái/gói</t>
  </si>
  <si>
    <t>BB049</t>
  </si>
  <si>
    <t>Cúp giấy Noel 50cái/cây</t>
  </si>
  <si>
    <t>BB070</t>
  </si>
  <si>
    <t>BB071</t>
  </si>
  <si>
    <t>BB072</t>
  </si>
  <si>
    <t>Hộp tròn Bánh kem số 1</t>
  </si>
  <si>
    <t>Hộp tròn Bánh kem số 2</t>
  </si>
  <si>
    <t>Hộp tròn Bánh kem số 4</t>
  </si>
  <si>
    <t>BB112</t>
  </si>
  <si>
    <t>BB118</t>
  </si>
  <si>
    <t>BB119</t>
  </si>
  <si>
    <t>BB121</t>
  </si>
  <si>
    <t>Hộp tròn Bánh kem số 5</t>
  </si>
  <si>
    <t>Hộp tròn Bánh kem số 6</t>
  </si>
  <si>
    <t>Hộp tròn Số 1-2t</t>
  </si>
  <si>
    <t>Hộp tròn Số 2-2t</t>
  </si>
  <si>
    <t>DB004</t>
  </si>
  <si>
    <t>Đế bánh CN màu vàng 29.5x13cm</t>
  </si>
  <si>
    <t>NB021</t>
  </si>
  <si>
    <t xml:space="preserve">Nhãn bánh Pandan Light chesse </t>
  </si>
  <si>
    <t>NL034</t>
  </si>
  <si>
    <t>Green Tea Toast Mix (830g)</t>
  </si>
  <si>
    <t>Chỉ tiêu</t>
  </si>
  <si>
    <t>Tỷ lệ / DT</t>
  </si>
  <si>
    <t>STT</t>
  </si>
  <si>
    <t>Nội dung</t>
  </si>
  <si>
    <t>Số tiền</t>
  </si>
  <si>
    <t>CP vệ sinh, đổ rác</t>
  </si>
  <si>
    <t xml:space="preserve">Thành Tiền </t>
  </si>
  <si>
    <t>Thành Tiền</t>
  </si>
  <si>
    <t xml:space="preserve">BẾP </t>
  </si>
  <si>
    <t>TỔNG CỘNG</t>
  </si>
  <si>
    <t>Báo cáo kết quả hoạt động kinh doanh</t>
  </si>
  <si>
    <t>1. Tổng doanh thu</t>
  </si>
  <si>
    <t>THÁNG</t>
  </si>
  <si>
    <t xml:space="preserve">CHỈ SỐ </t>
  </si>
  <si>
    <t>TIÊU THỤ</t>
  </si>
  <si>
    <t>ĐƠN GIÁ</t>
  </si>
  <si>
    <t>THÀNH TIỀN</t>
  </si>
  <si>
    <t xml:space="preserve">CŨ </t>
  </si>
  <si>
    <t>MỚI</t>
  </si>
  <si>
    <r>
      <t>Cửa hàng:</t>
    </r>
    <r>
      <rPr>
        <b/>
        <sz val="14.05"/>
        <color rgb="FFC00000"/>
        <rFont val="Arial"/>
        <family val="2"/>
      </rPr>
      <t xml:space="preserve"> BreadTalk Biên Hòa</t>
    </r>
  </si>
  <si>
    <t>Cửa hàng BIÊN HÒA</t>
  </si>
  <si>
    <t>Số HĐ
 chứng từ</t>
  </si>
  <si>
    <t>Ngày</t>
  </si>
  <si>
    <t>Mã hàng</t>
  </si>
  <si>
    <t>Tên</t>
  </si>
  <si>
    <t>Nơi cung cấp</t>
  </si>
  <si>
    <t>Sữa chua không đường</t>
  </si>
  <si>
    <t>Nhân dừa</t>
  </si>
  <si>
    <t>Bao</t>
  </si>
  <si>
    <t>Curry chicken</t>
  </si>
  <si>
    <t>Nhân gà nấm</t>
  </si>
  <si>
    <t>Gà hấp</t>
  </si>
  <si>
    <t>Pork Sambal</t>
  </si>
  <si>
    <t>Coca Cola 330ml</t>
  </si>
  <si>
    <t>Coca Cola 390ml</t>
  </si>
  <si>
    <t>Sprite 330ml</t>
  </si>
  <si>
    <t>Nutri dâu 330ml</t>
  </si>
  <si>
    <t>Nutri cam 330ml</t>
  </si>
  <si>
    <t>Sữa chua nha đam</t>
  </si>
  <si>
    <t>Nhãn bánh California Toast 270gr</t>
  </si>
  <si>
    <t>Nhãn bánh Standar Toast 270gr</t>
  </si>
  <si>
    <t>Đèn cầy xoắn</t>
  </si>
  <si>
    <t>vỉ</t>
  </si>
  <si>
    <t>Kẹo chocolate</t>
  </si>
  <si>
    <t>Cà phê</t>
  </si>
  <si>
    <t>Sữa tươi Vinamilk</t>
  </si>
  <si>
    <t>Gaz Isi cream chargers 0079</t>
  </si>
  <si>
    <t>Ống</t>
  </si>
  <si>
    <t>Syrup Peach 700ml</t>
  </si>
  <si>
    <t>Máy bấm giá</t>
  </si>
  <si>
    <t>Hũ bánh Pudding cao</t>
  </si>
  <si>
    <t>Nhãn bánh Cranberry Toast 270gr</t>
  </si>
  <si>
    <t>Nón ren lớn</t>
  </si>
  <si>
    <t>Dĩa giấy</t>
  </si>
  <si>
    <t>Milo 3 in 1</t>
  </si>
  <si>
    <t>Kẹo thú dẻo</t>
  </si>
  <si>
    <t>Hồng trà</t>
  </si>
  <si>
    <t>Bột Frappe Blender mix</t>
  </si>
  <si>
    <t>Hạt trân châu</t>
  </si>
  <si>
    <t>NGUYÊN VẬT LIỆU KHO</t>
  </si>
  <si>
    <t>HÀNG TƯƠI SỐNG</t>
  </si>
  <si>
    <t>HH008</t>
  </si>
  <si>
    <t>HH032</t>
  </si>
  <si>
    <t>PC018</t>
  </si>
  <si>
    <t>PC022</t>
  </si>
  <si>
    <t>KH028</t>
  </si>
  <si>
    <t>VPP076</t>
  </si>
  <si>
    <t>NHÂN LÀM BÁNH</t>
  </si>
  <si>
    <t>NH001</t>
  </si>
  <si>
    <t>NH002</t>
  </si>
  <si>
    <t>NH003</t>
  </si>
  <si>
    <t>NH004</t>
  </si>
  <si>
    <t>NH005</t>
  </si>
  <si>
    <t>BB166</t>
  </si>
  <si>
    <t>NB032</t>
  </si>
  <si>
    <t>HH001</t>
  </si>
  <si>
    <t>HH007</t>
  </si>
  <si>
    <t>HH011</t>
  </si>
  <si>
    <t>PC006</t>
  </si>
  <si>
    <t>Thạch kiwi 2.2kg/hộp</t>
  </si>
  <si>
    <t>Thạch Táo 2.2kg/hộp</t>
  </si>
  <si>
    <t>PC014</t>
  </si>
  <si>
    <t>PC017</t>
  </si>
  <si>
    <t>Thạch cà phê 2.2kg/hộp</t>
  </si>
  <si>
    <t>IN 246</t>
  </si>
  <si>
    <t>Rây Inox 26cm</t>
  </si>
  <si>
    <t>NH006</t>
  </si>
  <si>
    <t>PC004</t>
  </si>
  <si>
    <t>Tắc xí muội 1kg/hũ</t>
  </si>
  <si>
    <t>HH004</t>
  </si>
  <si>
    <t>Đèn cầy nhạc</t>
  </si>
  <si>
    <t>Bìa nút</t>
  </si>
  <si>
    <t>PC019</t>
  </si>
  <si>
    <t>Xí muội</t>
  </si>
  <si>
    <t>FF012</t>
  </si>
  <si>
    <t>NƯỚC UỐNG</t>
  </si>
  <si>
    <t>Nước uống bình 20 lít</t>
  </si>
  <si>
    <t>RAU QUẢ- THANH HƯƠNG- MUA NGOÀI</t>
  </si>
  <si>
    <t>NU001</t>
  </si>
  <si>
    <t>SC001</t>
  </si>
  <si>
    <t>SC002</t>
  </si>
  <si>
    <t>NƯỚC ĐÁ</t>
  </si>
  <si>
    <t>Đá viên</t>
  </si>
  <si>
    <t>ND001</t>
  </si>
  <si>
    <t>Tính tổng</t>
  </si>
  <si>
    <t>Coca Cola light 330ml</t>
  </si>
  <si>
    <t>Nestea chanh</t>
  </si>
  <si>
    <t>ML001</t>
  </si>
  <si>
    <t>NT001</t>
  </si>
  <si>
    <t>VD004</t>
  </si>
  <si>
    <t>Pin điện tử LR44</t>
  </si>
  <si>
    <t>PC009</t>
  </si>
  <si>
    <t>Siro HERSHEY'S socola 680g</t>
  </si>
  <si>
    <t>PC010</t>
  </si>
  <si>
    <t>Sinh tố dâu</t>
  </si>
  <si>
    <t>PC012</t>
  </si>
  <si>
    <t>Sinh tố đào</t>
  </si>
  <si>
    <t>PC013</t>
  </si>
  <si>
    <t>Sinh tố xoài dứa</t>
  </si>
  <si>
    <t>PC016</t>
  </si>
  <si>
    <t>Trà Thái đỏ 400gr</t>
  </si>
  <si>
    <t>PC045</t>
  </si>
  <si>
    <t>Nước ép ổi Sun-up</t>
  </si>
  <si>
    <t>Ống hút trắng</t>
  </si>
  <si>
    <t>BB165</t>
  </si>
  <si>
    <t>Hộp bánh Pandan chiffon cake</t>
  </si>
  <si>
    <t>Nhãn bánh Green Tea Toast 270gr</t>
  </si>
  <si>
    <t>Nhãn bánh Kaya Toast 270gr</t>
  </si>
  <si>
    <t>Nhãn bánh Earthquake Toast 270gr</t>
  </si>
  <si>
    <t>Nhãn bánh Dark Rye Toast  270gr</t>
  </si>
  <si>
    <t>Nhãn bánh Wholemeal Toast 270gr</t>
  </si>
  <si>
    <t>NB030</t>
  </si>
  <si>
    <t>Nhãn bánh Standar Toast 540gr</t>
  </si>
  <si>
    <t>Nhãn bánh Wholemeal Toast 540gr</t>
  </si>
  <si>
    <t>Nhãn bánh Dark Rye Toast  540gr</t>
  </si>
  <si>
    <t>HH002</t>
  </si>
  <si>
    <t>HH003</t>
  </si>
  <si>
    <t>Nón ren nhỏ</t>
  </si>
  <si>
    <t>Đèn cầy chữ</t>
  </si>
  <si>
    <t>HH005</t>
  </si>
  <si>
    <t>HH006</t>
  </si>
  <si>
    <t>Đèn tăm xẹt</t>
  </si>
  <si>
    <t>Pháo bông</t>
  </si>
  <si>
    <t>HH030</t>
  </si>
  <si>
    <t>HH031</t>
  </si>
  <si>
    <t>Mứt dâu tây 250gr</t>
  </si>
  <si>
    <t>Mứt thơm 250gr</t>
  </si>
  <si>
    <t xml:space="preserve">Nhân dừa Nonya kaya </t>
  </si>
  <si>
    <t>VPP025</t>
  </si>
  <si>
    <t>BB187</t>
  </si>
  <si>
    <t>Ly giấy trung 931-50c</t>
  </si>
  <si>
    <t>Lốc</t>
  </si>
  <si>
    <t>Bột bắp Mais mix</t>
  </si>
  <si>
    <t>Kim bấm 10</t>
  </si>
  <si>
    <t>HÀNG HÓA</t>
  </si>
  <si>
    <t>CÔNG CỤ DỤNG CỤ</t>
  </si>
  <si>
    <t>BAO BÌ</t>
  </si>
  <si>
    <t>NƯỚC</t>
  </si>
  <si>
    <t>NGUYÊN VẬT LIỆU</t>
  </si>
  <si>
    <t>VINCOM BIÊN HÒA</t>
  </si>
  <si>
    <t>- DT POS</t>
  </si>
  <si>
    <t xml:space="preserve">         a. Cake</t>
  </si>
  <si>
    <t xml:space="preserve">         b. Bun</t>
  </si>
  <si>
    <t xml:space="preserve">         c. Nước</t>
  </si>
  <si>
    <t xml:space="preserve">         d. Hàng hóa</t>
  </si>
  <si>
    <t xml:space="preserve">         d. Các khoản giảm trừ</t>
  </si>
  <si>
    <t>- DT NGOÀI</t>
  </si>
  <si>
    <t>- DT VOUCHER</t>
  </si>
  <si>
    <t>- DT bán hàng nội bộ</t>
  </si>
  <si>
    <t>Chi phí linh tinh khác</t>
  </si>
  <si>
    <t>NH007</t>
  </si>
  <si>
    <t>Golden Traingle</t>
  </si>
  <si>
    <t>VS047</t>
  </si>
  <si>
    <t>Khăn lau vàng</t>
  </si>
  <si>
    <t>Sprite 390ml</t>
  </si>
  <si>
    <t xml:space="preserve">FF006   </t>
  </si>
  <si>
    <t>FF007</t>
  </si>
  <si>
    <t>Phúc bồn tử đông lạnh (Raspberry)</t>
  </si>
  <si>
    <t>Việt quất rừng đông lạnh (Bluberry)</t>
  </si>
  <si>
    <t>CA038</t>
  </si>
  <si>
    <t>Chocolate trang trí Curls Strawberry 4kg/thùng</t>
  </si>
  <si>
    <t>FD003</t>
  </si>
  <si>
    <t>Đường thốt nốt</t>
  </si>
  <si>
    <t>FF013</t>
  </si>
  <si>
    <t>Gừng</t>
  </si>
  <si>
    <t>FF014</t>
  </si>
  <si>
    <t>Sả cây</t>
  </si>
  <si>
    <t>FF034</t>
  </si>
  <si>
    <t>Raspberry 170g (Phúc bồn tử)</t>
  </si>
  <si>
    <t>CR010</t>
  </si>
  <si>
    <t>FD006</t>
  </si>
  <si>
    <t>FD013</t>
  </si>
  <si>
    <t>FD032</t>
  </si>
  <si>
    <t>FD064</t>
  </si>
  <si>
    <t>30608001</t>
  </si>
  <si>
    <t>PD027</t>
  </si>
  <si>
    <t>OL002</t>
  </si>
  <si>
    <t>NL001</t>
  </si>
  <si>
    <t>NL002</t>
  </si>
  <si>
    <t>NL041</t>
  </si>
  <si>
    <t>NL006</t>
  </si>
  <si>
    <t>NL009</t>
  </si>
  <si>
    <t>NL010</t>
  </si>
  <si>
    <t>NL011</t>
  </si>
  <si>
    <t>NL019</t>
  </si>
  <si>
    <t>NL024</t>
  </si>
  <si>
    <t>NL028</t>
  </si>
  <si>
    <t>NL029</t>
  </si>
  <si>
    <t>NL031</t>
  </si>
  <si>
    <t>NL054</t>
  </si>
  <si>
    <t>NL089</t>
  </si>
  <si>
    <t>NL097</t>
  </si>
  <si>
    <t>PD005</t>
  </si>
  <si>
    <t>PD007</t>
  </si>
  <si>
    <t>PD010</t>
  </si>
  <si>
    <t>PD012</t>
  </si>
  <si>
    <t>PD014</t>
  </si>
  <si>
    <t>PD016</t>
  </si>
  <si>
    <t>PD023</t>
  </si>
  <si>
    <t>PD030</t>
  </si>
  <si>
    <t>PD034</t>
  </si>
  <si>
    <t>PF001</t>
  </si>
  <si>
    <t>PF005</t>
  </si>
  <si>
    <t>PF007</t>
  </si>
  <si>
    <t>PF008</t>
  </si>
  <si>
    <t>PF009</t>
  </si>
  <si>
    <t>RU001</t>
  </si>
  <si>
    <t>RU002</t>
  </si>
  <si>
    <t>RU003</t>
  </si>
  <si>
    <t>BB025</t>
  </si>
  <si>
    <t>VPP037</t>
  </si>
  <si>
    <t>PC002</t>
  </si>
  <si>
    <t>CR003</t>
  </si>
  <si>
    <t>DB013</t>
  </si>
  <si>
    <t>DB023</t>
  </si>
  <si>
    <t>BB026</t>
  </si>
  <si>
    <t>BB047</t>
  </si>
  <si>
    <t>BB040</t>
  </si>
  <si>
    <t>BH005</t>
  </si>
  <si>
    <t>Bao tay len</t>
  </si>
  <si>
    <t>Đôi</t>
  </si>
  <si>
    <t>FD062</t>
  </si>
  <si>
    <t>BT018</t>
  </si>
  <si>
    <t>Bột Japan pha</t>
  </si>
  <si>
    <t>BT019</t>
  </si>
  <si>
    <t>Bột greentea pha</t>
  </si>
  <si>
    <t>PC003</t>
  </si>
  <si>
    <t>PC005</t>
  </si>
  <si>
    <t>BH004</t>
  </si>
  <si>
    <t>Bao tay nướng</t>
  </si>
  <si>
    <t>FF015</t>
  </si>
  <si>
    <t>Kiwi</t>
  </si>
  <si>
    <t>FD041</t>
  </si>
  <si>
    <t>DB006</t>
  </si>
  <si>
    <t>DB009</t>
  </si>
  <si>
    <t>Coca zero 330ml</t>
  </si>
  <si>
    <t>Nguyên vật liệu</t>
  </si>
  <si>
    <t>Bao bì</t>
  </si>
  <si>
    <t>Công cụ dụng cụ</t>
  </si>
  <si>
    <t>Hàng hóa</t>
  </si>
  <si>
    <t>Nước</t>
  </si>
  <si>
    <t>Đồng phục &amp; BHLĐ</t>
  </si>
  <si>
    <t>Vật dụng vệ sinh</t>
  </si>
  <si>
    <t>Văn phòng phẩm</t>
  </si>
  <si>
    <t>Bán thành phẩm</t>
  </si>
  <si>
    <t>Nhân làm bánh</t>
  </si>
  <si>
    <t>NỘI DUNG</t>
  </si>
  <si>
    <t>Chi phí CCDC</t>
  </si>
  <si>
    <t>Chi phí hoa hồng</t>
  </si>
  <si>
    <t>Kho cty</t>
  </si>
  <si>
    <t>DB021</t>
  </si>
  <si>
    <t>BB034</t>
  </si>
  <si>
    <t>20201117</t>
  </si>
  <si>
    <t>Chocolate Chiffon Mix (563g*24 gói * ctn)</t>
  </si>
  <si>
    <t>NL115</t>
  </si>
  <si>
    <t>Màu tím nước 1L/Chai</t>
  </si>
  <si>
    <t>DB025</t>
  </si>
  <si>
    <t>BB154</t>
  </si>
  <si>
    <t>BB076</t>
  </si>
  <si>
    <t>NB001</t>
  </si>
  <si>
    <t>CP NGOÀI</t>
  </si>
  <si>
    <t>Chi phí NVL</t>
  </si>
  <si>
    <t>Chi phí bao bì</t>
  </si>
  <si>
    <t>Chi phí Hàng hóa</t>
  </si>
  <si>
    <t>Chi phí nước</t>
  </si>
  <si>
    <t>Chi phí BHLD</t>
  </si>
  <si>
    <t>Chi phí vật dụng VS</t>
  </si>
  <si>
    <t>Chi phí VPP</t>
  </si>
  <si>
    <t>Chi phí BTP</t>
  </si>
  <si>
    <t>Chi phí Nhân</t>
  </si>
  <si>
    <t>CP CỬA HÀNG</t>
  </si>
  <si>
    <t>Chi phí hàng tươi sống</t>
  </si>
  <si>
    <t>CP quản lý tòa nhà</t>
  </si>
  <si>
    <t>CP gửi xe</t>
  </si>
  <si>
    <t>CP môi trường</t>
  </si>
  <si>
    <t>2. Chi phí bản quyền trên DT</t>
  </si>
  <si>
    <t>3. Chi phí hoạt động CH</t>
  </si>
  <si>
    <t xml:space="preserve">      3.1 Chi phí ngoài</t>
  </si>
  <si>
    <t xml:space="preserve">      3.2 Chi phí cửa hàng</t>
  </si>
  <si>
    <t xml:space="preserve">      3.3 Chi phí nhân công</t>
  </si>
  <si>
    <t>4. Thu nhập khác</t>
  </si>
  <si>
    <t>5. Chi phí khác</t>
  </si>
  <si>
    <t xml:space="preserve">6. Lãi (Lỗ) trước thuế </t>
  </si>
  <si>
    <t>7. Nộp thuế</t>
  </si>
  <si>
    <t xml:space="preserve">8. Lãi (Lỗ) sau thuế </t>
  </si>
  <si>
    <t>DB001</t>
  </si>
  <si>
    <t>DB012</t>
  </si>
  <si>
    <t>NL099</t>
  </si>
  <si>
    <t>FO042</t>
  </si>
  <si>
    <t>Phô mai Cheddar cheese 1040gr</t>
  </si>
  <si>
    <t>VD005</t>
  </si>
  <si>
    <t>VPP104</t>
  </si>
  <si>
    <t>FF003</t>
  </si>
  <si>
    <t>OL009</t>
  </si>
  <si>
    <t>Quả chanh dây đông lạnh</t>
  </si>
  <si>
    <t>BB020</t>
  </si>
  <si>
    <t>Dây nilon 50x700x0.2mm</t>
  </si>
  <si>
    <t>Màu nâu nước</t>
  </si>
  <si>
    <t>DB003</t>
  </si>
  <si>
    <t>BẢNG NOTE</t>
  </si>
  <si>
    <t>Bảng Note</t>
  </si>
  <si>
    <t>KG</t>
  </si>
  <si>
    <t>20201107</t>
  </si>
  <si>
    <t>20201002</t>
  </si>
  <si>
    <t>20201119</t>
  </si>
  <si>
    <t>CÁI</t>
  </si>
  <si>
    <t>Bột Choco pha</t>
  </si>
  <si>
    <t>Bột Vani pha</t>
  </si>
  <si>
    <t>DB011</t>
  </si>
  <si>
    <t>BB080</t>
  </si>
  <si>
    <t>BB084</t>
  </si>
  <si>
    <t>Hộp Bánh kem số 0</t>
  </si>
  <si>
    <t>PC026</t>
  </si>
  <si>
    <t>Nước suối Dasani Mineral 500ml</t>
  </si>
  <si>
    <t>Nước suối Dasani Water 500ml</t>
  </si>
  <si>
    <t>DB032</t>
  </si>
  <si>
    <t>BB082</t>
  </si>
  <si>
    <t>Cúp giấy bánh Cup cake</t>
  </si>
  <si>
    <t>Đế tròn 26.5cm (bánh kem số 0)</t>
  </si>
  <si>
    <t>BB089</t>
  </si>
  <si>
    <t>FO004</t>
  </si>
  <si>
    <t>NH008</t>
  </si>
  <si>
    <t>Nhân Trứng muối</t>
  </si>
  <si>
    <t>PC066</t>
  </si>
  <si>
    <t>Trà Thái Xanh</t>
  </si>
  <si>
    <t>BB023</t>
  </si>
  <si>
    <t>NB050</t>
  </si>
  <si>
    <t>NB051</t>
  </si>
  <si>
    <t>Xoài</t>
  </si>
  <si>
    <t>BB022</t>
  </si>
  <si>
    <t>BẢNG THEO DÕI CHI PHÍ ĐIỆN 2017</t>
  </si>
  <si>
    <t>BẢNG THEO DÕI CHI PHÍ NƯỚC 2017</t>
  </si>
  <si>
    <t>CHỈ SỐ CAO ĐIỂM</t>
  </si>
  <si>
    <t>CHỈ SỐ THẤP ĐIỂM</t>
  </si>
  <si>
    <t>CHỈ SỐ TRUNG ĐIỂM</t>
  </si>
  <si>
    <t>DB010</t>
  </si>
  <si>
    <t>NB047</t>
  </si>
  <si>
    <t>NB048</t>
  </si>
  <si>
    <t>Đế bánh CN màu vàng 10.5x21cm</t>
  </si>
  <si>
    <t>Đế bánh CN màu vàng 29.5x11cm</t>
  </si>
  <si>
    <t>FD036</t>
  </si>
  <si>
    <t>BB169</t>
  </si>
  <si>
    <t>NB052</t>
  </si>
  <si>
    <t>Nylon lót khay 32.5x46</t>
  </si>
  <si>
    <t>CR092</t>
  </si>
  <si>
    <t>Sữa tiệt trùng</t>
  </si>
  <si>
    <t>NB031</t>
  </si>
  <si>
    <t>NB053</t>
  </si>
  <si>
    <t>HH039</t>
  </si>
  <si>
    <t>HH040</t>
  </si>
  <si>
    <t>HH041</t>
  </si>
  <si>
    <t>HH042</t>
  </si>
  <si>
    <t>HH043</t>
  </si>
  <si>
    <t>HH044</t>
  </si>
  <si>
    <t>PC021</t>
  </si>
  <si>
    <t>Mứt dâu tằm 29gr</t>
  </si>
  <si>
    <t>Mứt mật ong 29gr</t>
  </si>
  <si>
    <t>Mứt cam 29gr</t>
  </si>
  <si>
    <t>Mứt chanh dây 29gr</t>
  </si>
  <si>
    <t>Mứt mâm xôi 29gr</t>
  </si>
  <si>
    <t>Mứt thơm 29gr</t>
  </si>
  <si>
    <t>hũ</t>
  </si>
  <si>
    <t>Nước ép ổi Fresh</t>
  </si>
  <si>
    <t>FF019</t>
  </si>
  <si>
    <t>Quả hỗn hợp đông lạnh</t>
  </si>
  <si>
    <t>VS061</t>
  </si>
  <si>
    <t>VS070</t>
  </si>
  <si>
    <t>Rửa dụng cụ chế biến</t>
  </si>
  <si>
    <t>Cồn sát khuẩn</t>
  </si>
  <si>
    <t>can</t>
  </si>
  <si>
    <t>CR011</t>
  </si>
  <si>
    <t>Sữa tươi Pháp nguyên kem 1L</t>
  </si>
  <si>
    <t>DB020</t>
  </si>
  <si>
    <t>DIỄN GIẢI CHI PHÍ  THÁNG 07-2017</t>
  </si>
  <si>
    <t>Chi mặt bằng T07 kỳ 1 (……01/07…….  đến ……30/07……..)</t>
  </si>
  <si>
    <t>Chi phí điện T07 kỳ 1 (……22/06…….  đến ……22/07……..)</t>
  </si>
  <si>
    <t xml:space="preserve">Chi phí nước T07 kỳ 1 (……22/06…….. đến ……22/07……... ) </t>
  </si>
  <si>
    <t>Chi phí điện thoại T07/2016</t>
  </si>
  <si>
    <t>Chi phí Internet T07/2016</t>
  </si>
  <si>
    <t>BB097</t>
  </si>
  <si>
    <t>BB201</t>
  </si>
  <si>
    <t>FD034</t>
  </si>
  <si>
    <t>FO007</t>
  </si>
  <si>
    <t>NL138</t>
  </si>
  <si>
    <t>Cup Tart nhôm tròn nhỏ</t>
  </si>
  <si>
    <t>Kem sữa tươi Gold Label</t>
  </si>
  <si>
    <t>Nam việt quất khô</t>
  </si>
  <si>
    <t>Hạt mè đen</t>
  </si>
  <si>
    <t>Phomai Cheddar bào 1k</t>
  </si>
  <si>
    <t>Men tươi ngọt</t>
  </si>
  <si>
    <t>NB046</t>
  </si>
  <si>
    <t>Giấy bóng mờ 37x27</t>
  </si>
  <si>
    <t>Hộp nhựa SHC2</t>
  </si>
  <si>
    <t>Tem hộp bánh croissant</t>
  </si>
  <si>
    <t>Sinh tố Dâu</t>
  </si>
  <si>
    <t>Cúp Tart nhôm nhỏ tròn nhỏ</t>
  </si>
  <si>
    <t>cây</t>
  </si>
  <si>
    <t>Phô mai Mascarpone Tatua 1kg</t>
  </si>
  <si>
    <t>Kem chua Tatua 1kg</t>
  </si>
  <si>
    <t>Ly nhựa 015</t>
  </si>
  <si>
    <t>Nắp nhựa 015</t>
  </si>
  <si>
    <t>Tem hộp bánh Croissant</t>
  </si>
  <si>
    <t xml:space="preserve"> Hũ </t>
  </si>
  <si>
    <t xml:space="preserve"> Kg </t>
  </si>
  <si>
    <t>Co.op</t>
  </si>
  <si>
    <t>Đế bánh CN màu vàng 10.5x5.5</t>
  </si>
  <si>
    <t>Sinh tố Đào</t>
  </si>
  <si>
    <t>Nhãn bánh Standar Toast 230gr</t>
  </si>
  <si>
    <t>Giấy fax nhiệt</t>
  </si>
  <si>
    <t>Kem sữa tươi hộp 1L*12 (whipping cream)</t>
  </si>
  <si>
    <t>Sữa tiệt trùng (Mleko Zambrowskie)</t>
  </si>
  <si>
    <t>Nhân quả óc chó khô (walnut)</t>
  </si>
  <si>
    <t>cuộn</t>
  </si>
  <si>
    <t xml:space="preserve">hộp </t>
  </si>
  <si>
    <t>lon</t>
  </si>
  <si>
    <t>lít</t>
  </si>
  <si>
    <t xml:space="preserve">Cá ngừ ngâm dầu </t>
  </si>
  <si>
    <t>Bột mì Whole meal Golden</t>
  </si>
  <si>
    <t>Sữa bột béo tan nhanh (NZMP)</t>
  </si>
  <si>
    <t>xấp</t>
  </si>
  <si>
    <t>ống</t>
  </si>
  <si>
    <t>Bột trà xanh 500g</t>
  </si>
  <si>
    <t>chai</t>
  </si>
  <si>
    <t>Đông nam á</t>
  </si>
  <si>
    <t>Hotdog phô mai Singapore</t>
  </si>
  <si>
    <t>Xốt AM 3kg (Mayonaise)</t>
  </si>
  <si>
    <t>Nấm mỡ 400g</t>
  </si>
  <si>
    <t>Chà bông heo loại cay 1kg/gói</t>
  </si>
  <si>
    <t>Đế tam giác 12x12x8</t>
  </si>
  <si>
    <t>Cocktail ngâm 825</t>
  </si>
  <si>
    <t>Bánh chocolate OREO 274g</t>
  </si>
  <si>
    <t>Thạch Cà Phê 2.2kg/hộp</t>
  </si>
  <si>
    <t>Đèn cầy số 1 (20/hộp)</t>
  </si>
  <si>
    <t>Đèn cầy số 2 (20/hộp)</t>
  </si>
  <si>
    <t>BH-15/07</t>
  </si>
  <si>
    <t>FD058</t>
  </si>
  <si>
    <t>NL075</t>
  </si>
  <si>
    <t>Cá bào</t>
  </si>
  <si>
    <t>Sốt Teriyaki 250ml</t>
  </si>
  <si>
    <t>Danish Tròn 12*12</t>
  </si>
  <si>
    <t>THỐNG KÊ NHẬP HÀNG THÁNG 11/2017</t>
  </si>
  <si>
    <t>BH-03/11</t>
  </si>
  <si>
    <t>BH-02/11</t>
  </si>
  <si>
    <t>Đế bánh CN màu vàng 10.5*5.5cm</t>
  </si>
  <si>
    <t>Hộp bánh kem số 0+1(27*27*17)(200C/T)</t>
  </si>
  <si>
    <t>Passion no sugar</t>
  </si>
  <si>
    <t>Pho mai kem - MG cream cheese</t>
  </si>
  <si>
    <t>Đường cát trắng nước trong (Đường cát XK)</t>
  </si>
  <si>
    <t>BB84</t>
  </si>
  <si>
    <t>bịch</t>
  </si>
  <si>
    <t>Nhãn bánh Dark Rye Toast 230gr</t>
  </si>
  <si>
    <t>Nhãn bánh Wholemeal Toast 230gr</t>
  </si>
  <si>
    <t>Dĩa giấy có muỗng 16cm( 10 cái/gói)</t>
  </si>
  <si>
    <t>Kẹo Chocolate</t>
  </si>
  <si>
    <t>Thạch Kiwi 2.2kg/hộp</t>
  </si>
  <si>
    <t>Túi nilon Logo BT số 2 (20.5+8*32cm)</t>
  </si>
  <si>
    <t>Túi nilon Logo BT số 3(27*40cm)</t>
  </si>
  <si>
    <t>Bao Floss HDPE 7"x9"x0.016mm(17.7x22.8)</t>
  </si>
  <si>
    <t>Bao nylon 5"x14'</t>
  </si>
  <si>
    <t>Hộp nhựa hình Oval B1003 (300c/thùng)</t>
  </si>
  <si>
    <t>Hộp Sandwich SWC1 (50 cái/bịch)</t>
  </si>
  <si>
    <t>Hộp nhựa RHC2 ( 50 cái/16 bịch)</t>
  </si>
  <si>
    <t>Hộp nhựa RHC1 (50 cái/12bịch)</t>
  </si>
  <si>
    <t>Sinh tố Xoài Dứa</t>
  </si>
  <si>
    <t>Trà thái đỏ 400gr</t>
  </si>
  <si>
    <t>Trà thái xanh 200gr</t>
  </si>
  <si>
    <t>Nứơc ép FRESH ổi</t>
  </si>
  <si>
    <t>Gas Isi cream chargers 0079</t>
  </si>
  <si>
    <t>Ống hút trắng TL ( 1cây/40 bịch)</t>
  </si>
  <si>
    <t>Muỗng nhựa nhỏ (200 cái/gói)</t>
  </si>
  <si>
    <t xml:space="preserve">Dao nhựa cắt bánh </t>
  </si>
  <si>
    <t>Đèn cầy số 1(20 số/hộp)</t>
  </si>
  <si>
    <t>Đèn cầy số 2(20 số/hộp)</t>
  </si>
  <si>
    <t>Đèn cầy số 3(20 số/hộp)</t>
  </si>
  <si>
    <t>Đèn cầy số 4(20 số/hộp)</t>
  </si>
  <si>
    <t>Nhãn bánh Cranberry Toast 230gr</t>
  </si>
  <si>
    <t>Nhãn bánh California Toast 230gr</t>
  </si>
  <si>
    <t>BB97</t>
  </si>
  <si>
    <t>BB80</t>
  </si>
  <si>
    <t>Nylon gói bánh  20X20cm ( có logo</t>
  </si>
  <si>
    <t>Nhãn bánh )Japan light cheese 43x5cm</t>
  </si>
  <si>
    <t>hủ</t>
  </si>
  <si>
    <t>BH-04/11</t>
  </si>
  <si>
    <t>DN011</t>
  </si>
  <si>
    <t>DN009</t>
  </si>
  <si>
    <t>DN076</t>
  </si>
  <si>
    <t xml:space="preserve">Cây lăn bột nhựa có răng </t>
  </si>
  <si>
    <t>Spatula nhựa 14"( SN4742 42cm)</t>
  </si>
  <si>
    <t>Thớt nhựa 30/20 trắng</t>
  </si>
  <si>
    <t>BH-05/11</t>
  </si>
  <si>
    <t>BH-07/11</t>
  </si>
  <si>
    <t>NL146</t>
  </si>
  <si>
    <t>NL147</t>
  </si>
  <si>
    <t>Cocktail ngâm 825g</t>
  </si>
  <si>
    <t xml:space="preserve">Bột Hạnh Nhân </t>
  </si>
  <si>
    <t>Đào Ngâm 825gr</t>
  </si>
  <si>
    <t>Quả anh đào ngâm 425gr</t>
  </si>
  <si>
    <t xml:space="preserve">Màu nâu nước </t>
  </si>
  <si>
    <t xml:space="preserve">Màu tím nước </t>
  </si>
  <si>
    <t>Chà bông heo loại bình thường</t>
  </si>
  <si>
    <t>Khuôn ly tròn 200c/bịch</t>
  </si>
  <si>
    <t>Khuôn ly dạng thuyền 200c/bịch</t>
  </si>
  <si>
    <t>Đế tam giác 12*12*8cm</t>
  </si>
  <si>
    <t>Pho mai Cheddar bào</t>
  </si>
  <si>
    <t>Pho mai kem MG Cream cheese</t>
  </si>
  <si>
    <t>Pho mai Cheddar cheese 1040gr</t>
  </si>
  <si>
    <t xml:space="preserve">Men tươi ngọt </t>
  </si>
  <si>
    <t>Sữa tiệt trùng Mleko Zambrowskie</t>
  </si>
  <si>
    <t>Đường cát trắng nước trong (đường cát XK)</t>
  </si>
  <si>
    <t>Bột trộn sẵn satin vanila 2*5kg</t>
  </si>
  <si>
    <t>Bột trộn sẵn satin chocolate 2*5kg</t>
  </si>
  <si>
    <t>H Mix (680gx20pktxctn)</t>
  </si>
  <si>
    <t>gram</t>
  </si>
  <si>
    <t>BH-09/11</t>
  </si>
  <si>
    <t>BH-08/11</t>
  </si>
  <si>
    <t>Muỗng nhựa nhỏ(200c/gói)</t>
  </si>
  <si>
    <t>Đèn cầy số 2</t>
  </si>
  <si>
    <t>KHO CTY</t>
  </si>
  <si>
    <t>BH-14/11</t>
  </si>
  <si>
    <t>TB055</t>
  </si>
  <si>
    <t>Máy đánh kem trứng</t>
  </si>
  <si>
    <t>BH-12/11</t>
  </si>
  <si>
    <t>CA040</t>
  </si>
  <si>
    <t>Chocalate chip đen</t>
  </si>
  <si>
    <t>Chocolate chip trắng</t>
  </si>
  <si>
    <t>Miếng nhựa làm viền bánh 5 x 65.5 cm</t>
  </si>
  <si>
    <t>Đế bánh tròn 26.5 cm</t>
  </si>
  <si>
    <t>Ly giấy trung 50 cái/ cây( ly muffin)</t>
  </si>
  <si>
    <t>BH-13/11</t>
  </si>
  <si>
    <t>PC070</t>
  </si>
  <si>
    <t>PC072</t>
  </si>
  <si>
    <t>PC073</t>
  </si>
  <si>
    <t>KH063</t>
  </si>
  <si>
    <t>Trà Oolong 250gr/gói</t>
  </si>
  <si>
    <t>Trà lài 500gr/gói</t>
  </si>
  <si>
    <t>Hạt 3Q nguyên vị</t>
  </si>
  <si>
    <t>Vợt lọc trà</t>
  </si>
  <si>
    <t>BH-17/11</t>
  </si>
  <si>
    <t>CA025</t>
  </si>
  <si>
    <t>NL063</t>
  </si>
  <si>
    <t>NL021</t>
  </si>
  <si>
    <t>PC075</t>
  </si>
  <si>
    <t>Chocolate sữa</t>
  </si>
  <si>
    <t>Tương ớt Pet 2.1kg</t>
  </si>
  <si>
    <t>Tương cà 2.1kg</t>
  </si>
  <si>
    <t>Bột tráng sữa vị muối biển Tra Mate</t>
  </si>
  <si>
    <t>BH-15/11</t>
  </si>
  <si>
    <t>FD005</t>
  </si>
  <si>
    <t>NL153</t>
  </si>
  <si>
    <t>Nescafe 200gr/hủ</t>
  </si>
  <si>
    <t>Phô mai kem-MG Cream Cheese</t>
  </si>
  <si>
    <t>Bột kem sữa Cremyvit</t>
  </si>
  <si>
    <t>Hạnh nhân lát không vỏ</t>
  </si>
  <si>
    <t>Đường Đỏ</t>
  </si>
  <si>
    <t>Bột mỳ đen</t>
  </si>
  <si>
    <t>Bột mì chìa khóa xanh 25kg</t>
  </si>
  <si>
    <t>Bột mì wholemeal Golden</t>
  </si>
  <si>
    <t>Sữa bột béo tan nhanh NZMP</t>
  </si>
  <si>
    <t>Tinh dầu vani trăng váng 30gr</t>
  </si>
  <si>
    <t>Việt quất filling(Blueberry 5kg)</t>
  </si>
  <si>
    <t>Chà bông heo loại binhfh thường 1kg/gói</t>
  </si>
  <si>
    <t>Miếng nhựa làm viền bánh 5 x 49.5 cm</t>
  </si>
  <si>
    <t>BH-20/11</t>
  </si>
  <si>
    <t>VS060</t>
  </si>
  <si>
    <t>Xà phòng rửa tay (can/5kg)</t>
  </si>
  <si>
    <t>Cồn sát khuẩn dùng trong chế biến thực phẩm (can/5l)</t>
  </si>
  <si>
    <t>BH-21/11</t>
  </si>
  <si>
    <t>VPP CH</t>
  </si>
  <si>
    <t>BH-19/11</t>
  </si>
  <si>
    <t>Giấy bấm giá (1 cây/10 cuộn)</t>
  </si>
  <si>
    <t>BH-16/11</t>
  </si>
  <si>
    <t>Túi nilon Logo BT số 3 (27x40cm)</t>
  </si>
  <si>
    <t>BH-23/11</t>
  </si>
  <si>
    <t>CR007</t>
  </si>
  <si>
    <t>Kem sữa béo Nondairy Creamer</t>
  </si>
  <si>
    <t>kho cty</t>
  </si>
  <si>
    <t>BH-22/11</t>
  </si>
  <si>
    <t>BH-24/11</t>
  </si>
  <si>
    <t>Quả anh đào ngâm(dark cherry 425gr)</t>
  </si>
  <si>
    <t>Miếng nhựa làm viền bánh 5x49.5</t>
  </si>
  <si>
    <t>Khăn lau nâu</t>
  </si>
  <si>
    <t>BH-25/11</t>
  </si>
  <si>
    <t>NB049</t>
  </si>
  <si>
    <t>Đèn cầy số 5 ( 20 số/hộp)</t>
  </si>
  <si>
    <t>Túi nilong Logo BT số 2 (20.5+8x32cm)</t>
  </si>
  <si>
    <t>Túi nilong Logo BT số 3(27x40cm)</t>
  </si>
  <si>
    <t>Hộp sandwich SWC1</t>
  </si>
  <si>
    <t>Nhãn bánh Earthquake 230 gr</t>
  </si>
  <si>
    <t>cai</t>
  </si>
  <si>
    <t>THÁNG 11</t>
  </si>
  <si>
    <t>GIÁ VỐN</t>
  </si>
  <si>
    <t>MẶT BẰNG,ĐIỆN,NƯỚC,ĐIỆN THOẠI,…</t>
  </si>
  <si>
    <t>THÁNG 11 NĂM 2017</t>
  </si>
  <si>
    <t>(NHẬP = BKE)</t>
  </si>
  <si>
    <t>TỒN ĐẦU+NHẬP-TCUỐI=XUẤT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</si>
</sst>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_);_(* \(#,##0.00\);_(* &quot;-&quot;?_);_(@_)"/>
    <numFmt numFmtId="167" formatCode="_ * #,##0_ ;_ * \-#,##0_ ;_ * &quot;-&quot;??_ ;_ @_ "/>
    <numFmt numFmtId="168" formatCode="0;[Red]0"/>
    <numFmt numFmtId="169" formatCode="[$-1010409]d\ mmm\ yy;@"/>
    <numFmt numFmtId="170" formatCode="_-* #,##0.00\ _€_-;\-* #,##0.00\ _€_-;_-* &quot;-&quot;??\ _€_-;_-@_-"/>
    <numFmt numFmtId="171" formatCode="#,##0\ &quot;£&quot;_);[Red]\(#,##0\ &quot;£&quot;\)"/>
    <numFmt numFmtId="172" formatCode="#,##0\ &quot;DM&quot;;\-#,##0\ &quot;DM&quot;"/>
    <numFmt numFmtId="173" formatCode="0.000%"/>
    <numFmt numFmtId="174" formatCode="&quot;￥&quot;#,##0;&quot;￥&quot;\-#,##0"/>
    <numFmt numFmtId="175" formatCode="00.000"/>
    <numFmt numFmtId="176" formatCode="_-* #,##0_-;\-* #,##0_-;_-* &quot;-&quot;_-;_-@_-"/>
    <numFmt numFmtId="177" formatCode="_-&quot;£&quot;* #,##0_-;\-&quot;£&quot;* #,##0_-;_-&quot;£&quot;* &quot;-&quot;_-;_-@_-"/>
    <numFmt numFmtId="178" formatCode="&quot;£&quot;#,##0;[Red]\-&quot;£&quot;#,##0"/>
    <numFmt numFmtId="179" formatCode="_-&quot;£&quot;* #,##0.00_-;\-&quot;£&quot;* #,##0.00_-;_-&quot;£&quot;* &quot;-&quot;??_-;_-@_-"/>
    <numFmt numFmtId="180" formatCode="_ * #.##0_ ;_ * \-#.##0_ ;_ * &quot;-&quot;??_ ;_ @_ "/>
    <numFmt numFmtId="181" formatCode="#.##0;[Red]#.##0"/>
    <numFmt numFmtId="185" formatCode="[$-409]d\-mmm;@"/>
  </numFmts>
  <fonts count="56">
    <font>
      <sz val="11"/>
      <color rgb="FF00000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VNI-Times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14.05"/>
      <color indexed="8"/>
      <name val="Arial"/>
      <family val="2"/>
    </font>
    <font>
      <b/>
      <sz val="12.05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14.05"/>
      <color rgb="FFC0000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11"/>
      <name val="Times New Roman"/>
      <family val="1"/>
    </font>
    <font>
      <sz val="12"/>
      <name val=".VnTime"/>
      <family val="1"/>
    </font>
    <font>
      <sz val="12"/>
      <name val="Arial"/>
      <family val="2"/>
    </font>
    <font>
      <sz val="10"/>
      <color indexed="8"/>
      <name val="MS Sans Serif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3"/>
    </font>
    <font>
      <sz val="10"/>
      <name val="굴림체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3"/>
      <color indexed="8"/>
      <name val="Times New Roman"/>
      <family val="1"/>
    </font>
    <font>
      <b/>
      <sz val="11"/>
      <color rgb="FFFF0000"/>
      <name val="Arial"/>
      <family val="2"/>
    </font>
    <font>
      <sz val="13"/>
      <color rgb="FF000000"/>
      <name val="Times New Roman"/>
      <family val="1"/>
    </font>
    <font>
      <b/>
      <sz val="13"/>
      <name val="Times New Roman"/>
      <family val="1"/>
      <charset val="163"/>
    </font>
    <font>
      <sz val="13"/>
      <name val="Arial"/>
      <family val="2"/>
    </font>
    <font>
      <b/>
      <sz val="12"/>
      <color rgb="FFFF0000"/>
      <name val="Times New Roman"/>
      <family val="1"/>
    </font>
    <font>
      <b/>
      <i/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40">
    <xf numFmtId="169" fontId="0" fillId="0" borderId="0"/>
    <xf numFmtId="43" fontId="3" fillId="0" borderId="0" applyFont="0" applyFill="0" applyBorder="0" applyAlignment="0" applyProtection="0"/>
    <xf numFmtId="169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/>
    <xf numFmtId="169" fontId="4" fillId="0" borderId="0"/>
    <xf numFmtId="43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6" fillId="0" borderId="0"/>
    <xf numFmtId="43" fontId="16" fillId="0" borderId="0" applyFont="0" applyFill="0" applyBorder="0" applyAlignment="0" applyProtection="0"/>
    <xf numFmtId="169" fontId="2" fillId="0" borderId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4" fillId="0" borderId="0" quotePrefix="1" applyFont="0" applyFill="0" applyBorder="0" applyAlignment="0">
      <protection locked="0"/>
    </xf>
    <xf numFmtId="43" fontId="1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1" fontId="36" fillId="0" borderId="0" applyFont="0" applyFill="0" applyBorder="0" applyAlignment="0" applyProtection="0"/>
    <xf numFmtId="169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169" fontId="15" fillId="0" borderId="30" applyNumberFormat="0" applyAlignment="0" applyProtection="0">
      <alignment horizontal="left" vertical="center"/>
    </xf>
    <xf numFmtId="169" fontId="15" fillId="0" borderId="8">
      <alignment horizontal="left" vertical="center"/>
    </xf>
    <xf numFmtId="169" fontId="37" fillId="0" borderId="0" applyNumberFormat="0" applyFont="0" applyFill="0" applyAlignment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1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3" fillId="0" borderId="0"/>
    <xf numFmtId="169" fontId="2" fillId="0" borderId="0"/>
    <xf numFmtId="169" fontId="38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9" fontId="4" fillId="0" borderId="0" quotePrefix="1" applyFont="0" applyFill="0" applyBorder="0" applyAlignment="0">
      <protection locked="0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40" fillId="0" borderId="0">
      <alignment vertical="center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169" fontId="43" fillId="0" borderId="0"/>
    <xf numFmtId="172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174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169" fontId="45" fillId="0" borderId="0"/>
    <xf numFmtId="169" fontId="46" fillId="0" borderId="0" applyProtection="0"/>
    <xf numFmtId="176" fontId="47" fillId="0" borderId="0" applyFont="0" applyFill="0" applyBorder="0" applyAlignment="0" applyProtection="0"/>
    <xf numFmtId="40" fontId="48" fillId="0" borderId="0" applyFont="0" applyFill="0" applyBorder="0" applyAlignment="0" applyProtection="0"/>
    <xf numFmtId="177" fontId="47" fillId="0" borderId="0" applyFont="0" applyFill="0" applyBorder="0" applyAlignment="0" applyProtection="0"/>
    <xf numFmtId="178" fontId="48" fillId="0" borderId="0" applyFont="0" applyFill="0" applyBorder="0" applyAlignment="0" applyProtection="0"/>
    <xf numFmtId="179" fontId="47" fillId="0" borderId="0" applyFont="0" applyFill="0" applyBorder="0" applyAlignment="0" applyProtection="0"/>
  </cellStyleXfs>
  <cellXfs count="592">
    <xf numFmtId="169" fontId="0" fillId="0" borderId="0" xfId="0"/>
    <xf numFmtId="43" fontId="4" fillId="0" borderId="0" xfId="3" applyFont="1"/>
    <xf numFmtId="43" fontId="4" fillId="0" borderId="0" xfId="3" applyNumberFormat="1" applyFont="1"/>
    <xf numFmtId="43" fontId="4" fillId="0" borderId="0" xfId="1" applyFont="1"/>
    <xf numFmtId="169" fontId="5" fillId="0" borderId="0" xfId="0" applyFont="1"/>
    <xf numFmtId="169" fontId="4" fillId="0" borderId="0" xfId="0" applyFont="1"/>
    <xf numFmtId="1" fontId="4" fillId="0" borderId="2" xfId="0" applyNumberFormat="1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/>
    </xf>
    <xf numFmtId="49" fontId="9" fillId="0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wrapText="1"/>
    </xf>
    <xf numFmtId="169" fontId="4" fillId="0" borderId="0" xfId="0" applyFont="1" applyAlignment="1">
      <alignment horizontal="center"/>
    </xf>
    <xf numFmtId="1" fontId="4" fillId="0" borderId="2" xfId="0" quotePrefix="1" applyNumberFormat="1" applyFont="1" applyFill="1" applyBorder="1" applyAlignment="1">
      <alignment horizontal="left" vertical="center" wrapText="1"/>
    </xf>
    <xf numFmtId="43" fontId="4" fillId="0" borderId="2" xfId="1" applyFont="1" applyFill="1" applyBorder="1"/>
    <xf numFmtId="43" fontId="5" fillId="0" borderId="0" xfId="1" applyFont="1"/>
    <xf numFmtId="14" fontId="4" fillId="0" borderId="0" xfId="0" applyNumberFormat="1" applyFont="1" applyAlignment="1">
      <alignment vertical="center"/>
    </xf>
    <xf numFmtId="169" fontId="5" fillId="0" borderId="2" xfId="5" applyFont="1" applyBorder="1" applyAlignment="1">
      <alignment horizontal="center" wrapText="1"/>
    </xf>
    <xf numFmtId="43" fontId="5" fillId="2" borderId="2" xfId="3" applyFont="1" applyFill="1" applyBorder="1" applyAlignment="1">
      <alignment horizontal="left"/>
    </xf>
    <xf numFmtId="49" fontId="9" fillId="4" borderId="2" xfId="0" applyNumberFormat="1" applyFont="1" applyFill="1" applyBorder="1" applyAlignment="1">
      <alignment horizontal="left"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4" fontId="4" fillId="0" borderId="0" xfId="0" applyNumberFormat="1" applyFont="1" applyAlignment="1">
      <alignment horizontal="right"/>
    </xf>
    <xf numFmtId="1" fontId="7" fillId="0" borderId="2" xfId="0" applyNumberFormat="1" applyFont="1" applyFill="1" applyBorder="1" applyAlignment="1">
      <alignment horizontal="left" vertical="center" wrapText="1"/>
    </xf>
    <xf numFmtId="43" fontId="7" fillId="0" borderId="2" xfId="3" applyFont="1" applyBorder="1" applyAlignment="1"/>
    <xf numFmtId="169" fontId="7" fillId="0" borderId="2" xfId="5" applyFont="1" applyBorder="1"/>
    <xf numFmtId="169" fontId="7" fillId="2" borderId="2" xfId="5" applyFont="1" applyFill="1" applyBorder="1" applyAlignment="1"/>
    <xf numFmtId="169" fontId="7" fillId="2" borderId="2" xfId="5" applyFont="1" applyFill="1" applyBorder="1"/>
    <xf numFmtId="43" fontId="7" fillId="2" borderId="2" xfId="3" applyFont="1" applyFill="1" applyBorder="1" applyAlignment="1"/>
    <xf numFmtId="169" fontId="7" fillId="0" borderId="2" xfId="5" applyFont="1" applyFill="1" applyBorder="1"/>
    <xf numFmtId="169" fontId="5" fillId="6" borderId="2" xfId="5" applyFont="1" applyFill="1" applyBorder="1" applyAlignment="1">
      <alignment horizontal="left" wrapText="1"/>
    </xf>
    <xf numFmtId="43" fontId="5" fillId="6" borderId="2" xfId="3" applyFont="1" applyFill="1" applyBorder="1" applyAlignment="1">
      <alignment horizontal="left"/>
    </xf>
    <xf numFmtId="43" fontId="11" fillId="0" borderId="0" xfId="1" applyFont="1"/>
    <xf numFmtId="43" fontId="11" fillId="0" borderId="2" xfId="3" applyFont="1" applyFill="1" applyBorder="1"/>
    <xf numFmtId="43" fontId="11" fillId="0" borderId="0" xfId="3" applyFont="1"/>
    <xf numFmtId="43" fontId="12" fillId="0" borderId="0" xfId="3" applyFont="1"/>
    <xf numFmtId="165" fontId="12" fillId="0" borderId="0" xfId="3" applyNumberFormat="1" applyFont="1"/>
    <xf numFmtId="43" fontId="12" fillId="0" borderId="2" xfId="1" applyFont="1" applyFill="1" applyBorder="1"/>
    <xf numFmtId="165" fontId="12" fillId="0" borderId="2" xfId="1" applyNumberFormat="1" applyFont="1" applyFill="1" applyBorder="1"/>
    <xf numFmtId="169" fontId="4" fillId="0" borderId="0" xfId="0" applyFont="1" applyAlignment="1">
      <alignment horizontal="center"/>
    </xf>
    <xf numFmtId="164" fontId="5" fillId="9" borderId="2" xfId="5" applyNumberFormat="1" applyFont="1" applyFill="1" applyBorder="1" applyAlignment="1">
      <alignment horizontal="left" wrapText="1"/>
    </xf>
    <xf numFmtId="169" fontId="5" fillId="9" borderId="2" xfId="5" applyFont="1" applyFill="1" applyBorder="1" applyAlignment="1">
      <alignment horizontal="left" wrapText="1"/>
    </xf>
    <xf numFmtId="43" fontId="5" fillId="9" borderId="2" xfId="3" applyFont="1" applyFill="1" applyBorder="1" applyAlignment="1">
      <alignment horizontal="left"/>
    </xf>
    <xf numFmtId="166" fontId="4" fillId="0" borderId="0" xfId="0" applyNumberFormat="1" applyFont="1" applyAlignment="1">
      <alignment horizontal="right"/>
    </xf>
    <xf numFmtId="169" fontId="4" fillId="0" borderId="0" xfId="10" applyFont="1"/>
    <xf numFmtId="169" fontId="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0" applyFont="1" applyBorder="1" applyAlignment="1">
      <alignment horizontal="center"/>
    </xf>
    <xf numFmtId="169" fontId="5" fillId="0" borderId="1" xfId="10" applyFont="1" applyBorder="1" applyAlignment="1">
      <alignment horizontal="left"/>
    </xf>
    <xf numFmtId="167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Border="1" applyAlignment="1">
      <alignment horizontal="right" vertical="center"/>
    </xf>
    <xf numFmtId="168" fontId="5" fillId="0" borderId="1" xfId="10" applyNumberFormat="1" applyFont="1" applyBorder="1" applyAlignment="1" applyProtection="1">
      <alignment horizontal="center"/>
      <protection hidden="1"/>
    </xf>
    <xf numFmtId="169" fontId="5" fillId="0" borderId="1" xfId="11" applyNumberFormat="1" applyFont="1" applyBorder="1" applyAlignment="1">
      <alignment horizontal="left"/>
    </xf>
    <xf numFmtId="169" fontId="4" fillId="0" borderId="1" xfId="0" applyFont="1" applyBorder="1"/>
    <xf numFmtId="165" fontId="4" fillId="0" borderId="1" xfId="1" applyNumberFormat="1" applyFont="1" applyBorder="1"/>
    <xf numFmtId="165" fontId="5" fillId="0" borderId="1" xfId="11" applyNumberFormat="1" applyFont="1" applyBorder="1" applyAlignment="1" applyProtection="1">
      <alignment horizontal="center"/>
      <protection locked="0"/>
    </xf>
    <xf numFmtId="41" fontId="5" fillId="0" borderId="1" xfId="11" applyNumberFormat="1" applyFont="1" applyFill="1" applyBorder="1" applyAlignment="1">
      <alignment horizontal="center"/>
    </xf>
    <xf numFmtId="169" fontId="5" fillId="0" borderId="1" xfId="0" applyFont="1" applyBorder="1"/>
    <xf numFmtId="165" fontId="5" fillId="0" borderId="1" xfId="1" applyNumberFormat="1" applyFont="1" applyBorder="1"/>
    <xf numFmtId="1" fontId="5" fillId="0" borderId="1" xfId="10" applyNumberFormat="1" applyFont="1" applyBorder="1" applyAlignment="1" applyProtection="1">
      <alignment horizontal="center"/>
      <protection hidden="1"/>
    </xf>
    <xf numFmtId="41" fontId="5" fillId="0" borderId="1" xfId="10" applyNumberFormat="1" applyFont="1" applyBorder="1"/>
    <xf numFmtId="165" fontId="5" fillId="7" borderId="1" xfId="10" applyNumberFormat="1" applyFont="1" applyFill="1" applyBorder="1"/>
    <xf numFmtId="165" fontId="4" fillId="0" borderId="0" xfId="1" applyNumberFormat="1" applyFont="1"/>
    <xf numFmtId="1" fontId="4" fillId="3" borderId="1" xfId="0" applyNumberFormat="1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wrapText="1"/>
    </xf>
    <xf numFmtId="169" fontId="18" fillId="0" borderId="0" xfId="0" applyFont="1"/>
    <xf numFmtId="43" fontId="5" fillId="0" borderId="3" xfId="3" applyNumberFormat="1" applyFont="1" applyFill="1" applyBorder="1" applyAlignment="1">
      <alignment horizontal="center" vertical="center" wrapText="1"/>
    </xf>
    <xf numFmtId="164" fontId="5" fillId="0" borderId="3" xfId="3" applyNumberFormat="1" applyFont="1" applyFill="1" applyBorder="1" applyAlignment="1">
      <alignment horizontal="center" vertical="center"/>
    </xf>
    <xf numFmtId="169" fontId="5" fillId="0" borderId="3" xfId="2" applyFont="1" applyFill="1" applyBorder="1" applyAlignment="1">
      <alignment horizontal="center" vertical="center" wrapText="1"/>
    </xf>
    <xf numFmtId="169" fontId="10" fillId="0" borderId="3" xfId="2" applyFont="1" applyFill="1" applyBorder="1" applyAlignment="1">
      <alignment horizontal="center" vertical="center" wrapText="1"/>
    </xf>
    <xf numFmtId="164" fontId="13" fillId="0" borderId="3" xfId="3" applyNumberFormat="1" applyFont="1" applyFill="1" applyBorder="1" applyAlignment="1">
      <alignment horizontal="center" vertical="center"/>
    </xf>
    <xf numFmtId="165" fontId="13" fillId="0" borderId="3" xfId="3" applyNumberFormat="1" applyFont="1" applyFill="1" applyBorder="1" applyAlignment="1">
      <alignment horizontal="center" vertical="center" wrapText="1"/>
    </xf>
    <xf numFmtId="169" fontId="19" fillId="0" borderId="0" xfId="0" applyNumberFormat="1" applyFont="1" applyFill="1" applyBorder="1" applyAlignment="1" applyProtection="1"/>
    <xf numFmtId="167" fontId="20" fillId="0" borderId="0" xfId="1" applyNumberFormat="1" applyFont="1" applyAlignment="1">
      <alignment horizontal="center" vertical="center"/>
    </xf>
    <xf numFmtId="9" fontId="20" fillId="0" borderId="0" xfId="8" applyFont="1" applyAlignment="1">
      <alignment horizontal="center" vertical="center"/>
    </xf>
    <xf numFmtId="167" fontId="19" fillId="0" borderId="0" xfId="1" applyNumberFormat="1" applyFont="1" applyFill="1" applyBorder="1" applyAlignment="1" applyProtection="1"/>
    <xf numFmtId="167" fontId="21" fillId="0" borderId="0" xfId="1" applyNumberFormat="1" applyFont="1" applyAlignment="1">
      <alignment horizontal="center" vertical="center"/>
    </xf>
    <xf numFmtId="9" fontId="21" fillId="0" borderId="0" xfId="8" applyFont="1" applyAlignment="1">
      <alignment horizontal="center" vertical="center"/>
    </xf>
    <xf numFmtId="169" fontId="22" fillId="0" borderId="25" xfId="0" applyFont="1" applyBorder="1" applyAlignment="1">
      <alignment horizontal="center" vertical="center"/>
    </xf>
    <xf numFmtId="167" fontId="22" fillId="0" borderId="1" xfId="1" applyNumberFormat="1" applyFont="1" applyBorder="1" applyAlignment="1">
      <alignment horizontal="center" vertical="center" wrapText="1"/>
    </xf>
    <xf numFmtId="9" fontId="22" fillId="0" borderId="1" xfId="8" applyFont="1" applyBorder="1" applyAlignment="1">
      <alignment horizontal="center" vertical="center" wrapText="1"/>
    </xf>
    <xf numFmtId="169" fontId="7" fillId="0" borderId="0" xfId="0" applyNumberFormat="1" applyFont="1" applyFill="1" applyBorder="1" applyAlignment="1" applyProtection="1"/>
    <xf numFmtId="169" fontId="22" fillId="0" borderId="26" xfId="0" applyFont="1" applyBorder="1" applyAlignment="1">
      <alignment horizontal="center" vertical="center"/>
    </xf>
    <xf numFmtId="169" fontId="22" fillId="0" borderId="22" xfId="0" applyFont="1" applyBorder="1" applyAlignment="1">
      <alignment horizontal="center" vertical="center"/>
    </xf>
    <xf numFmtId="169" fontId="22" fillId="0" borderId="27" xfId="0" applyFont="1" applyBorder="1" applyAlignment="1">
      <alignment horizontal="center" vertical="center"/>
    </xf>
    <xf numFmtId="169" fontId="23" fillId="0" borderId="13" xfId="0" applyNumberFormat="1" applyFont="1" applyFill="1" applyBorder="1" applyAlignment="1" applyProtection="1"/>
    <xf numFmtId="169" fontId="23" fillId="0" borderId="17" xfId="0" applyNumberFormat="1" applyFont="1" applyFill="1" applyBorder="1" applyAlignment="1" applyProtection="1"/>
    <xf numFmtId="169" fontId="23" fillId="0" borderId="5" xfId="0" applyNumberFormat="1" applyFont="1" applyFill="1" applyBorder="1" applyAlignment="1" applyProtection="1"/>
    <xf numFmtId="167" fontId="23" fillId="0" borderId="2" xfId="1" applyNumberFormat="1" applyFont="1" applyFill="1" applyBorder="1" applyAlignment="1" applyProtection="1"/>
    <xf numFmtId="9" fontId="23" fillId="0" borderId="2" xfId="8" applyFont="1" applyFill="1" applyBorder="1" applyAlignment="1" applyProtection="1"/>
    <xf numFmtId="169" fontId="23" fillId="0" borderId="0" xfId="0" applyNumberFormat="1" applyFont="1" applyFill="1" applyBorder="1" applyAlignment="1" applyProtection="1"/>
    <xf numFmtId="169" fontId="24" fillId="0" borderId="13" xfId="0" applyFont="1" applyBorder="1" applyAlignment="1">
      <alignment vertical="center"/>
    </xf>
    <xf numFmtId="169" fontId="25" fillId="0" borderId="17" xfId="0" applyNumberFormat="1" applyFont="1" applyFill="1" applyBorder="1" applyAlignment="1" applyProtection="1"/>
    <xf numFmtId="169" fontId="25" fillId="0" borderId="5" xfId="0" applyNumberFormat="1" applyFont="1" applyFill="1" applyBorder="1" applyAlignment="1" applyProtection="1"/>
    <xf numFmtId="167" fontId="26" fillId="0" borderId="2" xfId="1" applyNumberFormat="1" applyFont="1" applyBorder="1" applyAlignment="1">
      <alignment horizontal="center" vertical="center"/>
    </xf>
    <xf numFmtId="9" fontId="24" fillId="0" borderId="2" xfId="8" applyFont="1" applyBorder="1" applyAlignment="1">
      <alignment horizontal="center" vertical="center"/>
    </xf>
    <xf numFmtId="167" fontId="24" fillId="0" borderId="2" xfId="1" applyNumberFormat="1" applyFont="1" applyBorder="1" applyAlignment="1">
      <alignment horizontal="center" vertical="center"/>
    </xf>
    <xf numFmtId="169" fontId="25" fillId="0" borderId="0" xfId="0" applyNumberFormat="1" applyFont="1" applyFill="1" applyBorder="1" applyAlignment="1" applyProtection="1"/>
    <xf numFmtId="169" fontId="25" fillId="0" borderId="13" xfId="0" applyNumberFormat="1" applyFont="1" applyFill="1" applyBorder="1" applyAlignment="1" applyProtection="1"/>
    <xf numFmtId="169" fontId="26" fillId="0" borderId="17" xfId="0" quotePrefix="1" applyFont="1" applyBorder="1" applyAlignment="1">
      <alignment vertical="center"/>
    </xf>
    <xf numFmtId="9" fontId="26" fillId="0" borderId="2" xfId="8" applyFont="1" applyBorder="1" applyAlignment="1">
      <alignment horizontal="center" vertical="center"/>
    </xf>
    <xf numFmtId="169" fontId="25" fillId="0" borderId="28" xfId="0" applyNumberFormat="1" applyFont="1" applyFill="1" applyBorder="1" applyAlignment="1" applyProtection="1"/>
    <xf numFmtId="169" fontId="27" fillId="0" borderId="17" xfId="0" applyFont="1" applyBorder="1" applyAlignment="1">
      <alignment horizontal="left"/>
    </xf>
    <xf numFmtId="169" fontId="25" fillId="0" borderId="29" xfId="0" applyNumberFormat="1" applyFont="1" applyFill="1" applyBorder="1" applyAlignment="1" applyProtection="1"/>
    <xf numFmtId="169" fontId="26" fillId="0" borderId="17" xfId="0" applyFont="1" applyBorder="1" applyAlignment="1">
      <alignment vertical="center"/>
    </xf>
    <xf numFmtId="169" fontId="26" fillId="0" borderId="13" xfId="0" applyFont="1" applyBorder="1" applyAlignment="1">
      <alignment vertical="center"/>
    </xf>
    <xf numFmtId="169" fontId="24" fillId="0" borderId="18" xfId="0" applyFont="1" applyBorder="1" applyAlignment="1">
      <alignment vertical="center"/>
    </xf>
    <xf numFmtId="169" fontId="25" fillId="0" borderId="14" xfId="0" applyNumberFormat="1" applyFont="1" applyFill="1" applyBorder="1" applyAlignment="1" applyProtection="1"/>
    <xf numFmtId="169" fontId="25" fillId="0" borderId="12" xfId="0" applyNumberFormat="1" applyFont="1" applyFill="1" applyBorder="1" applyAlignment="1" applyProtection="1"/>
    <xf numFmtId="169" fontId="25" fillId="0" borderId="19" xfId="0" applyNumberFormat="1" applyFont="1" applyFill="1" applyBorder="1" applyAlignment="1" applyProtection="1"/>
    <xf numFmtId="169" fontId="25" fillId="0" borderId="20" xfId="0" applyNumberFormat="1" applyFont="1" applyFill="1" applyBorder="1" applyAlignment="1" applyProtection="1"/>
    <xf numFmtId="169" fontId="25" fillId="0" borderId="21" xfId="0" applyNumberFormat="1" applyFont="1" applyFill="1" applyBorder="1" applyAlignment="1" applyProtection="1"/>
    <xf numFmtId="167" fontId="25" fillId="0" borderId="15" xfId="1" applyNumberFormat="1" applyFont="1" applyFill="1" applyBorder="1" applyAlignment="1" applyProtection="1"/>
    <xf numFmtId="9" fontId="25" fillId="0" borderId="15" xfId="8" applyFont="1" applyFill="1" applyBorder="1" applyAlignment="1" applyProtection="1"/>
    <xf numFmtId="167" fontId="25" fillId="0" borderId="0" xfId="1" applyNumberFormat="1" applyFont="1" applyFill="1" applyBorder="1" applyAlignment="1" applyProtection="1"/>
    <xf numFmtId="9" fontId="25" fillId="0" borderId="0" xfId="8" applyFont="1" applyFill="1" applyBorder="1" applyAlignment="1" applyProtection="1"/>
    <xf numFmtId="9" fontId="19" fillId="0" borderId="0" xfId="8" applyFont="1" applyFill="1" applyBorder="1" applyAlignment="1" applyProtection="1"/>
    <xf numFmtId="169" fontId="0" fillId="0" borderId="1" xfId="0" applyBorder="1"/>
    <xf numFmtId="169" fontId="4" fillId="0" borderId="0" xfId="0" applyFont="1" applyAlignment="1">
      <alignment wrapText="1"/>
    </xf>
    <xf numFmtId="166" fontId="5" fillId="5" borderId="10" xfId="0" applyNumberFormat="1" applyFont="1" applyFill="1" applyBorder="1" applyAlignment="1">
      <alignment horizontal="left" vertical="center" wrapText="1"/>
    </xf>
    <xf numFmtId="43" fontId="6" fillId="4" borderId="10" xfId="3" applyFont="1" applyFill="1" applyBorder="1" applyAlignment="1">
      <alignment horizontal="left" vertical="center" wrapText="1"/>
    </xf>
    <xf numFmtId="169" fontId="4" fillId="0" borderId="2" xfId="5" applyFont="1" applyFill="1" applyBorder="1" applyAlignment="1">
      <alignment horizontal="left" vertical="center"/>
    </xf>
    <xf numFmtId="43" fontId="4" fillId="0" borderId="2" xfId="3" applyFont="1" applyFill="1" applyBorder="1" applyAlignment="1">
      <alignment horizontal="left" vertical="center" wrapText="1"/>
    </xf>
    <xf numFmtId="166" fontId="4" fillId="0" borderId="2" xfId="3" applyNumberFormat="1" applyFont="1" applyFill="1" applyBorder="1" applyAlignment="1">
      <alignment horizontal="left" vertical="center" wrapText="1"/>
    </xf>
    <xf numFmtId="43" fontId="11" fillId="0" borderId="2" xfId="3" applyFont="1" applyFill="1" applyBorder="1" applyAlignment="1">
      <alignment horizontal="left" vertical="center" wrapText="1"/>
    </xf>
    <xf numFmtId="43" fontId="12" fillId="0" borderId="2" xfId="1" applyFont="1" applyFill="1" applyBorder="1" applyAlignment="1">
      <alignment horizontal="left" vertical="center" wrapText="1"/>
    </xf>
    <xf numFmtId="165" fontId="12" fillId="0" borderId="2" xfId="1" applyNumberFormat="1" applyFont="1" applyFill="1" applyBorder="1" applyAlignment="1">
      <alignment horizontal="left" vertical="center" wrapText="1"/>
    </xf>
    <xf numFmtId="43" fontId="4" fillId="0" borderId="2" xfId="3" applyNumberFormat="1" applyFont="1" applyFill="1" applyBorder="1" applyAlignment="1">
      <alignment horizontal="left" vertical="center" wrapText="1"/>
    </xf>
    <xf numFmtId="43" fontId="4" fillId="0" borderId="2" xfId="1" applyFont="1" applyFill="1" applyBorder="1" applyAlignment="1">
      <alignment horizontal="left" vertical="center" wrapText="1"/>
    </xf>
    <xf numFmtId="169" fontId="4" fillId="0" borderId="2" xfId="5" applyFont="1" applyFill="1" applyBorder="1" applyAlignment="1">
      <alignment horizontal="left" vertical="center" wrapText="1"/>
    </xf>
    <xf numFmtId="169" fontId="4" fillId="0" borderId="2" xfId="0" applyFont="1" applyFill="1" applyBorder="1" applyAlignment="1">
      <alignment horizontal="left" vertical="center" wrapText="1"/>
    </xf>
    <xf numFmtId="169" fontId="4" fillId="2" borderId="5" xfId="5" applyFont="1" applyFill="1" applyBorder="1" applyAlignment="1">
      <alignment horizontal="left" vertical="center" wrapText="1"/>
    </xf>
    <xf numFmtId="169" fontId="4" fillId="4" borderId="2" xfId="0" applyFont="1" applyFill="1" applyBorder="1" applyAlignment="1">
      <alignment horizontal="left" vertical="center" wrapText="1"/>
    </xf>
    <xf numFmtId="169" fontId="5" fillId="4" borderId="2" xfId="0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 vertical="center" wrapText="1"/>
    </xf>
    <xf numFmtId="43" fontId="4" fillId="0" borderId="2" xfId="3" applyFont="1" applyBorder="1" applyAlignment="1">
      <alignment horizontal="left" vertical="center" wrapText="1"/>
    </xf>
    <xf numFmtId="169" fontId="4" fillId="2" borderId="2" xfId="6" applyNumberFormat="1" applyFont="1" applyFill="1" applyBorder="1" applyAlignment="1">
      <alignment horizontal="left" vertical="center" wrapText="1"/>
    </xf>
    <xf numFmtId="49" fontId="8" fillId="4" borderId="2" xfId="0" applyNumberFormat="1" applyFont="1" applyFill="1" applyBorder="1" applyAlignment="1">
      <alignment horizontal="left" vertical="center" wrapText="1"/>
    </xf>
    <xf numFmtId="169" fontId="4" fillId="0" borderId="2" xfId="2" applyFont="1" applyFill="1" applyBorder="1" applyAlignment="1">
      <alignment horizontal="left" vertical="center" wrapText="1"/>
    </xf>
    <xf numFmtId="169" fontId="4" fillId="2" borderId="2" xfId="7" applyNumberFormat="1" applyFont="1" applyFill="1" applyBorder="1" applyAlignment="1">
      <alignment horizontal="left" vertical="center" wrapText="1"/>
    </xf>
    <xf numFmtId="169" fontId="5" fillId="3" borderId="1" xfId="5" applyFont="1" applyFill="1" applyBorder="1" applyAlignment="1">
      <alignment horizontal="left" vertical="center" wrapText="1"/>
    </xf>
    <xf numFmtId="43" fontId="5" fillId="3" borderId="1" xfId="3" applyFont="1" applyFill="1" applyBorder="1" applyAlignment="1">
      <alignment horizontal="left" vertical="center" wrapText="1"/>
    </xf>
    <xf numFmtId="169" fontId="4" fillId="2" borderId="16" xfId="5" applyFont="1" applyFill="1" applyBorder="1" applyAlignment="1">
      <alignment horizontal="left" vertical="center" wrapText="1"/>
    </xf>
    <xf numFmtId="43" fontId="4" fillId="2" borderId="6" xfId="3" applyFont="1" applyFill="1" applyBorder="1" applyAlignment="1">
      <alignment horizontal="left" vertical="center" wrapText="1"/>
    </xf>
    <xf numFmtId="169" fontId="6" fillId="0" borderId="2" xfId="0" applyFont="1" applyBorder="1" applyAlignment="1">
      <alignment horizontal="left" vertical="center" wrapText="1"/>
    </xf>
    <xf numFmtId="169" fontId="30" fillId="0" borderId="0" xfId="6" applyFont="1"/>
    <xf numFmtId="169" fontId="31" fillId="0" borderId="0" xfId="6" applyFont="1" applyAlignment="1"/>
    <xf numFmtId="165" fontId="31" fillId="0" borderId="0" xfId="14" applyNumberFormat="1" applyFont="1" applyAlignment="1">
      <alignment horizontal="center"/>
    </xf>
    <xf numFmtId="169" fontId="31" fillId="0" borderId="0" xfId="6" applyFont="1" applyAlignment="1">
      <alignment horizontal="center"/>
    </xf>
    <xf numFmtId="165" fontId="30" fillId="0" borderId="0" xfId="3" applyNumberFormat="1" applyFont="1" applyAlignment="1"/>
    <xf numFmtId="165" fontId="30" fillId="10" borderId="0" xfId="3" applyNumberFormat="1" applyFont="1" applyFill="1" applyBorder="1" applyAlignment="1"/>
    <xf numFmtId="169" fontId="31" fillId="0" borderId="0" xfId="6" applyNumberFormat="1" applyFont="1" applyAlignment="1">
      <alignment horizontal="left"/>
    </xf>
    <xf numFmtId="169" fontId="32" fillId="0" borderId="0" xfId="6" applyFont="1" applyAlignment="1">
      <alignment horizontal="left" vertical="top"/>
    </xf>
    <xf numFmtId="169" fontId="31" fillId="0" borderId="0" xfId="6" applyFont="1" applyAlignment="1">
      <alignment horizontal="left" vertical="top"/>
    </xf>
    <xf numFmtId="43" fontId="31" fillId="0" borderId="0" xfId="14" applyFont="1" applyAlignment="1">
      <alignment horizontal="center"/>
    </xf>
    <xf numFmtId="169" fontId="33" fillId="0" borderId="0" xfId="6" applyFont="1"/>
    <xf numFmtId="169" fontId="31" fillId="10" borderId="0" xfId="6" applyNumberFormat="1" applyFont="1" applyFill="1" applyBorder="1" applyAlignment="1">
      <alignment horizontal="center" vertical="center"/>
    </xf>
    <xf numFmtId="169" fontId="30" fillId="10" borderId="1" xfId="6" applyFont="1" applyFill="1" applyBorder="1"/>
    <xf numFmtId="169" fontId="30" fillId="10" borderId="1" xfId="6" applyNumberFormat="1" applyFont="1" applyFill="1" applyBorder="1" applyAlignment="1"/>
    <xf numFmtId="165" fontId="30" fillId="10" borderId="1" xfId="14" applyNumberFormat="1" applyFont="1" applyFill="1" applyBorder="1" applyAlignment="1"/>
    <xf numFmtId="165" fontId="30" fillId="10" borderId="1" xfId="3" applyNumberFormat="1" applyFont="1" applyFill="1" applyBorder="1" applyAlignment="1"/>
    <xf numFmtId="169" fontId="30" fillId="10" borderId="1" xfId="5" applyFont="1" applyFill="1" applyBorder="1" applyAlignment="1"/>
    <xf numFmtId="169" fontId="30" fillId="10" borderId="1" xfId="6" applyNumberFormat="1" applyFont="1" applyFill="1" applyBorder="1" applyAlignment="1">
      <alignment horizontal="left"/>
    </xf>
    <xf numFmtId="165" fontId="30" fillId="0" borderId="1" xfId="3" applyNumberFormat="1" applyFont="1" applyBorder="1"/>
    <xf numFmtId="169" fontId="30" fillId="0" borderId="1" xfId="6" applyNumberFormat="1" applyFont="1" applyBorder="1"/>
    <xf numFmtId="169" fontId="30" fillId="0" borderId="1" xfId="6" applyNumberFormat="1" applyFont="1" applyBorder="1" applyAlignment="1">
      <alignment horizontal="left"/>
    </xf>
    <xf numFmtId="169" fontId="35" fillId="10" borderId="1" xfId="2" applyFont="1" applyFill="1" applyBorder="1"/>
    <xf numFmtId="165" fontId="30" fillId="10" borderId="0" xfId="3" applyNumberFormat="1" applyFont="1" applyFill="1" applyBorder="1"/>
    <xf numFmtId="169" fontId="30" fillId="10" borderId="1" xfId="3" applyNumberFormat="1" applyFont="1" applyFill="1" applyBorder="1" applyAlignment="1"/>
    <xf numFmtId="169" fontId="30" fillId="10" borderId="0" xfId="3" applyNumberFormat="1" applyFont="1" applyFill="1" applyBorder="1" applyAlignment="1"/>
    <xf numFmtId="165" fontId="31" fillId="10" borderId="0" xfId="3" applyNumberFormat="1" applyFont="1" applyFill="1" applyBorder="1"/>
    <xf numFmtId="169" fontId="30" fillId="0" borderId="0" xfId="6" applyFont="1" applyFill="1"/>
    <xf numFmtId="169" fontId="30" fillId="0" borderId="0" xfId="6" applyNumberFormat="1" applyFont="1"/>
    <xf numFmtId="169" fontId="30" fillId="0" borderId="0" xfId="6" applyNumberFormat="1" applyFont="1" applyAlignment="1">
      <alignment horizontal="left"/>
    </xf>
    <xf numFmtId="169" fontId="30" fillId="0" borderId="0" xfId="6" applyFont="1" applyAlignment="1">
      <alignment horizontal="left" vertical="top"/>
    </xf>
    <xf numFmtId="43" fontId="30" fillId="0" borderId="0" xfId="14" applyFont="1" applyAlignment="1">
      <alignment horizontal="center"/>
    </xf>
    <xf numFmtId="165" fontId="30" fillId="0" borderId="0" xfId="3" applyNumberFormat="1" applyFont="1"/>
    <xf numFmtId="165" fontId="30" fillId="0" borderId="0" xfId="14" applyNumberFormat="1" applyFont="1" applyAlignment="1">
      <alignment horizontal="center"/>
    </xf>
    <xf numFmtId="169" fontId="30" fillId="0" borderId="1" xfId="6" applyFont="1" applyBorder="1"/>
    <xf numFmtId="169" fontId="49" fillId="0" borderId="1" xfId="5" applyFont="1" applyBorder="1"/>
    <xf numFmtId="43" fontId="49" fillId="0" borderId="1" xfId="3" applyFont="1" applyBorder="1" applyAlignment="1"/>
    <xf numFmtId="169" fontId="30" fillId="10" borderId="0" xfId="6" applyFont="1" applyFill="1" applyBorder="1"/>
    <xf numFmtId="169" fontId="30" fillId="10" borderId="0" xfId="6" applyNumberFormat="1" applyFont="1" applyFill="1" applyBorder="1" applyAlignment="1"/>
    <xf numFmtId="169" fontId="35" fillId="10" borderId="0" xfId="2" applyFont="1" applyFill="1" applyBorder="1" applyAlignment="1">
      <alignment horizontal="left"/>
    </xf>
    <xf numFmtId="43" fontId="30" fillId="10" borderId="0" xfId="14" applyFont="1" applyFill="1" applyBorder="1" applyAlignment="1"/>
    <xf numFmtId="165" fontId="30" fillId="10" borderId="0" xfId="14" applyNumberFormat="1" applyFont="1" applyFill="1" applyBorder="1" applyAlignment="1"/>
    <xf numFmtId="169" fontId="33" fillId="10" borderId="0" xfId="6" applyFont="1" applyFill="1" applyBorder="1"/>
    <xf numFmtId="169" fontId="35" fillId="10" borderId="0" xfId="2" applyFont="1" applyFill="1" applyBorder="1"/>
    <xf numFmtId="169" fontId="30" fillId="10" borderId="0" xfId="6" applyNumberFormat="1" applyFont="1" applyFill="1" applyBorder="1" applyAlignment="1"/>
    <xf numFmtId="169" fontId="34" fillId="10" borderId="0" xfId="7" applyNumberFormat="1" applyFont="1" applyFill="1" applyBorder="1" applyAlignment="1">
      <alignment horizontal="center"/>
    </xf>
    <xf numFmtId="169" fontId="34" fillId="10" borderId="0" xfId="7" applyNumberFormat="1" applyFont="1" applyFill="1" applyBorder="1" applyAlignment="1">
      <alignment horizontal="left"/>
    </xf>
    <xf numFmtId="169" fontId="34" fillId="10" borderId="0" xfId="7" applyNumberFormat="1" applyFont="1" applyFill="1" applyBorder="1" applyAlignment="1">
      <alignment horizontal="left" vertical="top"/>
    </xf>
    <xf numFmtId="43" fontId="34" fillId="10" borderId="0" xfId="14" applyFont="1" applyFill="1" applyBorder="1" applyAlignment="1">
      <alignment horizontal="center"/>
    </xf>
    <xf numFmtId="165" fontId="34" fillId="10" borderId="0" xfId="14" applyNumberFormat="1" applyFont="1" applyFill="1" applyBorder="1" applyAlignment="1">
      <alignment horizontal="center"/>
    </xf>
    <xf numFmtId="169" fontId="30" fillId="10" borderId="0" xfId="6" applyNumberFormat="1" applyFont="1" applyFill="1" applyBorder="1" applyAlignment="1">
      <alignment horizontal="left"/>
    </xf>
    <xf numFmtId="169" fontId="30" fillId="10" borderId="0" xfId="6" applyNumberFormat="1" applyFont="1" applyFill="1" applyBorder="1" applyAlignment="1">
      <alignment horizontal="left" vertical="top"/>
    </xf>
    <xf numFmtId="43" fontId="31" fillId="10" borderId="0" xfId="14" applyFont="1" applyFill="1" applyBorder="1" applyAlignment="1"/>
    <xf numFmtId="165" fontId="31" fillId="10" borderId="0" xfId="14" applyNumberFormat="1" applyFont="1" applyFill="1" applyBorder="1" applyAlignment="1"/>
    <xf numFmtId="169" fontId="30" fillId="10" borderId="0" xfId="6" applyNumberFormat="1" applyFont="1" applyFill="1" applyBorder="1"/>
    <xf numFmtId="169" fontId="30" fillId="10" borderId="0" xfId="6" applyFont="1" applyFill="1" applyBorder="1" applyAlignment="1">
      <alignment horizontal="left" vertical="top"/>
    </xf>
    <xf numFmtId="43" fontId="30" fillId="10" borderId="0" xfId="14" applyFont="1" applyFill="1" applyBorder="1" applyAlignment="1">
      <alignment horizontal="center"/>
    </xf>
    <xf numFmtId="165" fontId="30" fillId="10" borderId="0" xfId="14" applyNumberFormat="1" applyFont="1" applyFill="1" applyBorder="1" applyAlignment="1">
      <alignment horizontal="center"/>
    </xf>
    <xf numFmtId="43" fontId="31" fillId="10" borderId="0" xfId="14" applyFont="1" applyFill="1" applyBorder="1" applyAlignment="1">
      <alignment horizontal="left"/>
    </xf>
    <xf numFmtId="165" fontId="31" fillId="10" borderId="0" xfId="14" applyNumberFormat="1" applyFont="1" applyFill="1" applyBorder="1" applyAlignment="1">
      <alignment horizontal="left"/>
    </xf>
    <xf numFmtId="169" fontId="30" fillId="0" borderId="0" xfId="6" applyFont="1" applyBorder="1"/>
    <xf numFmtId="169" fontId="30" fillId="0" borderId="0" xfId="6" applyNumberFormat="1" applyFont="1" applyBorder="1"/>
    <xf numFmtId="169" fontId="30" fillId="0" borderId="0" xfId="6" applyNumberFormat="1" applyFont="1" applyBorder="1" applyAlignment="1">
      <alignment horizontal="left"/>
    </xf>
    <xf numFmtId="169" fontId="30" fillId="0" borderId="0" xfId="6" applyFont="1" applyBorder="1" applyAlignment="1">
      <alignment horizontal="left" vertical="top"/>
    </xf>
    <xf numFmtId="43" fontId="30" fillId="0" borderId="0" xfId="14" applyFont="1" applyBorder="1" applyAlignment="1">
      <alignment horizontal="center"/>
    </xf>
    <xf numFmtId="165" fontId="30" fillId="0" borderId="0" xfId="14" applyNumberFormat="1" applyFont="1" applyBorder="1" applyAlignment="1">
      <alignment horizontal="center"/>
    </xf>
    <xf numFmtId="165" fontId="30" fillId="0" borderId="0" xfId="3" applyNumberFormat="1" applyFont="1" applyBorder="1"/>
    <xf numFmtId="165" fontId="30" fillId="10" borderId="1" xfId="1" applyNumberFormat="1" applyFont="1" applyFill="1" applyBorder="1" applyAlignment="1"/>
    <xf numFmtId="3" fontId="7" fillId="0" borderId="2" xfId="1" applyNumberFormat="1" applyFont="1" applyBorder="1"/>
    <xf numFmtId="3" fontId="4" fillId="0" borderId="2" xfId="1" applyNumberFormat="1" applyFont="1" applyBorder="1" applyAlignment="1">
      <alignment horizontal="right"/>
    </xf>
    <xf numFmtId="165" fontId="6" fillId="0" borderId="0" xfId="1" applyNumberFormat="1" applyFont="1"/>
    <xf numFmtId="1" fontId="5" fillId="9" borderId="2" xfId="0" applyNumberFormat="1" applyFont="1" applyFill="1" applyBorder="1" applyAlignment="1">
      <alignment horizontal="left" vertical="center" wrapText="1"/>
    </xf>
    <xf numFmtId="3" fontId="5" fillId="9" borderId="2" xfId="1" applyNumberFormat="1" applyFont="1" applyFill="1" applyBorder="1" applyAlignment="1">
      <alignment horizontal="right"/>
    </xf>
    <xf numFmtId="4" fontId="5" fillId="9" borderId="2" xfId="1" applyNumberFormat="1" applyFont="1" applyFill="1" applyBorder="1" applyAlignment="1">
      <alignment horizontal="right"/>
    </xf>
    <xf numFmtId="165" fontId="5" fillId="9" borderId="2" xfId="1" applyNumberFormat="1" applyFont="1" applyFill="1" applyBorder="1" applyAlignment="1">
      <alignment horizontal="right"/>
    </xf>
    <xf numFmtId="1" fontId="5" fillId="6" borderId="2" xfId="0" applyNumberFormat="1" applyFont="1" applyFill="1" applyBorder="1" applyAlignment="1">
      <alignment horizontal="left" vertical="center" wrapText="1"/>
    </xf>
    <xf numFmtId="3" fontId="5" fillId="6" borderId="2" xfId="1" applyNumberFormat="1" applyFont="1" applyFill="1" applyBorder="1" applyAlignment="1">
      <alignment horizontal="right"/>
    </xf>
    <xf numFmtId="4" fontId="5" fillId="6" borderId="2" xfId="1" applyNumberFormat="1" applyFont="1" applyFill="1" applyBorder="1" applyAlignment="1">
      <alignment horizontal="right"/>
    </xf>
    <xf numFmtId="165" fontId="5" fillId="6" borderId="2" xfId="1" applyNumberFormat="1" applyFont="1" applyFill="1" applyBorder="1" applyAlignment="1">
      <alignment horizontal="right"/>
    </xf>
    <xf numFmtId="165" fontId="11" fillId="0" borderId="2" xfId="1" applyNumberFormat="1" applyFont="1" applyFill="1" applyBorder="1"/>
    <xf numFmtId="169" fontId="33" fillId="11" borderId="1" xfId="6" applyFont="1" applyFill="1" applyBorder="1" applyAlignment="1">
      <alignment horizontal="center" vertical="top"/>
    </xf>
    <xf numFmtId="169" fontId="30" fillId="11" borderId="1" xfId="6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169" fontId="4" fillId="0" borderId="1" xfId="5" applyFont="1" applyFill="1" applyBorder="1" applyAlignment="1">
      <alignment horizontal="left" vertical="center" wrapText="1"/>
    </xf>
    <xf numFmtId="43" fontId="4" fillId="0" borderId="1" xfId="3" applyFont="1" applyFill="1" applyBorder="1" applyAlignment="1">
      <alignment horizontal="left" vertical="center" wrapText="1"/>
    </xf>
    <xf numFmtId="169" fontId="4" fillId="2" borderId="1" xfId="5" applyFont="1" applyFill="1" applyBorder="1" applyAlignment="1">
      <alignment horizontal="left" vertical="center" wrapText="1"/>
    </xf>
    <xf numFmtId="43" fontId="4" fillId="0" borderId="1" xfId="3" applyFont="1" applyBorder="1" applyAlignment="1">
      <alignment horizontal="left" vertical="center" wrapText="1"/>
    </xf>
    <xf numFmtId="1" fontId="4" fillId="0" borderId="1" xfId="0" quotePrefix="1" applyNumberFormat="1" applyFont="1" applyFill="1" applyBorder="1" applyAlignment="1">
      <alignment horizontal="left" vertical="center" wrapText="1"/>
    </xf>
    <xf numFmtId="43" fontId="4" fillId="2" borderId="1" xfId="3" applyFont="1" applyFill="1" applyBorder="1" applyAlignment="1">
      <alignment horizontal="left" vertical="center" wrapText="1"/>
    </xf>
    <xf numFmtId="169" fontId="4" fillId="2" borderId="1" xfId="6" applyNumberFormat="1" applyFont="1" applyFill="1" applyBorder="1" applyAlignment="1">
      <alignment horizontal="left" vertical="center" wrapText="1"/>
    </xf>
    <xf numFmtId="169" fontId="4" fillId="2" borderId="1" xfId="7" applyNumberFormat="1" applyFont="1" applyFill="1" applyBorder="1" applyAlignment="1">
      <alignment horizontal="left" vertical="center" wrapText="1"/>
    </xf>
    <xf numFmtId="169" fontId="33" fillId="0" borderId="0" xfId="6" applyNumberFormat="1" applyFont="1" applyBorder="1"/>
    <xf numFmtId="165" fontId="50" fillId="0" borderId="0" xfId="3" applyNumberFormat="1" applyFont="1"/>
    <xf numFmtId="43" fontId="10" fillId="0" borderId="3" xfId="1" applyFont="1" applyFill="1" applyBorder="1" applyAlignment="1">
      <alignment horizontal="center" vertical="center" wrapText="1"/>
    </xf>
    <xf numFmtId="49" fontId="9" fillId="10" borderId="2" xfId="0" applyNumberFormat="1" applyFont="1" applyFill="1" applyBorder="1" applyAlignment="1">
      <alignment horizontal="left" vertical="center" wrapText="1"/>
    </xf>
    <xf numFmtId="169" fontId="4" fillId="10" borderId="2" xfId="5" applyFont="1" applyFill="1" applyBorder="1" applyAlignment="1">
      <alignment horizontal="left" vertical="center" wrapText="1"/>
    </xf>
    <xf numFmtId="169" fontId="5" fillId="10" borderId="0" xfId="0" applyFont="1" applyFill="1"/>
    <xf numFmtId="169" fontId="4" fillId="10" borderId="0" xfId="0" applyFont="1" applyFill="1"/>
    <xf numFmtId="165" fontId="30" fillId="0" borderId="0" xfId="6" applyNumberFormat="1" applyFont="1"/>
    <xf numFmtId="43" fontId="30" fillId="10" borderId="1" xfId="1" applyFont="1" applyFill="1" applyBorder="1" applyAlignment="1"/>
    <xf numFmtId="166" fontId="6" fillId="0" borderId="2" xfId="3" applyNumberFormat="1" applyFont="1" applyFill="1" applyBorder="1" applyAlignment="1">
      <alignment horizontal="left" vertical="center" wrapText="1"/>
    </xf>
    <xf numFmtId="43" fontId="6" fillId="0" borderId="2" xfId="1" applyFont="1" applyFill="1" applyBorder="1" applyAlignment="1">
      <alignment horizontal="left" vertical="center" wrapText="1"/>
    </xf>
    <xf numFmtId="165" fontId="6" fillId="0" borderId="2" xfId="1" applyNumberFormat="1" applyFont="1" applyFill="1" applyBorder="1" applyAlignment="1">
      <alignment horizontal="left" vertical="center" wrapText="1"/>
    </xf>
    <xf numFmtId="169" fontId="6" fillId="0" borderId="0" xfId="0" applyFont="1" applyAlignment="1">
      <alignment wrapText="1"/>
    </xf>
    <xf numFmtId="165" fontId="50" fillId="11" borderId="0" xfId="1" applyNumberFormat="1" applyFont="1" applyFill="1"/>
    <xf numFmtId="9" fontId="26" fillId="0" borderId="5" xfId="8" applyFont="1" applyBorder="1" applyAlignment="1">
      <alignment horizontal="center" vertical="center"/>
    </xf>
    <xf numFmtId="167" fontId="24" fillId="0" borderId="31" xfId="1" applyNumberFormat="1" applyFont="1" applyBorder="1" applyAlignment="1">
      <alignment horizontal="center" vertical="center"/>
    </xf>
    <xf numFmtId="167" fontId="26" fillId="0" borderId="2" xfId="1" applyNumberFormat="1" applyFont="1" applyBorder="1" applyAlignment="1">
      <alignment vertical="center"/>
    </xf>
    <xf numFmtId="169" fontId="30" fillId="10" borderId="1" xfId="6" applyFont="1" applyFill="1" applyBorder="1" applyAlignment="1"/>
    <xf numFmtId="169" fontId="7" fillId="2" borderId="1" xfId="5" applyFont="1" applyFill="1" applyBorder="1" applyAlignment="1"/>
    <xf numFmtId="1" fontId="7" fillId="0" borderId="1" xfId="0" applyNumberFormat="1" applyFont="1" applyFill="1" applyBorder="1" applyAlignment="1">
      <alignment horizontal="left" vertical="center" wrapText="1"/>
    </xf>
    <xf numFmtId="43" fontId="31" fillId="0" borderId="0" xfId="1" applyFont="1" applyAlignment="1"/>
    <xf numFmtId="43" fontId="31" fillId="0" borderId="0" xfId="1" applyFont="1" applyAlignment="1">
      <alignment horizontal="center"/>
    </xf>
    <xf numFmtId="43" fontId="30" fillId="0" borderId="0" xfId="1" applyFont="1" applyBorder="1" applyAlignment="1">
      <alignment horizontal="center"/>
    </xf>
    <xf numFmtId="43" fontId="30" fillId="0" borderId="0" xfId="1" applyFont="1" applyAlignment="1">
      <alignment horizontal="center"/>
    </xf>
    <xf numFmtId="16" fontId="30" fillId="10" borderId="1" xfId="6" applyNumberFormat="1" applyFont="1" applyFill="1" applyBorder="1" applyAlignment="1"/>
    <xf numFmtId="43" fontId="30" fillId="11" borderId="1" xfId="1" applyFont="1" applyFill="1" applyBorder="1" applyAlignment="1">
      <alignment horizontal="center"/>
    </xf>
    <xf numFmtId="165" fontId="31" fillId="0" borderId="0" xfId="1" applyNumberFormat="1" applyFont="1" applyAlignment="1">
      <alignment horizontal="center"/>
    </xf>
    <xf numFmtId="165" fontId="33" fillId="11" borderId="1" xfId="1" applyNumberFormat="1" applyFont="1" applyFill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Alignment="1">
      <alignment horizontal="center"/>
    </xf>
    <xf numFmtId="165" fontId="33" fillId="10" borderId="1" xfId="1" applyNumberFormat="1" applyFont="1" applyFill="1" applyBorder="1" applyAlignment="1"/>
    <xf numFmtId="169" fontId="4" fillId="0" borderId="1" xfId="10" applyFont="1" applyBorder="1" applyAlignment="1">
      <alignment horizontal="left"/>
    </xf>
    <xf numFmtId="41" fontId="4" fillId="0" borderId="1" xfId="11" applyNumberFormat="1" applyFont="1" applyFill="1" applyBorder="1" applyAlignment="1">
      <alignment horizontal="center"/>
    </xf>
    <xf numFmtId="165" fontId="30" fillId="0" borderId="1" xfId="14" applyNumberFormat="1" applyFont="1" applyBorder="1" applyAlignment="1">
      <alignment horizontal="center"/>
    </xf>
    <xf numFmtId="169" fontId="33" fillId="0" borderId="1" xfId="6" applyFont="1" applyBorder="1" applyAlignment="1">
      <alignment horizontal="center" vertical="top"/>
    </xf>
    <xf numFmtId="169" fontId="33" fillId="10" borderId="1" xfId="6" applyNumberFormat="1" applyFont="1" applyFill="1" applyBorder="1" applyAlignment="1">
      <alignment horizontal="center"/>
    </xf>
    <xf numFmtId="169" fontId="34" fillId="10" borderId="1" xfId="6" applyNumberFormat="1" applyFont="1" applyFill="1" applyBorder="1" applyAlignment="1"/>
    <xf numFmtId="165" fontId="34" fillId="10" borderId="1" xfId="14" applyNumberFormat="1" applyFont="1" applyFill="1" applyBorder="1" applyAlignment="1"/>
    <xf numFmtId="169" fontId="33" fillId="0" borderId="1" xfId="6" applyFont="1" applyBorder="1" applyAlignment="1">
      <alignment horizontal="left" vertical="top"/>
    </xf>
    <xf numFmtId="165" fontId="33" fillId="0" borderId="1" xfId="14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69" fontId="4" fillId="0" borderId="1" xfId="6" applyNumberFormat="1" applyFont="1" applyBorder="1" applyAlignment="1">
      <alignment horizontal="left"/>
    </xf>
    <xf numFmtId="169" fontId="4" fillId="0" borderId="1" xfId="6" applyFont="1" applyBorder="1" applyAlignment="1">
      <alignment horizontal="left" vertical="top"/>
    </xf>
    <xf numFmtId="43" fontId="4" fillId="10" borderId="2" xfId="1" applyFont="1" applyFill="1" applyBorder="1" applyAlignment="1">
      <alignment horizontal="left" vertical="center" wrapText="1"/>
    </xf>
    <xf numFmtId="1" fontId="7" fillId="2" borderId="1" xfId="5" applyNumberFormat="1" applyFont="1" applyFill="1" applyBorder="1" applyAlignment="1"/>
    <xf numFmtId="165" fontId="30" fillId="10" borderId="0" xfId="6" applyNumberFormat="1" applyFont="1" applyFill="1"/>
    <xf numFmtId="169" fontId="30" fillId="0" borderId="1" xfId="6" applyFont="1" applyBorder="1" applyAlignment="1">
      <alignment horizontal="left" vertical="top"/>
    </xf>
    <xf numFmtId="43" fontId="33" fillId="11" borderId="1" xfId="1" applyFont="1" applyFill="1" applyBorder="1" applyAlignment="1">
      <alignment horizontal="center"/>
    </xf>
    <xf numFmtId="169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right"/>
    </xf>
    <xf numFmtId="43" fontId="11" fillId="0" borderId="1" xfId="1" applyFont="1" applyBorder="1"/>
    <xf numFmtId="169" fontId="5" fillId="0" borderId="1" xfId="0" applyFont="1" applyBorder="1" applyAlignment="1">
      <alignment horizontal="center"/>
    </xf>
    <xf numFmtId="43" fontId="10" fillId="0" borderId="1" xfId="3" applyFont="1" applyBorder="1" applyAlignment="1">
      <alignment horizontal="center"/>
    </xf>
    <xf numFmtId="43" fontId="13" fillId="0" borderId="1" xfId="3" applyFont="1" applyBorder="1" applyAlignment="1">
      <alignment horizontal="center"/>
    </xf>
    <xf numFmtId="165" fontId="13" fillId="0" borderId="1" xfId="3" applyNumberFormat="1" applyFont="1" applyBorder="1" applyAlignment="1">
      <alignment horizontal="center"/>
    </xf>
    <xf numFmtId="43" fontId="5" fillId="0" borderId="1" xfId="3" applyNumberFormat="1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43" fontId="5" fillId="0" borderId="1" xfId="3" applyFont="1" applyBorder="1" applyAlignment="1">
      <alignment horizontal="center"/>
    </xf>
    <xf numFmtId="165" fontId="10" fillId="0" borderId="1" xfId="1" applyNumberFormat="1" applyFont="1" applyBorder="1"/>
    <xf numFmtId="165" fontId="11" fillId="0" borderId="1" xfId="1" applyNumberFormat="1" applyFont="1" applyBorder="1"/>
    <xf numFmtId="165" fontId="13" fillId="0" borderId="1" xfId="1" applyNumberFormat="1" applyFont="1" applyBorder="1"/>
    <xf numFmtId="165" fontId="4" fillId="0" borderId="0" xfId="10" applyNumberFormat="1" applyFont="1"/>
    <xf numFmtId="16" fontId="30" fillId="10" borderId="1" xfId="6" applyNumberFormat="1" applyFont="1" applyFill="1" applyBorder="1"/>
    <xf numFmtId="180" fontId="30" fillId="0" borderId="0" xfId="1" applyNumberFormat="1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2" applyFont="1" applyBorder="1"/>
    <xf numFmtId="169" fontId="5" fillId="0" borderId="1" xfId="10" applyFont="1" applyFill="1" applyBorder="1" applyAlignment="1">
      <alignment horizontal="center"/>
    </xf>
    <xf numFmtId="167" fontId="24" fillId="0" borderId="2" xfId="1" applyNumberFormat="1" applyFont="1" applyFill="1" applyBorder="1" applyAlignment="1">
      <alignment horizontal="center" vertical="center"/>
    </xf>
    <xf numFmtId="167" fontId="26" fillId="0" borderId="2" xfId="1" applyNumberFormat="1" applyFont="1" applyFill="1" applyBorder="1" applyAlignment="1">
      <alignment horizontal="center" vertical="center"/>
    </xf>
    <xf numFmtId="169" fontId="24" fillId="0" borderId="17" xfId="0" applyFont="1" applyBorder="1" applyAlignment="1">
      <alignment vertical="center"/>
    </xf>
    <xf numFmtId="169" fontId="9" fillId="12" borderId="1" xfId="0" applyFont="1" applyFill="1" applyBorder="1"/>
    <xf numFmtId="169" fontId="49" fillId="2" borderId="1" xfId="5" applyFont="1" applyFill="1" applyBorder="1"/>
    <xf numFmtId="169" fontId="51" fillId="12" borderId="1" xfId="0" applyFont="1" applyFill="1" applyBorder="1"/>
    <xf numFmtId="165" fontId="30" fillId="10" borderId="4" xfId="14" applyNumberFormat="1" applyFont="1" applyFill="1" applyBorder="1" applyAlignment="1"/>
    <xf numFmtId="165" fontId="30" fillId="10" borderId="4" xfId="1" applyNumberFormat="1" applyFont="1" applyFill="1" applyBorder="1" applyAlignment="1"/>
    <xf numFmtId="169" fontId="30" fillId="10" borderId="1" xfId="1" applyNumberFormat="1" applyFont="1" applyFill="1" applyBorder="1" applyAlignment="1"/>
    <xf numFmtId="169" fontId="30" fillId="0" borderId="7" xfId="6" applyNumberFormat="1" applyFont="1" applyBorder="1" applyAlignment="1">
      <alignment horizontal="left"/>
    </xf>
    <xf numFmtId="1" fontId="7" fillId="0" borderId="7" xfId="0" applyNumberFormat="1" applyFont="1" applyFill="1" applyBorder="1" applyAlignment="1">
      <alignment horizontal="left" vertical="center" wrapText="1"/>
    </xf>
    <xf numFmtId="169" fontId="7" fillId="2" borderId="7" xfId="5" applyFont="1" applyFill="1" applyBorder="1" applyAlignment="1"/>
    <xf numFmtId="1" fontId="4" fillId="0" borderId="7" xfId="0" applyNumberFormat="1" applyFont="1" applyFill="1" applyBorder="1" applyAlignment="1">
      <alignment horizontal="left" vertical="center" wrapText="1"/>
    </xf>
    <xf numFmtId="169" fontId="49" fillId="0" borderId="1" xfId="5" applyFont="1" applyFill="1" applyBorder="1"/>
    <xf numFmtId="169" fontId="30" fillId="2" borderId="1" xfId="5" applyFont="1" applyFill="1" applyBorder="1" applyAlignment="1">
      <alignment wrapText="1"/>
    </xf>
    <xf numFmtId="49" fontId="51" fillId="0" borderId="1" xfId="0" applyNumberFormat="1" applyFont="1" applyFill="1" applyBorder="1" applyAlignment="1">
      <alignment horizontal="left" vertical="center" wrapText="1"/>
    </xf>
    <xf numFmtId="169" fontId="30" fillId="0" borderId="1" xfId="5" applyFont="1" applyFill="1" applyBorder="1" applyAlignment="1">
      <alignment horizontal="left" vertical="center" wrapText="1"/>
    </xf>
    <xf numFmtId="169" fontId="30" fillId="2" borderId="1" xfId="5" applyFont="1" applyFill="1" applyBorder="1" applyAlignment="1">
      <alignment horizontal="left" vertical="center" wrapText="1"/>
    </xf>
    <xf numFmtId="49" fontId="30" fillId="0" borderId="1" xfId="0" applyNumberFormat="1" applyFont="1" applyFill="1" applyBorder="1" applyAlignment="1">
      <alignment horizontal="left" vertical="center" wrapText="1"/>
    </xf>
    <xf numFmtId="169" fontId="30" fillId="12" borderId="1" xfId="0" applyFont="1" applyFill="1" applyBorder="1"/>
    <xf numFmtId="169" fontId="30" fillId="10" borderId="1" xfId="6" applyFont="1" applyFill="1" applyBorder="1" applyAlignment="1">
      <alignment horizontal="left"/>
    </xf>
    <xf numFmtId="43" fontId="7" fillId="0" borderId="1" xfId="3" applyFont="1" applyBorder="1" applyAlignment="1"/>
    <xf numFmtId="169" fontId="51" fillId="12" borderId="9" xfId="0" applyFont="1" applyFill="1" applyBorder="1"/>
    <xf numFmtId="165" fontId="30" fillId="12" borderId="1" xfId="0" applyNumberFormat="1" applyFont="1" applyFill="1" applyBorder="1"/>
    <xf numFmtId="169" fontId="30" fillId="12" borderId="9" xfId="0" applyNumberFormat="1" applyFont="1" applyFill="1" applyBorder="1"/>
    <xf numFmtId="43" fontId="30" fillId="0" borderId="1" xfId="1" applyFont="1" applyBorder="1" applyAlignment="1">
      <alignment horizontal="center"/>
    </xf>
    <xf numFmtId="169" fontId="9" fillId="12" borderId="7" xfId="0" applyFont="1" applyFill="1" applyBorder="1"/>
    <xf numFmtId="169" fontId="30" fillId="0" borderId="9" xfId="0" applyFont="1" applyBorder="1" applyAlignment="1">
      <alignment horizontal="left" vertical="top"/>
    </xf>
    <xf numFmtId="43" fontId="4" fillId="2" borderId="1" xfId="3" applyFont="1" applyFill="1" applyBorder="1" applyAlignment="1">
      <alignment horizontal="left"/>
    </xf>
    <xf numFmtId="43" fontId="7" fillId="2" borderId="1" xfId="3" applyFont="1" applyFill="1" applyBorder="1" applyAlignment="1"/>
    <xf numFmtId="169" fontId="30" fillId="0" borderId="1" xfId="0" applyFont="1" applyBorder="1" applyAlignment="1">
      <alignment horizontal="left"/>
    </xf>
    <xf numFmtId="43" fontId="9" fillId="12" borderId="9" xfId="0" applyNumberFormat="1" applyFont="1" applyFill="1" applyBorder="1"/>
    <xf numFmtId="181" fontId="31" fillId="0" borderId="0" xfId="1" applyNumberFormat="1" applyFont="1" applyAlignment="1"/>
    <xf numFmtId="181" fontId="31" fillId="0" borderId="0" xfId="1" applyNumberFormat="1" applyFont="1" applyAlignment="1">
      <alignment horizontal="center"/>
    </xf>
    <xf numFmtId="181" fontId="30" fillId="10" borderId="1" xfId="1" applyNumberFormat="1" applyFont="1" applyFill="1" applyBorder="1" applyAlignment="1"/>
    <xf numFmtId="181" fontId="33" fillId="0" borderId="1" xfId="1" applyNumberFormat="1" applyFont="1" applyBorder="1" applyAlignment="1">
      <alignment horizontal="center"/>
    </xf>
    <xf numFmtId="181" fontId="30" fillId="10" borderId="0" xfId="1" applyNumberFormat="1" applyFont="1" applyFill="1" applyBorder="1" applyAlignment="1"/>
    <xf numFmtId="181" fontId="30" fillId="10" borderId="4" xfId="1" applyNumberFormat="1" applyFont="1" applyFill="1" applyBorder="1" applyAlignment="1"/>
    <xf numFmtId="181" fontId="34" fillId="10" borderId="1" xfId="1" applyNumberFormat="1" applyFont="1" applyFill="1" applyBorder="1" applyAlignment="1"/>
    <xf numFmtId="181" fontId="34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/>
    <xf numFmtId="181" fontId="30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>
      <alignment horizontal="left"/>
    </xf>
    <xf numFmtId="181" fontId="30" fillId="0" borderId="0" xfId="1" applyNumberFormat="1" applyFont="1" applyBorder="1" applyAlignment="1">
      <alignment horizontal="center"/>
    </xf>
    <xf numFmtId="181" fontId="30" fillId="0" borderId="0" xfId="1" applyNumberFormat="1" applyFont="1" applyAlignment="1">
      <alignment horizontal="center"/>
    </xf>
    <xf numFmtId="168" fontId="30" fillId="10" borderId="1" xfId="1" applyNumberFormat="1" applyFont="1" applyFill="1" applyBorder="1" applyAlignment="1"/>
    <xf numFmtId="169" fontId="30" fillId="10" borderId="1" xfId="14" applyNumberFormat="1" applyFont="1" applyFill="1" applyBorder="1" applyAlignment="1"/>
    <xf numFmtId="165" fontId="31" fillId="10" borderId="1" xfId="3" applyNumberFormat="1" applyFont="1" applyFill="1" applyBorder="1" applyAlignment="1">
      <alignment vertical="center"/>
    </xf>
    <xf numFmtId="169" fontId="30" fillId="10" borderId="4" xfId="6" applyFont="1" applyFill="1" applyBorder="1" applyAlignment="1"/>
    <xf numFmtId="43" fontId="30" fillId="10" borderId="4" xfId="1" applyFont="1" applyFill="1" applyBorder="1" applyAlignment="1"/>
    <xf numFmtId="169" fontId="30" fillId="0" borderId="1" xfId="0" applyFont="1" applyBorder="1" applyAlignment="1">
      <alignment horizontal="left" vertical="top"/>
    </xf>
    <xf numFmtId="43" fontId="30" fillId="12" borderId="1" xfId="0" applyNumberFormat="1" applyFont="1" applyFill="1" applyBorder="1"/>
    <xf numFmtId="169" fontId="4" fillId="0" borderId="1" xfId="0" applyFont="1" applyBorder="1" applyAlignment="1">
      <alignment horizontal="left" vertical="top"/>
    </xf>
    <xf numFmtId="43" fontId="30" fillId="0" borderId="1" xfId="0" applyNumberFormat="1" applyFont="1" applyBorder="1" applyAlignment="1">
      <alignment horizontal="center"/>
    </xf>
    <xf numFmtId="165" fontId="30" fillId="10" borderId="1" xfId="3" applyNumberFormat="1" applyFont="1" applyFill="1" applyBorder="1"/>
    <xf numFmtId="0" fontId="30" fillId="10" borderId="1" xfId="1" applyNumberFormat="1" applyFont="1" applyFill="1" applyBorder="1" applyAlignment="1"/>
    <xf numFmtId="0" fontId="30" fillId="10" borderId="1" xfId="6" applyNumberFormat="1" applyFont="1" applyFill="1" applyBorder="1" applyAlignment="1"/>
    <xf numFmtId="0" fontId="4" fillId="0" borderId="1" xfId="6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0" fontId="30" fillId="0" borderId="1" xfId="6" applyNumberFormat="1" applyFont="1" applyBorder="1" applyAlignment="1">
      <alignment horizontal="left"/>
    </xf>
    <xf numFmtId="0" fontId="30" fillId="0" borderId="1" xfId="0" applyNumberFormat="1" applyFont="1" applyBorder="1" applyAlignment="1">
      <alignment horizontal="left"/>
    </xf>
    <xf numFmtId="0" fontId="30" fillId="12" borderId="1" xfId="0" applyNumberFormat="1" applyFont="1" applyFill="1" applyBorder="1"/>
    <xf numFmtId="0" fontId="30" fillId="10" borderId="1" xfId="6" applyNumberFormat="1" applyFont="1" applyFill="1" applyBorder="1" applyAlignment="1">
      <alignment vertical="center"/>
    </xf>
    <xf numFmtId="1" fontId="9" fillId="0" borderId="7" xfId="0" applyNumberFormat="1" applyFont="1" applyBorder="1" applyAlignment="1">
      <alignment horizontal="left" vertical="center" wrapText="1"/>
    </xf>
    <xf numFmtId="169" fontId="51" fillId="0" borderId="1" xfId="0" applyFont="1" applyBorder="1"/>
    <xf numFmtId="43" fontId="9" fillId="0" borderId="9" xfId="0" applyNumberFormat="1" applyFont="1" applyBorder="1"/>
    <xf numFmtId="1" fontId="9" fillId="0" borderId="26" xfId="0" applyNumberFormat="1" applyFont="1" applyBorder="1" applyAlignment="1">
      <alignment horizontal="left" vertical="center" wrapText="1"/>
    </xf>
    <xf numFmtId="169" fontId="51" fillId="0" borderId="4" xfId="0" applyFont="1" applyBorder="1"/>
    <xf numFmtId="43" fontId="9" fillId="0" borderId="27" xfId="0" applyNumberFormat="1" applyFont="1" applyBorder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31" fillId="10" borderId="1" xfId="6" applyNumberFormat="1" applyFont="1" applyFill="1" applyBorder="1" applyAlignment="1">
      <alignment vertical="center"/>
    </xf>
    <xf numFmtId="43" fontId="9" fillId="12" borderId="1" xfId="0" applyNumberFormat="1" applyFont="1" applyFill="1" applyBorder="1"/>
    <xf numFmtId="1" fontId="9" fillId="0" borderId="1" xfId="0" applyNumberFormat="1" applyFont="1" applyBorder="1" applyAlignment="1">
      <alignment horizontal="left" vertical="center" wrapText="1"/>
    </xf>
    <xf numFmtId="43" fontId="9" fillId="0" borderId="1" xfId="0" applyNumberFormat="1" applyFont="1" applyBorder="1"/>
    <xf numFmtId="181" fontId="30" fillId="12" borderId="1" xfId="0" applyNumberFormat="1" applyFont="1" applyFill="1" applyBorder="1"/>
    <xf numFmtId="0" fontId="52" fillId="10" borderId="1" xfId="6" applyNumberFormat="1" applyFont="1" applyFill="1" applyBorder="1" applyAlignment="1">
      <alignment vertical="center"/>
    </xf>
    <xf numFmtId="169" fontId="17" fillId="0" borderId="1" xfId="0" applyFont="1" applyBorder="1" applyAlignment="1">
      <alignment horizontal="center"/>
    </xf>
    <xf numFmtId="3" fontId="0" fillId="0" borderId="1" xfId="0" applyNumberFormat="1" applyBorder="1"/>
    <xf numFmtId="16" fontId="30" fillId="10" borderId="1" xfId="6" applyNumberFormat="1" applyFont="1" applyFill="1" applyBorder="1" applyAlignment="1">
      <alignment vertical="center"/>
    </xf>
    <xf numFmtId="169" fontId="4" fillId="0" borderId="9" xfId="0" applyFont="1" applyBorder="1" applyAlignment="1">
      <alignment horizontal="left" vertical="top"/>
    </xf>
    <xf numFmtId="181" fontId="30" fillId="12" borderId="9" xfId="0" applyNumberFormat="1" applyFont="1" applyFill="1" applyBorder="1"/>
    <xf numFmtId="0" fontId="4" fillId="0" borderId="4" xfId="0" applyNumberFormat="1" applyFont="1" applyBorder="1" applyAlignment="1">
      <alignment horizontal="left"/>
    </xf>
    <xf numFmtId="169" fontId="30" fillId="0" borderId="27" xfId="0" applyFont="1" applyBorder="1" applyAlignment="1">
      <alignment horizontal="left" vertical="top"/>
    </xf>
    <xf numFmtId="169" fontId="4" fillId="0" borderId="27" xfId="0" applyFont="1" applyBorder="1" applyAlignment="1">
      <alignment horizontal="left" vertical="top"/>
    </xf>
    <xf numFmtId="169" fontId="4" fillId="0" borderId="1" xfId="0" applyFont="1" applyBorder="1" applyAlignment="1">
      <alignment horizontal="left"/>
    </xf>
    <xf numFmtId="169" fontId="28" fillId="0" borderId="0" xfId="0" applyFont="1" applyAlignment="1">
      <alignment horizontal="center"/>
    </xf>
    <xf numFmtId="43" fontId="4" fillId="0" borderId="9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left" vertical="center" wrapText="1"/>
    </xf>
    <xf numFmtId="169" fontId="30" fillId="0" borderId="9" xfId="0" applyFont="1" applyBorder="1" applyAlignment="1">
      <alignment horizontal="left" vertical="center" wrapText="1"/>
    </xf>
    <xf numFmtId="43" fontId="4" fillId="0" borderId="9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51" fillId="0" borderId="9" xfId="0" applyNumberFormat="1" applyFont="1" applyBorder="1" applyAlignment="1">
      <alignment horizontal="left" vertical="center" wrapText="1"/>
    </xf>
    <xf numFmtId="49" fontId="9" fillId="0" borderId="9" xfId="0" applyNumberFormat="1" applyFont="1" applyBorder="1" applyAlignment="1">
      <alignment horizontal="left" vertical="center" wrapText="1"/>
    </xf>
    <xf numFmtId="169" fontId="30" fillId="12" borderId="9" xfId="0" applyFont="1" applyFill="1" applyBorder="1"/>
    <xf numFmtId="43" fontId="30" fillId="12" borderId="9" xfId="0" applyNumberFormat="1" applyFont="1" applyFill="1" applyBorder="1"/>
    <xf numFmtId="0" fontId="31" fillId="10" borderId="11" xfId="6" applyNumberFormat="1" applyFont="1" applyFill="1" applyBorder="1" applyAlignment="1">
      <alignment horizontal="center" vertical="center"/>
    </xf>
    <xf numFmtId="0" fontId="31" fillId="10" borderId="4" xfId="6" applyNumberFormat="1" applyFont="1" applyFill="1" applyBorder="1" applyAlignment="1">
      <alignment horizontal="center" vertical="center"/>
    </xf>
    <xf numFmtId="165" fontId="31" fillId="10" borderId="11" xfId="6" applyNumberFormat="1" applyFont="1" applyFill="1" applyBorder="1" applyAlignment="1">
      <alignment horizontal="center" vertical="center"/>
    </xf>
    <xf numFmtId="0" fontId="31" fillId="10" borderId="11" xfId="6" applyNumberFormat="1" applyFont="1" applyFill="1" applyBorder="1" applyAlignment="1">
      <alignment horizontal="center" vertical="center"/>
    </xf>
    <xf numFmtId="0" fontId="31" fillId="10" borderId="4" xfId="6" applyNumberFormat="1" applyFont="1" applyFill="1" applyBorder="1" applyAlignment="1">
      <alignment horizontal="center" vertical="center"/>
    </xf>
    <xf numFmtId="169" fontId="31" fillId="10" borderId="11" xfId="6" applyFont="1" applyFill="1" applyBorder="1" applyAlignment="1">
      <alignment horizontal="center" vertical="center"/>
    </xf>
    <xf numFmtId="16" fontId="30" fillId="10" borderId="4" xfId="6" applyNumberFormat="1" applyFont="1" applyFill="1" applyBorder="1" applyAlignment="1"/>
    <xf numFmtId="43" fontId="30" fillId="12" borderId="4" xfId="0" applyNumberFormat="1" applyFont="1" applyFill="1" applyBorder="1"/>
    <xf numFmtId="165" fontId="30" fillId="12" borderId="4" xfId="0" applyNumberFormat="1" applyFont="1" applyFill="1" applyBorder="1"/>
    <xf numFmtId="16" fontId="30" fillId="10" borderId="4" xfId="6" applyNumberFormat="1" applyFont="1" applyFill="1" applyBorder="1"/>
    <xf numFmtId="169" fontId="9" fillId="12" borderId="26" xfId="0" applyFont="1" applyFill="1" applyBorder="1"/>
    <xf numFmtId="169" fontId="51" fillId="12" borderId="4" xfId="0" applyFont="1" applyFill="1" applyBorder="1"/>
    <xf numFmtId="43" fontId="9" fillId="12" borderId="27" xfId="0" applyNumberFormat="1" applyFont="1" applyFill="1" applyBorder="1"/>
    <xf numFmtId="0" fontId="30" fillId="10" borderId="4" xfId="1" applyNumberFormat="1" applyFont="1" applyFill="1" applyBorder="1" applyAlignment="1"/>
    <xf numFmtId="16" fontId="30" fillId="10" borderId="3" xfId="6" applyNumberFormat="1" applyFont="1" applyFill="1" applyBorder="1" applyAlignment="1"/>
    <xf numFmtId="169" fontId="30" fillId="0" borderId="3" xfId="0" applyFont="1" applyBorder="1" applyAlignment="1">
      <alignment horizontal="left"/>
    </xf>
    <xf numFmtId="169" fontId="30" fillId="0" borderId="25" xfId="0" applyFont="1" applyBorder="1" applyAlignment="1">
      <alignment horizontal="left" vertical="top"/>
    </xf>
    <xf numFmtId="165" fontId="30" fillId="10" borderId="3" xfId="1" applyNumberFormat="1" applyFont="1" applyFill="1" applyBorder="1" applyAlignment="1"/>
    <xf numFmtId="16" fontId="30" fillId="10" borderId="3" xfId="6" applyNumberFormat="1" applyFont="1" applyFill="1" applyBorder="1"/>
    <xf numFmtId="169" fontId="9" fillId="12" borderId="23" xfId="0" applyFont="1" applyFill="1" applyBorder="1"/>
    <xf numFmtId="169" fontId="51" fillId="12" borderId="3" xfId="0" applyFont="1" applyFill="1" applyBorder="1"/>
    <xf numFmtId="43" fontId="9" fillId="12" borderId="25" xfId="0" applyNumberFormat="1" applyFont="1" applyFill="1" applyBorder="1"/>
    <xf numFmtId="0" fontId="30" fillId="10" borderId="3" xfId="1" applyNumberFormat="1" applyFont="1" applyFill="1" applyBorder="1" applyAlignment="1"/>
    <xf numFmtId="165" fontId="30" fillId="10" borderId="3" xfId="14" applyNumberFormat="1" applyFont="1" applyFill="1" applyBorder="1" applyAlignment="1"/>
    <xf numFmtId="16" fontId="30" fillId="10" borderId="4" xfId="6" applyNumberFormat="1" applyFont="1" applyFill="1" applyBorder="1" applyAlignment="1">
      <alignment vertical="center"/>
    </xf>
    <xf numFmtId="165" fontId="31" fillId="10" borderId="4" xfId="3" applyNumberFormat="1" applyFont="1" applyFill="1" applyBorder="1" applyAlignment="1">
      <alignment vertical="center"/>
    </xf>
    <xf numFmtId="165" fontId="30" fillId="10" borderId="22" xfId="3" applyNumberFormat="1" applyFont="1" applyFill="1" applyBorder="1" applyAlignment="1"/>
    <xf numFmtId="169" fontId="30" fillId="0" borderId="22" xfId="6" applyFont="1" applyBorder="1"/>
    <xf numFmtId="43" fontId="30" fillId="10" borderId="3" xfId="1" applyFont="1" applyFill="1" applyBorder="1" applyAlignment="1"/>
    <xf numFmtId="16" fontId="30" fillId="10" borderId="3" xfId="6" applyNumberFormat="1" applyFont="1" applyFill="1" applyBorder="1" applyAlignment="1">
      <alignment vertical="center"/>
    </xf>
    <xf numFmtId="0" fontId="30" fillId="10" borderId="4" xfId="6" applyNumberFormat="1" applyFont="1" applyFill="1" applyBorder="1" applyAlignment="1"/>
    <xf numFmtId="169" fontId="30" fillId="0" borderId="4" xfId="0" applyFont="1" applyBorder="1" applyAlignment="1">
      <alignment horizontal="left" vertical="top"/>
    </xf>
    <xf numFmtId="169" fontId="30" fillId="10" borderId="33" xfId="6" applyFont="1" applyFill="1" applyBorder="1" applyAlignment="1"/>
    <xf numFmtId="43" fontId="30" fillId="10" borderId="33" xfId="1" applyFont="1" applyFill="1" applyBorder="1" applyAlignment="1"/>
    <xf numFmtId="165" fontId="30" fillId="10" borderId="33" xfId="1" applyNumberFormat="1" applyFont="1" applyFill="1" applyBorder="1" applyAlignment="1"/>
    <xf numFmtId="165" fontId="30" fillId="10" borderId="34" xfId="3" applyNumberFormat="1" applyFont="1" applyFill="1" applyBorder="1" applyAlignment="1"/>
    <xf numFmtId="16" fontId="30" fillId="10" borderId="33" xfId="6" applyNumberFormat="1" applyFont="1" applyFill="1" applyBorder="1" applyAlignment="1">
      <alignment vertical="center"/>
    </xf>
    <xf numFmtId="16" fontId="30" fillId="10" borderId="33" xfId="6" applyNumberFormat="1" applyFont="1" applyFill="1" applyBorder="1"/>
    <xf numFmtId="0" fontId="30" fillId="10" borderId="33" xfId="6" applyNumberFormat="1" applyFont="1" applyFill="1" applyBorder="1" applyAlignment="1"/>
    <xf numFmtId="169" fontId="30" fillId="12" borderId="33" xfId="0" applyFont="1" applyFill="1" applyBorder="1"/>
    <xf numFmtId="165" fontId="30" fillId="10" borderId="33" xfId="14" applyNumberFormat="1" applyFont="1" applyFill="1" applyBorder="1" applyAlignment="1"/>
    <xf numFmtId="169" fontId="30" fillId="0" borderId="34" xfId="6" applyFont="1" applyBorder="1"/>
    <xf numFmtId="165" fontId="31" fillId="10" borderId="4" xfId="6" applyNumberFormat="1" applyFont="1" applyFill="1" applyBorder="1" applyAlignment="1">
      <alignment vertical="center"/>
    </xf>
    <xf numFmtId="165" fontId="30" fillId="10" borderId="7" xfId="1" applyNumberFormat="1" applyFont="1" applyFill="1" applyBorder="1" applyAlignment="1"/>
    <xf numFmtId="165" fontId="30" fillId="10" borderId="26" xfId="1" applyNumberFormat="1" applyFont="1" applyFill="1" applyBorder="1" applyAlignment="1"/>
    <xf numFmtId="165" fontId="30" fillId="10" borderId="23" xfId="1" applyNumberFormat="1" applyFont="1" applyFill="1" applyBorder="1" applyAlignment="1"/>
    <xf numFmtId="0" fontId="31" fillId="10" borderId="32" xfId="6" applyNumberFormat="1" applyFont="1" applyFill="1" applyBorder="1" applyAlignment="1">
      <alignment horizontal="center" vertical="center"/>
    </xf>
    <xf numFmtId="0" fontId="31" fillId="10" borderId="27" xfId="6" applyNumberFormat="1" applyFont="1" applyFill="1" applyBorder="1" applyAlignment="1">
      <alignment horizontal="center" vertical="center"/>
    </xf>
    <xf numFmtId="169" fontId="53" fillId="0" borderId="27" xfId="0" applyFont="1" applyBorder="1" applyAlignment="1">
      <alignment horizontal="left" vertical="top"/>
    </xf>
    <xf numFmtId="43" fontId="30" fillId="10" borderId="1" xfId="1" applyNumberFormat="1" applyFont="1" applyFill="1" applyBorder="1" applyAlignment="1"/>
    <xf numFmtId="169" fontId="30" fillId="0" borderId="4" xfId="6" applyFont="1" applyBorder="1"/>
    <xf numFmtId="0" fontId="31" fillId="10" borderId="4" xfId="6" applyNumberFormat="1" applyFont="1" applyFill="1" applyBorder="1" applyAlignment="1">
      <alignment vertical="center"/>
    </xf>
    <xf numFmtId="0" fontId="31" fillId="10" borderId="11" xfId="6" applyNumberFormat="1" applyFont="1" applyFill="1" applyBorder="1" applyAlignment="1">
      <alignment vertical="center"/>
    </xf>
    <xf numFmtId="169" fontId="31" fillId="10" borderId="11" xfId="6" applyFont="1" applyFill="1" applyBorder="1" applyAlignment="1">
      <alignment vertical="center"/>
    </xf>
    <xf numFmtId="169" fontId="31" fillId="10" borderId="4" xfId="6" applyFont="1" applyFill="1" applyBorder="1" applyAlignment="1">
      <alignment vertical="center"/>
    </xf>
    <xf numFmtId="165" fontId="31" fillId="10" borderId="35" xfId="6" applyNumberFormat="1" applyFont="1" applyFill="1" applyBorder="1" applyAlignment="1">
      <alignment vertical="center"/>
    </xf>
    <xf numFmtId="43" fontId="30" fillId="0" borderId="35" xfId="1" applyFont="1" applyBorder="1" applyAlignment="1">
      <alignment horizontal="center"/>
    </xf>
    <xf numFmtId="165" fontId="31" fillId="10" borderId="26" xfId="6" applyNumberFormat="1" applyFont="1" applyFill="1" applyBorder="1" applyAlignment="1">
      <alignment vertical="center"/>
    </xf>
    <xf numFmtId="165" fontId="31" fillId="10" borderId="35" xfId="6" applyNumberFormat="1" applyFont="1" applyFill="1" applyBorder="1" applyAlignment="1">
      <alignment horizontal="center" vertical="center"/>
    </xf>
    <xf numFmtId="165" fontId="31" fillId="10" borderId="26" xfId="6" applyNumberFormat="1" applyFont="1" applyFill="1" applyBorder="1" applyAlignment="1">
      <alignment horizontal="center" vertical="center"/>
    </xf>
    <xf numFmtId="165" fontId="31" fillId="10" borderId="7" xfId="6" applyNumberFormat="1" applyFont="1" applyFill="1" applyBorder="1" applyAlignment="1">
      <alignment vertical="center"/>
    </xf>
    <xf numFmtId="165" fontId="30" fillId="10" borderId="7" xfId="6" applyNumberFormat="1" applyFont="1" applyFill="1" applyBorder="1" applyAlignment="1">
      <alignment vertical="center"/>
    </xf>
    <xf numFmtId="165" fontId="33" fillId="11" borderId="7" xfId="1" applyNumberFormat="1" applyFont="1" applyFill="1" applyBorder="1" applyAlignment="1">
      <alignment horizontal="center"/>
    </xf>
    <xf numFmtId="169" fontId="31" fillId="10" borderId="3" xfId="6" applyFont="1" applyFill="1" applyBorder="1" applyAlignment="1">
      <alignment vertical="center"/>
    </xf>
    <xf numFmtId="0" fontId="31" fillId="10" borderId="11" xfId="6" applyNumberFormat="1" applyFont="1" applyFill="1" applyBorder="1" applyAlignment="1">
      <alignment horizontal="center" vertical="center"/>
    </xf>
    <xf numFmtId="165" fontId="31" fillId="10" borderId="35" xfId="6" applyNumberFormat="1" applyFont="1" applyFill="1" applyBorder="1" applyAlignment="1">
      <alignment horizontal="center" vertical="center"/>
    </xf>
    <xf numFmtId="0" fontId="31" fillId="10" borderId="4" xfId="6" applyNumberFormat="1" applyFont="1" applyFill="1" applyBorder="1" applyAlignment="1">
      <alignment horizontal="center" vertical="center"/>
    </xf>
    <xf numFmtId="165" fontId="31" fillId="10" borderId="23" xfId="6" applyNumberFormat="1" applyFont="1" applyFill="1" applyBorder="1" applyAlignment="1">
      <alignment horizontal="center" vertical="center"/>
    </xf>
    <xf numFmtId="0" fontId="31" fillId="10" borderId="3" xfId="6" applyNumberFormat="1" applyFont="1" applyFill="1" applyBorder="1" applyAlignment="1">
      <alignment horizontal="center" vertical="center"/>
    </xf>
    <xf numFmtId="165" fontId="31" fillId="10" borderId="1" xfId="6" applyNumberFormat="1" applyFont="1" applyFill="1" applyBorder="1" applyAlignment="1">
      <alignment vertical="center"/>
    </xf>
    <xf numFmtId="169" fontId="31" fillId="10" borderId="1" xfId="6" applyFont="1" applyFill="1" applyBorder="1" applyAlignment="1">
      <alignment vertical="center"/>
    </xf>
    <xf numFmtId="165" fontId="31" fillId="10" borderId="11" xfId="6" applyNumberFormat="1" applyFont="1" applyFill="1" applyBorder="1" applyAlignment="1">
      <alignment vertical="center"/>
    </xf>
    <xf numFmtId="165" fontId="31" fillId="10" borderId="4" xfId="6" applyNumberFormat="1" applyFont="1" applyFill="1" applyBorder="1" applyAlignment="1">
      <alignment horizontal="center" vertical="center"/>
    </xf>
    <xf numFmtId="0" fontId="31" fillId="10" borderId="3" xfId="6" applyNumberFormat="1" applyFont="1" applyFill="1" applyBorder="1" applyAlignment="1">
      <alignment vertical="center"/>
    </xf>
    <xf numFmtId="0" fontId="31" fillId="10" borderId="0" xfId="6" applyNumberFormat="1" applyFont="1" applyFill="1" applyBorder="1" applyAlignment="1">
      <alignment horizontal="center" vertical="center"/>
    </xf>
    <xf numFmtId="165" fontId="31" fillId="10" borderId="3" xfId="6" applyNumberFormat="1" applyFont="1" applyFill="1" applyBorder="1" applyAlignment="1">
      <alignment vertical="center"/>
    </xf>
    <xf numFmtId="0" fontId="31" fillId="10" borderId="1" xfId="6" applyNumberFormat="1" applyFont="1" applyFill="1" applyBorder="1" applyAlignment="1">
      <alignment horizontal="center" vertical="center"/>
    </xf>
    <xf numFmtId="165" fontId="31" fillId="10" borderId="1" xfId="6" applyNumberFormat="1" applyFont="1" applyFill="1" applyBorder="1" applyAlignment="1">
      <alignment horizontal="center" vertical="center"/>
    </xf>
    <xf numFmtId="0" fontId="31" fillId="10" borderId="4" xfId="6" applyNumberFormat="1" applyFont="1" applyFill="1" applyBorder="1" applyAlignment="1">
      <alignment horizontal="center" vertical="center"/>
    </xf>
    <xf numFmtId="165" fontId="31" fillId="10" borderId="0" xfId="6" applyNumberFormat="1" applyFont="1" applyFill="1" applyBorder="1" applyAlignment="1">
      <alignment horizontal="center" vertical="center"/>
    </xf>
    <xf numFmtId="0" fontId="30" fillId="10" borderId="1" xfId="1" applyNumberFormat="1" applyFont="1" applyFill="1" applyBorder="1" applyAlignment="1">
      <alignment horizontal="left"/>
    </xf>
    <xf numFmtId="165" fontId="5" fillId="9" borderId="13" xfId="1" applyNumberFormat="1" applyFont="1" applyFill="1" applyBorder="1" applyAlignment="1">
      <alignment horizontal="right"/>
    </xf>
    <xf numFmtId="165" fontId="4" fillId="0" borderId="13" xfId="1" applyNumberFormat="1" applyFont="1" applyFill="1" applyBorder="1"/>
    <xf numFmtId="165" fontId="5" fillId="6" borderId="13" xfId="1" applyNumberFormat="1" applyFont="1" applyFill="1" applyBorder="1" applyAlignment="1">
      <alignment horizontal="right"/>
    </xf>
    <xf numFmtId="165" fontId="5" fillId="9" borderId="5" xfId="1" applyNumberFormat="1" applyFont="1" applyFill="1" applyBorder="1" applyAlignment="1">
      <alignment horizontal="right"/>
    </xf>
    <xf numFmtId="165" fontId="4" fillId="0" borderId="5" xfId="1" applyNumberFormat="1" applyFont="1" applyFill="1" applyBorder="1"/>
    <xf numFmtId="165" fontId="5" fillId="6" borderId="5" xfId="1" applyNumberFormat="1" applyFont="1" applyFill="1" applyBorder="1" applyAlignment="1">
      <alignment horizontal="right"/>
    </xf>
    <xf numFmtId="169" fontId="4" fillId="8" borderId="1" xfId="0" applyFont="1" applyFill="1" applyBorder="1"/>
    <xf numFmtId="4" fontId="5" fillId="8" borderId="1" xfId="1" applyNumberFormat="1" applyFont="1" applyFill="1" applyBorder="1" applyAlignment="1">
      <alignment horizontal="right"/>
    </xf>
    <xf numFmtId="43" fontId="4" fillId="8" borderId="1" xfId="1" applyFont="1" applyFill="1" applyBorder="1"/>
    <xf numFmtId="169" fontId="4" fillId="11" borderId="0" xfId="0" applyFont="1" applyFill="1"/>
    <xf numFmtId="4" fontId="5" fillId="11" borderId="2" xfId="1" applyNumberFormat="1" applyFont="1" applyFill="1" applyBorder="1" applyAlignment="1">
      <alignment horizontal="right"/>
    </xf>
    <xf numFmtId="43" fontId="4" fillId="11" borderId="2" xfId="3" applyNumberFormat="1" applyFont="1" applyFill="1" applyBorder="1"/>
    <xf numFmtId="165" fontId="6" fillId="11" borderId="1" xfId="1" applyNumberFormat="1" applyFont="1" applyFill="1" applyBorder="1"/>
    <xf numFmtId="167" fontId="54" fillId="0" borderId="2" xfId="1" applyNumberFormat="1" applyFont="1" applyBorder="1" applyAlignment="1">
      <alignment horizontal="center" vertical="center"/>
    </xf>
    <xf numFmtId="43" fontId="4" fillId="13" borderId="0" xfId="3" applyNumberFormat="1" applyFont="1" applyFill="1"/>
    <xf numFmtId="43" fontId="5" fillId="13" borderId="3" xfId="3" applyNumberFormat="1" applyFont="1" applyFill="1" applyBorder="1" applyAlignment="1">
      <alignment horizontal="center" vertical="center" wrapText="1"/>
    </xf>
    <xf numFmtId="43" fontId="6" fillId="13" borderId="10" xfId="3" applyFont="1" applyFill="1" applyBorder="1" applyAlignment="1">
      <alignment horizontal="left" vertical="center" wrapText="1"/>
    </xf>
    <xf numFmtId="43" fontId="4" fillId="13" borderId="2" xfId="3" applyNumberFormat="1" applyFont="1" applyFill="1" applyBorder="1" applyAlignment="1">
      <alignment horizontal="left" vertical="center" wrapText="1"/>
    </xf>
    <xf numFmtId="43" fontId="6" fillId="13" borderId="2" xfId="3" applyNumberFormat="1" applyFont="1" applyFill="1" applyBorder="1" applyAlignment="1">
      <alignment horizontal="left" vertical="center" wrapText="1"/>
    </xf>
    <xf numFmtId="169" fontId="4" fillId="13" borderId="2" xfId="0" applyFont="1" applyFill="1" applyBorder="1" applyAlignment="1">
      <alignment horizontal="left" vertical="center" wrapText="1"/>
    </xf>
    <xf numFmtId="49" fontId="9" fillId="13" borderId="2" xfId="0" applyNumberFormat="1" applyFont="1" applyFill="1" applyBorder="1" applyAlignment="1">
      <alignment horizontal="left" vertical="center" wrapText="1"/>
    </xf>
    <xf numFmtId="43" fontId="5" fillId="13" borderId="1" xfId="3" applyFont="1" applyFill="1" applyBorder="1" applyAlignment="1">
      <alignment horizontal="left" vertical="center" wrapText="1"/>
    </xf>
    <xf numFmtId="165" fontId="50" fillId="13" borderId="0" xfId="1" applyNumberFormat="1" applyFont="1" applyFill="1"/>
    <xf numFmtId="43" fontId="5" fillId="13" borderId="1" xfId="3" applyNumberFormat="1" applyFont="1" applyFill="1" applyBorder="1" applyAlignment="1">
      <alignment horizontal="center"/>
    </xf>
    <xf numFmtId="165" fontId="11" fillId="13" borderId="1" xfId="1" applyNumberFormat="1" applyFont="1" applyFill="1" applyBorder="1"/>
    <xf numFmtId="43" fontId="5" fillId="13" borderId="1" xfId="3" applyNumberFormat="1" applyFont="1" applyFill="1" applyBorder="1"/>
    <xf numFmtId="165" fontId="31" fillId="10" borderId="35" xfId="6" applyNumberFormat="1" applyFont="1" applyFill="1" applyBorder="1" applyAlignment="1">
      <alignment horizontal="center" vertical="center"/>
    </xf>
    <xf numFmtId="165" fontId="30" fillId="10" borderId="23" xfId="6" applyNumberFormat="1" applyFont="1" applyFill="1" applyBorder="1" applyAlignment="1">
      <alignment horizontal="center" vertical="center"/>
    </xf>
    <xf numFmtId="165" fontId="30" fillId="10" borderId="35" xfId="6" applyNumberFormat="1" applyFont="1" applyFill="1" applyBorder="1" applyAlignment="1">
      <alignment horizontal="center" vertical="center"/>
    </xf>
    <xf numFmtId="165" fontId="30" fillId="10" borderId="26" xfId="6" applyNumberFormat="1" applyFont="1" applyFill="1" applyBorder="1" applyAlignment="1">
      <alignment horizontal="center" vertical="center"/>
    </xf>
    <xf numFmtId="165" fontId="31" fillId="10" borderId="23" xfId="6" applyNumberFormat="1" applyFont="1" applyFill="1" applyBorder="1" applyAlignment="1">
      <alignment horizontal="center" vertical="center"/>
    </xf>
    <xf numFmtId="165" fontId="31" fillId="10" borderId="26" xfId="6" applyNumberFormat="1" applyFont="1" applyFill="1" applyBorder="1" applyAlignment="1">
      <alignment horizontal="center" vertical="center"/>
    </xf>
    <xf numFmtId="169" fontId="25" fillId="11" borderId="0" xfId="0" applyNumberFormat="1" applyFont="1" applyFill="1" applyBorder="1" applyAlignment="1" applyProtection="1"/>
    <xf numFmtId="169" fontId="55" fillId="0" borderId="0" xfId="0" applyFont="1" applyAlignment="1">
      <alignment vertical="center" wrapText="1"/>
    </xf>
    <xf numFmtId="169" fontId="6" fillId="11" borderId="0" xfId="0" applyFont="1" applyFill="1"/>
    <xf numFmtId="0" fontId="11" fillId="0" borderId="2" xfId="1" applyNumberFormat="1" applyFont="1" applyFill="1" applyBorder="1"/>
    <xf numFmtId="169" fontId="22" fillId="0" borderId="23" xfId="0" applyFont="1" applyBorder="1" applyAlignment="1">
      <alignment horizontal="center" vertical="center"/>
    </xf>
    <xf numFmtId="169" fontId="22" fillId="0" borderId="24" xfId="0" applyFont="1" applyBorder="1" applyAlignment="1">
      <alignment horizontal="center" vertical="center"/>
    </xf>
    <xf numFmtId="169" fontId="1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3" xfId="10" applyFont="1" applyBorder="1" applyAlignment="1">
      <alignment horizontal="center" vertical="center" textRotation="90"/>
    </xf>
    <xf numFmtId="169" fontId="5" fillId="0" borderId="11" xfId="10" applyFont="1" applyBorder="1" applyAlignment="1">
      <alignment horizontal="center" vertical="center" textRotation="90"/>
    </xf>
    <xf numFmtId="169" fontId="5" fillId="0" borderId="4" xfId="10" applyFont="1" applyBorder="1" applyAlignment="1">
      <alignment horizontal="center" vertical="center" textRotation="90"/>
    </xf>
    <xf numFmtId="165" fontId="5" fillId="10" borderId="3" xfId="1" applyNumberFormat="1" applyFont="1" applyFill="1" applyBorder="1" applyAlignment="1">
      <alignment horizontal="center" vertical="center"/>
    </xf>
    <xf numFmtId="165" fontId="5" fillId="10" borderId="11" xfId="1" applyNumberFormat="1" applyFont="1" applyFill="1" applyBorder="1" applyAlignment="1">
      <alignment horizontal="center" vertical="center"/>
    </xf>
    <xf numFmtId="165" fontId="5" fillId="10" borderId="4" xfId="1" applyNumberFormat="1" applyFont="1" applyFill="1" applyBorder="1" applyAlignment="1">
      <alignment horizontal="center" vertical="center"/>
    </xf>
    <xf numFmtId="14" fontId="5" fillId="0" borderId="7" xfId="3" applyNumberFormat="1" applyFont="1" applyFill="1" applyBorder="1" applyAlignment="1">
      <alignment horizontal="center" vertical="center"/>
    </xf>
    <xf numFmtId="14" fontId="5" fillId="0" borderId="8" xfId="3" applyNumberFormat="1" applyFont="1" applyFill="1" applyBorder="1" applyAlignment="1">
      <alignment horizontal="center" vertical="center"/>
    </xf>
    <xf numFmtId="14" fontId="5" fillId="0" borderId="1" xfId="3" applyNumberFormat="1" applyFont="1" applyFill="1" applyBorder="1" applyAlignment="1">
      <alignment horizontal="center" vertical="center"/>
    </xf>
    <xf numFmtId="14" fontId="13" fillId="0" borderId="7" xfId="3" applyNumberFormat="1" applyFont="1" applyFill="1" applyBorder="1" applyAlignment="1">
      <alignment horizontal="center" vertical="center"/>
    </xf>
    <xf numFmtId="14" fontId="13" fillId="0" borderId="9" xfId="3" applyNumberFormat="1" applyFont="1" applyFill="1" applyBorder="1" applyAlignment="1">
      <alignment horizontal="center" vertical="center"/>
    </xf>
    <xf numFmtId="169" fontId="5" fillId="0" borderId="1" xfId="0" applyFont="1" applyFill="1" applyBorder="1" applyAlignment="1">
      <alignment horizontal="center" vertical="center"/>
    </xf>
    <xf numFmtId="169" fontId="5" fillId="0" borderId="3" xfId="0" applyFont="1" applyFill="1" applyBorder="1" applyAlignment="1">
      <alignment horizontal="center" vertical="center"/>
    </xf>
    <xf numFmtId="169" fontId="5" fillId="0" borderId="11" xfId="0" applyFont="1" applyFill="1" applyBorder="1" applyAlignment="1">
      <alignment horizontal="center" vertical="center"/>
    </xf>
    <xf numFmtId="14" fontId="10" fillId="0" borderId="1" xfId="3" applyNumberFormat="1" applyFont="1" applyFill="1" applyBorder="1" applyAlignment="1">
      <alignment horizontal="center" vertical="center"/>
    </xf>
    <xf numFmtId="166" fontId="5" fillId="0" borderId="3" xfId="1" applyNumberFormat="1" applyFont="1" applyFill="1" applyBorder="1" applyAlignment="1">
      <alignment horizontal="center" vertical="center" wrapText="1"/>
    </xf>
    <xf numFmtId="166" fontId="5" fillId="0" borderId="11" xfId="1" applyNumberFormat="1" applyFont="1" applyFill="1" applyBorder="1" applyAlignment="1">
      <alignment horizontal="center" vertical="center" wrapText="1"/>
    </xf>
    <xf numFmtId="43" fontId="5" fillId="11" borderId="3" xfId="3" applyNumberFormat="1" applyFont="1" applyFill="1" applyBorder="1" applyAlignment="1">
      <alignment horizontal="center" vertical="center" wrapText="1"/>
    </xf>
    <xf numFmtId="43" fontId="5" fillId="11" borderId="4" xfId="3" applyNumberFormat="1" applyFont="1" applyFill="1" applyBorder="1" applyAlignment="1">
      <alignment horizontal="center" vertical="center" wrapText="1"/>
    </xf>
    <xf numFmtId="165" fontId="5" fillId="0" borderId="23" xfId="1" applyNumberFormat="1" applyFont="1" applyFill="1" applyBorder="1" applyAlignment="1">
      <alignment horizontal="center" vertical="center" wrapText="1"/>
    </xf>
    <xf numFmtId="165" fontId="5" fillId="0" borderId="26" xfId="1" applyNumberFormat="1" applyFont="1" applyFill="1" applyBorder="1" applyAlignment="1">
      <alignment horizontal="center" vertical="center" wrapText="1"/>
    </xf>
    <xf numFmtId="164" fontId="5" fillId="8" borderId="1" xfId="3" applyNumberFormat="1" applyFont="1" applyFill="1" applyBorder="1" applyAlignment="1">
      <alignment horizontal="center" vertical="center"/>
    </xf>
    <xf numFmtId="165" fontId="5" fillId="0" borderId="25" xfId="1" applyNumberFormat="1" applyFont="1" applyFill="1" applyBorder="1" applyAlignment="1">
      <alignment horizontal="center" vertical="center" wrapText="1"/>
    </xf>
    <xf numFmtId="165" fontId="5" fillId="0" borderId="27" xfId="1" applyNumberFormat="1" applyFont="1" applyFill="1" applyBorder="1" applyAlignment="1">
      <alignment horizontal="center" vertical="center" wrapText="1"/>
    </xf>
    <xf numFmtId="164" fontId="13" fillId="0" borderId="3" xfId="3" applyNumberFormat="1" applyFont="1" applyFill="1" applyBorder="1" applyAlignment="1">
      <alignment horizontal="center" vertical="center"/>
    </xf>
    <xf numFmtId="164" fontId="13" fillId="0" borderId="4" xfId="3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 wrapText="1"/>
    </xf>
    <xf numFmtId="165" fontId="13" fillId="0" borderId="4" xfId="1" applyNumberFormat="1" applyFont="1" applyFill="1" applyBorder="1" applyAlignment="1">
      <alignment horizontal="center" vertical="center" wrapText="1"/>
    </xf>
    <xf numFmtId="169" fontId="10" fillId="0" borderId="3" xfId="2" applyFont="1" applyFill="1" applyBorder="1" applyAlignment="1">
      <alignment horizontal="center" vertical="center" wrapText="1"/>
    </xf>
    <xf numFmtId="169" fontId="10" fillId="0" borderId="4" xfId="2" applyFont="1" applyFill="1" applyBorder="1" applyAlignment="1">
      <alignment horizontal="center" vertical="center" wrapText="1"/>
    </xf>
    <xf numFmtId="165" fontId="10" fillId="0" borderId="3" xfId="1" applyNumberFormat="1" applyFont="1" applyFill="1" applyBorder="1" applyAlignment="1">
      <alignment horizontal="center" vertical="center" wrapText="1"/>
    </xf>
    <xf numFmtId="165" fontId="10" fillId="0" borderId="4" xfId="1" applyNumberFormat="1" applyFont="1" applyFill="1" applyBorder="1" applyAlignment="1">
      <alignment horizontal="center" vertical="center" wrapText="1"/>
    </xf>
    <xf numFmtId="169" fontId="5" fillId="0" borderId="1" xfId="0" applyFont="1" applyFill="1" applyBorder="1" applyAlignment="1">
      <alignment horizontal="center"/>
    </xf>
    <xf numFmtId="4" fontId="5" fillId="0" borderId="3" xfId="1" applyNumberFormat="1" applyFont="1" applyFill="1" applyBorder="1" applyAlignment="1">
      <alignment horizontal="center" vertical="center" wrapText="1"/>
    </xf>
    <xf numFmtId="4" fontId="5" fillId="0" borderId="11" xfId="1" applyNumberFormat="1" applyFont="1" applyFill="1" applyBorder="1" applyAlignment="1">
      <alignment horizontal="center" vertical="center" wrapText="1"/>
    </xf>
    <xf numFmtId="4" fontId="5" fillId="0" borderId="4" xfId="1" applyNumberFormat="1" applyFont="1" applyFill="1" applyBorder="1" applyAlignment="1">
      <alignment horizontal="center" vertical="center" wrapText="1"/>
    </xf>
    <xf numFmtId="169" fontId="17" fillId="0" borderId="1" xfId="0" applyFont="1" applyBorder="1" applyAlignment="1">
      <alignment horizontal="center" wrapText="1"/>
    </xf>
    <xf numFmtId="169" fontId="28" fillId="0" borderId="0" xfId="0" applyFont="1" applyAlignment="1">
      <alignment horizontal="center"/>
    </xf>
    <xf numFmtId="169" fontId="17" fillId="0" borderId="1" xfId="0" applyFont="1" applyBorder="1" applyAlignment="1">
      <alignment vertical="center" wrapText="1"/>
    </xf>
    <xf numFmtId="169" fontId="17" fillId="0" borderId="3" xfId="0" applyFont="1" applyBorder="1" applyAlignment="1">
      <alignment horizontal="center" vertical="center" wrapText="1"/>
    </xf>
    <xf numFmtId="169" fontId="17" fillId="0" borderId="4" xfId="0" applyFont="1" applyBorder="1" applyAlignment="1">
      <alignment horizontal="center" vertical="center" wrapText="1"/>
    </xf>
    <xf numFmtId="0" fontId="30" fillId="10" borderId="3" xfId="6" applyNumberFormat="1" applyFont="1" applyFill="1" applyBorder="1" applyAlignment="1">
      <alignment horizontal="center" vertical="center"/>
    </xf>
    <xf numFmtId="0" fontId="30" fillId="10" borderId="11" xfId="6" applyNumberFormat="1" applyFont="1" applyFill="1" applyBorder="1" applyAlignment="1">
      <alignment horizontal="center" vertical="center"/>
    </xf>
    <xf numFmtId="0" fontId="30" fillId="10" borderId="4" xfId="6" applyNumberFormat="1" applyFont="1" applyFill="1" applyBorder="1" applyAlignment="1">
      <alignment horizontal="center" vertical="center"/>
    </xf>
    <xf numFmtId="0" fontId="52" fillId="10" borderId="3" xfId="6" applyNumberFormat="1" applyFont="1" applyFill="1" applyBorder="1" applyAlignment="1">
      <alignment horizontal="center" vertical="center"/>
    </xf>
    <xf numFmtId="0" fontId="52" fillId="10" borderId="11" xfId="6" applyNumberFormat="1" applyFont="1" applyFill="1" applyBorder="1" applyAlignment="1">
      <alignment horizontal="center" vertical="center"/>
    </xf>
    <xf numFmtId="0" fontId="52" fillId="10" borderId="4" xfId="6" applyNumberFormat="1" applyFont="1" applyFill="1" applyBorder="1" applyAlignment="1">
      <alignment horizontal="center" vertical="center"/>
    </xf>
    <xf numFmtId="0" fontId="31" fillId="10" borderId="3" xfId="6" applyNumberFormat="1" applyFont="1" applyFill="1" applyBorder="1" applyAlignment="1">
      <alignment horizontal="center" vertical="center"/>
    </xf>
    <xf numFmtId="0" fontId="31" fillId="10" borderId="11" xfId="6" applyNumberFormat="1" applyFont="1" applyFill="1" applyBorder="1" applyAlignment="1">
      <alignment horizontal="center" vertical="center"/>
    </xf>
    <xf numFmtId="0" fontId="31" fillId="10" borderId="4" xfId="6" applyNumberFormat="1" applyFont="1" applyFill="1" applyBorder="1" applyAlignment="1">
      <alignment horizontal="center" vertical="center"/>
    </xf>
    <xf numFmtId="165" fontId="31" fillId="10" borderId="35" xfId="6" applyNumberFormat="1" applyFont="1" applyFill="1" applyBorder="1" applyAlignment="1">
      <alignment horizontal="center" vertical="center"/>
    </xf>
    <xf numFmtId="169" fontId="30" fillId="10" borderId="26" xfId="6" applyFont="1" applyFill="1" applyBorder="1" applyAlignment="1">
      <alignment horizontal="center"/>
    </xf>
    <xf numFmtId="169" fontId="30" fillId="10" borderId="22" xfId="6" applyFont="1" applyFill="1" applyBorder="1" applyAlignment="1">
      <alignment horizontal="center"/>
    </xf>
    <xf numFmtId="169" fontId="30" fillId="10" borderId="27" xfId="6" applyFont="1" applyFill="1" applyBorder="1" applyAlignment="1">
      <alignment horizontal="center"/>
    </xf>
    <xf numFmtId="169" fontId="31" fillId="8" borderId="1" xfId="6" applyNumberFormat="1" applyFont="1" applyFill="1" applyBorder="1" applyAlignment="1">
      <alignment horizontal="center" vertical="center"/>
    </xf>
    <xf numFmtId="43" fontId="31" fillId="8" borderId="1" xfId="14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left" vertical="center"/>
    </xf>
    <xf numFmtId="169" fontId="31" fillId="8" borderId="1" xfId="6" applyFont="1" applyFill="1" applyBorder="1" applyAlignment="1">
      <alignment horizontal="center" vertical="center"/>
    </xf>
    <xf numFmtId="165" fontId="31" fillId="8" borderId="1" xfId="14" applyNumberFormat="1" applyFont="1" applyFill="1" applyBorder="1" applyAlignment="1">
      <alignment horizontal="center" vertical="center"/>
    </xf>
    <xf numFmtId="181" fontId="31" fillId="8" borderId="1" xfId="1" applyNumberFormat="1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center" vertical="center" wrapText="1"/>
    </xf>
    <xf numFmtId="165" fontId="31" fillId="10" borderId="3" xfId="3" applyNumberFormat="1" applyFont="1" applyFill="1" applyBorder="1" applyAlignment="1">
      <alignment horizontal="center" vertical="center"/>
    </xf>
    <xf numFmtId="165" fontId="31" fillId="10" borderId="11" xfId="3" applyNumberFormat="1" applyFont="1" applyFill="1" applyBorder="1" applyAlignment="1">
      <alignment horizontal="center" vertical="center"/>
    </xf>
    <xf numFmtId="165" fontId="31" fillId="10" borderId="4" xfId="3" applyNumberFormat="1" applyFont="1" applyFill="1" applyBorder="1" applyAlignment="1">
      <alignment horizontal="center" vertical="center"/>
    </xf>
    <xf numFmtId="165" fontId="31" fillId="8" borderId="1" xfId="1" applyNumberFormat="1" applyFont="1" applyFill="1" applyBorder="1" applyAlignment="1">
      <alignment horizontal="center" vertical="center" wrapText="1"/>
    </xf>
    <xf numFmtId="165" fontId="31" fillId="8" borderId="1" xfId="1" applyNumberFormat="1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 wrapText="1"/>
    </xf>
    <xf numFmtId="43" fontId="31" fillId="8" borderId="3" xfId="1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/>
    </xf>
    <xf numFmtId="185" fontId="30" fillId="10" borderId="1" xfId="1" applyNumberFormat="1" applyFont="1" applyFill="1" applyBorder="1"/>
    <xf numFmtId="185" fontId="30" fillId="10" borderId="4" xfId="3" applyNumberFormat="1" applyFont="1" applyFill="1" applyBorder="1"/>
  </cellXfs>
  <cellStyles count="140">
    <cellStyle name="Comma" xfId="1" builtinId="3"/>
    <cellStyle name="Comma 10" xfId="15"/>
    <cellStyle name="Comma 11" xfId="16"/>
    <cellStyle name="Comma 11 2" xfId="17"/>
    <cellStyle name="Comma 11 2 2" xfId="18"/>
    <cellStyle name="Comma 11 2 2 2" xfId="19"/>
    <cellStyle name="Comma 12" xfId="20"/>
    <cellStyle name="Comma 13" xfId="21"/>
    <cellStyle name="Comma 13 2" xfId="22"/>
    <cellStyle name="Comma 13 2 2" xfId="23"/>
    <cellStyle name="Comma 13 2 2 2" xfId="24"/>
    <cellStyle name="Comma 13 2 2 2 2" xfId="25"/>
    <cellStyle name="Comma 13 2 2 2 2 2" xfId="26"/>
    <cellStyle name="Comma 13 2 2 2 2 2 2" xfId="27"/>
    <cellStyle name="Comma 13 2 2 2 2 2 2 2" xfId="28"/>
    <cellStyle name="Comma 13 2 2 2 2 2 2 2 2" xfId="29"/>
    <cellStyle name="Comma 13 2 2 2 2 2 2 3" xfId="30"/>
    <cellStyle name="Comma 14" xfId="31"/>
    <cellStyle name="Comma 15" xfId="32"/>
    <cellStyle name="Comma 16" xfId="33"/>
    <cellStyle name="Comma 17" xfId="34"/>
    <cellStyle name="Comma 17 2" xfId="35"/>
    <cellStyle name="Comma 18" xfId="36"/>
    <cellStyle name="Comma 19" xfId="37"/>
    <cellStyle name="Comma 2" xfId="9"/>
    <cellStyle name="Comma 2 2" xfId="38"/>
    <cellStyle name="Comma 2 2 2" xfId="39"/>
    <cellStyle name="Comma 2 2 2 2" xfId="13"/>
    <cellStyle name="Comma 2 3" xfId="40"/>
    <cellStyle name="Comma 2 4" xfId="41"/>
    <cellStyle name="Comma 2 4 2" xfId="42"/>
    <cellStyle name="Comma 2 5" xfId="43"/>
    <cellStyle name="Comma 2 6" xfId="4"/>
    <cellStyle name="Comma 20" xfId="44"/>
    <cellStyle name="Comma 3" xfId="14"/>
    <cellStyle name="Comma 3 2" xfId="45"/>
    <cellStyle name="Comma 3 2 2" xfId="46"/>
    <cellStyle name="Comma 4" xfId="47"/>
    <cellStyle name="Comma 5" xfId="11"/>
    <cellStyle name="Comma 5 2" xfId="48"/>
    <cellStyle name="Comma 6" xfId="3"/>
    <cellStyle name="Comma 6 2" xfId="49"/>
    <cellStyle name="Comma 6 2 2" xfId="50"/>
    <cellStyle name="Comma 6 2 2 2" xfId="51"/>
    <cellStyle name="Comma 6 2 2 2 2" xfId="52"/>
    <cellStyle name="Comma 6 3" xfId="7"/>
    <cellStyle name="Comma 7" xfId="53"/>
    <cellStyle name="Comma 8" xfId="54"/>
    <cellStyle name="Comma 9" xfId="55"/>
    <cellStyle name="Comma0" xfId="56"/>
    <cellStyle name="Currency0" xfId="57"/>
    <cellStyle name="Date" xfId="58"/>
    <cellStyle name="Fixed" xfId="59"/>
    <cellStyle name="Header1" xfId="60"/>
    <cellStyle name="Header2" xfId="61"/>
    <cellStyle name="n" xfId="62"/>
    <cellStyle name="Normal" xfId="0" builtinId="0"/>
    <cellStyle name="Normal 10" xfId="63"/>
    <cellStyle name="Normal 11" xfId="64"/>
    <cellStyle name="Normal 12" xfId="65"/>
    <cellStyle name="Normal 12 2" xfId="66"/>
    <cellStyle name="Normal 13" xfId="67"/>
    <cellStyle name="Normal 14" xfId="68"/>
    <cellStyle name="Normal 14 2" xfId="69"/>
    <cellStyle name="Normal 14 3" xfId="70"/>
    <cellStyle name="Normal 14 3 2" xfId="71"/>
    <cellStyle name="Normal 14 3 2 2" xfId="72"/>
    <cellStyle name="Normal 15" xfId="73"/>
    <cellStyle name="Normal 15 2" xfId="74"/>
    <cellStyle name="Normal 15 3" xfId="75"/>
    <cellStyle name="Normal 16" xfId="76"/>
    <cellStyle name="Normal 17" xfId="77"/>
    <cellStyle name="Normal 18" xfId="78"/>
    <cellStyle name="Normal 19" xfId="2"/>
    <cellStyle name="Normal 19 2" xfId="5"/>
    <cellStyle name="Normal 2" xfId="79"/>
    <cellStyle name="Normal 2 2" xfId="80"/>
    <cellStyle name="Normal 2 2 2" xfId="81"/>
    <cellStyle name="Normal 2 2 2 2" xfId="12"/>
    <cellStyle name="Normal 2 3" xfId="82"/>
    <cellStyle name="Normal 2 3 2" xfId="83"/>
    <cellStyle name="Normal 2 4" xfId="84"/>
    <cellStyle name="Normal 20" xfId="85"/>
    <cellStyle name="Normal 3" xfId="6"/>
    <cellStyle name="Normal 4" xfId="86"/>
    <cellStyle name="Normal 5" xfId="87"/>
    <cellStyle name="Normal 5 2" xfId="88"/>
    <cellStyle name="Normal 5 2 2" xfId="89"/>
    <cellStyle name="Normal 5 2 2 2" xfId="90"/>
    <cellStyle name="Normal 5 2 2 2 2" xfId="91"/>
    <cellStyle name="Normal 5 2 2 2 2 2" xfId="92"/>
    <cellStyle name="Normal 5 2 2 2 2 2 2" xfId="93"/>
    <cellStyle name="Normal 5 2 2 3" xfId="94"/>
    <cellStyle name="Normal 5 2 2 3 2" xfId="95"/>
    <cellStyle name="Normal 5 2 2 3 2 2" xfId="96"/>
    <cellStyle name="Normal 5 3" xfId="97"/>
    <cellStyle name="Normal 5 4" xfId="98"/>
    <cellStyle name="Normal 5 5" xfId="99"/>
    <cellStyle name="Normal 5 6" xfId="100"/>
    <cellStyle name="Normal 5 6 2" xfId="101"/>
    <cellStyle name="Normal 5 6 2 2" xfId="102"/>
    <cellStyle name="Normal 5 6 2 2 2" xfId="103"/>
    <cellStyle name="Normal 5 6 2 2 2 2" xfId="104"/>
    <cellStyle name="Normal 5 6 2 2 2 2 2" xfId="105"/>
    <cellStyle name="Normal 5 6 2 2 2 2 2 2" xfId="106"/>
    <cellStyle name="Normal 5 6 2 2 2 2 2 2 2" xfId="107"/>
    <cellStyle name="Normal 5 6 2 2 2 2 2 2 2 2" xfId="108"/>
    <cellStyle name="Normal 5 6 2 2 2 2 2 2 3" xfId="109"/>
    <cellStyle name="Normal 6" xfId="110"/>
    <cellStyle name="Normal 7" xfId="10"/>
    <cellStyle name="Normal 7 2" xfId="111"/>
    <cellStyle name="Normal 8" xfId="112"/>
    <cellStyle name="Normal 9" xfId="113"/>
    <cellStyle name="Percent" xfId="8" builtinId="5"/>
    <cellStyle name="Percent 2" xfId="114"/>
    <cellStyle name="Percent 3" xfId="115"/>
    <cellStyle name="Percent 3 2" xfId="116"/>
    <cellStyle name="Percent 3 2 2" xfId="117"/>
    <cellStyle name="Percent 3 2 2 2" xfId="118"/>
    <cellStyle name="Percent 3 2 2 2 2" xfId="119"/>
    <cellStyle name=" [0.00]_ Att. 1- Cover" xfId="120"/>
    <cellStyle name="_ Att. 1- Cover" xfId="121"/>
    <cellStyle name="?_ Att. 1- Cover" xfId="122"/>
    <cellStyle name="똿뗦먛귟 [0.00]_PRODUCT DETAIL Q1" xfId="123"/>
    <cellStyle name="똿뗦먛귟_PRODUCT DETAIL Q1" xfId="124"/>
    <cellStyle name="믅됞 [0.00]_PRODUCT DETAIL Q1" xfId="125"/>
    <cellStyle name="믅됞_PRODUCT DETAIL Q1" xfId="126"/>
    <cellStyle name="백분율_95" xfId="127"/>
    <cellStyle name="뷭?_BOOKSHIP" xfId="128"/>
    <cellStyle name="콤마 [0]_1202" xfId="129"/>
    <cellStyle name="콤마_1202" xfId="130"/>
    <cellStyle name="통화 [0]_1202" xfId="131"/>
    <cellStyle name="통화_1202" xfId="132"/>
    <cellStyle name="표준_(정보부문)월별인원계획" xfId="133"/>
    <cellStyle name="一般_99Q3647-ALL-CAS2" xfId="134"/>
    <cellStyle name="千分位[0]_Book1" xfId="135"/>
    <cellStyle name="千分位_99Q3647-ALL-CAS2" xfId="136"/>
    <cellStyle name="貨幣 [0]_Book1" xfId="137"/>
    <cellStyle name="貨幣[0]_BRE" xfId="138"/>
    <cellStyle name="貨幣_Book1" xfId="139"/>
  </cellStyles>
  <dxfs count="10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UA%20HANG%20BIEN%20HOA/B&#193;O%20C&#193;O%20K&#7870;%20TO&#193;N/TH&#193;NG%2007.2016/BC%20%20KQKD%202016%20%20T7%20BI&#202;N%20H&#210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QHDKD Thang 06"/>
      <sheetName val="Chi Phi"/>
      <sheetName val="nguyen vat lieu kho"/>
      <sheetName val="nhap hang tuoi song"/>
      <sheetName val="dien -nuoc"/>
      <sheetName val="BKE"/>
    </sheetNames>
    <sheetDataSet>
      <sheetData sheetId="0"/>
      <sheetData sheetId="1"/>
      <sheetData sheetId="2"/>
      <sheetData sheetId="3"/>
      <sheetData sheetId="4"/>
      <sheetData sheetId="5">
        <row r="507">
          <cell r="C507" t="str">
            <v>NL010</v>
          </cell>
          <cell r="D507" t="str">
            <v>Dấm trắng 1L</v>
          </cell>
          <cell r="E507" t="str">
            <v>Lít</v>
          </cell>
          <cell r="F507">
            <v>3</v>
          </cell>
          <cell r="G507">
            <v>23400</v>
          </cell>
          <cell r="H507">
            <v>70200</v>
          </cell>
        </row>
        <row r="508">
          <cell r="C508" t="str">
            <v>NL011</v>
          </cell>
          <cell r="D508" t="str">
            <v>Cherry trái đỏ 4kg</v>
          </cell>
          <cell r="E508" t="str">
            <v>Hũ</v>
          </cell>
          <cell r="F508">
            <v>0</v>
          </cell>
          <cell r="G508" t="e">
            <v>#DIV/0!</v>
          </cell>
          <cell r="H508">
            <v>0</v>
          </cell>
        </row>
        <row r="509">
          <cell r="C509" t="str">
            <v>NL016</v>
          </cell>
          <cell r="D509" t="str">
            <v>Nhân đậu đỏ</v>
          </cell>
          <cell r="E509" t="str">
            <v>Kg</v>
          </cell>
          <cell r="F509">
            <v>30</v>
          </cell>
          <cell r="G509">
            <v>20769.8</v>
          </cell>
          <cell r="H509">
            <v>623094</v>
          </cell>
        </row>
        <row r="510">
          <cell r="C510" t="str">
            <v>FF003</v>
          </cell>
          <cell r="D510" t="str">
            <v>Quả chanh dây đông lạnh</v>
          </cell>
          <cell r="E510" t="str">
            <v>Kg</v>
          </cell>
          <cell r="F510">
            <v>4</v>
          </cell>
          <cell r="G510">
            <v>265000</v>
          </cell>
          <cell r="H510">
            <v>1060000</v>
          </cell>
        </row>
        <row r="511">
          <cell r="C511" t="str">
            <v>NL019</v>
          </cell>
          <cell r="D511" t="str">
            <v>BBQ Heinz 510g</v>
          </cell>
          <cell r="E511" t="str">
            <v>Chai</v>
          </cell>
          <cell r="F511">
            <v>0</v>
          </cell>
          <cell r="G511" t="e">
            <v>#DIV/0!</v>
          </cell>
          <cell r="H511">
            <v>0</v>
          </cell>
        </row>
        <row r="512">
          <cell r="C512" t="str">
            <v>NL022</v>
          </cell>
          <cell r="D512" t="str">
            <v>tương ớt gói</v>
          </cell>
          <cell r="E512" t="str">
            <v>gói</v>
          </cell>
          <cell r="F512">
            <v>200</v>
          </cell>
          <cell r="G512">
            <v>481.41</v>
          </cell>
          <cell r="H512">
            <v>96282</v>
          </cell>
        </row>
        <row r="513">
          <cell r="C513" t="str">
            <v>NL024</v>
          </cell>
          <cell r="D513" t="str">
            <v>Nước mắm 630ml/chai</v>
          </cell>
          <cell r="E513" t="str">
            <v>Chai</v>
          </cell>
          <cell r="F513">
            <v>0</v>
          </cell>
          <cell r="G513" t="e">
            <v>#DIV/0!</v>
          </cell>
          <cell r="H513">
            <v>0</v>
          </cell>
        </row>
        <row r="514">
          <cell r="C514" t="str">
            <v>NL028</v>
          </cell>
          <cell r="D514" t="str">
            <v>Tinh dầu vanilla 28ml</v>
          </cell>
          <cell r="E514" t="str">
            <v>Chai</v>
          </cell>
          <cell r="F514">
            <v>20</v>
          </cell>
          <cell r="G514">
            <v>28000</v>
          </cell>
          <cell r="H514">
            <v>560000</v>
          </cell>
        </row>
        <row r="515">
          <cell r="C515" t="str">
            <v>NL029</v>
          </cell>
          <cell r="D515" t="str">
            <v>Tinh mùi dâu 28ml/chai</v>
          </cell>
          <cell r="E515" t="str">
            <v>Chai</v>
          </cell>
          <cell r="F515">
            <v>0</v>
          </cell>
          <cell r="G515" t="e">
            <v>#DIV/0!</v>
          </cell>
          <cell r="H515">
            <v>0</v>
          </cell>
        </row>
        <row r="516">
          <cell r="C516" t="str">
            <v>NL031</v>
          </cell>
          <cell r="D516" t="str">
            <v>Màu đỏ nước 1L/chai</v>
          </cell>
          <cell r="E516" t="str">
            <v>Chai</v>
          </cell>
          <cell r="F516">
            <v>1</v>
          </cell>
          <cell r="G516">
            <v>130000</v>
          </cell>
          <cell r="H516">
            <v>130000</v>
          </cell>
        </row>
        <row r="517">
          <cell r="C517" t="str">
            <v>NL032</v>
          </cell>
          <cell r="D517" t="str">
            <v>Màu xanh lá nước 1L/ chai</v>
          </cell>
          <cell r="E517" t="str">
            <v>Chai</v>
          </cell>
          <cell r="F517">
            <v>1</v>
          </cell>
          <cell r="G517">
            <v>130000</v>
          </cell>
          <cell r="H517">
            <v>130000</v>
          </cell>
        </row>
        <row r="518">
          <cell r="C518" t="str">
            <v>NL034</v>
          </cell>
          <cell r="D518" t="str">
            <v>Màu vàng nước 1L/chai</v>
          </cell>
          <cell r="E518" t="str">
            <v>Chai</v>
          </cell>
          <cell r="F518">
            <v>0</v>
          </cell>
          <cell r="G518" t="e">
            <v>#DIV/0!</v>
          </cell>
          <cell r="H518">
            <v>0</v>
          </cell>
        </row>
        <row r="519">
          <cell r="C519" t="str">
            <v>NL041</v>
          </cell>
          <cell r="D519" t="str">
            <v>Nấm mỡ 400gr</v>
          </cell>
          <cell r="E519" t="str">
            <v>Lon</v>
          </cell>
          <cell r="F519">
            <v>25</v>
          </cell>
          <cell r="G519">
            <v>32999.68</v>
          </cell>
          <cell r="H519">
            <v>824992</v>
          </cell>
        </row>
        <row r="520">
          <cell r="C520" t="str">
            <v>NL048</v>
          </cell>
          <cell r="D520" t="str">
            <v>Dark cherry 425gr</v>
          </cell>
          <cell r="E520" t="str">
            <v>Lon</v>
          </cell>
          <cell r="F520">
            <v>20</v>
          </cell>
          <cell r="G520">
            <v>55057</v>
          </cell>
          <cell r="H520">
            <v>1101140</v>
          </cell>
        </row>
        <row r="521">
          <cell r="C521" t="str">
            <v>NL054</v>
          </cell>
          <cell r="D521" t="str">
            <v>Tinh mùi lá dứa 25ml</v>
          </cell>
          <cell r="E521" t="str">
            <v>Chai</v>
          </cell>
          <cell r="F521">
            <v>4</v>
          </cell>
          <cell r="G521">
            <v>7000</v>
          </cell>
          <cell r="H521">
            <v>28000</v>
          </cell>
        </row>
        <row r="522">
          <cell r="C522" t="str">
            <v>NL089</v>
          </cell>
          <cell r="D522" t="str">
            <v>Màu xanh dương nước 1L/chai</v>
          </cell>
          <cell r="E522" t="str">
            <v>Chai</v>
          </cell>
          <cell r="F522">
            <v>1</v>
          </cell>
          <cell r="G522">
            <v>130000</v>
          </cell>
          <cell r="H522">
            <v>130000</v>
          </cell>
        </row>
        <row r="523">
          <cell r="C523" t="str">
            <v>NL097</v>
          </cell>
          <cell r="D523" t="str">
            <v>Màu hồng nước 1l/chai</v>
          </cell>
          <cell r="E523" t="str">
            <v>Chai</v>
          </cell>
          <cell r="F523">
            <v>1</v>
          </cell>
          <cell r="G523">
            <v>130000</v>
          </cell>
          <cell r="H523">
            <v>130000</v>
          </cell>
        </row>
        <row r="524">
          <cell r="C524" t="str">
            <v>NL099</v>
          </cell>
          <cell r="D524" t="str">
            <v>Màu nâu nước</v>
          </cell>
          <cell r="E524" t="str">
            <v>Kg</v>
          </cell>
          <cell r="F524">
            <v>1</v>
          </cell>
          <cell r="G524">
            <v>130000</v>
          </cell>
          <cell r="H524">
            <v>130000</v>
          </cell>
        </row>
        <row r="525">
          <cell r="C525" t="str">
            <v>NL115</v>
          </cell>
          <cell r="D525" t="str">
            <v>Màu tím nước 1L/Chai</v>
          </cell>
          <cell r="E525" t="str">
            <v>Chai</v>
          </cell>
          <cell r="F525">
            <v>0</v>
          </cell>
          <cell r="G525" t="e">
            <v>#DIV/0!</v>
          </cell>
          <cell r="H525">
            <v>0</v>
          </cell>
        </row>
        <row r="526">
          <cell r="C526" t="str">
            <v>NL116</v>
          </cell>
          <cell r="D526" t="str">
            <v>Cá ngừ cắt khúc ngâm dầu</v>
          </cell>
          <cell r="E526" t="str">
            <v>Lon</v>
          </cell>
          <cell r="F526">
            <v>88</v>
          </cell>
          <cell r="G526">
            <v>13635</v>
          </cell>
          <cell r="H526">
            <v>1199880</v>
          </cell>
        </row>
        <row r="527">
          <cell r="C527" t="str">
            <v>OL002</v>
          </cell>
          <cell r="D527" t="str">
            <v>Dầu hướng dương 1L</v>
          </cell>
          <cell r="E527" t="str">
            <v>Lít</v>
          </cell>
          <cell r="F527">
            <v>60</v>
          </cell>
          <cell r="G527">
            <v>43954.6</v>
          </cell>
          <cell r="H527">
            <v>2637276</v>
          </cell>
        </row>
        <row r="528">
          <cell r="C528" t="str">
            <v>OL007</v>
          </cell>
          <cell r="D528" t="str">
            <v>Dầu ăn Cái Lân 5L</v>
          </cell>
          <cell r="E528" t="str">
            <v>Lít</v>
          </cell>
          <cell r="F528">
            <v>15</v>
          </cell>
          <cell r="G528">
            <v>19027.333333333332</v>
          </cell>
          <cell r="H528">
            <v>285410</v>
          </cell>
        </row>
        <row r="529">
          <cell r="C529" t="str">
            <v>OL009</v>
          </cell>
          <cell r="D529" t="str">
            <v>Dầu Olive 500ml</v>
          </cell>
          <cell r="E529" t="str">
            <v>Lít</v>
          </cell>
          <cell r="F529">
            <v>2</v>
          </cell>
          <cell r="G529">
            <v>90000</v>
          </cell>
          <cell r="H529">
            <v>180000</v>
          </cell>
        </row>
        <row r="530">
          <cell r="C530" t="str">
            <v>PC059</v>
          </cell>
          <cell r="D530" t="str">
            <v>Xi-ro Glucose Syrup in 1 kg*6</v>
          </cell>
          <cell r="E530" t="str">
            <v>Kg</v>
          </cell>
          <cell r="F530">
            <v>0</v>
          </cell>
          <cell r="G530" t="e">
            <v>#DIV/0!</v>
          </cell>
          <cell r="H530">
            <v>0</v>
          </cell>
        </row>
        <row r="531">
          <cell r="C531" t="str">
            <v>PD001</v>
          </cell>
          <cell r="D531" t="str">
            <v>Bột mì đen (Dark Rye)</v>
          </cell>
          <cell r="E531" t="str">
            <v>Kg</v>
          </cell>
          <cell r="F531">
            <v>0</v>
          </cell>
          <cell r="G531" t="e">
            <v>#DIV/0!</v>
          </cell>
          <cell r="H531">
            <v>0</v>
          </cell>
        </row>
        <row r="532">
          <cell r="C532" t="str">
            <v>PD002</v>
          </cell>
          <cell r="D532" t="str">
            <v>Bột mì chìa khóa xanh lá</v>
          </cell>
          <cell r="E532" t="str">
            <v>Kg</v>
          </cell>
          <cell r="F532">
            <v>50</v>
          </cell>
          <cell r="G532">
            <v>12500</v>
          </cell>
          <cell r="H532">
            <v>625000</v>
          </cell>
        </row>
        <row r="533">
          <cell r="C533" t="str">
            <v>PD003</v>
          </cell>
          <cell r="D533" t="str">
            <v>Bột mì BT - Whole meal</v>
          </cell>
          <cell r="E533" t="str">
            <v>Kg</v>
          </cell>
          <cell r="F533">
            <v>9</v>
          </cell>
          <cell r="G533">
            <v>30104.333333333332</v>
          </cell>
          <cell r="H533">
            <v>270939</v>
          </cell>
        </row>
        <row r="534">
          <cell r="C534" t="str">
            <v>PD004</v>
          </cell>
          <cell r="D534" t="str">
            <v>Bột sữa NZMP</v>
          </cell>
          <cell r="E534" t="str">
            <v>Kg</v>
          </cell>
          <cell r="F534">
            <v>7</v>
          </cell>
          <cell r="G534">
            <v>57732</v>
          </cell>
          <cell r="H534">
            <v>404124</v>
          </cell>
        </row>
        <row r="535">
          <cell r="C535" t="str">
            <v>PD005</v>
          </cell>
          <cell r="D535" t="str">
            <v>Bột Skimo</v>
          </cell>
          <cell r="E535" t="str">
            <v>Kg</v>
          </cell>
          <cell r="F535">
            <v>0</v>
          </cell>
          <cell r="G535" t="e">
            <v>#DIV/0!</v>
          </cell>
          <cell r="H535">
            <v>0</v>
          </cell>
        </row>
        <row r="536">
          <cell r="C536" t="str">
            <v>PD007</v>
          </cell>
          <cell r="D536" t="str">
            <v>Baking powder (bột nổi)</v>
          </cell>
          <cell r="E536" t="str">
            <v>Kg</v>
          </cell>
          <cell r="F536">
            <v>0</v>
          </cell>
          <cell r="G536" t="e">
            <v>#DIV/0!</v>
          </cell>
          <cell r="H536">
            <v>0</v>
          </cell>
        </row>
        <row r="537">
          <cell r="C537" t="str">
            <v>PD009</v>
          </cell>
          <cell r="D537" t="str">
            <v>Bột trà xanh 500gr/bịch</v>
          </cell>
          <cell r="E537" t="str">
            <v>Kg</v>
          </cell>
          <cell r="F537">
            <v>3</v>
          </cell>
          <cell r="G537">
            <v>700000</v>
          </cell>
          <cell r="H537">
            <v>2100000</v>
          </cell>
        </row>
        <row r="538">
          <cell r="C538" t="str">
            <v>PD010</v>
          </cell>
          <cell r="D538" t="str">
            <v>Bột hạnh nhân</v>
          </cell>
          <cell r="E538" t="str">
            <v>Kg</v>
          </cell>
          <cell r="F538">
            <v>4</v>
          </cell>
          <cell r="G538">
            <v>335000</v>
          </cell>
          <cell r="H538">
            <v>1340000</v>
          </cell>
        </row>
        <row r="539">
          <cell r="C539" t="str">
            <v>PD011</v>
          </cell>
          <cell r="D539" t="str">
            <v>Bột xù</v>
          </cell>
          <cell r="E539" t="str">
            <v>Kg</v>
          </cell>
          <cell r="F539">
            <v>1</v>
          </cell>
          <cell r="G539">
            <v>40000</v>
          </cell>
          <cell r="H539">
            <v>40000</v>
          </cell>
        </row>
        <row r="540">
          <cell r="C540" t="str">
            <v>PD012</v>
          </cell>
          <cell r="D540" t="str">
            <v>Cream tartar bột 1.35kg/lon</v>
          </cell>
          <cell r="E540" t="str">
            <v>Hộp</v>
          </cell>
          <cell r="F540">
            <v>0</v>
          </cell>
          <cell r="G540" t="e">
            <v>#DIV/0!</v>
          </cell>
          <cell r="H540">
            <v>0</v>
          </cell>
        </row>
        <row r="541">
          <cell r="C541" t="str">
            <v>PD013</v>
          </cell>
          <cell r="D541" t="str">
            <v>Oat meal 800gr/lon(yến mạch)</v>
          </cell>
          <cell r="E541" t="str">
            <v>Lon</v>
          </cell>
          <cell r="F541">
            <v>0</v>
          </cell>
          <cell r="G541" t="e">
            <v>#DIV/0!</v>
          </cell>
          <cell r="H541">
            <v>0</v>
          </cell>
        </row>
        <row r="542">
          <cell r="C542" t="str">
            <v>PD014</v>
          </cell>
          <cell r="D542" t="str">
            <v>Bột Lion 300gr</v>
          </cell>
          <cell r="E542" t="str">
            <v>Lon</v>
          </cell>
          <cell r="F542">
            <v>0</v>
          </cell>
          <cell r="G542" t="e">
            <v>#DIV/0!</v>
          </cell>
          <cell r="H542">
            <v>0</v>
          </cell>
        </row>
        <row r="543">
          <cell r="C543" t="str">
            <v>PD015</v>
          </cell>
          <cell r="D543" t="str">
            <v>Bộp bắp Hàn Quốc</v>
          </cell>
          <cell r="E543" t="str">
            <v>Kg</v>
          </cell>
          <cell r="F543">
            <v>0</v>
          </cell>
          <cell r="G543" t="e">
            <v>#DIV/0!</v>
          </cell>
          <cell r="H543">
            <v>0</v>
          </cell>
        </row>
        <row r="544">
          <cell r="C544" t="str">
            <v>PD016</v>
          </cell>
          <cell r="D544" t="str">
            <v>Bột Cinnamon (bột quế)</v>
          </cell>
          <cell r="E544" t="str">
            <v>Kg</v>
          </cell>
          <cell r="F544">
            <v>0</v>
          </cell>
          <cell r="G544" t="e">
            <v>#DIV/0!</v>
          </cell>
          <cell r="H544">
            <v>0</v>
          </cell>
        </row>
        <row r="545">
          <cell r="C545" t="str">
            <v>PD017</v>
          </cell>
          <cell r="D545" t="str">
            <v>Bột ớt (Paprika)</v>
          </cell>
          <cell r="E545" t="str">
            <v>Kg</v>
          </cell>
          <cell r="F545">
            <v>1</v>
          </cell>
          <cell r="G545">
            <v>335071</v>
          </cell>
          <cell r="H545">
            <v>335071</v>
          </cell>
        </row>
        <row r="546">
          <cell r="C546" t="str">
            <v>PD018</v>
          </cell>
          <cell r="D546" t="str">
            <v>Bột nêm Knor</v>
          </cell>
          <cell r="E546" t="str">
            <v>Kg</v>
          </cell>
          <cell r="F546">
            <v>0</v>
          </cell>
          <cell r="G546" t="e">
            <v>#DIV/0!</v>
          </cell>
          <cell r="H546">
            <v>0</v>
          </cell>
        </row>
        <row r="547">
          <cell r="C547" t="str">
            <v>PD019</v>
          </cell>
          <cell r="D547" t="str">
            <v>Bột ngọt</v>
          </cell>
          <cell r="E547" t="str">
            <v>Kg</v>
          </cell>
          <cell r="F547">
            <v>0</v>
          </cell>
          <cell r="G547" t="e">
            <v>#DIV/0!</v>
          </cell>
          <cell r="H547">
            <v>0</v>
          </cell>
        </row>
        <row r="548">
          <cell r="C548" t="str">
            <v>PD023</v>
          </cell>
          <cell r="D548" t="str">
            <v>Bột gừng</v>
          </cell>
          <cell r="E548" t="str">
            <v>Kg</v>
          </cell>
          <cell r="F548">
            <v>0</v>
          </cell>
          <cell r="G548" t="e">
            <v>#DIV/0!</v>
          </cell>
          <cell r="H548">
            <v>0</v>
          </cell>
        </row>
        <row r="549">
          <cell r="C549" t="str">
            <v>PD027</v>
          </cell>
          <cell r="D549" t="str">
            <v>Bột nếp Thái Lan 400gr</v>
          </cell>
          <cell r="E549" t="str">
            <v>Kg</v>
          </cell>
          <cell r="F549">
            <v>3</v>
          </cell>
          <cell r="G549">
            <v>45000</v>
          </cell>
          <cell r="H549">
            <v>135000</v>
          </cell>
        </row>
        <row r="550">
          <cell r="C550" t="str">
            <v>PD030</v>
          </cell>
          <cell r="D550" t="str">
            <v>Bột baking soda 454g</v>
          </cell>
          <cell r="E550" t="str">
            <v>Hộp</v>
          </cell>
          <cell r="F550">
            <v>0</v>
          </cell>
          <cell r="G550" t="e">
            <v>#DIV/0!</v>
          </cell>
          <cell r="H550">
            <v>0</v>
          </cell>
        </row>
        <row r="551">
          <cell r="C551" t="str">
            <v>PD034</v>
          </cell>
          <cell r="D551" t="str">
            <v>Đường bột không tan (Neige Eterneile)</v>
          </cell>
          <cell r="E551" t="str">
            <v>Kg</v>
          </cell>
          <cell r="F551">
            <v>0</v>
          </cell>
          <cell r="G551" t="e">
            <v>#DIV/0!</v>
          </cell>
          <cell r="H551">
            <v>0</v>
          </cell>
        </row>
        <row r="552">
          <cell r="C552" t="str">
            <v>PD037</v>
          </cell>
          <cell r="D552" t="str">
            <v>Bột bánh mì ngũ cốc 1x10kg</v>
          </cell>
          <cell r="E552" t="str">
            <v>Kg</v>
          </cell>
          <cell r="F552">
            <v>10</v>
          </cell>
          <cell r="G552">
            <v>96000</v>
          </cell>
          <cell r="H552">
            <v>960000</v>
          </cell>
        </row>
        <row r="553">
          <cell r="C553" t="str">
            <v>PD039</v>
          </cell>
          <cell r="D553" t="str">
            <v>Bột bắp Mais mix</v>
          </cell>
          <cell r="E553" t="str">
            <v>Kg</v>
          </cell>
          <cell r="F553">
            <v>1</v>
          </cell>
          <cell r="G553">
            <v>92000</v>
          </cell>
          <cell r="H553">
            <v>92000</v>
          </cell>
        </row>
        <row r="554">
          <cell r="C554" t="str">
            <v>PD045</v>
          </cell>
          <cell r="D554" t="str">
            <v>Bột phụ gia lạt NGỌT</v>
          </cell>
          <cell r="E554" t="str">
            <v>Kg</v>
          </cell>
          <cell r="F554">
            <v>0</v>
          </cell>
          <cell r="G554" t="e">
            <v>#DIV/0!</v>
          </cell>
          <cell r="H554">
            <v>0</v>
          </cell>
        </row>
        <row r="555">
          <cell r="C555" t="str">
            <v>PF001</v>
          </cell>
          <cell r="D555" t="str">
            <v>Chất phủ bóng Lady fruit Mirroir</v>
          </cell>
          <cell r="E555" t="str">
            <v>Kg</v>
          </cell>
          <cell r="F555">
            <v>0</v>
          </cell>
          <cell r="G555" t="e">
            <v>#DIV/0!</v>
          </cell>
          <cell r="H555">
            <v>0</v>
          </cell>
        </row>
        <row r="556">
          <cell r="C556" t="str">
            <v>PF004</v>
          </cell>
          <cell r="D556" t="str">
            <v>Blueberry pie filling</v>
          </cell>
          <cell r="E556" t="str">
            <v>Kg</v>
          </cell>
          <cell r="F556">
            <v>25</v>
          </cell>
          <cell r="G556">
            <v>80593.600000000006</v>
          </cell>
          <cell r="H556">
            <v>2014840</v>
          </cell>
        </row>
        <row r="557">
          <cell r="C557" t="str">
            <v>PF005</v>
          </cell>
          <cell r="D557" t="str">
            <v>Mứt thơm 5kg</v>
          </cell>
          <cell r="E557" t="str">
            <v>Kg</v>
          </cell>
          <cell r="F557">
            <v>15</v>
          </cell>
          <cell r="G557">
            <v>70000</v>
          </cell>
          <cell r="H557">
            <v>1050000</v>
          </cell>
        </row>
        <row r="558">
          <cell r="C558" t="str">
            <v>PF007</v>
          </cell>
          <cell r="D558" t="str">
            <v>Mứt vỏ cam</v>
          </cell>
          <cell r="E558" t="str">
            <v>kg</v>
          </cell>
          <cell r="F558">
            <v>0</v>
          </cell>
          <cell r="G558" t="e">
            <v>#DIV/0!</v>
          </cell>
          <cell r="H558">
            <v>0</v>
          </cell>
        </row>
        <row r="559">
          <cell r="C559" t="str">
            <v>PF008</v>
          </cell>
          <cell r="D559" t="str">
            <v>Apricot gel (5kg/thùng)</v>
          </cell>
          <cell r="E559" t="str">
            <v>Kg</v>
          </cell>
          <cell r="F559">
            <v>0</v>
          </cell>
          <cell r="G559" t="e">
            <v>#DIV/0!</v>
          </cell>
          <cell r="H559">
            <v>0</v>
          </cell>
        </row>
        <row r="560">
          <cell r="C560" t="str">
            <v>PF009</v>
          </cell>
          <cell r="D560" t="str">
            <v>Cake Gel màu Mauri - 5kg</v>
          </cell>
          <cell r="E560" t="str">
            <v>Kg</v>
          </cell>
          <cell r="F560">
            <v>5</v>
          </cell>
          <cell r="G560">
            <v>39272</v>
          </cell>
          <cell r="H560">
            <v>196360</v>
          </cell>
        </row>
        <row r="561">
          <cell r="C561" t="str">
            <v>RU001</v>
          </cell>
          <cell r="D561" t="str">
            <v>Rượu Cointreau 700ml</v>
          </cell>
          <cell r="E561" t="str">
            <v>Chai</v>
          </cell>
          <cell r="F561">
            <v>0</v>
          </cell>
          <cell r="G561" t="e">
            <v>#DIV/0!</v>
          </cell>
          <cell r="H561">
            <v>0</v>
          </cell>
        </row>
        <row r="562">
          <cell r="C562" t="str">
            <v>RU002</v>
          </cell>
          <cell r="D562" t="str">
            <v>Rượu Kahlua 700ml</v>
          </cell>
          <cell r="E562" t="str">
            <v>Chai</v>
          </cell>
          <cell r="F562">
            <v>0</v>
          </cell>
          <cell r="G562" t="e">
            <v>#DIV/0!</v>
          </cell>
          <cell r="H562">
            <v>0</v>
          </cell>
        </row>
        <row r="563">
          <cell r="C563" t="str">
            <v>RU003</v>
          </cell>
          <cell r="D563" t="str">
            <v>Rượu Rhum VN 750ml</v>
          </cell>
          <cell r="E563" t="str">
            <v>Chai</v>
          </cell>
          <cell r="F563">
            <v>0</v>
          </cell>
          <cell r="G563" t="e">
            <v>#DIV/0!</v>
          </cell>
          <cell r="H563">
            <v>0</v>
          </cell>
        </row>
        <row r="564">
          <cell r="C564">
            <v>0</v>
          </cell>
          <cell r="D564" t="str">
            <v>Tổng cộng</v>
          </cell>
          <cell r="E564">
            <v>0</v>
          </cell>
          <cell r="F564">
            <v>0</v>
          </cell>
          <cell r="G564" t="e">
            <v>#DIV/0!</v>
          </cell>
          <cell r="H564">
            <v>0</v>
          </cell>
        </row>
        <row r="565">
          <cell r="C565">
            <v>0</v>
          </cell>
          <cell r="D565" t="str">
            <v>BAO BÌ</v>
          </cell>
          <cell r="E565">
            <v>0</v>
          </cell>
          <cell r="F565">
            <v>0</v>
          </cell>
          <cell r="G565" t="e">
            <v>#DIV/0!</v>
          </cell>
          <cell r="H565">
            <v>0</v>
          </cell>
        </row>
        <row r="566">
          <cell r="C566">
            <v>40201077</v>
          </cell>
          <cell r="D566" t="str">
            <v>Bao xốp 13.25''+4''*16.75'' ( số 4 )</v>
          </cell>
          <cell r="E566" t="str">
            <v>Cái</v>
          </cell>
          <cell r="F566">
            <v>0</v>
          </cell>
          <cell r="G566" t="e">
            <v>#DIV/0!</v>
          </cell>
          <cell r="H566">
            <v>0</v>
          </cell>
        </row>
        <row r="567">
          <cell r="C567">
            <v>40202003</v>
          </cell>
          <cell r="D567" t="str">
            <v>Khuôn giấy bạc nướng bánh tart</v>
          </cell>
          <cell r="E567" t="str">
            <v>cái</v>
          </cell>
          <cell r="F567">
            <v>0</v>
          </cell>
          <cell r="G567" t="e">
            <v>#DIV/0!</v>
          </cell>
          <cell r="H567">
            <v>0</v>
          </cell>
        </row>
        <row r="568">
          <cell r="C568">
            <v>40305016</v>
          </cell>
          <cell r="D568" t="str">
            <v>Cup giấy bạc 17F</v>
          </cell>
          <cell r="E568" t="str">
            <v>Cuộn</v>
          </cell>
          <cell r="F568">
            <v>0</v>
          </cell>
          <cell r="G568" t="e">
            <v>#DIV/0!</v>
          </cell>
          <cell r="H568">
            <v>0</v>
          </cell>
        </row>
        <row r="569">
          <cell r="C569">
            <v>40305019</v>
          </cell>
          <cell r="D569" t="str">
            <v>Khuôn ly tròn 200 cái /bịch</v>
          </cell>
          <cell r="E569" t="str">
            <v>Cái</v>
          </cell>
          <cell r="F569">
            <v>400</v>
          </cell>
          <cell r="G569">
            <v>782.32500000000005</v>
          </cell>
          <cell r="H569">
            <v>312930</v>
          </cell>
        </row>
        <row r="570">
          <cell r="C570" t="str">
            <v>40405010</v>
          </cell>
          <cell r="D570" t="str">
            <v>Khuôn ly dạng thuyền</v>
          </cell>
          <cell r="E570" t="str">
            <v>Cái</v>
          </cell>
          <cell r="F570">
            <v>200</v>
          </cell>
          <cell r="G570">
            <v>848</v>
          </cell>
          <cell r="H570">
            <v>169600</v>
          </cell>
        </row>
        <row r="571">
          <cell r="C571" t="str">
            <v>40602006</v>
          </cell>
          <cell r="D571" t="str">
            <v>Miếng nhựa Happy birthday 100 cái/gói</v>
          </cell>
          <cell r="E571" t="str">
            <v>Cái</v>
          </cell>
          <cell r="F571">
            <v>0</v>
          </cell>
          <cell r="G571" t="e">
            <v>#DIV/0!</v>
          </cell>
          <cell r="H571">
            <v>0</v>
          </cell>
        </row>
        <row r="572">
          <cell r="C572" t="str">
            <v>BB001</v>
          </cell>
          <cell r="D572" t="str">
            <v>Túi nilon Logo BT số 1 (15*20 cm)</v>
          </cell>
          <cell r="E572" t="str">
            <v>Kg</v>
          </cell>
          <cell r="F572">
            <v>0</v>
          </cell>
          <cell r="G572" t="e">
            <v>#DIV/0!</v>
          </cell>
          <cell r="H572">
            <v>0</v>
          </cell>
        </row>
        <row r="573">
          <cell r="C573" t="str">
            <v>BB002</v>
          </cell>
          <cell r="D573" t="str">
            <v>Túi nilon Logo BT số 2 (20.5 + 8 * 32 cm)</v>
          </cell>
          <cell r="E573" t="str">
            <v>Kg</v>
          </cell>
          <cell r="F573">
            <v>15</v>
          </cell>
          <cell r="G573">
            <v>48999</v>
          </cell>
          <cell r="H573">
            <v>734985</v>
          </cell>
        </row>
        <row r="574">
          <cell r="C574" t="str">
            <v>BB003</v>
          </cell>
          <cell r="D574" t="str">
            <v>Túi nilon Logo BT số 3 (27*40 cm)</v>
          </cell>
          <cell r="E574" t="str">
            <v>Kg</v>
          </cell>
          <cell r="F574">
            <v>14</v>
          </cell>
          <cell r="G574">
            <v>49186.571428571428</v>
          </cell>
          <cell r="H574">
            <v>688612</v>
          </cell>
        </row>
        <row r="575">
          <cell r="C575" t="str">
            <v>BB004</v>
          </cell>
          <cell r="D575" t="str">
            <v>Túi nilon Logo BT số 4 (33 + 11 * 43cm)</v>
          </cell>
          <cell r="E575" t="str">
            <v>Kg</v>
          </cell>
          <cell r="F575">
            <v>0</v>
          </cell>
          <cell r="G575" t="e">
            <v>#DIV/0!</v>
          </cell>
          <cell r="H575">
            <v>0</v>
          </cell>
        </row>
        <row r="576">
          <cell r="C576" t="str">
            <v>BB005</v>
          </cell>
          <cell r="D576" t="str">
            <v>Túi nilon Logo BT số 5 (40 + 25 * 51cm)</v>
          </cell>
          <cell r="E576" t="str">
            <v>Kg</v>
          </cell>
          <cell r="F576">
            <v>0</v>
          </cell>
          <cell r="G576" t="e">
            <v>#DIV/0!</v>
          </cell>
          <cell r="H576">
            <v>0</v>
          </cell>
        </row>
        <row r="577">
          <cell r="C577" t="str">
            <v>BB006</v>
          </cell>
          <cell r="D577" t="str">
            <v>Bao xốp Logo BT 35*60cm</v>
          </cell>
          <cell r="E577" t="str">
            <v>Kg</v>
          </cell>
          <cell r="F577">
            <v>0</v>
          </cell>
          <cell r="G577" t="e">
            <v>#DIV/0!</v>
          </cell>
          <cell r="H577">
            <v>0</v>
          </cell>
        </row>
        <row r="578">
          <cell r="C578" t="str">
            <v>BB007</v>
          </cell>
          <cell r="D578" t="str">
            <v>Bao xốp Logo BT 40*70cm</v>
          </cell>
          <cell r="E578" t="str">
            <v>Kg</v>
          </cell>
          <cell r="F578">
            <v>0</v>
          </cell>
          <cell r="G578" t="e">
            <v>#DIV/0!</v>
          </cell>
          <cell r="H578">
            <v>0</v>
          </cell>
        </row>
        <row r="579">
          <cell r="C579" t="str">
            <v>BB008</v>
          </cell>
          <cell r="D579" t="str">
            <v>Bao xốp Logo BT 53*85cm</v>
          </cell>
          <cell r="E579" t="str">
            <v>Kg</v>
          </cell>
          <cell r="F579">
            <v>0</v>
          </cell>
          <cell r="G579" t="e">
            <v>#DIV/0!</v>
          </cell>
          <cell r="H579">
            <v>0</v>
          </cell>
        </row>
        <row r="580">
          <cell r="C580" t="str">
            <v>BB009</v>
          </cell>
          <cell r="D580" t="str">
            <v>Bao Floss HDPE (7''x9''x0.016mm)</v>
          </cell>
          <cell r="E580" t="str">
            <v>Kg</v>
          </cell>
          <cell r="F580">
            <v>9</v>
          </cell>
          <cell r="G580">
            <v>49000</v>
          </cell>
          <cell r="H580">
            <v>441000</v>
          </cell>
        </row>
        <row r="581">
          <cell r="C581" t="str">
            <v>BB010</v>
          </cell>
          <cell r="D581" t="str">
            <v>Bao nylon 5''x14''</v>
          </cell>
          <cell r="E581" t="str">
            <v>Kg</v>
          </cell>
          <cell r="F581">
            <v>0</v>
          </cell>
          <cell r="G581" t="e">
            <v>#DIV/0!</v>
          </cell>
          <cell r="H581">
            <v>0</v>
          </cell>
        </row>
        <row r="582">
          <cell r="C582" t="str">
            <v>BB011</v>
          </cell>
          <cell r="D582" t="str">
            <v>Bao Toast (H) 9x11x0.03 - 280 cái/kg</v>
          </cell>
          <cell r="E582" t="str">
            <v>Kg</v>
          </cell>
          <cell r="F582">
            <v>0</v>
          </cell>
          <cell r="G582" t="e">
            <v>#DIV/0!</v>
          </cell>
          <cell r="H582">
            <v>0</v>
          </cell>
        </row>
        <row r="583">
          <cell r="C583" t="str">
            <v>BB012</v>
          </cell>
          <cell r="D583" t="str">
            <v>Bao Toast (W) 11.5''x11''x25'' - 213 cái/kg</v>
          </cell>
          <cell r="E583" t="str">
            <v>Kg</v>
          </cell>
          <cell r="F583">
            <v>0</v>
          </cell>
          <cell r="G583" t="e">
            <v>#DIV/0!</v>
          </cell>
          <cell r="H583">
            <v>0</v>
          </cell>
        </row>
        <row r="584">
          <cell r="C584" t="str">
            <v>BB014</v>
          </cell>
          <cell r="D584" t="str">
            <v>Bao xốp bắt bông kem</v>
          </cell>
          <cell r="E584" t="str">
            <v>Kg</v>
          </cell>
          <cell r="F584">
            <v>0</v>
          </cell>
          <cell r="G584" t="e">
            <v>#DIV/0!</v>
          </cell>
          <cell r="H584">
            <v>0</v>
          </cell>
        </row>
        <row r="585">
          <cell r="C585" t="str">
            <v>BB015</v>
          </cell>
          <cell r="D585" t="str">
            <v>Bao nylon đựng ly</v>
          </cell>
          <cell r="E585" t="str">
            <v>Kg</v>
          </cell>
          <cell r="F585">
            <v>1</v>
          </cell>
          <cell r="G585">
            <v>51855</v>
          </cell>
          <cell r="H585">
            <v>51855</v>
          </cell>
        </row>
        <row r="586">
          <cell r="C586" t="str">
            <v>BB017</v>
          </cell>
          <cell r="D586" t="str">
            <v>Nylon gói bánh 20x20cm</v>
          </cell>
          <cell r="E586" t="str">
            <v>Kg</v>
          </cell>
          <cell r="F586">
            <v>0</v>
          </cell>
          <cell r="G586" t="e">
            <v>#DIV/0!</v>
          </cell>
          <cell r="H586">
            <v>0</v>
          </cell>
        </row>
        <row r="587">
          <cell r="C587" t="str">
            <v xml:space="preserve">BB018           </v>
          </cell>
          <cell r="D587" t="str">
            <v>Nylon gói bánh 20x26cm</v>
          </cell>
          <cell r="E587" t="str">
            <v>Kg</v>
          </cell>
          <cell r="F587">
            <v>0</v>
          </cell>
          <cell r="G587" t="e">
            <v>#DIV/0!</v>
          </cell>
          <cell r="H587">
            <v>0</v>
          </cell>
        </row>
        <row r="588">
          <cell r="C588" t="str">
            <v>BB021</v>
          </cell>
          <cell r="D588" t="str">
            <v>Giấy bóng mờ 37x27 (9.5kg/ram/6 xấp)</v>
          </cell>
          <cell r="E588" t="str">
            <v>Xấp</v>
          </cell>
          <cell r="F588">
            <v>3</v>
          </cell>
          <cell r="G588">
            <v>133333</v>
          </cell>
          <cell r="H588">
            <v>399999</v>
          </cell>
        </row>
        <row r="589">
          <cell r="C589" t="str">
            <v xml:space="preserve">BB022           </v>
          </cell>
          <cell r="D589" t="str">
            <v>Giấy bóng mờ 50x75 (12 kg/ram/2xấp)</v>
          </cell>
          <cell r="E589" t="str">
            <v>ram</v>
          </cell>
          <cell r="F589">
            <v>0</v>
          </cell>
          <cell r="G589" t="e">
            <v>#DIV/0!</v>
          </cell>
          <cell r="H589">
            <v>0</v>
          </cell>
        </row>
        <row r="590">
          <cell r="C590" t="str">
            <v xml:space="preserve">BB023           </v>
          </cell>
          <cell r="D590" t="str">
            <v>Giấy bóng mờ 45x66(11.5kg/ram/2xấp)</v>
          </cell>
          <cell r="E590" t="str">
            <v>ram</v>
          </cell>
          <cell r="F590">
            <v>0</v>
          </cell>
          <cell r="G590" t="e">
            <v>#DIV/0!</v>
          </cell>
          <cell r="H590">
            <v>0</v>
          </cell>
        </row>
        <row r="591">
          <cell r="C591" t="str">
            <v>BB020</v>
          </cell>
          <cell r="D591" t="str">
            <v>Dây nilon 50x700x0.2mm</v>
          </cell>
          <cell r="E591" t="str">
            <v>Kg</v>
          </cell>
          <cell r="F591">
            <v>1</v>
          </cell>
          <cell r="G591">
            <v>99820</v>
          </cell>
          <cell r="H591">
            <v>99820</v>
          </cell>
        </row>
        <row r="592">
          <cell r="C592" t="str">
            <v>BB025</v>
          </cell>
          <cell r="D592" t="str">
            <v>Giấy nướng 450x100</v>
          </cell>
          <cell r="E592" t="str">
            <v>Cuộn</v>
          </cell>
          <cell r="F592">
            <v>1</v>
          </cell>
          <cell r="G592">
            <v>250000</v>
          </cell>
          <cell r="H592">
            <v>250000</v>
          </cell>
        </row>
        <row r="593">
          <cell r="C593" t="str">
            <v>BB026</v>
          </cell>
          <cell r="D593" t="str">
            <v>Màng co bọc thức ăn 450x600</v>
          </cell>
          <cell r="E593" t="str">
            <v>Cuộn</v>
          </cell>
          <cell r="F593">
            <v>2</v>
          </cell>
          <cell r="G593">
            <v>249991</v>
          </cell>
          <cell r="H593">
            <v>499982</v>
          </cell>
        </row>
        <row r="594">
          <cell r="C594" t="str">
            <v>BB027</v>
          </cell>
          <cell r="D594" t="str">
            <v>Túi bánh baguette 30*10*4cm</v>
          </cell>
          <cell r="E594" t="str">
            <v>Cái</v>
          </cell>
          <cell r="F594">
            <v>0</v>
          </cell>
          <cell r="G594" t="e">
            <v>#DIV/0!</v>
          </cell>
          <cell r="H594">
            <v>0</v>
          </cell>
        </row>
        <row r="595">
          <cell r="C595" t="str">
            <v>BB028</v>
          </cell>
          <cell r="D595" t="str">
            <v>Túi bánh baguette 600*102*38cm</v>
          </cell>
          <cell r="E595" t="str">
            <v>Cái</v>
          </cell>
          <cell r="F595">
            <v>0</v>
          </cell>
          <cell r="G595" t="e">
            <v>#DIV/0!</v>
          </cell>
          <cell r="H595">
            <v>0</v>
          </cell>
        </row>
        <row r="596">
          <cell r="C596" t="str">
            <v xml:space="preserve">BB029           </v>
          </cell>
          <cell r="D596" t="str">
            <v>Hộp bánh ngọt dài 7x21.5x9cm (H)</v>
          </cell>
          <cell r="E596" t="str">
            <v>Cái</v>
          </cell>
          <cell r="F596">
            <v>0</v>
          </cell>
          <cell r="G596" t="e">
            <v>#DIV/0!</v>
          </cell>
          <cell r="H596">
            <v>0</v>
          </cell>
        </row>
        <row r="597">
          <cell r="C597" t="str">
            <v>BB030</v>
          </cell>
          <cell r="D597" t="str">
            <v>Hộp bánh chà bông 31*22*7cm</v>
          </cell>
          <cell r="E597" t="str">
            <v>Cái</v>
          </cell>
          <cell r="F597">
            <v>0</v>
          </cell>
          <cell r="G597" t="e">
            <v>#DIV/0!</v>
          </cell>
          <cell r="H597">
            <v>0</v>
          </cell>
        </row>
        <row r="598">
          <cell r="C598" t="str">
            <v>BB031</v>
          </cell>
          <cell r="D598" t="str">
            <v>Hộp bánh 4.875''*4.875''*11cm</v>
          </cell>
          <cell r="E598" t="str">
            <v>Cái</v>
          </cell>
          <cell r="F598">
            <v>0</v>
          </cell>
          <cell r="G598" t="e">
            <v>#DIV/0!</v>
          </cell>
          <cell r="H598">
            <v>0</v>
          </cell>
        </row>
        <row r="599">
          <cell r="C599" t="str">
            <v>BB032</v>
          </cell>
          <cell r="D599" t="str">
            <v>Hộp bánh 6*6*11cm</v>
          </cell>
          <cell r="E599" t="str">
            <v>Cái</v>
          </cell>
          <cell r="F599">
            <v>0</v>
          </cell>
          <cell r="G599" t="e">
            <v>#DIV/0!</v>
          </cell>
          <cell r="H599">
            <v>0</v>
          </cell>
        </row>
        <row r="600">
          <cell r="C600" t="str">
            <v xml:space="preserve">BB033           </v>
          </cell>
          <cell r="D600" t="str">
            <v>Hộp bánh quai xách 20.3x20.3cm</v>
          </cell>
          <cell r="E600" t="str">
            <v>Cái</v>
          </cell>
          <cell r="F600">
            <v>0</v>
          </cell>
          <cell r="G600" t="e">
            <v>#DIV/0!</v>
          </cell>
          <cell r="H600">
            <v>0</v>
          </cell>
        </row>
        <row r="601">
          <cell r="C601" t="str">
            <v>BB034</v>
          </cell>
          <cell r="D601" t="str">
            <v>Hộp bánh quai xách 25.2x25.2cm</v>
          </cell>
          <cell r="E601" t="str">
            <v>Cái</v>
          </cell>
          <cell r="F601">
            <v>0</v>
          </cell>
          <cell r="G601" t="e">
            <v>#DIV/0!</v>
          </cell>
          <cell r="H601">
            <v>0</v>
          </cell>
        </row>
        <row r="602">
          <cell r="C602" t="str">
            <v xml:space="preserve">BB035           </v>
          </cell>
          <cell r="D602" t="str">
            <v>Hộp bánh quai xách 30.2x30.2cm</v>
          </cell>
          <cell r="E602" t="str">
            <v>Cái</v>
          </cell>
          <cell r="F602">
            <v>0</v>
          </cell>
          <cell r="G602" t="e">
            <v>#DIV/0!</v>
          </cell>
          <cell r="H602">
            <v>0</v>
          </cell>
        </row>
        <row r="603">
          <cell r="C603" t="str">
            <v xml:space="preserve">BB036           </v>
          </cell>
          <cell r="D603" t="str">
            <v>Hộp bánh quai xách 35.2x35.2cm</v>
          </cell>
          <cell r="E603" t="str">
            <v>Cái</v>
          </cell>
          <cell r="F603">
            <v>0</v>
          </cell>
          <cell r="G603" t="e">
            <v>#DIV/0!</v>
          </cell>
          <cell r="H603">
            <v>0</v>
          </cell>
        </row>
        <row r="604">
          <cell r="C604" t="str">
            <v>BB040</v>
          </cell>
          <cell r="D604" t="str">
            <v>Hộp nhựa hình oval B1003 (300cái/thùng)</v>
          </cell>
          <cell r="E604" t="str">
            <v>Cái</v>
          </cell>
          <cell r="F604">
            <v>50</v>
          </cell>
          <cell r="G604">
            <v>4143</v>
          </cell>
          <cell r="H604">
            <v>207150</v>
          </cell>
        </row>
        <row r="605">
          <cell r="C605" t="str">
            <v>BB041</v>
          </cell>
          <cell r="D605" t="str">
            <v>Hộp Sandwich (50 cái/10 bịch)</v>
          </cell>
          <cell r="E605" t="str">
            <v>Cái</v>
          </cell>
          <cell r="F605">
            <v>750</v>
          </cell>
          <cell r="G605">
            <v>1988.4</v>
          </cell>
          <cell r="H605">
            <v>1491300</v>
          </cell>
        </row>
        <row r="606">
          <cell r="C606" t="str">
            <v>BB044</v>
          </cell>
          <cell r="D606" t="str">
            <v>Hộp nhựa RHC1 (50 cái/12 bịch)</v>
          </cell>
          <cell r="E606" t="str">
            <v>Cái</v>
          </cell>
          <cell r="F606">
            <v>0</v>
          </cell>
          <cell r="G606" t="e">
            <v>#DIV/0!</v>
          </cell>
          <cell r="H606">
            <v>0</v>
          </cell>
        </row>
        <row r="607">
          <cell r="C607" t="str">
            <v>BB045</v>
          </cell>
          <cell r="D607" t="str">
            <v>Hộp nhựa RHC2 (50 cái/16 bịch)</v>
          </cell>
          <cell r="E607" t="str">
            <v>Cái</v>
          </cell>
          <cell r="F607">
            <v>0</v>
          </cell>
          <cell r="G607" t="e">
            <v>#DIV/0!</v>
          </cell>
          <cell r="H607">
            <v>0</v>
          </cell>
        </row>
        <row r="608">
          <cell r="C608" t="str">
            <v>BB047</v>
          </cell>
          <cell r="D608" t="str">
            <v>Ly nhựa Mango (20 cái/ cây)</v>
          </cell>
          <cell r="E608" t="str">
            <v>Cái</v>
          </cell>
          <cell r="F608">
            <v>120</v>
          </cell>
          <cell r="G608">
            <v>800</v>
          </cell>
          <cell r="H608">
            <v>96000</v>
          </cell>
        </row>
        <row r="609">
          <cell r="C609" t="str">
            <v>BB048</v>
          </cell>
          <cell r="D609" t="str">
            <v>Cup tròn đựng bánh Kaya</v>
          </cell>
          <cell r="E609" t="str">
            <v>Cái</v>
          </cell>
          <cell r="F609">
            <v>0</v>
          </cell>
          <cell r="G609" t="e">
            <v>#DIV/0!</v>
          </cell>
          <cell r="H609">
            <v>0</v>
          </cell>
        </row>
        <row r="610">
          <cell r="C610" t="str">
            <v>BB049</v>
          </cell>
          <cell r="D610" t="str">
            <v>Cúp giấy Noel 50cái/cây</v>
          </cell>
          <cell r="E610" t="str">
            <v>Cái</v>
          </cell>
          <cell r="F610">
            <v>0</v>
          </cell>
          <cell r="G610" t="e">
            <v>#DIV/0!</v>
          </cell>
          <cell r="H610">
            <v>0</v>
          </cell>
        </row>
        <row r="611">
          <cell r="C611" t="str">
            <v>BB050</v>
          </cell>
          <cell r="D611" t="str">
            <v>Ly nhựa 50 cái/gói</v>
          </cell>
          <cell r="E611" t="str">
            <v>Cái</v>
          </cell>
          <cell r="F611">
            <v>2150</v>
          </cell>
          <cell r="G611">
            <v>2100</v>
          </cell>
          <cell r="H611">
            <v>4515000</v>
          </cell>
        </row>
        <row r="612">
          <cell r="C612" t="str">
            <v>BB051</v>
          </cell>
          <cell r="D612" t="str">
            <v>Nắp nhựa</v>
          </cell>
          <cell r="E612" t="str">
            <v>Cái</v>
          </cell>
          <cell r="F612">
            <v>1850</v>
          </cell>
          <cell r="G612">
            <v>300</v>
          </cell>
          <cell r="H612">
            <v>555000</v>
          </cell>
        </row>
        <row r="613">
          <cell r="C613" t="str">
            <v>BB052</v>
          </cell>
          <cell r="D613" t="str">
            <v>Ống hút trắng</v>
          </cell>
          <cell r="E613" t="str">
            <v>Gói</v>
          </cell>
          <cell r="F613">
            <v>11</v>
          </cell>
          <cell r="G613">
            <v>6123.727272727273</v>
          </cell>
          <cell r="H613">
            <v>67361</v>
          </cell>
        </row>
        <row r="614">
          <cell r="C614" t="str">
            <v>BB053</v>
          </cell>
          <cell r="D614" t="str">
            <v>Muỗng nhựa 20 cái/gói</v>
          </cell>
          <cell r="E614" t="str">
            <v>Cái</v>
          </cell>
          <cell r="F614">
            <v>850</v>
          </cell>
          <cell r="G614">
            <v>199</v>
          </cell>
          <cell r="H614">
            <v>169150</v>
          </cell>
        </row>
        <row r="615">
          <cell r="C615" t="str">
            <v>BB054</v>
          </cell>
          <cell r="D615" t="str">
            <v>Dao nhựa cắt bánh</v>
          </cell>
          <cell r="E615" t="str">
            <v>Cái</v>
          </cell>
          <cell r="F615">
            <v>0</v>
          </cell>
          <cell r="G615" t="e">
            <v>#DIV/0!</v>
          </cell>
          <cell r="H615">
            <v>0</v>
          </cell>
        </row>
        <row r="616">
          <cell r="C616" t="str">
            <v>BB055</v>
          </cell>
          <cell r="D616" t="str">
            <v>Dây bạc cột túi</v>
          </cell>
          <cell r="E616" t="str">
            <v>Gói</v>
          </cell>
          <cell r="F616">
            <v>0</v>
          </cell>
          <cell r="G616" t="e">
            <v>#DIV/0!</v>
          </cell>
          <cell r="H616">
            <v>0</v>
          </cell>
        </row>
        <row r="617">
          <cell r="C617" t="str">
            <v>BB059</v>
          </cell>
          <cell r="D617" t="str">
            <v>Đèn cầy số 0 ( 20 số/hộp )</v>
          </cell>
          <cell r="E617" t="str">
            <v>Hộp</v>
          </cell>
          <cell r="F617">
            <v>1</v>
          </cell>
          <cell r="G617">
            <v>14000</v>
          </cell>
          <cell r="H617">
            <v>14000</v>
          </cell>
        </row>
        <row r="618">
          <cell r="C618" t="str">
            <v>BB060</v>
          </cell>
          <cell r="D618" t="str">
            <v>Đèn cầy số 1 ( 20 số/hộp )</v>
          </cell>
          <cell r="E618" t="str">
            <v>Hộp</v>
          </cell>
          <cell r="F618">
            <v>1</v>
          </cell>
          <cell r="G618">
            <v>12203</v>
          </cell>
          <cell r="H618">
            <v>12203</v>
          </cell>
        </row>
        <row r="619">
          <cell r="C619" t="str">
            <v>BB061</v>
          </cell>
          <cell r="D619" t="str">
            <v>Đèn cầy số 2 ( 20 số/hộp )</v>
          </cell>
          <cell r="E619" t="str">
            <v>Hộp</v>
          </cell>
          <cell r="F619">
            <v>1</v>
          </cell>
          <cell r="G619">
            <v>14867</v>
          </cell>
          <cell r="H619">
            <v>14867</v>
          </cell>
        </row>
        <row r="620">
          <cell r="C620" t="str">
            <v>BB062</v>
          </cell>
          <cell r="D620" t="str">
            <v>Đèn cầy số 3 ( 20 số/hộp )</v>
          </cell>
          <cell r="E620" t="str">
            <v>Hộp</v>
          </cell>
          <cell r="F620">
            <v>2</v>
          </cell>
          <cell r="G620">
            <v>13518.5</v>
          </cell>
          <cell r="H620">
            <v>27037</v>
          </cell>
        </row>
        <row r="621">
          <cell r="C621" t="str">
            <v>BB063</v>
          </cell>
          <cell r="D621" t="str">
            <v>Đèn cầy số 4 ( 20 số/hộp )</v>
          </cell>
          <cell r="E621" t="str">
            <v>Hộp</v>
          </cell>
          <cell r="F621">
            <v>0</v>
          </cell>
          <cell r="G621" t="e">
            <v>#DIV/0!</v>
          </cell>
          <cell r="H621">
            <v>0</v>
          </cell>
        </row>
        <row r="622">
          <cell r="C622" t="str">
            <v>BB064</v>
          </cell>
          <cell r="D622" t="str">
            <v>Đèn cầy số 5 ( 20 số/hộp )</v>
          </cell>
          <cell r="E622" t="str">
            <v>Hộp</v>
          </cell>
          <cell r="F622">
            <v>0</v>
          </cell>
          <cell r="G622" t="e">
            <v>#DIV/0!</v>
          </cell>
          <cell r="H622">
            <v>0</v>
          </cell>
        </row>
        <row r="623">
          <cell r="C623" t="str">
            <v>BB065</v>
          </cell>
          <cell r="D623" t="str">
            <v>Đèn cầy số 6 ( 20 số/hộp )</v>
          </cell>
          <cell r="E623" t="str">
            <v>Hộp</v>
          </cell>
          <cell r="F623">
            <v>0</v>
          </cell>
          <cell r="G623" t="e">
            <v>#DIV/0!</v>
          </cell>
          <cell r="H623">
            <v>0</v>
          </cell>
        </row>
        <row r="624">
          <cell r="C624" t="str">
            <v>BB066</v>
          </cell>
          <cell r="D624" t="str">
            <v>Đèn cầy số 7 ( 20 số/hộp )</v>
          </cell>
          <cell r="E624" t="str">
            <v>Hộp</v>
          </cell>
          <cell r="F624">
            <v>0</v>
          </cell>
          <cell r="G624" t="e">
            <v>#DIV/0!</v>
          </cell>
          <cell r="H624">
            <v>0</v>
          </cell>
        </row>
        <row r="625">
          <cell r="C625" t="str">
            <v>BB067</v>
          </cell>
          <cell r="D625" t="str">
            <v>Đèn cầy số 8 ( 20 số/hộp )</v>
          </cell>
          <cell r="E625" t="str">
            <v>Hộp</v>
          </cell>
          <cell r="F625">
            <v>0</v>
          </cell>
          <cell r="G625" t="e">
            <v>#DIV/0!</v>
          </cell>
          <cell r="H625">
            <v>0</v>
          </cell>
        </row>
        <row r="626">
          <cell r="C626" t="str">
            <v>BB068</v>
          </cell>
          <cell r="D626" t="str">
            <v>Đèn cầy số 9 ( 20 số/hộp )</v>
          </cell>
          <cell r="E626" t="str">
            <v>Hộp</v>
          </cell>
          <cell r="F626">
            <v>0</v>
          </cell>
          <cell r="G626" t="e">
            <v>#DIV/0!</v>
          </cell>
          <cell r="H626">
            <v>0</v>
          </cell>
        </row>
        <row r="627">
          <cell r="C627" t="str">
            <v>BB069</v>
          </cell>
          <cell r="D627" t="str">
            <v>Hộp tròn Bánh kem số 0</v>
          </cell>
          <cell r="E627" t="str">
            <v>Hộp</v>
          </cell>
          <cell r="F627">
            <v>0</v>
          </cell>
          <cell r="G627" t="e">
            <v>#DIV/0!</v>
          </cell>
          <cell r="H627">
            <v>0</v>
          </cell>
        </row>
        <row r="628">
          <cell r="C628" t="str">
            <v>BB070</v>
          </cell>
          <cell r="D628" t="str">
            <v>Hộp tròn Bánh kem số 1</v>
          </cell>
          <cell r="E628" t="str">
            <v>Hộp</v>
          </cell>
          <cell r="F628">
            <v>0</v>
          </cell>
          <cell r="G628" t="e">
            <v>#DIV/0!</v>
          </cell>
          <cell r="H628">
            <v>0</v>
          </cell>
        </row>
        <row r="629">
          <cell r="C629" t="str">
            <v>BB071</v>
          </cell>
          <cell r="D629" t="str">
            <v>Hộp tròn Bánh kem số 2</v>
          </cell>
          <cell r="E629" t="str">
            <v>Hộp</v>
          </cell>
          <cell r="F629">
            <v>0</v>
          </cell>
          <cell r="G629" t="e">
            <v>#DIV/0!</v>
          </cell>
          <cell r="H629">
            <v>0</v>
          </cell>
        </row>
        <row r="630">
          <cell r="C630" t="str">
            <v>BB072</v>
          </cell>
          <cell r="D630" t="str">
            <v>Hộp tròn Bánh kem số 4</v>
          </cell>
          <cell r="E630" t="str">
            <v>Hộp</v>
          </cell>
          <cell r="F630">
            <v>0</v>
          </cell>
          <cell r="G630" t="e">
            <v>#DIV/0!</v>
          </cell>
          <cell r="H630">
            <v>0</v>
          </cell>
        </row>
        <row r="631">
          <cell r="C631" t="str">
            <v>BB076</v>
          </cell>
          <cell r="D631" t="str">
            <v>Cup bánh choux (1000 cái/cây)</v>
          </cell>
          <cell r="E631" t="str">
            <v>Hộp</v>
          </cell>
          <cell r="F631">
            <v>0</v>
          </cell>
          <cell r="G631" t="e">
            <v>#DIV/0!</v>
          </cell>
          <cell r="H631">
            <v>0</v>
          </cell>
        </row>
        <row r="632">
          <cell r="C632" t="str">
            <v>BB091</v>
          </cell>
          <cell r="D632" t="str">
            <v>Ống hút đen lớn</v>
          </cell>
          <cell r="E632" t="str">
            <v>kg</v>
          </cell>
          <cell r="F632">
            <v>0</v>
          </cell>
          <cell r="G632" t="e">
            <v>#DIV/0!</v>
          </cell>
          <cell r="H632">
            <v>0</v>
          </cell>
        </row>
        <row r="633">
          <cell r="C633" t="str">
            <v>BB092</v>
          </cell>
          <cell r="D633" t="str">
            <v>Ống hút đen nhỏ</v>
          </cell>
          <cell r="E633" t="str">
            <v>kg</v>
          </cell>
          <cell r="F633">
            <v>0</v>
          </cell>
          <cell r="G633" t="e">
            <v>#DIV/0!</v>
          </cell>
          <cell r="H633">
            <v>0</v>
          </cell>
        </row>
        <row r="634">
          <cell r="C634" t="str">
            <v>BB094</v>
          </cell>
          <cell r="D634" t="str">
            <v>Túi bánh mini</v>
          </cell>
          <cell r="E634" t="str">
            <v>Cái</v>
          </cell>
          <cell r="F634">
            <v>0</v>
          </cell>
          <cell r="G634" t="e">
            <v>#DIV/0!</v>
          </cell>
          <cell r="H634">
            <v>0</v>
          </cell>
        </row>
        <row r="635">
          <cell r="C635" t="str">
            <v>BB096</v>
          </cell>
          <cell r="D635" t="str">
            <v>Hộp đựng bánh Swiss Roll</v>
          </cell>
          <cell r="E635" t="str">
            <v>Cái</v>
          </cell>
          <cell r="F635">
            <v>70</v>
          </cell>
          <cell r="G635">
            <v>9000</v>
          </cell>
          <cell r="H635">
            <v>630000</v>
          </cell>
        </row>
        <row r="636">
          <cell r="C636" t="str">
            <v xml:space="preserve">BB111           </v>
          </cell>
          <cell r="D636" t="str">
            <v>Giấy bạc nướng bánh 450mmx300m</v>
          </cell>
          <cell r="E636" t="str">
            <v>Cuộn</v>
          </cell>
          <cell r="F636">
            <v>0</v>
          </cell>
          <cell r="G636" t="e">
            <v>#DIV/0!</v>
          </cell>
          <cell r="H636">
            <v>0</v>
          </cell>
        </row>
        <row r="637">
          <cell r="C637" t="str">
            <v>BB112</v>
          </cell>
          <cell r="D637" t="str">
            <v>Hộp tròn Bánh kem số 5</v>
          </cell>
          <cell r="E637" t="str">
            <v>Hộp</v>
          </cell>
          <cell r="F637">
            <v>0</v>
          </cell>
          <cell r="G637" t="e">
            <v>#DIV/0!</v>
          </cell>
          <cell r="H637">
            <v>0</v>
          </cell>
        </row>
        <row r="638">
          <cell r="C638" t="str">
            <v>BB118</v>
          </cell>
          <cell r="D638" t="str">
            <v>Hộp tròn Bánh kem số 6</v>
          </cell>
          <cell r="E638" t="str">
            <v>Hộp</v>
          </cell>
          <cell r="F638">
            <v>0</v>
          </cell>
          <cell r="G638" t="e">
            <v>#DIV/0!</v>
          </cell>
          <cell r="H638">
            <v>0</v>
          </cell>
        </row>
        <row r="639">
          <cell r="C639" t="str">
            <v>BB119</v>
          </cell>
          <cell r="D639" t="str">
            <v>Hộp tròn Số 1-2t</v>
          </cell>
          <cell r="E639" t="str">
            <v>Hộp</v>
          </cell>
          <cell r="F639">
            <v>0</v>
          </cell>
          <cell r="G639" t="e">
            <v>#DIV/0!</v>
          </cell>
          <cell r="H639">
            <v>0</v>
          </cell>
        </row>
        <row r="640">
          <cell r="C640" t="str">
            <v>BB121</v>
          </cell>
          <cell r="D640" t="str">
            <v>Hộp tròn Số 2-2t</v>
          </cell>
          <cell r="E640" t="str">
            <v>Hộp</v>
          </cell>
          <cell r="F640">
            <v>0</v>
          </cell>
          <cell r="G640" t="e">
            <v>#DIV/0!</v>
          </cell>
          <cell r="H640">
            <v>0</v>
          </cell>
        </row>
        <row r="641">
          <cell r="C641" t="str">
            <v>BB154</v>
          </cell>
          <cell r="D641" t="str">
            <v>Hộp nhựa đựng bánh xu</v>
          </cell>
          <cell r="E641" t="str">
            <v>Cái</v>
          </cell>
          <cell r="F641">
            <v>100</v>
          </cell>
          <cell r="G641">
            <v>1000</v>
          </cell>
          <cell r="H641">
            <v>100000</v>
          </cell>
        </row>
        <row r="642">
          <cell r="C642" t="str">
            <v>BB161</v>
          </cell>
          <cell r="D642" t="str">
            <v>Muổng nhựa lớn (142C/Gói)</v>
          </cell>
          <cell r="E642" t="str">
            <v>cái</v>
          </cell>
          <cell r="F642">
            <v>0</v>
          </cell>
          <cell r="G642" t="e">
            <v>#DIV/0!</v>
          </cell>
          <cell r="H642">
            <v>0</v>
          </cell>
        </row>
        <row r="643">
          <cell r="C643" t="str">
            <v>BB163</v>
          </cell>
          <cell r="D643" t="str">
            <v>Miếng mousse xốp cắm kẹo</v>
          </cell>
          <cell r="E643" t="str">
            <v>cái</v>
          </cell>
          <cell r="F643">
            <v>0</v>
          </cell>
          <cell r="G643" t="e">
            <v>#DIV/0!</v>
          </cell>
          <cell r="H643">
            <v>0</v>
          </cell>
        </row>
        <row r="644">
          <cell r="C644" t="str">
            <v>BB165</v>
          </cell>
          <cell r="D644" t="str">
            <v>Hộp bánh Pandan chiffon cake</v>
          </cell>
          <cell r="E644" t="str">
            <v>cái</v>
          </cell>
          <cell r="F644">
            <v>100</v>
          </cell>
          <cell r="G644">
            <v>2000</v>
          </cell>
          <cell r="H644">
            <v>200000</v>
          </cell>
        </row>
        <row r="645">
          <cell r="C645" t="str">
            <v>BB166</v>
          </cell>
          <cell r="D645" t="str">
            <v>Hũ bánh Pudding cao</v>
          </cell>
          <cell r="E645" t="str">
            <v>Cái</v>
          </cell>
          <cell r="F645">
            <v>400</v>
          </cell>
          <cell r="G645">
            <v>4111</v>
          </cell>
          <cell r="H645">
            <v>1644400</v>
          </cell>
        </row>
        <row r="646">
          <cell r="C646" t="str">
            <v>BB172</v>
          </cell>
          <cell r="D646" t="str">
            <v>Túi giữ nhiệt Pudding</v>
          </cell>
          <cell r="E646" t="str">
            <v>kg</v>
          </cell>
          <cell r="F646">
            <v>0</v>
          </cell>
          <cell r="G646" t="e">
            <v>#DIV/0!</v>
          </cell>
          <cell r="H646">
            <v>0</v>
          </cell>
        </row>
        <row r="647">
          <cell r="C647" t="str">
            <v>BB187</v>
          </cell>
          <cell r="D647" t="str">
            <v>Ly giấy trung 931-50c</v>
          </cell>
          <cell r="E647" t="str">
            <v>Lốc</v>
          </cell>
          <cell r="F647">
            <v>2</v>
          </cell>
          <cell r="G647">
            <v>16500</v>
          </cell>
          <cell r="H647">
            <v>33000</v>
          </cell>
        </row>
        <row r="648">
          <cell r="C648" t="str">
            <v>BB189</v>
          </cell>
          <cell r="D648" t="str">
            <v>Hộp noen Số 2 (30x17x13.5)</v>
          </cell>
          <cell r="E648" t="str">
            <v>Cái</v>
          </cell>
          <cell r="F648">
            <v>0</v>
          </cell>
          <cell r="G648" t="e">
            <v>#DIV/0!</v>
          </cell>
          <cell r="H648">
            <v>0</v>
          </cell>
        </row>
        <row r="649">
          <cell r="C649" t="str">
            <v>BB190</v>
          </cell>
          <cell r="D649" t="str">
            <v>Hộp noen Số 3 (29.5x29.5x18)</v>
          </cell>
          <cell r="E649" t="str">
            <v>Cái</v>
          </cell>
          <cell r="F649">
            <v>0</v>
          </cell>
          <cell r="G649" t="e">
            <v>#DIV/0!</v>
          </cell>
          <cell r="H649">
            <v>0</v>
          </cell>
        </row>
        <row r="650">
          <cell r="C650" t="str">
            <v>DB001</v>
          </cell>
          <cell r="D650" t="str">
            <v>Đế bánh CN màu vàng 12x4cm</v>
          </cell>
          <cell r="E650" t="str">
            <v>Cái</v>
          </cell>
          <cell r="F650">
            <v>100</v>
          </cell>
          <cell r="G650">
            <v>150</v>
          </cell>
          <cell r="H650">
            <v>15000</v>
          </cell>
        </row>
        <row r="651">
          <cell r="C651" t="str">
            <v>DB003</v>
          </cell>
          <cell r="D651" t="str">
            <v>Đế bánh CN màu vàng 6.7x21cm</v>
          </cell>
          <cell r="E651" t="str">
            <v>Cái</v>
          </cell>
          <cell r="F651">
            <v>0</v>
          </cell>
          <cell r="G651" t="e">
            <v>#DIV/0!</v>
          </cell>
          <cell r="H651">
            <v>0</v>
          </cell>
        </row>
        <row r="652">
          <cell r="C652" t="str">
            <v>DB004</v>
          </cell>
          <cell r="D652" t="str">
            <v>Đế bánh CN màu vàng 29.5x13cm</v>
          </cell>
          <cell r="E652" t="str">
            <v>Cái</v>
          </cell>
          <cell r="F652">
            <v>0</v>
          </cell>
          <cell r="G652" t="e">
            <v>#DIV/0!</v>
          </cell>
          <cell r="H652">
            <v>0</v>
          </cell>
        </row>
        <row r="653">
          <cell r="C653" t="str">
            <v xml:space="preserve">DB005           </v>
          </cell>
          <cell r="D653" t="str">
            <v>Đế bánh vuông 19x19cm</v>
          </cell>
          <cell r="E653" t="str">
            <v>Cái</v>
          </cell>
          <cell r="F653">
            <v>0</v>
          </cell>
          <cell r="G653" t="e">
            <v>#DIV/0!</v>
          </cell>
          <cell r="H653">
            <v>0</v>
          </cell>
        </row>
        <row r="654">
          <cell r="C654" t="str">
            <v>DB006</v>
          </cell>
          <cell r="D654" t="str">
            <v>Đế bánh vuông 22.5x22.5cm</v>
          </cell>
          <cell r="E654" t="str">
            <v>Cái</v>
          </cell>
          <cell r="F654">
            <v>50</v>
          </cell>
          <cell r="G654">
            <v>2500</v>
          </cell>
          <cell r="H654">
            <v>125000</v>
          </cell>
        </row>
        <row r="655">
          <cell r="C655" t="str">
            <v xml:space="preserve">DB007           </v>
          </cell>
          <cell r="D655" t="str">
            <v>Đế bánh vuông 29x29cm</v>
          </cell>
          <cell r="E655" t="str">
            <v>Cái</v>
          </cell>
          <cell r="F655">
            <v>0</v>
          </cell>
          <cell r="G655" t="e">
            <v>#DIV/0!</v>
          </cell>
          <cell r="H655">
            <v>0</v>
          </cell>
        </row>
        <row r="656">
          <cell r="C656" t="str">
            <v xml:space="preserve">DB008           </v>
          </cell>
          <cell r="D656" t="str">
            <v>Đế bánh vuông 34x34cm</v>
          </cell>
          <cell r="E656" t="str">
            <v>Cái</v>
          </cell>
          <cell r="F656">
            <v>0</v>
          </cell>
          <cell r="G656" t="e">
            <v>#DIV/0!</v>
          </cell>
          <cell r="H656">
            <v>0</v>
          </cell>
        </row>
        <row r="657">
          <cell r="C657" t="str">
            <v>DB009</v>
          </cell>
          <cell r="D657" t="str">
            <v>Đế bánh tròn màu vàng 8cm</v>
          </cell>
          <cell r="E657" t="str">
            <v>Cái</v>
          </cell>
          <cell r="F657">
            <v>250</v>
          </cell>
          <cell r="G657">
            <v>150</v>
          </cell>
          <cell r="H657">
            <v>37500</v>
          </cell>
        </row>
        <row r="658">
          <cell r="C658" t="str">
            <v xml:space="preserve">DB010           </v>
          </cell>
          <cell r="D658" t="str">
            <v>Đế bánh tròn màu vàng 19cm</v>
          </cell>
          <cell r="E658" t="str">
            <v>Cái</v>
          </cell>
          <cell r="F658">
            <v>0</v>
          </cell>
          <cell r="G658" t="e">
            <v>#DIV/0!</v>
          </cell>
          <cell r="H658">
            <v>0</v>
          </cell>
        </row>
        <row r="659">
          <cell r="C659" t="str">
            <v xml:space="preserve">DB011           </v>
          </cell>
          <cell r="D659" t="str">
            <v>Đế bánh tròn màu vàng 24cm</v>
          </cell>
          <cell r="E659" t="str">
            <v>Cái</v>
          </cell>
          <cell r="F659">
            <v>0</v>
          </cell>
          <cell r="G659" t="e">
            <v>#DIV/0!</v>
          </cell>
          <cell r="H659">
            <v>0</v>
          </cell>
        </row>
        <row r="660">
          <cell r="C660" t="str">
            <v>DB012</v>
          </cell>
          <cell r="D660" t="str">
            <v>Đế tròn 25.5cm (bánh kem số 0)</v>
          </cell>
          <cell r="E660" t="str">
            <v>Cái</v>
          </cell>
          <cell r="F660">
            <v>50</v>
          </cell>
          <cell r="G660">
            <v>3000</v>
          </cell>
          <cell r="H660">
            <v>150000</v>
          </cell>
        </row>
        <row r="661">
          <cell r="C661" t="str">
            <v>DB013</v>
          </cell>
          <cell r="D661" t="str">
            <v>Đế tròn 28.5cm (bánh kem số 1)</v>
          </cell>
          <cell r="E661" t="str">
            <v>Cái</v>
          </cell>
          <cell r="F661">
            <v>50</v>
          </cell>
          <cell r="G661">
            <v>4100</v>
          </cell>
          <cell r="H661">
            <v>205000</v>
          </cell>
        </row>
        <row r="662">
          <cell r="C662" t="str">
            <v xml:space="preserve">DB014           </v>
          </cell>
          <cell r="D662" t="str">
            <v>Đế tròn 32.5cm (bánh kem số 2)</v>
          </cell>
          <cell r="E662" t="str">
            <v>Cái</v>
          </cell>
          <cell r="F662">
            <v>0</v>
          </cell>
          <cell r="G662" t="e">
            <v>#DIV/0!</v>
          </cell>
          <cell r="H662">
            <v>0</v>
          </cell>
        </row>
        <row r="663">
          <cell r="C663" t="str">
            <v xml:space="preserve">DB015           </v>
          </cell>
          <cell r="D663" t="str">
            <v>Đế tròn 35.5cm (bánh kem số 4)</v>
          </cell>
          <cell r="E663" t="str">
            <v>Cái</v>
          </cell>
          <cell r="F663">
            <v>0</v>
          </cell>
          <cell r="G663" t="e">
            <v>#DIV/0!</v>
          </cell>
          <cell r="H663">
            <v>0</v>
          </cell>
        </row>
        <row r="664">
          <cell r="C664" t="str">
            <v xml:space="preserve">DB016           </v>
          </cell>
          <cell r="D664" t="str">
            <v>Đế bánh tròn 30cm</v>
          </cell>
          <cell r="E664" t="str">
            <v>Cái</v>
          </cell>
          <cell r="F664">
            <v>0</v>
          </cell>
          <cell r="G664" t="e">
            <v>#DIV/0!</v>
          </cell>
          <cell r="H664">
            <v>0</v>
          </cell>
        </row>
        <row r="665">
          <cell r="C665" t="str">
            <v xml:space="preserve">DB017           </v>
          </cell>
          <cell r="D665" t="str">
            <v>Đế bánh tròn 40cm</v>
          </cell>
          <cell r="E665" t="str">
            <v>Cái</v>
          </cell>
          <cell r="F665">
            <v>0</v>
          </cell>
          <cell r="G665" t="e">
            <v>#DIV/0!</v>
          </cell>
          <cell r="H665">
            <v>0</v>
          </cell>
        </row>
        <row r="666">
          <cell r="C666" t="str">
            <v xml:space="preserve">DB018           </v>
          </cell>
          <cell r="D666" t="str">
            <v>Đế bánh tròn 45cm</v>
          </cell>
          <cell r="E666" t="str">
            <v>Cái</v>
          </cell>
          <cell r="F666">
            <v>0</v>
          </cell>
          <cell r="G666" t="e">
            <v>#DIV/0!</v>
          </cell>
          <cell r="H666">
            <v>0</v>
          </cell>
        </row>
        <row r="667">
          <cell r="C667" t="str">
            <v xml:space="preserve">DB019           </v>
          </cell>
          <cell r="D667" t="str">
            <v>Miếng nhựa làm viền bánh 5 x 20cm</v>
          </cell>
          <cell r="E667" t="str">
            <v>Cái</v>
          </cell>
          <cell r="F667">
            <v>0</v>
          </cell>
          <cell r="G667" t="e">
            <v>#DIV/0!</v>
          </cell>
          <cell r="H667">
            <v>0</v>
          </cell>
        </row>
        <row r="668">
          <cell r="C668" t="str">
            <v xml:space="preserve">DB020           </v>
          </cell>
          <cell r="D668" t="str">
            <v>Miếng nhựa làm viền bánh 5 x 49.5cm</v>
          </cell>
          <cell r="E668" t="str">
            <v>Cái</v>
          </cell>
          <cell r="F668">
            <v>0</v>
          </cell>
          <cell r="G668" t="e">
            <v>#DIV/0!</v>
          </cell>
          <cell r="H668">
            <v>0</v>
          </cell>
        </row>
        <row r="669">
          <cell r="C669" t="str">
            <v>DB021</v>
          </cell>
          <cell r="D669" t="str">
            <v>Miếng nhựa làm viền bánh 5 x 65.5cm</v>
          </cell>
          <cell r="E669" t="str">
            <v>Cái</v>
          </cell>
          <cell r="F669">
            <v>0</v>
          </cell>
          <cell r="G669" t="e">
            <v>#DIV/0!</v>
          </cell>
          <cell r="H669">
            <v>0</v>
          </cell>
        </row>
        <row r="670">
          <cell r="C670" t="str">
            <v>DB023</v>
          </cell>
          <cell r="D670" t="str">
            <v>Đế bánh CN màu vàng 10.5x5.5cm</v>
          </cell>
          <cell r="E670" t="str">
            <v>Cái</v>
          </cell>
          <cell r="F670">
            <v>100</v>
          </cell>
          <cell r="G670">
            <v>200</v>
          </cell>
          <cell r="H670">
            <v>20000</v>
          </cell>
        </row>
        <row r="671">
          <cell r="C671" t="str">
            <v>DB025</v>
          </cell>
          <cell r="D671" t="str">
            <v>Đế tam giác 12x12x8cm</v>
          </cell>
          <cell r="E671" t="str">
            <v>Cái</v>
          </cell>
          <cell r="F671">
            <v>50</v>
          </cell>
          <cell r="G671">
            <v>200</v>
          </cell>
          <cell r="H671">
            <v>10000</v>
          </cell>
        </row>
        <row r="672">
          <cell r="C672" t="str">
            <v xml:space="preserve">DB029           </v>
          </cell>
          <cell r="D672" t="str">
            <v>Đế bánh tròn 20.5 cm</v>
          </cell>
          <cell r="E672" t="str">
            <v>Cái</v>
          </cell>
          <cell r="F672">
            <v>0</v>
          </cell>
          <cell r="G672" t="e">
            <v>#DIV/0!</v>
          </cell>
          <cell r="H672">
            <v>0</v>
          </cell>
        </row>
        <row r="673">
          <cell r="C673" t="str">
            <v>NB002</v>
          </cell>
          <cell r="D673" t="str">
            <v>Nhãn dán hình Ông đầu bếp 2.1x1.8cm (21 cái /tờ)</v>
          </cell>
          <cell r="E673" t="str">
            <v>Cái</v>
          </cell>
          <cell r="F673">
            <v>0</v>
          </cell>
          <cell r="G673" t="e">
            <v>#DIV/0!</v>
          </cell>
          <cell r="H673">
            <v>0</v>
          </cell>
        </row>
        <row r="674">
          <cell r="C674" t="str">
            <v>NB018</v>
          </cell>
          <cell r="D674" t="str">
            <v>Nhãn bánh Pudding</v>
          </cell>
          <cell r="E674" t="str">
            <v>Cái</v>
          </cell>
          <cell r="F674">
            <v>600</v>
          </cell>
          <cell r="G674">
            <v>700</v>
          </cell>
          <cell r="H674">
            <v>420000</v>
          </cell>
        </row>
        <row r="675">
          <cell r="C675" t="str">
            <v>NB022</v>
          </cell>
          <cell r="D675" t="str">
            <v>Nhãn bánh Cranberry Toast 270gr</v>
          </cell>
          <cell r="E675" t="str">
            <v>Cái</v>
          </cell>
          <cell r="F675">
            <v>0</v>
          </cell>
          <cell r="G675" t="e">
            <v>#DIV/0!</v>
          </cell>
          <cell r="H675">
            <v>0</v>
          </cell>
        </row>
        <row r="676">
          <cell r="C676" t="str">
            <v>NB023</v>
          </cell>
          <cell r="D676" t="str">
            <v>Nhãn bánh California Toast 270gr</v>
          </cell>
          <cell r="E676" t="str">
            <v>Cái</v>
          </cell>
          <cell r="F676">
            <v>0</v>
          </cell>
          <cell r="G676" t="e">
            <v>#DIV/0!</v>
          </cell>
          <cell r="H676">
            <v>0</v>
          </cell>
        </row>
        <row r="677">
          <cell r="C677" t="str">
            <v>NB024</v>
          </cell>
          <cell r="D677" t="str">
            <v>Nhãn bánh Green Tea Toast 270gr</v>
          </cell>
          <cell r="E677" t="str">
            <v>Cái</v>
          </cell>
          <cell r="F677">
            <v>0</v>
          </cell>
          <cell r="G677" t="e">
            <v>#DIV/0!</v>
          </cell>
          <cell r="H677">
            <v>0</v>
          </cell>
        </row>
        <row r="678">
          <cell r="C678" t="str">
            <v>NB025</v>
          </cell>
          <cell r="D678" t="str">
            <v>Nhãn bánh Kaya Toast 270gr</v>
          </cell>
          <cell r="E678" t="str">
            <v>Cái</v>
          </cell>
          <cell r="F678">
            <v>0</v>
          </cell>
          <cell r="G678" t="e">
            <v>#DIV/0!</v>
          </cell>
          <cell r="H678">
            <v>0</v>
          </cell>
        </row>
        <row r="679">
          <cell r="C679" t="str">
            <v>NB026</v>
          </cell>
          <cell r="D679" t="str">
            <v>Nhãn bánh Earthquake Toast 270gr</v>
          </cell>
          <cell r="E679" t="str">
            <v>Cái</v>
          </cell>
          <cell r="F679">
            <v>0</v>
          </cell>
          <cell r="G679" t="e">
            <v>#DIV/0!</v>
          </cell>
          <cell r="H679">
            <v>0</v>
          </cell>
        </row>
        <row r="680">
          <cell r="C680" t="str">
            <v>NB027</v>
          </cell>
          <cell r="D680" t="str">
            <v>Nhãn bánh Standar Toast 270gr</v>
          </cell>
          <cell r="E680" t="str">
            <v>Cái</v>
          </cell>
          <cell r="F680">
            <v>0</v>
          </cell>
          <cell r="G680" t="e">
            <v>#DIV/0!</v>
          </cell>
          <cell r="H680">
            <v>0</v>
          </cell>
        </row>
        <row r="681">
          <cell r="C681" t="str">
            <v>NB028</v>
          </cell>
          <cell r="D681" t="str">
            <v>Nhãn bánh Dark Rye Toast  270gr</v>
          </cell>
          <cell r="E681" t="str">
            <v>Cái</v>
          </cell>
          <cell r="F681">
            <v>0</v>
          </cell>
          <cell r="G681" t="e">
            <v>#DIV/0!</v>
          </cell>
          <cell r="H681">
            <v>0</v>
          </cell>
        </row>
        <row r="682">
          <cell r="C682" t="str">
            <v>NB029</v>
          </cell>
          <cell r="D682" t="str">
            <v>Nhãn bánh Wholemeal Toast 270gr</v>
          </cell>
          <cell r="E682" t="str">
            <v>Cái</v>
          </cell>
          <cell r="F682">
            <v>0</v>
          </cell>
          <cell r="G682" t="e">
            <v>#DIV/0!</v>
          </cell>
          <cell r="H682">
            <v>0</v>
          </cell>
        </row>
        <row r="683">
          <cell r="C683" t="str">
            <v>NB030</v>
          </cell>
          <cell r="D683" t="str">
            <v>Nhãn bánh Standar Toast 540gr</v>
          </cell>
          <cell r="E683" t="str">
            <v>Cái</v>
          </cell>
          <cell r="F683">
            <v>0</v>
          </cell>
          <cell r="G683" t="e">
            <v>#DIV/0!</v>
          </cell>
          <cell r="H683">
            <v>0</v>
          </cell>
        </row>
        <row r="684">
          <cell r="C684" t="str">
            <v>NB031</v>
          </cell>
          <cell r="D684" t="str">
            <v>Nhãn bánh Wholemeal Toast 540gr</v>
          </cell>
          <cell r="E684" t="str">
            <v>Cái</v>
          </cell>
          <cell r="F684">
            <v>0</v>
          </cell>
          <cell r="G684" t="e">
            <v>#DIV/0!</v>
          </cell>
          <cell r="H684">
            <v>0</v>
          </cell>
        </row>
        <row r="685">
          <cell r="C685" t="str">
            <v>NB032</v>
          </cell>
          <cell r="D685" t="str">
            <v>Nhãn bánh Dark Rye Toast  540gr</v>
          </cell>
          <cell r="E685" t="str">
            <v>Cái</v>
          </cell>
          <cell r="F685">
            <v>0</v>
          </cell>
          <cell r="G685" t="e">
            <v>#DIV/0!</v>
          </cell>
          <cell r="H685">
            <v>0</v>
          </cell>
        </row>
        <row r="686">
          <cell r="C686" t="str">
            <v>NB037</v>
          </cell>
          <cell r="D686" t="str">
            <v>Nhãn tròn nhủ đồng</v>
          </cell>
          <cell r="E686" t="str">
            <v>Cái</v>
          </cell>
          <cell r="F686">
            <v>0</v>
          </cell>
          <cell r="G686" t="e">
            <v>#DIV/0!</v>
          </cell>
          <cell r="H686">
            <v>0</v>
          </cell>
        </row>
        <row r="687">
          <cell r="C687" t="str">
            <v>NB001</v>
          </cell>
          <cell r="D687" t="str">
            <v>Nhãn bánh Japan light cheese 43x5cm</v>
          </cell>
          <cell r="E687" t="str">
            <v>Cái</v>
          </cell>
          <cell r="F687">
            <v>200</v>
          </cell>
          <cell r="G687">
            <v>500</v>
          </cell>
          <cell r="H687">
            <v>100000</v>
          </cell>
        </row>
        <row r="688">
          <cell r="C688" t="str">
            <v xml:space="preserve">NB017           </v>
          </cell>
          <cell r="D688" t="str">
            <v>Nhãn bánh Pandan Chiffon</v>
          </cell>
          <cell r="E688" t="str">
            <v>Cái</v>
          </cell>
          <cell r="F688">
            <v>0</v>
          </cell>
          <cell r="G688" t="e">
            <v>#DIV/0!</v>
          </cell>
          <cell r="H688">
            <v>0</v>
          </cell>
        </row>
        <row r="689">
          <cell r="C689" t="str">
            <v>NB021</v>
          </cell>
          <cell r="D689" t="str">
            <v xml:space="preserve">Nhãn bánh Pandan Light chesse </v>
          </cell>
          <cell r="E689" t="str">
            <v>Cái</v>
          </cell>
          <cell r="F689">
            <v>0</v>
          </cell>
          <cell r="G689" t="e">
            <v>#DIV/0!</v>
          </cell>
          <cell r="H689">
            <v>0</v>
          </cell>
        </row>
        <row r="690">
          <cell r="C690">
            <v>0</v>
          </cell>
          <cell r="D690" t="str">
            <v>Tổng cộng</v>
          </cell>
          <cell r="E690">
            <v>0</v>
          </cell>
          <cell r="F690">
            <v>0</v>
          </cell>
          <cell r="G690" t="e">
            <v>#DIV/0!</v>
          </cell>
          <cell r="H690">
            <v>0</v>
          </cell>
        </row>
        <row r="691">
          <cell r="C691">
            <v>0</v>
          </cell>
          <cell r="D691" t="str">
            <v>CÔNG CỤ DỤNG CỤ</v>
          </cell>
          <cell r="E691">
            <v>0</v>
          </cell>
          <cell r="F691">
            <v>0</v>
          </cell>
          <cell r="G691" t="e">
            <v>#DIV/0!</v>
          </cell>
          <cell r="H691">
            <v>0</v>
          </cell>
        </row>
        <row r="692">
          <cell r="C692" t="str">
            <v>DN015</v>
          </cell>
          <cell r="D692" t="str">
            <v>Bình xịt nước 2L</v>
          </cell>
          <cell r="E692" t="str">
            <v>Cái</v>
          </cell>
          <cell r="F692">
            <v>0</v>
          </cell>
          <cell r="G692" t="e">
            <v>#DIV/0!</v>
          </cell>
          <cell r="H692">
            <v>0</v>
          </cell>
        </row>
        <row r="693">
          <cell r="C693" t="str">
            <v>IN 246</v>
          </cell>
          <cell r="D693" t="str">
            <v>Rây Inox 26cm</v>
          </cell>
          <cell r="E693" t="str">
            <v>Cái</v>
          </cell>
          <cell r="F693">
            <v>0</v>
          </cell>
          <cell r="G693" t="e">
            <v>#DIV/0!</v>
          </cell>
          <cell r="H693">
            <v>0</v>
          </cell>
        </row>
        <row r="694">
          <cell r="C694" t="str">
            <v>VD001</v>
          </cell>
          <cell r="D694" t="str">
            <v>Pin nhỏ R3NT</v>
          </cell>
          <cell r="E694" t="str">
            <v>viên</v>
          </cell>
          <cell r="F694">
            <v>8</v>
          </cell>
          <cell r="G694">
            <v>2500</v>
          </cell>
          <cell r="H694">
            <v>20000</v>
          </cell>
        </row>
        <row r="695">
          <cell r="C695" t="str">
            <v>VD004</v>
          </cell>
          <cell r="D695" t="str">
            <v>Pin điện tử LR44</v>
          </cell>
          <cell r="E695" t="str">
            <v>viên</v>
          </cell>
          <cell r="F695">
            <v>0</v>
          </cell>
          <cell r="G695" t="e">
            <v>#DIV/0!</v>
          </cell>
          <cell r="H695">
            <v>0</v>
          </cell>
        </row>
        <row r="696">
          <cell r="C696" t="str">
            <v>VD005</v>
          </cell>
          <cell r="D696" t="str">
            <v>Dao lam</v>
          </cell>
          <cell r="E696" t="str">
            <v>Hộp</v>
          </cell>
          <cell r="F696">
            <v>2</v>
          </cell>
          <cell r="G696">
            <v>9000</v>
          </cell>
          <cell r="H696">
            <v>18000</v>
          </cell>
        </row>
        <row r="697">
          <cell r="C697">
            <v>0</v>
          </cell>
          <cell r="D697" t="str">
            <v>Tổng cộng</v>
          </cell>
          <cell r="E697">
            <v>0</v>
          </cell>
          <cell r="F697">
            <v>0</v>
          </cell>
          <cell r="G697" t="e">
            <v>#DIV/0!</v>
          </cell>
          <cell r="H697">
            <v>0</v>
          </cell>
        </row>
        <row r="698">
          <cell r="C698">
            <v>0</v>
          </cell>
          <cell r="D698" t="str">
            <v>HÀNG HÓA</v>
          </cell>
          <cell r="E698">
            <v>0</v>
          </cell>
          <cell r="F698">
            <v>0</v>
          </cell>
          <cell r="G698" t="e">
            <v>#DIV/0!</v>
          </cell>
          <cell r="H698">
            <v>0</v>
          </cell>
        </row>
        <row r="699">
          <cell r="C699" t="str">
            <v>HH001</v>
          </cell>
          <cell r="D699" t="str">
            <v>Nón ren lớn</v>
          </cell>
          <cell r="E699" t="str">
            <v>Cái</v>
          </cell>
          <cell r="F699">
            <v>20</v>
          </cell>
          <cell r="G699">
            <v>5500</v>
          </cell>
          <cell r="H699">
            <v>110000</v>
          </cell>
        </row>
        <row r="700">
          <cell r="C700" t="str">
            <v>HH002</v>
          </cell>
          <cell r="D700" t="str">
            <v>Nón ren nhỏ</v>
          </cell>
          <cell r="E700" t="str">
            <v>Cái</v>
          </cell>
          <cell r="F700">
            <v>20</v>
          </cell>
          <cell r="G700">
            <v>3500</v>
          </cell>
          <cell r="H700">
            <v>70000</v>
          </cell>
        </row>
        <row r="701">
          <cell r="C701" t="str">
            <v>HH003</v>
          </cell>
          <cell r="D701" t="str">
            <v>Đèn cầy chữ</v>
          </cell>
          <cell r="E701" t="str">
            <v>Bịch</v>
          </cell>
          <cell r="F701">
            <v>0</v>
          </cell>
          <cell r="G701" t="e">
            <v>#DIV/0!</v>
          </cell>
          <cell r="H701">
            <v>0</v>
          </cell>
        </row>
        <row r="702">
          <cell r="C702" t="str">
            <v>HH004</v>
          </cell>
          <cell r="D702" t="str">
            <v>Đèn cầy nhạc</v>
          </cell>
          <cell r="E702" t="str">
            <v>Bịch</v>
          </cell>
          <cell r="F702">
            <v>5</v>
          </cell>
          <cell r="G702">
            <v>11000</v>
          </cell>
          <cell r="H702">
            <v>55000</v>
          </cell>
        </row>
        <row r="703">
          <cell r="C703" t="str">
            <v>HH005</v>
          </cell>
          <cell r="D703" t="str">
            <v>Đèn tăm xẹt</v>
          </cell>
          <cell r="E703" t="str">
            <v>Gói</v>
          </cell>
          <cell r="F703">
            <v>10</v>
          </cell>
          <cell r="G703">
            <v>3006</v>
          </cell>
          <cell r="H703">
            <v>30060</v>
          </cell>
        </row>
        <row r="704">
          <cell r="C704" t="str">
            <v>HH006</v>
          </cell>
          <cell r="D704" t="str">
            <v>Pháo bông</v>
          </cell>
          <cell r="E704" t="str">
            <v>Gói</v>
          </cell>
          <cell r="F704">
            <v>0</v>
          </cell>
          <cell r="G704" t="e">
            <v>#DIV/0!</v>
          </cell>
          <cell r="H704">
            <v>0</v>
          </cell>
        </row>
        <row r="705">
          <cell r="C705" t="str">
            <v>HH007</v>
          </cell>
          <cell r="D705" t="str">
            <v>Dĩa giấy</v>
          </cell>
          <cell r="E705" t="str">
            <v>Gói</v>
          </cell>
          <cell r="F705">
            <v>10</v>
          </cell>
          <cell r="G705">
            <v>7100</v>
          </cell>
          <cell r="H705">
            <v>71000</v>
          </cell>
        </row>
        <row r="706">
          <cell r="C706" t="str">
            <v>HH008</v>
          </cell>
          <cell r="D706" t="str">
            <v>Đèn cầy xoắn</v>
          </cell>
          <cell r="E706" t="str">
            <v>vỉ</v>
          </cell>
          <cell r="F706">
            <v>10</v>
          </cell>
          <cell r="G706">
            <v>4000</v>
          </cell>
          <cell r="H706">
            <v>40000</v>
          </cell>
        </row>
        <row r="707">
          <cell r="C707" t="str">
            <v>HH011</v>
          </cell>
          <cell r="D707" t="str">
            <v>Kẹo thú dẻo</v>
          </cell>
          <cell r="E707" t="str">
            <v>Cái</v>
          </cell>
          <cell r="F707">
            <v>200</v>
          </cell>
          <cell r="G707">
            <v>5472</v>
          </cell>
          <cell r="H707">
            <v>1094400</v>
          </cell>
        </row>
        <row r="708">
          <cell r="C708" t="str">
            <v>HH030</v>
          </cell>
          <cell r="D708" t="str">
            <v>Mứt dâu tây 250gr</v>
          </cell>
          <cell r="E708" t="str">
            <v>Hũ</v>
          </cell>
          <cell r="F708">
            <v>20</v>
          </cell>
          <cell r="G708">
            <v>55505</v>
          </cell>
          <cell r="H708">
            <v>1110100</v>
          </cell>
        </row>
        <row r="709">
          <cell r="C709" t="str">
            <v>HH031</v>
          </cell>
          <cell r="D709" t="str">
            <v>Mứt thơm 250gr</v>
          </cell>
          <cell r="E709" t="str">
            <v>Hũ</v>
          </cell>
          <cell r="F709">
            <v>4</v>
          </cell>
          <cell r="G709">
            <v>55494</v>
          </cell>
          <cell r="H709">
            <v>221976</v>
          </cell>
        </row>
        <row r="710">
          <cell r="C710" t="str">
            <v>HH032</v>
          </cell>
          <cell r="D710" t="str">
            <v>Kẹo chocolate</v>
          </cell>
          <cell r="E710" t="str">
            <v>Cái</v>
          </cell>
          <cell r="F710">
            <v>150</v>
          </cell>
          <cell r="G710">
            <v>14545</v>
          </cell>
          <cell r="H710">
            <v>2181750</v>
          </cell>
        </row>
        <row r="711">
          <cell r="C711">
            <v>60101001</v>
          </cell>
          <cell r="D711" t="str">
            <v xml:space="preserve">Nhân dừa Nonya kaya </v>
          </cell>
          <cell r="E711" t="str">
            <v>Hũ</v>
          </cell>
          <cell r="F711">
            <v>0</v>
          </cell>
          <cell r="G711" t="e">
            <v>#DIV/0!</v>
          </cell>
          <cell r="H711">
            <v>0</v>
          </cell>
        </row>
        <row r="712">
          <cell r="C712">
            <v>1274</v>
          </cell>
          <cell r="D712" t="str">
            <v>Coca Cola 330ml</v>
          </cell>
          <cell r="E712" t="str">
            <v>Lon</v>
          </cell>
          <cell r="F712">
            <v>0</v>
          </cell>
          <cell r="G712" t="e">
            <v>#DIV/0!</v>
          </cell>
          <cell r="H712">
            <v>0</v>
          </cell>
        </row>
        <row r="713">
          <cell r="C713">
            <v>1538</v>
          </cell>
          <cell r="D713" t="str">
            <v>Coca zero 330ml</v>
          </cell>
          <cell r="E713" t="str">
            <v>Lon</v>
          </cell>
          <cell r="F713">
            <v>0</v>
          </cell>
          <cell r="G713" t="e">
            <v>#DIV/0!</v>
          </cell>
          <cell r="H713">
            <v>0</v>
          </cell>
        </row>
        <row r="714">
          <cell r="C714">
            <v>1689</v>
          </cell>
          <cell r="D714" t="str">
            <v>Coca Cola light 330ml</v>
          </cell>
          <cell r="E714" t="str">
            <v>Lon</v>
          </cell>
          <cell r="F714">
            <v>0</v>
          </cell>
          <cell r="G714" t="e">
            <v>#DIV/0!</v>
          </cell>
          <cell r="H714">
            <v>0</v>
          </cell>
        </row>
        <row r="715">
          <cell r="C715">
            <v>1757</v>
          </cell>
          <cell r="D715" t="str">
            <v>Coca Cola 390ml</v>
          </cell>
          <cell r="E715" t="str">
            <v>Chai</v>
          </cell>
          <cell r="F715">
            <v>0</v>
          </cell>
          <cell r="G715" t="e">
            <v>#DIV/0!</v>
          </cell>
          <cell r="H715">
            <v>0</v>
          </cell>
        </row>
        <row r="716">
          <cell r="C716">
            <v>2145</v>
          </cell>
          <cell r="D716" t="str">
            <v>Sprite 330ml</v>
          </cell>
          <cell r="E716" t="str">
            <v>Lon</v>
          </cell>
          <cell r="F716">
            <v>0</v>
          </cell>
          <cell r="G716" t="e">
            <v>#DIV/0!</v>
          </cell>
          <cell r="H716">
            <v>0</v>
          </cell>
        </row>
        <row r="717">
          <cell r="C717">
            <v>2373</v>
          </cell>
          <cell r="D717" t="str">
            <v>Sprite 390ml</v>
          </cell>
          <cell r="E717" t="str">
            <v>Chai</v>
          </cell>
          <cell r="F717">
            <v>0</v>
          </cell>
          <cell r="G717" t="e">
            <v>#DIV/0!</v>
          </cell>
          <cell r="H717">
            <v>0</v>
          </cell>
        </row>
        <row r="718">
          <cell r="C718">
            <v>2852</v>
          </cell>
          <cell r="D718" t="str">
            <v>Nước suối Dasani 500ml</v>
          </cell>
          <cell r="E718" t="str">
            <v>Chai</v>
          </cell>
          <cell r="F718">
            <v>120</v>
          </cell>
          <cell r="G718">
            <v>3136.3333333333335</v>
          </cell>
          <cell r="H718">
            <v>376360</v>
          </cell>
        </row>
        <row r="719">
          <cell r="C719">
            <v>7415</v>
          </cell>
          <cell r="D719" t="str">
            <v>Nutri dâu 330ml</v>
          </cell>
          <cell r="E719" t="str">
            <v>Chai</v>
          </cell>
          <cell r="F719">
            <v>0</v>
          </cell>
          <cell r="G719" t="e">
            <v>#DIV/0!</v>
          </cell>
          <cell r="H719">
            <v>0</v>
          </cell>
        </row>
        <row r="720">
          <cell r="C720">
            <v>7615</v>
          </cell>
          <cell r="D720" t="str">
            <v>Nutri cam 330ml</v>
          </cell>
          <cell r="E720" t="str">
            <v>Chai</v>
          </cell>
          <cell r="F720">
            <v>0</v>
          </cell>
          <cell r="G720" t="e">
            <v>#DIV/0!</v>
          </cell>
          <cell r="H720">
            <v>0</v>
          </cell>
        </row>
        <row r="721">
          <cell r="C721" t="str">
            <v>ML001</v>
          </cell>
          <cell r="D721" t="str">
            <v>Milo 3 in 1</v>
          </cell>
          <cell r="E721" t="str">
            <v>Gói</v>
          </cell>
          <cell r="F721">
            <v>18</v>
          </cell>
          <cell r="G721">
            <v>68181</v>
          </cell>
          <cell r="H721">
            <v>1227258</v>
          </cell>
        </row>
        <row r="722">
          <cell r="C722" t="str">
            <v>NT001</v>
          </cell>
          <cell r="D722" t="str">
            <v>Nestea chanh</v>
          </cell>
          <cell r="E722" t="str">
            <v>Gói</v>
          </cell>
          <cell r="F722">
            <v>5</v>
          </cell>
          <cell r="G722">
            <v>57272</v>
          </cell>
          <cell r="H722">
            <v>286360</v>
          </cell>
        </row>
        <row r="723">
          <cell r="C723" t="str">
            <v>FD062</v>
          </cell>
          <cell r="D723" t="str">
            <v>Hồng trà</v>
          </cell>
          <cell r="E723" t="str">
            <v>Kg</v>
          </cell>
          <cell r="F723">
            <v>1</v>
          </cell>
          <cell r="G723">
            <v>110000</v>
          </cell>
          <cell r="H723">
            <v>110000</v>
          </cell>
        </row>
        <row r="724">
          <cell r="C724" t="str">
            <v>PC002</v>
          </cell>
          <cell r="D724" t="str">
            <v>Bánh chocolate OREO</v>
          </cell>
          <cell r="E724" t="str">
            <v>Gói</v>
          </cell>
          <cell r="F724">
            <v>14</v>
          </cell>
          <cell r="G724">
            <v>13000</v>
          </cell>
          <cell r="H724">
            <v>182000</v>
          </cell>
        </row>
        <row r="725">
          <cell r="C725" t="str">
            <v>PC003</v>
          </cell>
          <cell r="D725" t="str">
            <v>Hạt trân châu</v>
          </cell>
          <cell r="E725" t="str">
            <v>Kg</v>
          </cell>
          <cell r="F725">
            <v>2</v>
          </cell>
          <cell r="G725">
            <v>21000</v>
          </cell>
          <cell r="H725">
            <v>42000</v>
          </cell>
        </row>
        <row r="726">
          <cell r="C726" t="str">
            <v>PC004</v>
          </cell>
          <cell r="D726" t="str">
            <v>Tắc xí muội 1kg/hũ</v>
          </cell>
          <cell r="E726" t="str">
            <v>Hũ</v>
          </cell>
          <cell r="F726">
            <v>7</v>
          </cell>
          <cell r="G726">
            <v>36000</v>
          </cell>
          <cell r="H726">
            <v>252000</v>
          </cell>
        </row>
        <row r="727">
          <cell r="C727" t="str">
            <v>PC005</v>
          </cell>
          <cell r="D727" t="str">
            <v>Thạch kiwi 2.2kg/hộp</v>
          </cell>
          <cell r="E727" t="str">
            <v>Hủ</v>
          </cell>
          <cell r="F727">
            <v>2</v>
          </cell>
          <cell r="G727">
            <v>68187.5</v>
          </cell>
          <cell r="H727">
            <v>136375</v>
          </cell>
        </row>
        <row r="728">
          <cell r="C728" t="str">
            <v>PC006</v>
          </cell>
          <cell r="D728" t="str">
            <v>Thạch cà phê 2.2kg/hộp</v>
          </cell>
          <cell r="E728" t="str">
            <v>Hủ</v>
          </cell>
          <cell r="F728">
            <v>3</v>
          </cell>
          <cell r="G728">
            <v>68253.333333333328</v>
          </cell>
          <cell r="H728">
            <v>204760</v>
          </cell>
        </row>
        <row r="729">
          <cell r="C729" t="str">
            <v>PC009</v>
          </cell>
          <cell r="D729" t="str">
            <v>Siro HERSHEY'S socola 680g</v>
          </cell>
          <cell r="E729" t="str">
            <v>Chai</v>
          </cell>
          <cell r="F729">
            <v>3</v>
          </cell>
          <cell r="G729">
            <v>73182</v>
          </cell>
          <cell r="H729">
            <v>219546</v>
          </cell>
        </row>
        <row r="730">
          <cell r="C730" t="str">
            <v>PC010</v>
          </cell>
          <cell r="D730" t="str">
            <v>Sinh tố dâu</v>
          </cell>
          <cell r="E730" t="str">
            <v>Chai</v>
          </cell>
          <cell r="F730">
            <v>5</v>
          </cell>
          <cell r="G730">
            <v>69313.399999999994</v>
          </cell>
          <cell r="H730">
            <v>346567</v>
          </cell>
        </row>
        <row r="731">
          <cell r="C731" t="str">
            <v>PC012</v>
          </cell>
          <cell r="D731" t="str">
            <v>Sinh tố đào</v>
          </cell>
          <cell r="E731" t="str">
            <v>Chai</v>
          </cell>
          <cell r="F731">
            <v>1</v>
          </cell>
          <cell r="G731">
            <v>75056</v>
          </cell>
          <cell r="H731">
            <v>75056</v>
          </cell>
        </row>
        <row r="732">
          <cell r="C732" t="str">
            <v>PC013</v>
          </cell>
          <cell r="D732" t="str">
            <v>Sinh tố xoài dứa</v>
          </cell>
          <cell r="E732" t="str">
            <v>Chai</v>
          </cell>
          <cell r="F732">
            <v>2</v>
          </cell>
          <cell r="G732">
            <v>78804</v>
          </cell>
          <cell r="H732">
            <v>157608</v>
          </cell>
        </row>
        <row r="733">
          <cell r="C733" t="str">
            <v>PC014</v>
          </cell>
          <cell r="D733" t="str">
            <v>Thạch Táo 2.2kg/hộp</v>
          </cell>
          <cell r="E733" t="str">
            <v>Hủ</v>
          </cell>
          <cell r="F733">
            <v>3</v>
          </cell>
          <cell r="G733">
            <v>68198</v>
          </cell>
          <cell r="H733">
            <v>204594</v>
          </cell>
        </row>
        <row r="734">
          <cell r="C734" t="str">
            <v>PC016</v>
          </cell>
          <cell r="D734" t="str">
            <v>Trà Thái đỏ 400gr</v>
          </cell>
          <cell r="E734" t="str">
            <v>Gói</v>
          </cell>
          <cell r="F734">
            <v>6</v>
          </cell>
          <cell r="G734">
            <v>54544.666666666664</v>
          </cell>
          <cell r="H734">
            <v>327268</v>
          </cell>
        </row>
        <row r="735">
          <cell r="C735" t="str">
            <v>PC017</v>
          </cell>
          <cell r="D735" t="str">
            <v>Bột Frappe Blender mix</v>
          </cell>
          <cell r="E735" t="str">
            <v>Kg</v>
          </cell>
          <cell r="F735">
            <v>6</v>
          </cell>
          <cell r="G735">
            <v>200000</v>
          </cell>
          <cell r="H735">
            <v>1200000</v>
          </cell>
        </row>
        <row r="736">
          <cell r="C736" t="str">
            <v>PC018</v>
          </cell>
          <cell r="D736" t="str">
            <v>Cà phê</v>
          </cell>
          <cell r="E736" t="str">
            <v>Kg</v>
          </cell>
          <cell r="F736">
            <v>3</v>
          </cell>
          <cell r="G736">
            <v>184998</v>
          </cell>
          <cell r="H736">
            <v>554994</v>
          </cell>
        </row>
        <row r="737">
          <cell r="C737" t="str">
            <v>PC019</v>
          </cell>
          <cell r="D737" t="str">
            <v>Xí muội</v>
          </cell>
          <cell r="E737" t="str">
            <v>Kg</v>
          </cell>
          <cell r="F737">
            <v>1</v>
          </cell>
          <cell r="G737">
            <v>90000</v>
          </cell>
          <cell r="H737">
            <v>90000</v>
          </cell>
        </row>
        <row r="738">
          <cell r="C738" t="str">
            <v>PC022</v>
          </cell>
          <cell r="D738" t="str">
            <v>Sữa tươi Vinamilk</v>
          </cell>
          <cell r="E738" t="str">
            <v>Hộp</v>
          </cell>
          <cell r="F738">
            <v>38</v>
          </cell>
          <cell r="G738">
            <v>26203.263157894737</v>
          </cell>
          <cell r="H738">
            <v>995724</v>
          </cell>
        </row>
        <row r="739">
          <cell r="C739" t="str">
            <v>PC063</v>
          </cell>
          <cell r="D739" t="str">
            <v>Syrup Peach 700ml</v>
          </cell>
          <cell r="E739" t="str">
            <v>Chai</v>
          </cell>
          <cell r="F739">
            <v>16</v>
          </cell>
          <cell r="G739">
            <v>241818</v>
          </cell>
          <cell r="H739">
            <v>3869088</v>
          </cell>
        </row>
        <row r="740">
          <cell r="C740" t="str">
            <v>PC045</v>
          </cell>
          <cell r="D740" t="str">
            <v>Nước ép ổi Sun-up</v>
          </cell>
          <cell r="E740" t="str">
            <v>Chai</v>
          </cell>
          <cell r="F740">
            <v>4</v>
          </cell>
          <cell r="G740">
            <v>91846.75</v>
          </cell>
          <cell r="H740">
            <v>367387</v>
          </cell>
        </row>
        <row r="741">
          <cell r="C741" t="str">
            <v>KH028</v>
          </cell>
          <cell r="D741" t="str">
            <v>Gaz Isi cream chargers 0079</v>
          </cell>
          <cell r="E741" t="str">
            <v>Ống</v>
          </cell>
          <cell r="F741">
            <v>50</v>
          </cell>
          <cell r="G741">
            <v>8680</v>
          </cell>
          <cell r="H741">
            <v>434000</v>
          </cell>
        </row>
        <row r="742">
          <cell r="C742">
            <v>0</v>
          </cell>
          <cell r="D742" t="str">
            <v>Tổng cộng</v>
          </cell>
          <cell r="E742">
            <v>0</v>
          </cell>
          <cell r="F742">
            <v>0</v>
          </cell>
          <cell r="G742" t="e">
            <v>#DIV/0!</v>
          </cell>
          <cell r="H742">
            <v>0</v>
          </cell>
        </row>
        <row r="743">
          <cell r="C743">
            <v>0</v>
          </cell>
          <cell r="D743" t="str">
            <v>ĐỒNG PHỤC&amp;BHLĐ</v>
          </cell>
          <cell r="E743">
            <v>0</v>
          </cell>
          <cell r="F743">
            <v>0</v>
          </cell>
          <cell r="G743" t="e">
            <v>#DIV/0!</v>
          </cell>
          <cell r="H743">
            <v>0</v>
          </cell>
        </row>
        <row r="744">
          <cell r="C744" t="str">
            <v>BH003</v>
          </cell>
          <cell r="D744" t="str">
            <v>Găng tay Vinyl</v>
          </cell>
          <cell r="E744" t="str">
            <v>Hộp</v>
          </cell>
          <cell r="F744">
            <v>19</v>
          </cell>
          <cell r="G744">
            <v>72000.263157894733</v>
          </cell>
          <cell r="H744">
            <v>1368005</v>
          </cell>
        </row>
        <row r="745">
          <cell r="C745" t="str">
            <v>BH001</v>
          </cell>
          <cell r="D745" t="str">
            <v>Nón bếp thấp bằng giấy</v>
          </cell>
          <cell r="E745" t="str">
            <v>Cái</v>
          </cell>
          <cell r="F745">
            <v>0</v>
          </cell>
          <cell r="G745" t="e">
            <v>#DIV/0!</v>
          </cell>
          <cell r="H745">
            <v>0</v>
          </cell>
        </row>
        <row r="746">
          <cell r="C746" t="str">
            <v>BH002</v>
          </cell>
          <cell r="D746" t="str">
            <v>Nón bếp giấy lớn</v>
          </cell>
          <cell r="E746" t="str">
            <v>Cái</v>
          </cell>
          <cell r="F746">
            <v>0</v>
          </cell>
          <cell r="G746" t="e">
            <v>#DIV/0!</v>
          </cell>
          <cell r="H746">
            <v>0</v>
          </cell>
        </row>
        <row r="747">
          <cell r="C747" t="str">
            <v>BH004</v>
          </cell>
          <cell r="D747" t="str">
            <v>Bao tay nướng</v>
          </cell>
          <cell r="E747" t="str">
            <v>Đôi</v>
          </cell>
          <cell r="F747">
            <v>0</v>
          </cell>
          <cell r="G747" t="e">
            <v>#DIV/0!</v>
          </cell>
          <cell r="H747">
            <v>0</v>
          </cell>
        </row>
        <row r="748">
          <cell r="C748" t="str">
            <v>BH005</v>
          </cell>
          <cell r="D748" t="str">
            <v>Bao tay len</v>
          </cell>
          <cell r="E748" t="str">
            <v>Đôi</v>
          </cell>
          <cell r="F748">
            <v>0</v>
          </cell>
          <cell r="G748" t="e">
            <v>#DIV/0!</v>
          </cell>
          <cell r="H748">
            <v>0</v>
          </cell>
        </row>
        <row r="749">
          <cell r="C749" t="str">
            <v>BH023</v>
          </cell>
          <cell r="D749" t="str">
            <v>Khẩu trang y tế</v>
          </cell>
          <cell r="E749" t="str">
            <v>Hộp</v>
          </cell>
          <cell r="F749">
            <v>4</v>
          </cell>
          <cell r="G749">
            <v>30000</v>
          </cell>
          <cell r="H749">
            <v>120000</v>
          </cell>
        </row>
        <row r="750">
          <cell r="C750">
            <v>0</v>
          </cell>
          <cell r="D750" t="str">
            <v>Tổng cộng</v>
          </cell>
          <cell r="E750">
            <v>0</v>
          </cell>
          <cell r="F750">
            <v>0</v>
          </cell>
          <cell r="G750" t="e">
            <v>#DIV/0!</v>
          </cell>
          <cell r="H750">
            <v>0</v>
          </cell>
        </row>
        <row r="751">
          <cell r="C751">
            <v>0</v>
          </cell>
          <cell r="D751" t="str">
            <v>VẬT DỤNG VỆ SINH</v>
          </cell>
          <cell r="E751">
            <v>0</v>
          </cell>
          <cell r="F751">
            <v>0</v>
          </cell>
          <cell r="G751" t="e">
            <v>#DIV/0!</v>
          </cell>
          <cell r="H751">
            <v>0</v>
          </cell>
        </row>
        <row r="752">
          <cell r="C752" t="str">
            <v>VS001</v>
          </cell>
          <cell r="D752" t="str">
            <v>Nước rửa chén</v>
          </cell>
          <cell r="E752" t="str">
            <v>Lít</v>
          </cell>
          <cell r="F752">
            <v>0</v>
          </cell>
          <cell r="G752" t="e">
            <v>#DIV/0!</v>
          </cell>
          <cell r="H752">
            <v>0</v>
          </cell>
        </row>
        <row r="753">
          <cell r="C753" t="str">
            <v>VS002</v>
          </cell>
          <cell r="D753" t="str">
            <v>Nước lau nhà</v>
          </cell>
          <cell r="E753" t="str">
            <v>Lít</v>
          </cell>
          <cell r="F753">
            <v>4</v>
          </cell>
          <cell r="G753">
            <v>20000</v>
          </cell>
          <cell r="H753">
            <v>80000</v>
          </cell>
        </row>
        <row r="754">
          <cell r="C754" t="str">
            <v>VS003</v>
          </cell>
          <cell r="D754" t="str">
            <v>Nước lau kiếng</v>
          </cell>
          <cell r="E754" t="str">
            <v>Chai</v>
          </cell>
          <cell r="F754">
            <v>1</v>
          </cell>
          <cell r="G754">
            <v>25000</v>
          </cell>
          <cell r="H754">
            <v>25000</v>
          </cell>
        </row>
        <row r="755">
          <cell r="C755" t="str">
            <v>VS004</v>
          </cell>
          <cell r="D755" t="str">
            <v>Nước rửa tay</v>
          </cell>
          <cell r="E755" t="str">
            <v>Chai</v>
          </cell>
          <cell r="F755">
            <v>0</v>
          </cell>
          <cell r="G755" t="e">
            <v>#DIV/0!</v>
          </cell>
          <cell r="H755">
            <v>0</v>
          </cell>
        </row>
        <row r="756">
          <cell r="C756" t="str">
            <v>VS005</v>
          </cell>
          <cell r="D756" t="str">
            <v>Nước tẩy Javel</v>
          </cell>
          <cell r="E756" t="str">
            <v>Chai</v>
          </cell>
          <cell r="F756">
            <v>0</v>
          </cell>
          <cell r="G756" t="e">
            <v>#DIV/0!</v>
          </cell>
          <cell r="H756">
            <v>0</v>
          </cell>
        </row>
        <row r="757">
          <cell r="C757" t="str">
            <v>VS007</v>
          </cell>
          <cell r="D757" t="str">
            <v>Tẩy sàn Sumo</v>
          </cell>
          <cell r="E757" t="str">
            <v>Chai</v>
          </cell>
          <cell r="F757">
            <v>0</v>
          </cell>
          <cell r="G757" t="e">
            <v>#DIV/0!</v>
          </cell>
          <cell r="H757">
            <v>0</v>
          </cell>
        </row>
        <row r="758">
          <cell r="C758" t="str">
            <v>VS012</v>
          </cell>
          <cell r="D758" t="str">
            <v>Xà bông VISO</v>
          </cell>
          <cell r="E758" t="str">
            <v>Gói</v>
          </cell>
          <cell r="F758">
            <v>0</v>
          </cell>
          <cell r="G758" t="e">
            <v>#DIV/0!</v>
          </cell>
          <cell r="H758">
            <v>0</v>
          </cell>
        </row>
        <row r="759">
          <cell r="C759" t="str">
            <v>VS013</v>
          </cell>
          <cell r="D759" t="str">
            <v>Cước mouse</v>
          </cell>
          <cell r="E759" t="str">
            <v>cái</v>
          </cell>
          <cell r="F759">
            <v>4</v>
          </cell>
          <cell r="G759">
            <v>5000</v>
          </cell>
          <cell r="H759">
            <v>20000</v>
          </cell>
        </row>
        <row r="760">
          <cell r="C760" t="str">
            <v>VS014</v>
          </cell>
          <cell r="D760" t="str">
            <v>Cước nhôm</v>
          </cell>
          <cell r="E760" t="str">
            <v>cái</v>
          </cell>
          <cell r="F760">
            <v>0</v>
          </cell>
          <cell r="G760" t="e">
            <v>#DIV/0!</v>
          </cell>
          <cell r="H760">
            <v>0</v>
          </cell>
        </row>
        <row r="761">
          <cell r="C761" t="str">
            <v>VS016</v>
          </cell>
          <cell r="D761" t="str">
            <v>Khăn giấy vuông</v>
          </cell>
          <cell r="E761" t="str">
            <v>Xấp</v>
          </cell>
          <cell r="F761">
            <v>40</v>
          </cell>
          <cell r="G761">
            <v>9599.625</v>
          </cell>
          <cell r="H761">
            <v>383985</v>
          </cell>
        </row>
        <row r="762">
          <cell r="C762" t="str">
            <v>VS017</v>
          </cell>
          <cell r="D762" t="str">
            <v>Chổi cỏ</v>
          </cell>
          <cell r="E762" t="str">
            <v>Cây</v>
          </cell>
          <cell r="F762">
            <v>0</v>
          </cell>
          <cell r="G762" t="e">
            <v>#DIV/0!</v>
          </cell>
          <cell r="H762">
            <v>0</v>
          </cell>
        </row>
        <row r="763">
          <cell r="C763" t="str">
            <v>VS019</v>
          </cell>
          <cell r="D763" t="str">
            <v>Ky hốt rác hộp</v>
          </cell>
          <cell r="E763" t="str">
            <v>Cái</v>
          </cell>
          <cell r="F763">
            <v>0</v>
          </cell>
          <cell r="G763" t="e">
            <v>#DIV/0!</v>
          </cell>
          <cell r="H763">
            <v>0</v>
          </cell>
        </row>
        <row r="764">
          <cell r="C764" t="str">
            <v>VS022</v>
          </cell>
          <cell r="D764" t="str">
            <v>Bao rác đen</v>
          </cell>
          <cell r="E764" t="str">
            <v>Kg</v>
          </cell>
          <cell r="F764">
            <v>17</v>
          </cell>
          <cell r="G764">
            <v>28548.117647058825</v>
          </cell>
          <cell r="H764">
            <v>485318</v>
          </cell>
        </row>
        <row r="765">
          <cell r="C765" t="str">
            <v>VS030</v>
          </cell>
          <cell r="D765" t="str">
            <v>Khăn lau trắng</v>
          </cell>
          <cell r="E765" t="str">
            <v>Cái</v>
          </cell>
          <cell r="F765">
            <v>10</v>
          </cell>
          <cell r="G765">
            <v>10000</v>
          </cell>
          <cell r="H765">
            <v>100000</v>
          </cell>
        </row>
        <row r="766">
          <cell r="C766" t="str">
            <v>VS040</v>
          </cell>
          <cell r="D766" t="str">
            <v>Khăn giấy lau tay</v>
          </cell>
          <cell r="E766" t="str">
            <v>Xấp</v>
          </cell>
          <cell r="F766">
            <v>10</v>
          </cell>
          <cell r="G766">
            <v>8182</v>
          </cell>
          <cell r="H766">
            <v>81820</v>
          </cell>
        </row>
        <row r="767">
          <cell r="C767" t="str">
            <v>VS047</v>
          </cell>
          <cell r="D767" t="str">
            <v>Khăn lau vàng</v>
          </cell>
          <cell r="E767" t="str">
            <v>Cái</v>
          </cell>
          <cell r="F767">
            <v>5</v>
          </cell>
          <cell r="G767">
            <v>5000</v>
          </cell>
          <cell r="H767">
            <v>25000</v>
          </cell>
        </row>
        <row r="768">
          <cell r="C768" t="str">
            <v>VS048</v>
          </cell>
          <cell r="D768" t="str">
            <v>khăn lau nâu</v>
          </cell>
          <cell r="E768" t="str">
            <v>cái</v>
          </cell>
          <cell r="F768">
            <v>10</v>
          </cell>
          <cell r="G768">
            <v>5000</v>
          </cell>
          <cell r="H768">
            <v>50000</v>
          </cell>
        </row>
        <row r="769">
          <cell r="C769" t="str">
            <v>VS051</v>
          </cell>
          <cell r="D769" t="str">
            <v>Khăn lau màu hồng</v>
          </cell>
          <cell r="E769" t="str">
            <v>Cái</v>
          </cell>
          <cell r="F769">
            <v>5</v>
          </cell>
          <cell r="G769">
            <v>5000</v>
          </cell>
          <cell r="H769">
            <v>25000</v>
          </cell>
        </row>
        <row r="770">
          <cell r="C770" t="str">
            <v>KH014</v>
          </cell>
          <cell r="D770" t="str">
            <v>Cây lau nhà</v>
          </cell>
          <cell r="E770" t="str">
            <v>Cái</v>
          </cell>
          <cell r="F770">
            <v>0</v>
          </cell>
          <cell r="G770" t="e">
            <v>#DIV/0!</v>
          </cell>
          <cell r="H770">
            <v>0</v>
          </cell>
        </row>
        <row r="771">
          <cell r="C771" t="str">
            <v>KH015</v>
          </cell>
          <cell r="D771" t="str">
            <v>Cây lau kính</v>
          </cell>
          <cell r="E771" t="str">
            <v>Cây</v>
          </cell>
          <cell r="F771">
            <v>0</v>
          </cell>
          <cell r="G771" t="e">
            <v>#DIV/0!</v>
          </cell>
          <cell r="H771">
            <v>0</v>
          </cell>
        </row>
        <row r="772">
          <cell r="C772">
            <v>0</v>
          </cell>
          <cell r="D772" t="str">
            <v>Tổng cộng</v>
          </cell>
          <cell r="E772">
            <v>0</v>
          </cell>
          <cell r="F772">
            <v>0</v>
          </cell>
          <cell r="G772" t="e">
            <v>#DIV/0!</v>
          </cell>
          <cell r="H772">
            <v>0</v>
          </cell>
        </row>
        <row r="773">
          <cell r="C773">
            <v>0</v>
          </cell>
          <cell r="D773" t="str">
            <v>VĂN PHÒNG PHẨM</v>
          </cell>
          <cell r="E773">
            <v>0</v>
          </cell>
          <cell r="F773">
            <v>0</v>
          </cell>
          <cell r="G773" t="e">
            <v>#DIV/0!</v>
          </cell>
          <cell r="H773">
            <v>0</v>
          </cell>
        </row>
        <row r="774">
          <cell r="C774" t="str">
            <v>VPP001</v>
          </cell>
          <cell r="D774" t="str">
            <v>Giấy Fax nhiệt</v>
          </cell>
          <cell r="E774" t="str">
            <v>Cuộn</v>
          </cell>
          <cell r="F774">
            <v>20</v>
          </cell>
          <cell r="G774">
            <v>16406</v>
          </cell>
          <cell r="H774">
            <v>328120</v>
          </cell>
        </row>
        <row r="775">
          <cell r="C775" t="str">
            <v>VPP002</v>
          </cell>
          <cell r="D775" t="str">
            <v>Giấy bấm giá</v>
          </cell>
          <cell r="E775" t="str">
            <v>Hộp</v>
          </cell>
          <cell r="F775">
            <v>0</v>
          </cell>
          <cell r="G775" t="e">
            <v>#DIV/0!</v>
          </cell>
          <cell r="H775">
            <v>0</v>
          </cell>
        </row>
        <row r="776">
          <cell r="C776" t="str">
            <v>VPP004</v>
          </cell>
          <cell r="D776" t="str">
            <v>Giấy A4</v>
          </cell>
          <cell r="E776" t="str">
            <v>Xấp</v>
          </cell>
          <cell r="F776">
            <v>0</v>
          </cell>
          <cell r="G776" t="e">
            <v>#DIV/0!</v>
          </cell>
          <cell r="H776">
            <v>0</v>
          </cell>
        </row>
        <row r="777">
          <cell r="C777" t="str">
            <v>VPP011</v>
          </cell>
          <cell r="D777" t="str">
            <v>Dây thun</v>
          </cell>
          <cell r="E777" t="str">
            <v>Bịch</v>
          </cell>
          <cell r="F777">
            <v>0</v>
          </cell>
          <cell r="G777" t="e">
            <v>#DIV/0!</v>
          </cell>
          <cell r="H777">
            <v>0</v>
          </cell>
        </row>
        <row r="778">
          <cell r="C778" t="str">
            <v>VPP012</v>
          </cell>
          <cell r="D778" t="str">
            <v>Hóa đơn bán lẻ</v>
          </cell>
          <cell r="E778" t="str">
            <v>Cuốn</v>
          </cell>
          <cell r="F778">
            <v>0</v>
          </cell>
          <cell r="G778" t="e">
            <v>#DIV/0!</v>
          </cell>
          <cell r="H778">
            <v>0</v>
          </cell>
        </row>
        <row r="779">
          <cell r="C779" t="str">
            <v>VPP013</v>
          </cell>
          <cell r="D779" t="str">
            <v>Kéo</v>
          </cell>
          <cell r="E779" t="str">
            <v>Cái</v>
          </cell>
          <cell r="F779">
            <v>0</v>
          </cell>
          <cell r="G779" t="e">
            <v>#DIV/0!</v>
          </cell>
          <cell r="H779">
            <v>0</v>
          </cell>
        </row>
        <row r="780">
          <cell r="C780" t="str">
            <v>VPP017</v>
          </cell>
          <cell r="D780" t="str">
            <v>Biên nhận đặt bánh</v>
          </cell>
          <cell r="E780" t="str">
            <v>Cuốn</v>
          </cell>
          <cell r="F780">
            <v>0</v>
          </cell>
          <cell r="G780" t="e">
            <v>#DIV/0!</v>
          </cell>
          <cell r="H780">
            <v>0</v>
          </cell>
        </row>
        <row r="781">
          <cell r="C781" t="str">
            <v>VPP020</v>
          </cell>
          <cell r="D781" t="str">
            <v>Băng keo trong 1P2</v>
          </cell>
          <cell r="E781" t="str">
            <v>Cuộn</v>
          </cell>
          <cell r="F781">
            <v>10</v>
          </cell>
          <cell r="G781">
            <v>4000</v>
          </cell>
          <cell r="H781">
            <v>40000</v>
          </cell>
        </row>
        <row r="782">
          <cell r="C782" t="str">
            <v>VPP021</v>
          </cell>
          <cell r="D782" t="str">
            <v>Bìa Sơ mi</v>
          </cell>
          <cell r="E782" t="str">
            <v>Cái</v>
          </cell>
          <cell r="F782">
            <v>0</v>
          </cell>
          <cell r="G782" t="e">
            <v>#DIV/0!</v>
          </cell>
          <cell r="H782">
            <v>0</v>
          </cell>
        </row>
        <row r="783">
          <cell r="C783" t="str">
            <v>VPP104</v>
          </cell>
          <cell r="D783" t="str">
            <v>BẢNG NOTE</v>
          </cell>
          <cell r="E783" t="str">
            <v>CÁI</v>
          </cell>
          <cell r="F783">
            <v>1</v>
          </cell>
          <cell r="G783">
            <v>120000</v>
          </cell>
          <cell r="H783">
            <v>120000</v>
          </cell>
        </row>
        <row r="784">
          <cell r="C784" t="str">
            <v>VPP024</v>
          </cell>
          <cell r="D784" t="str">
            <v>Tập 100 trang</v>
          </cell>
          <cell r="E784" t="str">
            <v>Cuốn</v>
          </cell>
          <cell r="F784">
            <v>0</v>
          </cell>
          <cell r="G784" t="e">
            <v>#DIV/0!</v>
          </cell>
          <cell r="H784">
            <v>0</v>
          </cell>
        </row>
        <row r="785">
          <cell r="C785" t="str">
            <v>VPP025</v>
          </cell>
          <cell r="D785" t="str">
            <v>Tập 200 trang</v>
          </cell>
          <cell r="E785" t="str">
            <v>Cuốn</v>
          </cell>
          <cell r="F785">
            <v>0</v>
          </cell>
          <cell r="G785" t="e">
            <v>#DIV/0!</v>
          </cell>
          <cell r="H785">
            <v>0</v>
          </cell>
        </row>
        <row r="786">
          <cell r="C786" t="str">
            <v>VPP027</v>
          </cell>
          <cell r="D786" t="str">
            <v>Kim bấm 10</v>
          </cell>
          <cell r="E786" t="str">
            <v>Cái</v>
          </cell>
          <cell r="F786">
            <v>0</v>
          </cell>
          <cell r="G786" t="e">
            <v>#DIV/0!</v>
          </cell>
          <cell r="H786">
            <v>0</v>
          </cell>
        </row>
        <row r="787">
          <cell r="C787" t="str">
            <v>VPP031</v>
          </cell>
          <cell r="D787" t="str">
            <v>Bút lông dầu</v>
          </cell>
          <cell r="E787" t="str">
            <v>Cây</v>
          </cell>
          <cell r="F787">
            <v>0</v>
          </cell>
          <cell r="G787" t="e">
            <v>#DIV/0!</v>
          </cell>
          <cell r="H787">
            <v>0</v>
          </cell>
        </row>
        <row r="788">
          <cell r="C788" t="str">
            <v>VPP035</v>
          </cell>
          <cell r="D788" t="str">
            <v>Bìa nút</v>
          </cell>
          <cell r="E788" t="str">
            <v>Cái</v>
          </cell>
          <cell r="F788">
            <v>0</v>
          </cell>
          <cell r="G788" t="e">
            <v>#DIV/0!</v>
          </cell>
          <cell r="H788">
            <v>0</v>
          </cell>
        </row>
        <row r="789">
          <cell r="C789" t="str">
            <v>VPP037</v>
          </cell>
          <cell r="D789" t="str">
            <v>Bút lông dầu</v>
          </cell>
          <cell r="E789" t="str">
            <v>Cây</v>
          </cell>
          <cell r="F789">
            <v>0</v>
          </cell>
          <cell r="G789" t="e">
            <v>#DIV/0!</v>
          </cell>
          <cell r="H789">
            <v>0</v>
          </cell>
        </row>
        <row r="790">
          <cell r="C790" t="str">
            <v>VPP040</v>
          </cell>
          <cell r="D790" t="str">
            <v>Bút xóa</v>
          </cell>
          <cell r="E790" t="str">
            <v>Cây</v>
          </cell>
          <cell r="F790">
            <v>0</v>
          </cell>
          <cell r="G790" t="e">
            <v>#DIV/0!</v>
          </cell>
          <cell r="H790">
            <v>0</v>
          </cell>
        </row>
        <row r="791">
          <cell r="C791" t="str">
            <v>VPP041</v>
          </cell>
          <cell r="D791" t="str">
            <v>Bút bi</v>
          </cell>
          <cell r="E791" t="str">
            <v>Cây</v>
          </cell>
          <cell r="F791">
            <v>0</v>
          </cell>
          <cell r="G791" t="e">
            <v>#DIV/0!</v>
          </cell>
          <cell r="H791">
            <v>0</v>
          </cell>
        </row>
        <row r="792">
          <cell r="C792" t="str">
            <v>VPP053</v>
          </cell>
          <cell r="D792" t="str">
            <v>kim kẹp nhỏ</v>
          </cell>
          <cell r="E792" t="str">
            <v>hộp</v>
          </cell>
          <cell r="F792">
            <v>0</v>
          </cell>
          <cell r="G792" t="e">
            <v>#DIV/0!</v>
          </cell>
          <cell r="H792">
            <v>0</v>
          </cell>
        </row>
        <row r="793">
          <cell r="C793" t="str">
            <v>VPP070</v>
          </cell>
          <cell r="D793" t="str">
            <v>Cắt băng keo</v>
          </cell>
          <cell r="E793" t="str">
            <v>Cái</v>
          </cell>
          <cell r="F793">
            <v>0</v>
          </cell>
          <cell r="G793" t="e">
            <v>#DIV/0!</v>
          </cell>
          <cell r="H793">
            <v>0</v>
          </cell>
        </row>
        <row r="794">
          <cell r="C794" t="str">
            <v>VPP076</v>
          </cell>
          <cell r="D794" t="str">
            <v>Máy bấm giá</v>
          </cell>
          <cell r="E794" t="str">
            <v>Cái</v>
          </cell>
          <cell r="F794">
            <v>0</v>
          </cell>
          <cell r="G794" t="e">
            <v>#DIV/0!</v>
          </cell>
          <cell r="H794">
            <v>0</v>
          </cell>
        </row>
        <row r="795">
          <cell r="C795" t="str">
            <v>VPP081</v>
          </cell>
          <cell r="D795" t="str">
            <v>Bao thư</v>
          </cell>
          <cell r="E795" t="str">
            <v>Xấp</v>
          </cell>
          <cell r="F795">
            <v>0</v>
          </cell>
          <cell r="G795" t="e">
            <v>#DIV/0!</v>
          </cell>
          <cell r="H795">
            <v>0</v>
          </cell>
        </row>
        <row r="796">
          <cell r="C796">
            <v>0</v>
          </cell>
          <cell r="D796" t="str">
            <v>Tổng cộng</v>
          </cell>
          <cell r="E796">
            <v>0</v>
          </cell>
          <cell r="F796">
            <v>0</v>
          </cell>
          <cell r="G796" t="e">
            <v>#DIV/0!</v>
          </cell>
          <cell r="H796">
            <v>0</v>
          </cell>
        </row>
        <row r="797">
          <cell r="C797" t="str">
            <v/>
          </cell>
          <cell r="D797" t="str">
            <v>BÁN THÀNH PHẨM</v>
          </cell>
          <cell r="E797">
            <v>0</v>
          </cell>
          <cell r="F797">
            <v>0</v>
          </cell>
          <cell r="G797" t="e">
            <v>#DIV/0!</v>
          </cell>
          <cell r="H797">
            <v>0</v>
          </cell>
        </row>
        <row r="798">
          <cell r="C798" t="str">
            <v>BT001</v>
          </cell>
          <cell r="D798" t="str">
            <v>Croissant</v>
          </cell>
          <cell r="E798" t="str">
            <v>Cái</v>
          </cell>
          <cell r="F798">
            <v>250</v>
          </cell>
          <cell r="G798">
            <v>5200</v>
          </cell>
          <cell r="H798">
            <v>1300000</v>
          </cell>
        </row>
        <row r="799">
          <cell r="C799" t="str">
            <v>BT002</v>
          </cell>
          <cell r="D799" t="str">
            <v>Croissant Mini</v>
          </cell>
          <cell r="E799" t="str">
            <v>Cái</v>
          </cell>
          <cell r="F799">
            <v>0</v>
          </cell>
          <cell r="G799" t="e">
            <v>#DIV/0!</v>
          </cell>
          <cell r="H799">
            <v>0</v>
          </cell>
        </row>
        <row r="800">
          <cell r="C800" t="str">
            <v>BT003</v>
          </cell>
          <cell r="D800" t="str">
            <v>Danish Tròn</v>
          </cell>
          <cell r="E800" t="str">
            <v>Cái</v>
          </cell>
          <cell r="F800">
            <v>200</v>
          </cell>
          <cell r="G800">
            <v>5200</v>
          </cell>
          <cell r="H800">
            <v>1040000</v>
          </cell>
        </row>
        <row r="801">
          <cell r="C801" t="str">
            <v>BT004</v>
          </cell>
          <cell r="D801" t="str">
            <v>Danish Tròn nhỏ</v>
          </cell>
          <cell r="E801" t="str">
            <v>Cái</v>
          </cell>
          <cell r="F801">
            <v>0</v>
          </cell>
          <cell r="G801" t="e">
            <v>#DIV/0!</v>
          </cell>
          <cell r="H801">
            <v>0</v>
          </cell>
        </row>
        <row r="802">
          <cell r="C802" t="str">
            <v>BT005</v>
          </cell>
          <cell r="D802" t="str">
            <v>Danish vuông</v>
          </cell>
          <cell r="E802" t="str">
            <v>Cái</v>
          </cell>
          <cell r="F802">
            <v>200</v>
          </cell>
          <cell r="G802">
            <v>5200</v>
          </cell>
          <cell r="H802">
            <v>1040000</v>
          </cell>
        </row>
        <row r="803">
          <cell r="C803" t="str">
            <v>BT006</v>
          </cell>
          <cell r="D803" t="str">
            <v>Danish Bar</v>
          </cell>
          <cell r="E803" t="str">
            <v>Mâm</v>
          </cell>
          <cell r="F803">
            <v>0</v>
          </cell>
          <cell r="G803" t="e">
            <v>#DIV/0!</v>
          </cell>
          <cell r="H803">
            <v>0</v>
          </cell>
        </row>
        <row r="804">
          <cell r="C804" t="str">
            <v>BT007</v>
          </cell>
          <cell r="D804" t="str">
            <v>Puff</v>
          </cell>
          <cell r="E804" t="str">
            <v>Cái</v>
          </cell>
          <cell r="F804">
            <v>0</v>
          </cell>
          <cell r="G804" t="e">
            <v>#DIV/0!</v>
          </cell>
          <cell r="H804">
            <v>0</v>
          </cell>
        </row>
        <row r="805">
          <cell r="C805" t="str">
            <v>BT008</v>
          </cell>
          <cell r="D805" t="str">
            <v>Smart Alex</v>
          </cell>
          <cell r="E805" t="str">
            <v>Cục</v>
          </cell>
          <cell r="F805">
            <v>3</v>
          </cell>
          <cell r="G805">
            <v>128000</v>
          </cell>
          <cell r="H805">
            <v>384000</v>
          </cell>
        </row>
        <row r="806">
          <cell r="C806" t="str">
            <v>BT009</v>
          </cell>
          <cell r="D806" t="str">
            <v>Croissant Ham</v>
          </cell>
          <cell r="E806" t="str">
            <v>Cái</v>
          </cell>
          <cell r="F806">
            <v>0</v>
          </cell>
          <cell r="G806" t="e">
            <v>#DIV/0!</v>
          </cell>
          <cell r="H806">
            <v>0</v>
          </cell>
        </row>
        <row r="807">
          <cell r="C807" t="str">
            <v>BT010</v>
          </cell>
          <cell r="D807" t="str">
            <v>Croissant 12×8</v>
          </cell>
          <cell r="E807" t="str">
            <v>Cái</v>
          </cell>
          <cell r="F807">
            <v>100</v>
          </cell>
          <cell r="G807">
            <v>5200</v>
          </cell>
          <cell r="H807">
            <v>520000</v>
          </cell>
        </row>
        <row r="808">
          <cell r="C808" t="str">
            <v>BT011</v>
          </cell>
          <cell r="D808" t="str">
            <v>Danish lê</v>
          </cell>
          <cell r="E808" t="str">
            <v>Cái</v>
          </cell>
          <cell r="F808">
            <v>0</v>
          </cell>
          <cell r="G808" t="e">
            <v>#DIV/0!</v>
          </cell>
          <cell r="H808">
            <v>0</v>
          </cell>
        </row>
        <row r="809">
          <cell r="C809" t="str">
            <v>BT012</v>
          </cell>
          <cell r="D809" t="str">
            <v>Only U Topping</v>
          </cell>
          <cell r="E809" t="str">
            <v>Cục</v>
          </cell>
          <cell r="F809">
            <v>0</v>
          </cell>
          <cell r="G809" t="e">
            <v>#DIV/0!</v>
          </cell>
          <cell r="H809">
            <v>0</v>
          </cell>
        </row>
        <row r="810">
          <cell r="C810" t="str">
            <v>BT013</v>
          </cell>
          <cell r="D810" t="str">
            <v>Chinese Pastry</v>
          </cell>
          <cell r="E810" t="str">
            <v>Cục</v>
          </cell>
          <cell r="F810">
            <v>1</v>
          </cell>
          <cell r="G810">
            <v>76000</v>
          </cell>
          <cell r="H810">
            <v>76000</v>
          </cell>
        </row>
        <row r="811">
          <cell r="C811" t="str">
            <v>BT014</v>
          </cell>
          <cell r="D811" t="str">
            <v>Chocolate Mêxico</v>
          </cell>
          <cell r="E811" t="str">
            <v>Mâm</v>
          </cell>
          <cell r="F811">
            <v>0</v>
          </cell>
          <cell r="G811" t="e">
            <v>#DIV/0!</v>
          </cell>
          <cell r="H811">
            <v>0</v>
          </cell>
        </row>
        <row r="812">
          <cell r="C812" t="str">
            <v>BT015</v>
          </cell>
          <cell r="D812" t="str">
            <v xml:space="preserve">Bột S-Mix pha </v>
          </cell>
          <cell r="E812" t="str">
            <v>gói</v>
          </cell>
          <cell r="F812">
            <v>51</v>
          </cell>
          <cell r="G812">
            <v>31000</v>
          </cell>
          <cell r="H812">
            <v>1581000</v>
          </cell>
        </row>
        <row r="813">
          <cell r="C813" t="str">
            <v>BT016</v>
          </cell>
          <cell r="D813" t="str">
            <v>Danish Bar nho</v>
          </cell>
          <cell r="E813" t="str">
            <v>Mâm</v>
          </cell>
          <cell r="F813">
            <v>0</v>
          </cell>
          <cell r="G813" t="e">
            <v>#DIV/0!</v>
          </cell>
          <cell r="H813">
            <v>0</v>
          </cell>
        </row>
        <row r="814">
          <cell r="C814" t="str">
            <v>BT017</v>
          </cell>
          <cell r="D814" t="str">
            <v>Croissant Donut</v>
          </cell>
          <cell r="E814" t="str">
            <v>Cái</v>
          </cell>
          <cell r="F814">
            <v>0</v>
          </cell>
          <cell r="G814" t="e">
            <v>#DIV/0!</v>
          </cell>
          <cell r="H814">
            <v>0</v>
          </cell>
        </row>
        <row r="815">
          <cell r="C815" t="str">
            <v>BT018</v>
          </cell>
          <cell r="D815" t="str">
            <v>Bột Japan pha</v>
          </cell>
          <cell r="E815" t="str">
            <v>Gói</v>
          </cell>
          <cell r="F815">
            <v>0</v>
          </cell>
          <cell r="G815" t="e">
            <v>#DIV/0!</v>
          </cell>
          <cell r="H815">
            <v>0</v>
          </cell>
        </row>
        <row r="816">
          <cell r="C816" t="str">
            <v>BT019</v>
          </cell>
          <cell r="D816" t="str">
            <v>Bột greentea pha</v>
          </cell>
          <cell r="E816" t="str">
            <v>Gói</v>
          </cell>
          <cell r="F816">
            <v>0</v>
          </cell>
          <cell r="G816" t="e">
            <v>#DIV/0!</v>
          </cell>
          <cell r="H816">
            <v>0</v>
          </cell>
        </row>
        <row r="817">
          <cell r="C817">
            <v>0</v>
          </cell>
          <cell r="D817" t="str">
            <v>Tổng cộng</v>
          </cell>
          <cell r="E817">
            <v>0</v>
          </cell>
          <cell r="F817">
            <v>0</v>
          </cell>
          <cell r="G817" t="e">
            <v>#DIV/0!</v>
          </cell>
          <cell r="H817">
            <v>0</v>
          </cell>
        </row>
        <row r="818">
          <cell r="C818" t="str">
            <v/>
          </cell>
          <cell r="D818" t="str">
            <v>NHÂN LÀM BÁNH</v>
          </cell>
          <cell r="E818">
            <v>0</v>
          </cell>
          <cell r="F818">
            <v>0</v>
          </cell>
          <cell r="G818" t="e">
            <v>#DIV/0!</v>
          </cell>
          <cell r="H818">
            <v>0</v>
          </cell>
        </row>
        <row r="819">
          <cell r="C819" t="str">
            <v>NH001</v>
          </cell>
          <cell r="D819" t="str">
            <v>Nhân dừa</v>
          </cell>
          <cell r="E819" t="str">
            <v>Kg</v>
          </cell>
          <cell r="F819">
            <v>24</v>
          </cell>
          <cell r="G819">
            <v>63000</v>
          </cell>
          <cell r="H819">
            <v>1512000</v>
          </cell>
        </row>
        <row r="820">
          <cell r="C820" t="str">
            <v>NH002</v>
          </cell>
          <cell r="D820" t="str">
            <v>Curry chicken</v>
          </cell>
          <cell r="E820" t="str">
            <v>Kg</v>
          </cell>
          <cell r="F820">
            <v>0</v>
          </cell>
          <cell r="G820" t="e">
            <v>#DIV/0!</v>
          </cell>
          <cell r="H820">
            <v>0</v>
          </cell>
        </row>
        <row r="821">
          <cell r="C821" t="str">
            <v>NH003</v>
          </cell>
          <cell r="D821" t="str">
            <v>Nhân gà nấm</v>
          </cell>
          <cell r="E821" t="str">
            <v>Kg</v>
          </cell>
          <cell r="F821">
            <v>12</v>
          </cell>
          <cell r="G821">
            <v>125000</v>
          </cell>
          <cell r="H821">
            <v>1500000</v>
          </cell>
        </row>
        <row r="822">
          <cell r="C822" t="str">
            <v>NH004</v>
          </cell>
          <cell r="D822" t="str">
            <v>Gà hấp</v>
          </cell>
          <cell r="E822" t="str">
            <v>Kg</v>
          </cell>
          <cell r="F822">
            <v>4.5</v>
          </cell>
          <cell r="G822">
            <v>119000</v>
          </cell>
          <cell r="H822">
            <v>535500</v>
          </cell>
        </row>
        <row r="823">
          <cell r="C823" t="str">
            <v>NH005</v>
          </cell>
          <cell r="D823" t="str">
            <v>Pork Sambal</v>
          </cell>
          <cell r="E823" t="str">
            <v>Kg</v>
          </cell>
          <cell r="F823">
            <v>7.8000000000000007</v>
          </cell>
          <cell r="G823">
            <v>139000</v>
          </cell>
          <cell r="H823">
            <v>1084200</v>
          </cell>
        </row>
        <row r="824">
          <cell r="C824" t="str">
            <v>NH006</v>
          </cell>
          <cell r="D824" t="str">
            <v>Khoai môn</v>
          </cell>
          <cell r="E824" t="str">
            <v>Kg</v>
          </cell>
          <cell r="F824">
            <v>4.3</v>
          </cell>
          <cell r="G824">
            <v>76000</v>
          </cell>
          <cell r="H824">
            <v>326800</v>
          </cell>
        </row>
        <row r="825">
          <cell r="C825" t="str">
            <v>NH007</v>
          </cell>
          <cell r="D825" t="str">
            <v>Golden Traingle</v>
          </cell>
          <cell r="E825" t="str">
            <v>Kg</v>
          </cell>
          <cell r="F825">
            <v>9.85</v>
          </cell>
          <cell r="G825">
            <v>121000</v>
          </cell>
          <cell r="H825">
            <v>1191850</v>
          </cell>
        </row>
        <row r="827">
          <cell r="F827">
            <v>38740.450000000004</v>
          </cell>
          <cell r="G827">
            <v>0</v>
          </cell>
          <cell r="H827">
            <v>144808918.5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zoomScale="102" zoomScaleNormal="102" workbookViewId="0">
      <selection activeCell="E19" sqref="E19"/>
    </sheetView>
  </sheetViews>
  <sheetFormatPr defaultColWidth="11.42578125" defaultRowHeight="14.25"/>
  <cols>
    <col min="1" max="1" width="5.42578125" style="70" customWidth="1"/>
    <col min="2" max="2" width="21.42578125" style="70" customWidth="1"/>
    <col min="3" max="3" width="9.5703125" style="70" customWidth="1"/>
    <col min="4" max="4" width="12.28515625" style="70" customWidth="1"/>
    <col min="5" max="5" width="13.7109375" style="73" bestFit="1" customWidth="1"/>
    <col min="6" max="6" width="11.42578125" style="114" customWidth="1"/>
    <col min="7" max="7" width="18.7109375" style="70" bestFit="1" customWidth="1"/>
    <col min="8" max="8" width="16.85546875" style="70" bestFit="1" customWidth="1"/>
    <col min="9" max="218" width="11.42578125" style="70"/>
    <col min="219" max="220" width="11.42578125" style="70" customWidth="1"/>
    <col min="221" max="221" width="11.28515625" style="70" customWidth="1"/>
    <col min="222" max="222" width="0.140625" style="70" customWidth="1"/>
    <col min="223" max="223" width="14.85546875" style="70" customWidth="1"/>
    <col min="224" max="224" width="8" style="70" customWidth="1"/>
    <col min="225" max="225" width="14.140625" style="70" customWidth="1"/>
    <col min="226" max="226" width="7.5703125" style="70" customWidth="1"/>
    <col min="227" max="227" width="12.85546875" style="70" customWidth="1"/>
    <col min="228" max="228" width="7.7109375" style="70" customWidth="1"/>
    <col min="229" max="229" width="13.7109375" style="70" customWidth="1"/>
    <col min="230" max="230" width="7.7109375" style="70" customWidth="1"/>
    <col min="231" max="231" width="14.28515625" style="70" customWidth="1"/>
    <col min="232" max="474" width="11.42578125" style="70"/>
    <col min="475" max="476" width="11.42578125" style="70" customWidth="1"/>
    <col min="477" max="477" width="11.28515625" style="70" customWidth="1"/>
    <col min="478" max="478" width="0.140625" style="70" customWidth="1"/>
    <col min="479" max="479" width="14.85546875" style="70" customWidth="1"/>
    <col min="480" max="480" width="8" style="70" customWidth="1"/>
    <col min="481" max="481" width="14.140625" style="70" customWidth="1"/>
    <col min="482" max="482" width="7.5703125" style="70" customWidth="1"/>
    <col min="483" max="483" width="12.85546875" style="70" customWidth="1"/>
    <col min="484" max="484" width="7.7109375" style="70" customWidth="1"/>
    <col min="485" max="485" width="13.7109375" style="70" customWidth="1"/>
    <col min="486" max="486" width="7.7109375" style="70" customWidth="1"/>
    <col min="487" max="487" width="14.28515625" style="70" customWidth="1"/>
    <col min="488" max="730" width="11.42578125" style="70"/>
    <col min="731" max="732" width="11.42578125" style="70" customWidth="1"/>
    <col min="733" max="733" width="11.28515625" style="70" customWidth="1"/>
    <col min="734" max="734" width="0.140625" style="70" customWidth="1"/>
    <col min="735" max="735" width="14.85546875" style="70" customWidth="1"/>
    <col min="736" max="736" width="8" style="70" customWidth="1"/>
    <col min="737" max="737" width="14.140625" style="70" customWidth="1"/>
    <col min="738" max="738" width="7.5703125" style="70" customWidth="1"/>
    <col min="739" max="739" width="12.85546875" style="70" customWidth="1"/>
    <col min="740" max="740" width="7.7109375" style="70" customWidth="1"/>
    <col min="741" max="741" width="13.7109375" style="70" customWidth="1"/>
    <col min="742" max="742" width="7.7109375" style="70" customWidth="1"/>
    <col min="743" max="743" width="14.28515625" style="70" customWidth="1"/>
    <col min="744" max="986" width="11.42578125" style="70"/>
    <col min="987" max="988" width="11.42578125" style="70" customWidth="1"/>
    <col min="989" max="989" width="11.28515625" style="70" customWidth="1"/>
    <col min="990" max="990" width="0.140625" style="70" customWidth="1"/>
    <col min="991" max="991" width="14.85546875" style="70" customWidth="1"/>
    <col min="992" max="992" width="8" style="70" customWidth="1"/>
    <col min="993" max="993" width="14.140625" style="70" customWidth="1"/>
    <col min="994" max="994" width="7.5703125" style="70" customWidth="1"/>
    <col min="995" max="995" width="12.85546875" style="70" customWidth="1"/>
    <col min="996" max="996" width="7.7109375" style="70" customWidth="1"/>
    <col min="997" max="997" width="13.7109375" style="70" customWidth="1"/>
    <col min="998" max="998" width="7.7109375" style="70" customWidth="1"/>
    <col min="999" max="999" width="14.28515625" style="70" customWidth="1"/>
    <col min="1000" max="1242" width="11.42578125" style="70"/>
    <col min="1243" max="1244" width="11.42578125" style="70" customWidth="1"/>
    <col min="1245" max="1245" width="11.28515625" style="70" customWidth="1"/>
    <col min="1246" max="1246" width="0.140625" style="70" customWidth="1"/>
    <col min="1247" max="1247" width="14.85546875" style="70" customWidth="1"/>
    <col min="1248" max="1248" width="8" style="70" customWidth="1"/>
    <col min="1249" max="1249" width="14.140625" style="70" customWidth="1"/>
    <col min="1250" max="1250" width="7.5703125" style="70" customWidth="1"/>
    <col min="1251" max="1251" width="12.85546875" style="70" customWidth="1"/>
    <col min="1252" max="1252" width="7.7109375" style="70" customWidth="1"/>
    <col min="1253" max="1253" width="13.7109375" style="70" customWidth="1"/>
    <col min="1254" max="1254" width="7.7109375" style="70" customWidth="1"/>
    <col min="1255" max="1255" width="14.28515625" style="70" customWidth="1"/>
    <col min="1256" max="1498" width="11.42578125" style="70"/>
    <col min="1499" max="1500" width="11.42578125" style="70" customWidth="1"/>
    <col min="1501" max="1501" width="11.28515625" style="70" customWidth="1"/>
    <col min="1502" max="1502" width="0.140625" style="70" customWidth="1"/>
    <col min="1503" max="1503" width="14.85546875" style="70" customWidth="1"/>
    <col min="1504" max="1504" width="8" style="70" customWidth="1"/>
    <col min="1505" max="1505" width="14.140625" style="70" customWidth="1"/>
    <col min="1506" max="1506" width="7.5703125" style="70" customWidth="1"/>
    <col min="1507" max="1507" width="12.85546875" style="70" customWidth="1"/>
    <col min="1508" max="1508" width="7.7109375" style="70" customWidth="1"/>
    <col min="1509" max="1509" width="13.7109375" style="70" customWidth="1"/>
    <col min="1510" max="1510" width="7.7109375" style="70" customWidth="1"/>
    <col min="1511" max="1511" width="14.28515625" style="70" customWidth="1"/>
    <col min="1512" max="1754" width="11.42578125" style="70"/>
    <col min="1755" max="1756" width="11.42578125" style="70" customWidth="1"/>
    <col min="1757" max="1757" width="11.28515625" style="70" customWidth="1"/>
    <col min="1758" max="1758" width="0.140625" style="70" customWidth="1"/>
    <col min="1759" max="1759" width="14.85546875" style="70" customWidth="1"/>
    <col min="1760" max="1760" width="8" style="70" customWidth="1"/>
    <col min="1761" max="1761" width="14.140625" style="70" customWidth="1"/>
    <col min="1762" max="1762" width="7.5703125" style="70" customWidth="1"/>
    <col min="1763" max="1763" width="12.85546875" style="70" customWidth="1"/>
    <col min="1764" max="1764" width="7.7109375" style="70" customWidth="1"/>
    <col min="1765" max="1765" width="13.7109375" style="70" customWidth="1"/>
    <col min="1766" max="1766" width="7.7109375" style="70" customWidth="1"/>
    <col min="1767" max="1767" width="14.28515625" style="70" customWidth="1"/>
    <col min="1768" max="2010" width="11.42578125" style="70"/>
    <col min="2011" max="2012" width="11.42578125" style="70" customWidth="1"/>
    <col min="2013" max="2013" width="11.28515625" style="70" customWidth="1"/>
    <col min="2014" max="2014" width="0.140625" style="70" customWidth="1"/>
    <col min="2015" max="2015" width="14.85546875" style="70" customWidth="1"/>
    <col min="2016" max="2016" width="8" style="70" customWidth="1"/>
    <col min="2017" max="2017" width="14.140625" style="70" customWidth="1"/>
    <col min="2018" max="2018" width="7.5703125" style="70" customWidth="1"/>
    <col min="2019" max="2019" width="12.85546875" style="70" customWidth="1"/>
    <col min="2020" max="2020" width="7.7109375" style="70" customWidth="1"/>
    <col min="2021" max="2021" width="13.7109375" style="70" customWidth="1"/>
    <col min="2022" max="2022" width="7.7109375" style="70" customWidth="1"/>
    <col min="2023" max="2023" width="14.28515625" style="70" customWidth="1"/>
    <col min="2024" max="2266" width="11.42578125" style="70"/>
    <col min="2267" max="2268" width="11.42578125" style="70" customWidth="1"/>
    <col min="2269" max="2269" width="11.28515625" style="70" customWidth="1"/>
    <col min="2270" max="2270" width="0.140625" style="70" customWidth="1"/>
    <col min="2271" max="2271" width="14.85546875" style="70" customWidth="1"/>
    <col min="2272" max="2272" width="8" style="70" customWidth="1"/>
    <col min="2273" max="2273" width="14.140625" style="70" customWidth="1"/>
    <col min="2274" max="2274" width="7.5703125" style="70" customWidth="1"/>
    <col min="2275" max="2275" width="12.85546875" style="70" customWidth="1"/>
    <col min="2276" max="2276" width="7.7109375" style="70" customWidth="1"/>
    <col min="2277" max="2277" width="13.7109375" style="70" customWidth="1"/>
    <col min="2278" max="2278" width="7.7109375" style="70" customWidth="1"/>
    <col min="2279" max="2279" width="14.28515625" style="70" customWidth="1"/>
    <col min="2280" max="2522" width="11.42578125" style="70"/>
    <col min="2523" max="2524" width="11.42578125" style="70" customWidth="1"/>
    <col min="2525" max="2525" width="11.28515625" style="70" customWidth="1"/>
    <col min="2526" max="2526" width="0.140625" style="70" customWidth="1"/>
    <col min="2527" max="2527" width="14.85546875" style="70" customWidth="1"/>
    <col min="2528" max="2528" width="8" style="70" customWidth="1"/>
    <col min="2529" max="2529" width="14.140625" style="70" customWidth="1"/>
    <col min="2530" max="2530" width="7.5703125" style="70" customWidth="1"/>
    <col min="2531" max="2531" width="12.85546875" style="70" customWidth="1"/>
    <col min="2532" max="2532" width="7.7109375" style="70" customWidth="1"/>
    <col min="2533" max="2533" width="13.7109375" style="70" customWidth="1"/>
    <col min="2534" max="2534" width="7.7109375" style="70" customWidth="1"/>
    <col min="2535" max="2535" width="14.28515625" style="70" customWidth="1"/>
    <col min="2536" max="2778" width="11.42578125" style="70"/>
    <col min="2779" max="2780" width="11.42578125" style="70" customWidth="1"/>
    <col min="2781" max="2781" width="11.28515625" style="70" customWidth="1"/>
    <col min="2782" max="2782" width="0.140625" style="70" customWidth="1"/>
    <col min="2783" max="2783" width="14.85546875" style="70" customWidth="1"/>
    <col min="2784" max="2784" width="8" style="70" customWidth="1"/>
    <col min="2785" max="2785" width="14.140625" style="70" customWidth="1"/>
    <col min="2786" max="2786" width="7.5703125" style="70" customWidth="1"/>
    <col min="2787" max="2787" width="12.85546875" style="70" customWidth="1"/>
    <col min="2788" max="2788" width="7.7109375" style="70" customWidth="1"/>
    <col min="2789" max="2789" width="13.7109375" style="70" customWidth="1"/>
    <col min="2790" max="2790" width="7.7109375" style="70" customWidth="1"/>
    <col min="2791" max="2791" width="14.28515625" style="70" customWidth="1"/>
    <col min="2792" max="3034" width="11.42578125" style="70"/>
    <col min="3035" max="3036" width="11.42578125" style="70" customWidth="1"/>
    <col min="3037" max="3037" width="11.28515625" style="70" customWidth="1"/>
    <col min="3038" max="3038" width="0.140625" style="70" customWidth="1"/>
    <col min="3039" max="3039" width="14.85546875" style="70" customWidth="1"/>
    <col min="3040" max="3040" width="8" style="70" customWidth="1"/>
    <col min="3041" max="3041" width="14.140625" style="70" customWidth="1"/>
    <col min="3042" max="3042" width="7.5703125" style="70" customWidth="1"/>
    <col min="3043" max="3043" width="12.85546875" style="70" customWidth="1"/>
    <col min="3044" max="3044" width="7.7109375" style="70" customWidth="1"/>
    <col min="3045" max="3045" width="13.7109375" style="70" customWidth="1"/>
    <col min="3046" max="3046" width="7.7109375" style="70" customWidth="1"/>
    <col min="3047" max="3047" width="14.28515625" style="70" customWidth="1"/>
    <col min="3048" max="3290" width="11.42578125" style="70"/>
    <col min="3291" max="3292" width="11.42578125" style="70" customWidth="1"/>
    <col min="3293" max="3293" width="11.28515625" style="70" customWidth="1"/>
    <col min="3294" max="3294" width="0.140625" style="70" customWidth="1"/>
    <col min="3295" max="3295" width="14.85546875" style="70" customWidth="1"/>
    <col min="3296" max="3296" width="8" style="70" customWidth="1"/>
    <col min="3297" max="3297" width="14.140625" style="70" customWidth="1"/>
    <col min="3298" max="3298" width="7.5703125" style="70" customWidth="1"/>
    <col min="3299" max="3299" width="12.85546875" style="70" customWidth="1"/>
    <col min="3300" max="3300" width="7.7109375" style="70" customWidth="1"/>
    <col min="3301" max="3301" width="13.7109375" style="70" customWidth="1"/>
    <col min="3302" max="3302" width="7.7109375" style="70" customWidth="1"/>
    <col min="3303" max="3303" width="14.28515625" style="70" customWidth="1"/>
    <col min="3304" max="3546" width="11.42578125" style="70"/>
    <col min="3547" max="3548" width="11.42578125" style="70" customWidth="1"/>
    <col min="3549" max="3549" width="11.28515625" style="70" customWidth="1"/>
    <col min="3550" max="3550" width="0.140625" style="70" customWidth="1"/>
    <col min="3551" max="3551" width="14.85546875" style="70" customWidth="1"/>
    <col min="3552" max="3552" width="8" style="70" customWidth="1"/>
    <col min="3553" max="3553" width="14.140625" style="70" customWidth="1"/>
    <col min="3554" max="3554" width="7.5703125" style="70" customWidth="1"/>
    <col min="3555" max="3555" width="12.85546875" style="70" customWidth="1"/>
    <col min="3556" max="3556" width="7.7109375" style="70" customWidth="1"/>
    <col min="3557" max="3557" width="13.7109375" style="70" customWidth="1"/>
    <col min="3558" max="3558" width="7.7109375" style="70" customWidth="1"/>
    <col min="3559" max="3559" width="14.28515625" style="70" customWidth="1"/>
    <col min="3560" max="3802" width="11.42578125" style="70"/>
    <col min="3803" max="3804" width="11.42578125" style="70" customWidth="1"/>
    <col min="3805" max="3805" width="11.28515625" style="70" customWidth="1"/>
    <col min="3806" max="3806" width="0.140625" style="70" customWidth="1"/>
    <col min="3807" max="3807" width="14.85546875" style="70" customWidth="1"/>
    <col min="3808" max="3808" width="8" style="70" customWidth="1"/>
    <col min="3809" max="3809" width="14.140625" style="70" customWidth="1"/>
    <col min="3810" max="3810" width="7.5703125" style="70" customWidth="1"/>
    <col min="3811" max="3811" width="12.85546875" style="70" customWidth="1"/>
    <col min="3812" max="3812" width="7.7109375" style="70" customWidth="1"/>
    <col min="3813" max="3813" width="13.7109375" style="70" customWidth="1"/>
    <col min="3814" max="3814" width="7.7109375" style="70" customWidth="1"/>
    <col min="3815" max="3815" width="14.28515625" style="70" customWidth="1"/>
    <col min="3816" max="4058" width="11.42578125" style="70"/>
    <col min="4059" max="4060" width="11.42578125" style="70" customWidth="1"/>
    <col min="4061" max="4061" width="11.28515625" style="70" customWidth="1"/>
    <col min="4062" max="4062" width="0.140625" style="70" customWidth="1"/>
    <col min="4063" max="4063" width="14.85546875" style="70" customWidth="1"/>
    <col min="4064" max="4064" width="8" style="70" customWidth="1"/>
    <col min="4065" max="4065" width="14.140625" style="70" customWidth="1"/>
    <col min="4066" max="4066" width="7.5703125" style="70" customWidth="1"/>
    <col min="4067" max="4067" width="12.85546875" style="70" customWidth="1"/>
    <col min="4068" max="4068" width="7.7109375" style="70" customWidth="1"/>
    <col min="4069" max="4069" width="13.7109375" style="70" customWidth="1"/>
    <col min="4070" max="4070" width="7.7109375" style="70" customWidth="1"/>
    <col min="4071" max="4071" width="14.28515625" style="70" customWidth="1"/>
    <col min="4072" max="4314" width="11.42578125" style="70"/>
    <col min="4315" max="4316" width="11.42578125" style="70" customWidth="1"/>
    <col min="4317" max="4317" width="11.28515625" style="70" customWidth="1"/>
    <col min="4318" max="4318" width="0.140625" style="70" customWidth="1"/>
    <col min="4319" max="4319" width="14.85546875" style="70" customWidth="1"/>
    <col min="4320" max="4320" width="8" style="70" customWidth="1"/>
    <col min="4321" max="4321" width="14.140625" style="70" customWidth="1"/>
    <col min="4322" max="4322" width="7.5703125" style="70" customWidth="1"/>
    <col min="4323" max="4323" width="12.85546875" style="70" customWidth="1"/>
    <col min="4324" max="4324" width="7.7109375" style="70" customWidth="1"/>
    <col min="4325" max="4325" width="13.7109375" style="70" customWidth="1"/>
    <col min="4326" max="4326" width="7.7109375" style="70" customWidth="1"/>
    <col min="4327" max="4327" width="14.28515625" style="70" customWidth="1"/>
    <col min="4328" max="4570" width="11.42578125" style="70"/>
    <col min="4571" max="4572" width="11.42578125" style="70" customWidth="1"/>
    <col min="4573" max="4573" width="11.28515625" style="70" customWidth="1"/>
    <col min="4574" max="4574" width="0.140625" style="70" customWidth="1"/>
    <col min="4575" max="4575" width="14.85546875" style="70" customWidth="1"/>
    <col min="4576" max="4576" width="8" style="70" customWidth="1"/>
    <col min="4577" max="4577" width="14.140625" style="70" customWidth="1"/>
    <col min="4578" max="4578" width="7.5703125" style="70" customWidth="1"/>
    <col min="4579" max="4579" width="12.85546875" style="70" customWidth="1"/>
    <col min="4580" max="4580" width="7.7109375" style="70" customWidth="1"/>
    <col min="4581" max="4581" width="13.7109375" style="70" customWidth="1"/>
    <col min="4582" max="4582" width="7.7109375" style="70" customWidth="1"/>
    <col min="4583" max="4583" width="14.28515625" style="70" customWidth="1"/>
    <col min="4584" max="4826" width="11.42578125" style="70"/>
    <col min="4827" max="4828" width="11.42578125" style="70" customWidth="1"/>
    <col min="4829" max="4829" width="11.28515625" style="70" customWidth="1"/>
    <col min="4830" max="4830" width="0.140625" style="70" customWidth="1"/>
    <col min="4831" max="4831" width="14.85546875" style="70" customWidth="1"/>
    <col min="4832" max="4832" width="8" style="70" customWidth="1"/>
    <col min="4833" max="4833" width="14.140625" style="70" customWidth="1"/>
    <col min="4834" max="4834" width="7.5703125" style="70" customWidth="1"/>
    <col min="4835" max="4835" width="12.85546875" style="70" customWidth="1"/>
    <col min="4836" max="4836" width="7.7109375" style="70" customWidth="1"/>
    <col min="4837" max="4837" width="13.7109375" style="70" customWidth="1"/>
    <col min="4838" max="4838" width="7.7109375" style="70" customWidth="1"/>
    <col min="4839" max="4839" width="14.28515625" style="70" customWidth="1"/>
    <col min="4840" max="5082" width="11.42578125" style="70"/>
    <col min="5083" max="5084" width="11.42578125" style="70" customWidth="1"/>
    <col min="5085" max="5085" width="11.28515625" style="70" customWidth="1"/>
    <col min="5086" max="5086" width="0.140625" style="70" customWidth="1"/>
    <col min="5087" max="5087" width="14.85546875" style="70" customWidth="1"/>
    <col min="5088" max="5088" width="8" style="70" customWidth="1"/>
    <col min="5089" max="5089" width="14.140625" style="70" customWidth="1"/>
    <col min="5090" max="5090" width="7.5703125" style="70" customWidth="1"/>
    <col min="5091" max="5091" width="12.85546875" style="70" customWidth="1"/>
    <col min="5092" max="5092" width="7.7109375" style="70" customWidth="1"/>
    <col min="5093" max="5093" width="13.7109375" style="70" customWidth="1"/>
    <col min="5094" max="5094" width="7.7109375" style="70" customWidth="1"/>
    <col min="5095" max="5095" width="14.28515625" style="70" customWidth="1"/>
    <col min="5096" max="5338" width="11.42578125" style="70"/>
    <col min="5339" max="5340" width="11.42578125" style="70" customWidth="1"/>
    <col min="5341" max="5341" width="11.28515625" style="70" customWidth="1"/>
    <col min="5342" max="5342" width="0.140625" style="70" customWidth="1"/>
    <col min="5343" max="5343" width="14.85546875" style="70" customWidth="1"/>
    <col min="5344" max="5344" width="8" style="70" customWidth="1"/>
    <col min="5345" max="5345" width="14.140625" style="70" customWidth="1"/>
    <col min="5346" max="5346" width="7.5703125" style="70" customWidth="1"/>
    <col min="5347" max="5347" width="12.85546875" style="70" customWidth="1"/>
    <col min="5348" max="5348" width="7.7109375" style="70" customWidth="1"/>
    <col min="5349" max="5349" width="13.7109375" style="70" customWidth="1"/>
    <col min="5350" max="5350" width="7.7109375" style="70" customWidth="1"/>
    <col min="5351" max="5351" width="14.28515625" style="70" customWidth="1"/>
    <col min="5352" max="5594" width="11.42578125" style="70"/>
    <col min="5595" max="5596" width="11.42578125" style="70" customWidth="1"/>
    <col min="5597" max="5597" width="11.28515625" style="70" customWidth="1"/>
    <col min="5598" max="5598" width="0.140625" style="70" customWidth="1"/>
    <col min="5599" max="5599" width="14.85546875" style="70" customWidth="1"/>
    <col min="5600" max="5600" width="8" style="70" customWidth="1"/>
    <col min="5601" max="5601" width="14.140625" style="70" customWidth="1"/>
    <col min="5602" max="5602" width="7.5703125" style="70" customWidth="1"/>
    <col min="5603" max="5603" width="12.85546875" style="70" customWidth="1"/>
    <col min="5604" max="5604" width="7.7109375" style="70" customWidth="1"/>
    <col min="5605" max="5605" width="13.7109375" style="70" customWidth="1"/>
    <col min="5606" max="5606" width="7.7109375" style="70" customWidth="1"/>
    <col min="5607" max="5607" width="14.28515625" style="70" customWidth="1"/>
    <col min="5608" max="5850" width="11.42578125" style="70"/>
    <col min="5851" max="5852" width="11.42578125" style="70" customWidth="1"/>
    <col min="5853" max="5853" width="11.28515625" style="70" customWidth="1"/>
    <col min="5854" max="5854" width="0.140625" style="70" customWidth="1"/>
    <col min="5855" max="5855" width="14.85546875" style="70" customWidth="1"/>
    <col min="5856" max="5856" width="8" style="70" customWidth="1"/>
    <col min="5857" max="5857" width="14.140625" style="70" customWidth="1"/>
    <col min="5858" max="5858" width="7.5703125" style="70" customWidth="1"/>
    <col min="5859" max="5859" width="12.85546875" style="70" customWidth="1"/>
    <col min="5860" max="5860" width="7.7109375" style="70" customWidth="1"/>
    <col min="5861" max="5861" width="13.7109375" style="70" customWidth="1"/>
    <col min="5862" max="5862" width="7.7109375" style="70" customWidth="1"/>
    <col min="5863" max="5863" width="14.28515625" style="70" customWidth="1"/>
    <col min="5864" max="6106" width="11.42578125" style="70"/>
    <col min="6107" max="6108" width="11.42578125" style="70" customWidth="1"/>
    <col min="6109" max="6109" width="11.28515625" style="70" customWidth="1"/>
    <col min="6110" max="6110" width="0.140625" style="70" customWidth="1"/>
    <col min="6111" max="6111" width="14.85546875" style="70" customWidth="1"/>
    <col min="6112" max="6112" width="8" style="70" customWidth="1"/>
    <col min="6113" max="6113" width="14.140625" style="70" customWidth="1"/>
    <col min="6114" max="6114" width="7.5703125" style="70" customWidth="1"/>
    <col min="6115" max="6115" width="12.85546875" style="70" customWidth="1"/>
    <col min="6116" max="6116" width="7.7109375" style="70" customWidth="1"/>
    <col min="6117" max="6117" width="13.7109375" style="70" customWidth="1"/>
    <col min="6118" max="6118" width="7.7109375" style="70" customWidth="1"/>
    <col min="6119" max="6119" width="14.28515625" style="70" customWidth="1"/>
    <col min="6120" max="6362" width="11.42578125" style="70"/>
    <col min="6363" max="6364" width="11.42578125" style="70" customWidth="1"/>
    <col min="6365" max="6365" width="11.28515625" style="70" customWidth="1"/>
    <col min="6366" max="6366" width="0.140625" style="70" customWidth="1"/>
    <col min="6367" max="6367" width="14.85546875" style="70" customWidth="1"/>
    <col min="6368" max="6368" width="8" style="70" customWidth="1"/>
    <col min="6369" max="6369" width="14.140625" style="70" customWidth="1"/>
    <col min="6370" max="6370" width="7.5703125" style="70" customWidth="1"/>
    <col min="6371" max="6371" width="12.85546875" style="70" customWidth="1"/>
    <col min="6372" max="6372" width="7.7109375" style="70" customWidth="1"/>
    <col min="6373" max="6373" width="13.7109375" style="70" customWidth="1"/>
    <col min="6374" max="6374" width="7.7109375" style="70" customWidth="1"/>
    <col min="6375" max="6375" width="14.28515625" style="70" customWidth="1"/>
    <col min="6376" max="6618" width="11.42578125" style="70"/>
    <col min="6619" max="6620" width="11.42578125" style="70" customWidth="1"/>
    <col min="6621" max="6621" width="11.28515625" style="70" customWidth="1"/>
    <col min="6622" max="6622" width="0.140625" style="70" customWidth="1"/>
    <col min="6623" max="6623" width="14.85546875" style="70" customWidth="1"/>
    <col min="6624" max="6624" width="8" style="70" customWidth="1"/>
    <col min="6625" max="6625" width="14.140625" style="70" customWidth="1"/>
    <col min="6626" max="6626" width="7.5703125" style="70" customWidth="1"/>
    <col min="6627" max="6627" width="12.85546875" style="70" customWidth="1"/>
    <col min="6628" max="6628" width="7.7109375" style="70" customWidth="1"/>
    <col min="6629" max="6629" width="13.7109375" style="70" customWidth="1"/>
    <col min="6630" max="6630" width="7.7109375" style="70" customWidth="1"/>
    <col min="6631" max="6631" width="14.28515625" style="70" customWidth="1"/>
    <col min="6632" max="6874" width="11.42578125" style="70"/>
    <col min="6875" max="6876" width="11.42578125" style="70" customWidth="1"/>
    <col min="6877" max="6877" width="11.28515625" style="70" customWidth="1"/>
    <col min="6878" max="6878" width="0.140625" style="70" customWidth="1"/>
    <col min="6879" max="6879" width="14.85546875" style="70" customWidth="1"/>
    <col min="6880" max="6880" width="8" style="70" customWidth="1"/>
    <col min="6881" max="6881" width="14.140625" style="70" customWidth="1"/>
    <col min="6882" max="6882" width="7.5703125" style="70" customWidth="1"/>
    <col min="6883" max="6883" width="12.85546875" style="70" customWidth="1"/>
    <col min="6884" max="6884" width="7.7109375" style="70" customWidth="1"/>
    <col min="6885" max="6885" width="13.7109375" style="70" customWidth="1"/>
    <col min="6886" max="6886" width="7.7109375" style="70" customWidth="1"/>
    <col min="6887" max="6887" width="14.28515625" style="70" customWidth="1"/>
    <col min="6888" max="7130" width="11.42578125" style="70"/>
    <col min="7131" max="7132" width="11.42578125" style="70" customWidth="1"/>
    <col min="7133" max="7133" width="11.28515625" style="70" customWidth="1"/>
    <col min="7134" max="7134" width="0.140625" style="70" customWidth="1"/>
    <col min="7135" max="7135" width="14.85546875" style="70" customWidth="1"/>
    <col min="7136" max="7136" width="8" style="70" customWidth="1"/>
    <col min="7137" max="7137" width="14.140625" style="70" customWidth="1"/>
    <col min="7138" max="7138" width="7.5703125" style="70" customWidth="1"/>
    <col min="7139" max="7139" width="12.85546875" style="70" customWidth="1"/>
    <col min="7140" max="7140" width="7.7109375" style="70" customWidth="1"/>
    <col min="7141" max="7141" width="13.7109375" style="70" customWidth="1"/>
    <col min="7142" max="7142" width="7.7109375" style="70" customWidth="1"/>
    <col min="7143" max="7143" width="14.28515625" style="70" customWidth="1"/>
    <col min="7144" max="7386" width="11.42578125" style="70"/>
    <col min="7387" max="7388" width="11.42578125" style="70" customWidth="1"/>
    <col min="7389" max="7389" width="11.28515625" style="70" customWidth="1"/>
    <col min="7390" max="7390" width="0.140625" style="70" customWidth="1"/>
    <col min="7391" max="7391" width="14.85546875" style="70" customWidth="1"/>
    <col min="7392" max="7392" width="8" style="70" customWidth="1"/>
    <col min="7393" max="7393" width="14.140625" style="70" customWidth="1"/>
    <col min="7394" max="7394" width="7.5703125" style="70" customWidth="1"/>
    <col min="7395" max="7395" width="12.85546875" style="70" customWidth="1"/>
    <col min="7396" max="7396" width="7.7109375" style="70" customWidth="1"/>
    <col min="7397" max="7397" width="13.7109375" style="70" customWidth="1"/>
    <col min="7398" max="7398" width="7.7109375" style="70" customWidth="1"/>
    <col min="7399" max="7399" width="14.28515625" style="70" customWidth="1"/>
    <col min="7400" max="7642" width="11.42578125" style="70"/>
    <col min="7643" max="7644" width="11.42578125" style="70" customWidth="1"/>
    <col min="7645" max="7645" width="11.28515625" style="70" customWidth="1"/>
    <col min="7646" max="7646" width="0.140625" style="70" customWidth="1"/>
    <col min="7647" max="7647" width="14.85546875" style="70" customWidth="1"/>
    <col min="7648" max="7648" width="8" style="70" customWidth="1"/>
    <col min="7649" max="7649" width="14.140625" style="70" customWidth="1"/>
    <col min="7650" max="7650" width="7.5703125" style="70" customWidth="1"/>
    <col min="7651" max="7651" width="12.85546875" style="70" customWidth="1"/>
    <col min="7652" max="7652" width="7.7109375" style="70" customWidth="1"/>
    <col min="7653" max="7653" width="13.7109375" style="70" customWidth="1"/>
    <col min="7654" max="7654" width="7.7109375" style="70" customWidth="1"/>
    <col min="7655" max="7655" width="14.28515625" style="70" customWidth="1"/>
    <col min="7656" max="7898" width="11.42578125" style="70"/>
    <col min="7899" max="7900" width="11.42578125" style="70" customWidth="1"/>
    <col min="7901" max="7901" width="11.28515625" style="70" customWidth="1"/>
    <col min="7902" max="7902" width="0.140625" style="70" customWidth="1"/>
    <col min="7903" max="7903" width="14.85546875" style="70" customWidth="1"/>
    <col min="7904" max="7904" width="8" style="70" customWidth="1"/>
    <col min="7905" max="7905" width="14.140625" style="70" customWidth="1"/>
    <col min="7906" max="7906" width="7.5703125" style="70" customWidth="1"/>
    <col min="7907" max="7907" width="12.85546875" style="70" customWidth="1"/>
    <col min="7908" max="7908" width="7.7109375" style="70" customWidth="1"/>
    <col min="7909" max="7909" width="13.7109375" style="70" customWidth="1"/>
    <col min="7910" max="7910" width="7.7109375" style="70" customWidth="1"/>
    <col min="7911" max="7911" width="14.28515625" style="70" customWidth="1"/>
    <col min="7912" max="8154" width="11.42578125" style="70"/>
    <col min="8155" max="8156" width="11.42578125" style="70" customWidth="1"/>
    <col min="8157" max="8157" width="11.28515625" style="70" customWidth="1"/>
    <col min="8158" max="8158" width="0.140625" style="70" customWidth="1"/>
    <col min="8159" max="8159" width="14.85546875" style="70" customWidth="1"/>
    <col min="8160" max="8160" width="8" style="70" customWidth="1"/>
    <col min="8161" max="8161" width="14.140625" style="70" customWidth="1"/>
    <col min="8162" max="8162" width="7.5703125" style="70" customWidth="1"/>
    <col min="8163" max="8163" width="12.85546875" style="70" customWidth="1"/>
    <col min="8164" max="8164" width="7.7109375" style="70" customWidth="1"/>
    <col min="8165" max="8165" width="13.7109375" style="70" customWidth="1"/>
    <col min="8166" max="8166" width="7.7109375" style="70" customWidth="1"/>
    <col min="8167" max="8167" width="14.28515625" style="70" customWidth="1"/>
    <col min="8168" max="8410" width="11.42578125" style="70"/>
    <col min="8411" max="8412" width="11.42578125" style="70" customWidth="1"/>
    <col min="8413" max="8413" width="11.28515625" style="70" customWidth="1"/>
    <col min="8414" max="8414" width="0.140625" style="70" customWidth="1"/>
    <col min="8415" max="8415" width="14.85546875" style="70" customWidth="1"/>
    <col min="8416" max="8416" width="8" style="70" customWidth="1"/>
    <col min="8417" max="8417" width="14.140625" style="70" customWidth="1"/>
    <col min="8418" max="8418" width="7.5703125" style="70" customWidth="1"/>
    <col min="8419" max="8419" width="12.85546875" style="70" customWidth="1"/>
    <col min="8420" max="8420" width="7.7109375" style="70" customWidth="1"/>
    <col min="8421" max="8421" width="13.7109375" style="70" customWidth="1"/>
    <col min="8422" max="8422" width="7.7109375" style="70" customWidth="1"/>
    <col min="8423" max="8423" width="14.28515625" style="70" customWidth="1"/>
    <col min="8424" max="8666" width="11.42578125" style="70"/>
    <col min="8667" max="8668" width="11.42578125" style="70" customWidth="1"/>
    <col min="8669" max="8669" width="11.28515625" style="70" customWidth="1"/>
    <col min="8670" max="8670" width="0.140625" style="70" customWidth="1"/>
    <col min="8671" max="8671" width="14.85546875" style="70" customWidth="1"/>
    <col min="8672" max="8672" width="8" style="70" customWidth="1"/>
    <col min="8673" max="8673" width="14.140625" style="70" customWidth="1"/>
    <col min="8674" max="8674" width="7.5703125" style="70" customWidth="1"/>
    <col min="8675" max="8675" width="12.85546875" style="70" customWidth="1"/>
    <col min="8676" max="8676" width="7.7109375" style="70" customWidth="1"/>
    <col min="8677" max="8677" width="13.7109375" style="70" customWidth="1"/>
    <col min="8678" max="8678" width="7.7109375" style="70" customWidth="1"/>
    <col min="8679" max="8679" width="14.28515625" style="70" customWidth="1"/>
    <col min="8680" max="8922" width="11.42578125" style="70"/>
    <col min="8923" max="8924" width="11.42578125" style="70" customWidth="1"/>
    <col min="8925" max="8925" width="11.28515625" style="70" customWidth="1"/>
    <col min="8926" max="8926" width="0.140625" style="70" customWidth="1"/>
    <col min="8927" max="8927" width="14.85546875" style="70" customWidth="1"/>
    <col min="8928" max="8928" width="8" style="70" customWidth="1"/>
    <col min="8929" max="8929" width="14.140625" style="70" customWidth="1"/>
    <col min="8930" max="8930" width="7.5703125" style="70" customWidth="1"/>
    <col min="8931" max="8931" width="12.85546875" style="70" customWidth="1"/>
    <col min="8932" max="8932" width="7.7109375" style="70" customWidth="1"/>
    <col min="8933" max="8933" width="13.7109375" style="70" customWidth="1"/>
    <col min="8934" max="8934" width="7.7109375" style="70" customWidth="1"/>
    <col min="8935" max="8935" width="14.28515625" style="70" customWidth="1"/>
    <col min="8936" max="9178" width="11.42578125" style="70"/>
    <col min="9179" max="9180" width="11.42578125" style="70" customWidth="1"/>
    <col min="9181" max="9181" width="11.28515625" style="70" customWidth="1"/>
    <col min="9182" max="9182" width="0.140625" style="70" customWidth="1"/>
    <col min="9183" max="9183" width="14.85546875" style="70" customWidth="1"/>
    <col min="9184" max="9184" width="8" style="70" customWidth="1"/>
    <col min="9185" max="9185" width="14.140625" style="70" customWidth="1"/>
    <col min="9186" max="9186" width="7.5703125" style="70" customWidth="1"/>
    <col min="9187" max="9187" width="12.85546875" style="70" customWidth="1"/>
    <col min="9188" max="9188" width="7.7109375" style="70" customWidth="1"/>
    <col min="9189" max="9189" width="13.7109375" style="70" customWidth="1"/>
    <col min="9190" max="9190" width="7.7109375" style="70" customWidth="1"/>
    <col min="9191" max="9191" width="14.28515625" style="70" customWidth="1"/>
    <col min="9192" max="9434" width="11.42578125" style="70"/>
    <col min="9435" max="9436" width="11.42578125" style="70" customWidth="1"/>
    <col min="9437" max="9437" width="11.28515625" style="70" customWidth="1"/>
    <col min="9438" max="9438" width="0.140625" style="70" customWidth="1"/>
    <col min="9439" max="9439" width="14.85546875" style="70" customWidth="1"/>
    <col min="9440" max="9440" width="8" style="70" customWidth="1"/>
    <col min="9441" max="9441" width="14.140625" style="70" customWidth="1"/>
    <col min="9442" max="9442" width="7.5703125" style="70" customWidth="1"/>
    <col min="9443" max="9443" width="12.85546875" style="70" customWidth="1"/>
    <col min="9444" max="9444" width="7.7109375" style="70" customWidth="1"/>
    <col min="9445" max="9445" width="13.7109375" style="70" customWidth="1"/>
    <col min="9446" max="9446" width="7.7109375" style="70" customWidth="1"/>
    <col min="9447" max="9447" width="14.28515625" style="70" customWidth="1"/>
    <col min="9448" max="9690" width="11.42578125" style="70"/>
    <col min="9691" max="9692" width="11.42578125" style="70" customWidth="1"/>
    <col min="9693" max="9693" width="11.28515625" style="70" customWidth="1"/>
    <col min="9694" max="9694" width="0.140625" style="70" customWidth="1"/>
    <col min="9695" max="9695" width="14.85546875" style="70" customWidth="1"/>
    <col min="9696" max="9696" width="8" style="70" customWidth="1"/>
    <col min="9697" max="9697" width="14.140625" style="70" customWidth="1"/>
    <col min="9698" max="9698" width="7.5703125" style="70" customWidth="1"/>
    <col min="9699" max="9699" width="12.85546875" style="70" customWidth="1"/>
    <col min="9700" max="9700" width="7.7109375" style="70" customWidth="1"/>
    <col min="9701" max="9701" width="13.7109375" style="70" customWidth="1"/>
    <col min="9702" max="9702" width="7.7109375" style="70" customWidth="1"/>
    <col min="9703" max="9703" width="14.28515625" style="70" customWidth="1"/>
    <col min="9704" max="9946" width="11.42578125" style="70"/>
    <col min="9947" max="9948" width="11.42578125" style="70" customWidth="1"/>
    <col min="9949" max="9949" width="11.28515625" style="70" customWidth="1"/>
    <col min="9950" max="9950" width="0.140625" style="70" customWidth="1"/>
    <col min="9951" max="9951" width="14.85546875" style="70" customWidth="1"/>
    <col min="9952" max="9952" width="8" style="70" customWidth="1"/>
    <col min="9953" max="9953" width="14.140625" style="70" customWidth="1"/>
    <col min="9954" max="9954" width="7.5703125" style="70" customWidth="1"/>
    <col min="9955" max="9955" width="12.85546875" style="70" customWidth="1"/>
    <col min="9956" max="9956" width="7.7109375" style="70" customWidth="1"/>
    <col min="9957" max="9957" width="13.7109375" style="70" customWidth="1"/>
    <col min="9958" max="9958" width="7.7109375" style="70" customWidth="1"/>
    <col min="9959" max="9959" width="14.28515625" style="70" customWidth="1"/>
    <col min="9960" max="10202" width="11.42578125" style="70"/>
    <col min="10203" max="10204" width="11.42578125" style="70" customWidth="1"/>
    <col min="10205" max="10205" width="11.28515625" style="70" customWidth="1"/>
    <col min="10206" max="10206" width="0.140625" style="70" customWidth="1"/>
    <col min="10207" max="10207" width="14.85546875" style="70" customWidth="1"/>
    <col min="10208" max="10208" width="8" style="70" customWidth="1"/>
    <col min="10209" max="10209" width="14.140625" style="70" customWidth="1"/>
    <col min="10210" max="10210" width="7.5703125" style="70" customWidth="1"/>
    <col min="10211" max="10211" width="12.85546875" style="70" customWidth="1"/>
    <col min="10212" max="10212" width="7.7109375" style="70" customWidth="1"/>
    <col min="10213" max="10213" width="13.7109375" style="70" customWidth="1"/>
    <col min="10214" max="10214" width="7.7109375" style="70" customWidth="1"/>
    <col min="10215" max="10215" width="14.28515625" style="70" customWidth="1"/>
    <col min="10216" max="10458" width="11.42578125" style="70"/>
    <col min="10459" max="10460" width="11.42578125" style="70" customWidth="1"/>
    <col min="10461" max="10461" width="11.28515625" style="70" customWidth="1"/>
    <col min="10462" max="10462" width="0.140625" style="70" customWidth="1"/>
    <col min="10463" max="10463" width="14.85546875" style="70" customWidth="1"/>
    <col min="10464" max="10464" width="8" style="70" customWidth="1"/>
    <col min="10465" max="10465" width="14.140625" style="70" customWidth="1"/>
    <col min="10466" max="10466" width="7.5703125" style="70" customWidth="1"/>
    <col min="10467" max="10467" width="12.85546875" style="70" customWidth="1"/>
    <col min="10468" max="10468" width="7.7109375" style="70" customWidth="1"/>
    <col min="10469" max="10469" width="13.7109375" style="70" customWidth="1"/>
    <col min="10470" max="10470" width="7.7109375" style="70" customWidth="1"/>
    <col min="10471" max="10471" width="14.28515625" style="70" customWidth="1"/>
    <col min="10472" max="10714" width="11.42578125" style="70"/>
    <col min="10715" max="10716" width="11.42578125" style="70" customWidth="1"/>
    <col min="10717" max="10717" width="11.28515625" style="70" customWidth="1"/>
    <col min="10718" max="10718" width="0.140625" style="70" customWidth="1"/>
    <col min="10719" max="10719" width="14.85546875" style="70" customWidth="1"/>
    <col min="10720" max="10720" width="8" style="70" customWidth="1"/>
    <col min="10721" max="10721" width="14.140625" style="70" customWidth="1"/>
    <col min="10722" max="10722" width="7.5703125" style="70" customWidth="1"/>
    <col min="10723" max="10723" width="12.85546875" style="70" customWidth="1"/>
    <col min="10724" max="10724" width="7.7109375" style="70" customWidth="1"/>
    <col min="10725" max="10725" width="13.7109375" style="70" customWidth="1"/>
    <col min="10726" max="10726" width="7.7109375" style="70" customWidth="1"/>
    <col min="10727" max="10727" width="14.28515625" style="70" customWidth="1"/>
    <col min="10728" max="10970" width="11.42578125" style="70"/>
    <col min="10971" max="10972" width="11.42578125" style="70" customWidth="1"/>
    <col min="10973" max="10973" width="11.28515625" style="70" customWidth="1"/>
    <col min="10974" max="10974" width="0.140625" style="70" customWidth="1"/>
    <col min="10975" max="10975" width="14.85546875" style="70" customWidth="1"/>
    <col min="10976" max="10976" width="8" style="70" customWidth="1"/>
    <col min="10977" max="10977" width="14.140625" style="70" customWidth="1"/>
    <col min="10978" max="10978" width="7.5703125" style="70" customWidth="1"/>
    <col min="10979" max="10979" width="12.85546875" style="70" customWidth="1"/>
    <col min="10980" max="10980" width="7.7109375" style="70" customWidth="1"/>
    <col min="10981" max="10981" width="13.7109375" style="70" customWidth="1"/>
    <col min="10982" max="10982" width="7.7109375" style="70" customWidth="1"/>
    <col min="10983" max="10983" width="14.28515625" style="70" customWidth="1"/>
    <col min="10984" max="11226" width="11.42578125" style="70"/>
    <col min="11227" max="11228" width="11.42578125" style="70" customWidth="1"/>
    <col min="11229" max="11229" width="11.28515625" style="70" customWidth="1"/>
    <col min="11230" max="11230" width="0.140625" style="70" customWidth="1"/>
    <col min="11231" max="11231" width="14.85546875" style="70" customWidth="1"/>
    <col min="11232" max="11232" width="8" style="70" customWidth="1"/>
    <col min="11233" max="11233" width="14.140625" style="70" customWidth="1"/>
    <col min="11234" max="11234" width="7.5703125" style="70" customWidth="1"/>
    <col min="11235" max="11235" width="12.85546875" style="70" customWidth="1"/>
    <col min="11236" max="11236" width="7.7109375" style="70" customWidth="1"/>
    <col min="11237" max="11237" width="13.7109375" style="70" customWidth="1"/>
    <col min="11238" max="11238" width="7.7109375" style="70" customWidth="1"/>
    <col min="11239" max="11239" width="14.28515625" style="70" customWidth="1"/>
    <col min="11240" max="11482" width="11.42578125" style="70"/>
    <col min="11483" max="11484" width="11.42578125" style="70" customWidth="1"/>
    <col min="11485" max="11485" width="11.28515625" style="70" customWidth="1"/>
    <col min="11486" max="11486" width="0.140625" style="70" customWidth="1"/>
    <col min="11487" max="11487" width="14.85546875" style="70" customWidth="1"/>
    <col min="11488" max="11488" width="8" style="70" customWidth="1"/>
    <col min="11489" max="11489" width="14.140625" style="70" customWidth="1"/>
    <col min="11490" max="11490" width="7.5703125" style="70" customWidth="1"/>
    <col min="11491" max="11491" width="12.85546875" style="70" customWidth="1"/>
    <col min="11492" max="11492" width="7.7109375" style="70" customWidth="1"/>
    <col min="11493" max="11493" width="13.7109375" style="70" customWidth="1"/>
    <col min="11494" max="11494" width="7.7109375" style="70" customWidth="1"/>
    <col min="11495" max="11495" width="14.28515625" style="70" customWidth="1"/>
    <col min="11496" max="11738" width="11.42578125" style="70"/>
    <col min="11739" max="11740" width="11.42578125" style="70" customWidth="1"/>
    <col min="11741" max="11741" width="11.28515625" style="70" customWidth="1"/>
    <col min="11742" max="11742" width="0.140625" style="70" customWidth="1"/>
    <col min="11743" max="11743" width="14.85546875" style="70" customWidth="1"/>
    <col min="11744" max="11744" width="8" style="70" customWidth="1"/>
    <col min="11745" max="11745" width="14.140625" style="70" customWidth="1"/>
    <col min="11746" max="11746" width="7.5703125" style="70" customWidth="1"/>
    <col min="11747" max="11747" width="12.85546875" style="70" customWidth="1"/>
    <col min="11748" max="11748" width="7.7109375" style="70" customWidth="1"/>
    <col min="11749" max="11749" width="13.7109375" style="70" customWidth="1"/>
    <col min="11750" max="11750" width="7.7109375" style="70" customWidth="1"/>
    <col min="11751" max="11751" width="14.28515625" style="70" customWidth="1"/>
    <col min="11752" max="11994" width="11.42578125" style="70"/>
    <col min="11995" max="11996" width="11.42578125" style="70" customWidth="1"/>
    <col min="11997" max="11997" width="11.28515625" style="70" customWidth="1"/>
    <col min="11998" max="11998" width="0.140625" style="70" customWidth="1"/>
    <col min="11999" max="11999" width="14.85546875" style="70" customWidth="1"/>
    <col min="12000" max="12000" width="8" style="70" customWidth="1"/>
    <col min="12001" max="12001" width="14.140625" style="70" customWidth="1"/>
    <col min="12002" max="12002" width="7.5703125" style="70" customWidth="1"/>
    <col min="12003" max="12003" width="12.85546875" style="70" customWidth="1"/>
    <col min="12004" max="12004" width="7.7109375" style="70" customWidth="1"/>
    <col min="12005" max="12005" width="13.7109375" style="70" customWidth="1"/>
    <col min="12006" max="12006" width="7.7109375" style="70" customWidth="1"/>
    <col min="12007" max="12007" width="14.28515625" style="70" customWidth="1"/>
    <col min="12008" max="12250" width="11.42578125" style="70"/>
    <col min="12251" max="12252" width="11.42578125" style="70" customWidth="1"/>
    <col min="12253" max="12253" width="11.28515625" style="70" customWidth="1"/>
    <col min="12254" max="12254" width="0.140625" style="70" customWidth="1"/>
    <col min="12255" max="12255" width="14.85546875" style="70" customWidth="1"/>
    <col min="12256" max="12256" width="8" style="70" customWidth="1"/>
    <col min="12257" max="12257" width="14.140625" style="70" customWidth="1"/>
    <col min="12258" max="12258" width="7.5703125" style="70" customWidth="1"/>
    <col min="12259" max="12259" width="12.85546875" style="70" customWidth="1"/>
    <col min="12260" max="12260" width="7.7109375" style="70" customWidth="1"/>
    <col min="12261" max="12261" width="13.7109375" style="70" customWidth="1"/>
    <col min="12262" max="12262" width="7.7109375" style="70" customWidth="1"/>
    <col min="12263" max="12263" width="14.28515625" style="70" customWidth="1"/>
    <col min="12264" max="12506" width="11.42578125" style="70"/>
    <col min="12507" max="12508" width="11.42578125" style="70" customWidth="1"/>
    <col min="12509" max="12509" width="11.28515625" style="70" customWidth="1"/>
    <col min="12510" max="12510" width="0.140625" style="70" customWidth="1"/>
    <col min="12511" max="12511" width="14.85546875" style="70" customWidth="1"/>
    <col min="12512" max="12512" width="8" style="70" customWidth="1"/>
    <col min="12513" max="12513" width="14.140625" style="70" customWidth="1"/>
    <col min="12514" max="12514" width="7.5703125" style="70" customWidth="1"/>
    <col min="12515" max="12515" width="12.85546875" style="70" customWidth="1"/>
    <col min="12516" max="12516" width="7.7109375" style="70" customWidth="1"/>
    <col min="12517" max="12517" width="13.7109375" style="70" customWidth="1"/>
    <col min="12518" max="12518" width="7.7109375" style="70" customWidth="1"/>
    <col min="12519" max="12519" width="14.28515625" style="70" customWidth="1"/>
    <col min="12520" max="12762" width="11.42578125" style="70"/>
    <col min="12763" max="12764" width="11.42578125" style="70" customWidth="1"/>
    <col min="12765" max="12765" width="11.28515625" style="70" customWidth="1"/>
    <col min="12766" max="12766" width="0.140625" style="70" customWidth="1"/>
    <col min="12767" max="12767" width="14.85546875" style="70" customWidth="1"/>
    <col min="12768" max="12768" width="8" style="70" customWidth="1"/>
    <col min="12769" max="12769" width="14.140625" style="70" customWidth="1"/>
    <col min="12770" max="12770" width="7.5703125" style="70" customWidth="1"/>
    <col min="12771" max="12771" width="12.85546875" style="70" customWidth="1"/>
    <col min="12772" max="12772" width="7.7109375" style="70" customWidth="1"/>
    <col min="12773" max="12773" width="13.7109375" style="70" customWidth="1"/>
    <col min="12774" max="12774" width="7.7109375" style="70" customWidth="1"/>
    <col min="12775" max="12775" width="14.28515625" style="70" customWidth="1"/>
    <col min="12776" max="13018" width="11.42578125" style="70"/>
    <col min="13019" max="13020" width="11.42578125" style="70" customWidth="1"/>
    <col min="13021" max="13021" width="11.28515625" style="70" customWidth="1"/>
    <col min="13022" max="13022" width="0.140625" style="70" customWidth="1"/>
    <col min="13023" max="13023" width="14.85546875" style="70" customWidth="1"/>
    <col min="13024" max="13024" width="8" style="70" customWidth="1"/>
    <col min="13025" max="13025" width="14.140625" style="70" customWidth="1"/>
    <col min="13026" max="13026" width="7.5703125" style="70" customWidth="1"/>
    <col min="13027" max="13027" width="12.85546875" style="70" customWidth="1"/>
    <col min="13028" max="13028" width="7.7109375" style="70" customWidth="1"/>
    <col min="13029" max="13029" width="13.7109375" style="70" customWidth="1"/>
    <col min="13030" max="13030" width="7.7109375" style="70" customWidth="1"/>
    <col min="13031" max="13031" width="14.28515625" style="70" customWidth="1"/>
    <col min="13032" max="13274" width="11.42578125" style="70"/>
    <col min="13275" max="13276" width="11.42578125" style="70" customWidth="1"/>
    <col min="13277" max="13277" width="11.28515625" style="70" customWidth="1"/>
    <col min="13278" max="13278" width="0.140625" style="70" customWidth="1"/>
    <col min="13279" max="13279" width="14.85546875" style="70" customWidth="1"/>
    <col min="13280" max="13280" width="8" style="70" customWidth="1"/>
    <col min="13281" max="13281" width="14.140625" style="70" customWidth="1"/>
    <col min="13282" max="13282" width="7.5703125" style="70" customWidth="1"/>
    <col min="13283" max="13283" width="12.85546875" style="70" customWidth="1"/>
    <col min="13284" max="13284" width="7.7109375" style="70" customWidth="1"/>
    <col min="13285" max="13285" width="13.7109375" style="70" customWidth="1"/>
    <col min="13286" max="13286" width="7.7109375" style="70" customWidth="1"/>
    <col min="13287" max="13287" width="14.28515625" style="70" customWidth="1"/>
    <col min="13288" max="13530" width="11.42578125" style="70"/>
    <col min="13531" max="13532" width="11.42578125" style="70" customWidth="1"/>
    <col min="13533" max="13533" width="11.28515625" style="70" customWidth="1"/>
    <col min="13534" max="13534" width="0.140625" style="70" customWidth="1"/>
    <col min="13535" max="13535" width="14.85546875" style="70" customWidth="1"/>
    <col min="13536" max="13536" width="8" style="70" customWidth="1"/>
    <col min="13537" max="13537" width="14.140625" style="70" customWidth="1"/>
    <col min="13538" max="13538" width="7.5703125" style="70" customWidth="1"/>
    <col min="13539" max="13539" width="12.85546875" style="70" customWidth="1"/>
    <col min="13540" max="13540" width="7.7109375" style="70" customWidth="1"/>
    <col min="13541" max="13541" width="13.7109375" style="70" customWidth="1"/>
    <col min="13542" max="13542" width="7.7109375" style="70" customWidth="1"/>
    <col min="13543" max="13543" width="14.28515625" style="70" customWidth="1"/>
    <col min="13544" max="13786" width="11.42578125" style="70"/>
    <col min="13787" max="13788" width="11.42578125" style="70" customWidth="1"/>
    <col min="13789" max="13789" width="11.28515625" style="70" customWidth="1"/>
    <col min="13790" max="13790" width="0.140625" style="70" customWidth="1"/>
    <col min="13791" max="13791" width="14.85546875" style="70" customWidth="1"/>
    <col min="13792" max="13792" width="8" style="70" customWidth="1"/>
    <col min="13793" max="13793" width="14.140625" style="70" customWidth="1"/>
    <col min="13794" max="13794" width="7.5703125" style="70" customWidth="1"/>
    <col min="13795" max="13795" width="12.85546875" style="70" customWidth="1"/>
    <col min="13796" max="13796" width="7.7109375" style="70" customWidth="1"/>
    <col min="13797" max="13797" width="13.7109375" style="70" customWidth="1"/>
    <col min="13798" max="13798" width="7.7109375" style="70" customWidth="1"/>
    <col min="13799" max="13799" width="14.28515625" style="70" customWidth="1"/>
    <col min="13800" max="14042" width="11.42578125" style="70"/>
    <col min="14043" max="14044" width="11.42578125" style="70" customWidth="1"/>
    <col min="14045" max="14045" width="11.28515625" style="70" customWidth="1"/>
    <col min="14046" max="14046" width="0.140625" style="70" customWidth="1"/>
    <col min="14047" max="14047" width="14.85546875" style="70" customWidth="1"/>
    <col min="14048" max="14048" width="8" style="70" customWidth="1"/>
    <col min="14049" max="14049" width="14.140625" style="70" customWidth="1"/>
    <col min="14050" max="14050" width="7.5703125" style="70" customWidth="1"/>
    <col min="14051" max="14051" width="12.85546875" style="70" customWidth="1"/>
    <col min="14052" max="14052" width="7.7109375" style="70" customWidth="1"/>
    <col min="14053" max="14053" width="13.7109375" style="70" customWidth="1"/>
    <col min="14054" max="14054" width="7.7109375" style="70" customWidth="1"/>
    <col min="14055" max="14055" width="14.28515625" style="70" customWidth="1"/>
    <col min="14056" max="14298" width="11.42578125" style="70"/>
    <col min="14299" max="14300" width="11.42578125" style="70" customWidth="1"/>
    <col min="14301" max="14301" width="11.28515625" style="70" customWidth="1"/>
    <col min="14302" max="14302" width="0.140625" style="70" customWidth="1"/>
    <col min="14303" max="14303" width="14.85546875" style="70" customWidth="1"/>
    <col min="14304" max="14304" width="8" style="70" customWidth="1"/>
    <col min="14305" max="14305" width="14.140625" style="70" customWidth="1"/>
    <col min="14306" max="14306" width="7.5703125" style="70" customWidth="1"/>
    <col min="14307" max="14307" width="12.85546875" style="70" customWidth="1"/>
    <col min="14308" max="14308" width="7.7109375" style="70" customWidth="1"/>
    <col min="14309" max="14309" width="13.7109375" style="70" customWidth="1"/>
    <col min="14310" max="14310" width="7.7109375" style="70" customWidth="1"/>
    <col min="14311" max="14311" width="14.28515625" style="70" customWidth="1"/>
    <col min="14312" max="14554" width="11.42578125" style="70"/>
    <col min="14555" max="14556" width="11.42578125" style="70" customWidth="1"/>
    <col min="14557" max="14557" width="11.28515625" style="70" customWidth="1"/>
    <col min="14558" max="14558" width="0.140625" style="70" customWidth="1"/>
    <col min="14559" max="14559" width="14.85546875" style="70" customWidth="1"/>
    <col min="14560" max="14560" width="8" style="70" customWidth="1"/>
    <col min="14561" max="14561" width="14.140625" style="70" customWidth="1"/>
    <col min="14562" max="14562" width="7.5703125" style="70" customWidth="1"/>
    <col min="14563" max="14563" width="12.85546875" style="70" customWidth="1"/>
    <col min="14564" max="14564" width="7.7109375" style="70" customWidth="1"/>
    <col min="14565" max="14565" width="13.7109375" style="70" customWidth="1"/>
    <col min="14566" max="14566" width="7.7109375" style="70" customWidth="1"/>
    <col min="14567" max="14567" width="14.28515625" style="70" customWidth="1"/>
    <col min="14568" max="14810" width="11.42578125" style="70"/>
    <col min="14811" max="14812" width="11.42578125" style="70" customWidth="1"/>
    <col min="14813" max="14813" width="11.28515625" style="70" customWidth="1"/>
    <col min="14814" max="14814" width="0.140625" style="70" customWidth="1"/>
    <col min="14815" max="14815" width="14.85546875" style="70" customWidth="1"/>
    <col min="14816" max="14816" width="8" style="70" customWidth="1"/>
    <col min="14817" max="14817" width="14.140625" style="70" customWidth="1"/>
    <col min="14818" max="14818" width="7.5703125" style="70" customWidth="1"/>
    <col min="14819" max="14819" width="12.85546875" style="70" customWidth="1"/>
    <col min="14820" max="14820" width="7.7109375" style="70" customWidth="1"/>
    <col min="14821" max="14821" width="13.7109375" style="70" customWidth="1"/>
    <col min="14822" max="14822" width="7.7109375" style="70" customWidth="1"/>
    <col min="14823" max="14823" width="14.28515625" style="70" customWidth="1"/>
    <col min="14824" max="15066" width="11.42578125" style="70"/>
    <col min="15067" max="15068" width="11.42578125" style="70" customWidth="1"/>
    <col min="15069" max="15069" width="11.28515625" style="70" customWidth="1"/>
    <col min="15070" max="15070" width="0.140625" style="70" customWidth="1"/>
    <col min="15071" max="15071" width="14.85546875" style="70" customWidth="1"/>
    <col min="15072" max="15072" width="8" style="70" customWidth="1"/>
    <col min="15073" max="15073" width="14.140625" style="70" customWidth="1"/>
    <col min="15074" max="15074" width="7.5703125" style="70" customWidth="1"/>
    <col min="15075" max="15075" width="12.85546875" style="70" customWidth="1"/>
    <col min="15076" max="15076" width="7.7109375" style="70" customWidth="1"/>
    <col min="15077" max="15077" width="13.7109375" style="70" customWidth="1"/>
    <col min="15078" max="15078" width="7.7109375" style="70" customWidth="1"/>
    <col min="15079" max="15079" width="14.28515625" style="70" customWidth="1"/>
    <col min="15080" max="15322" width="11.42578125" style="70"/>
    <col min="15323" max="15324" width="11.42578125" style="70" customWidth="1"/>
    <col min="15325" max="15325" width="11.28515625" style="70" customWidth="1"/>
    <col min="15326" max="15326" width="0.140625" style="70" customWidth="1"/>
    <col min="15327" max="15327" width="14.85546875" style="70" customWidth="1"/>
    <col min="15328" max="15328" width="8" style="70" customWidth="1"/>
    <col min="15329" max="15329" width="14.140625" style="70" customWidth="1"/>
    <col min="15330" max="15330" width="7.5703125" style="70" customWidth="1"/>
    <col min="15331" max="15331" width="12.85546875" style="70" customWidth="1"/>
    <col min="15332" max="15332" width="7.7109375" style="70" customWidth="1"/>
    <col min="15333" max="15333" width="13.7109375" style="70" customWidth="1"/>
    <col min="15334" max="15334" width="7.7109375" style="70" customWidth="1"/>
    <col min="15335" max="15335" width="14.28515625" style="70" customWidth="1"/>
    <col min="15336" max="15578" width="11.42578125" style="70"/>
    <col min="15579" max="15580" width="11.42578125" style="70" customWidth="1"/>
    <col min="15581" max="15581" width="11.28515625" style="70" customWidth="1"/>
    <col min="15582" max="15582" width="0.140625" style="70" customWidth="1"/>
    <col min="15583" max="15583" width="14.85546875" style="70" customWidth="1"/>
    <col min="15584" max="15584" width="8" style="70" customWidth="1"/>
    <col min="15585" max="15585" width="14.140625" style="70" customWidth="1"/>
    <col min="15586" max="15586" width="7.5703125" style="70" customWidth="1"/>
    <col min="15587" max="15587" width="12.85546875" style="70" customWidth="1"/>
    <col min="15588" max="15588" width="7.7109375" style="70" customWidth="1"/>
    <col min="15589" max="15589" width="13.7109375" style="70" customWidth="1"/>
    <col min="15590" max="15590" width="7.7109375" style="70" customWidth="1"/>
    <col min="15591" max="15591" width="14.28515625" style="70" customWidth="1"/>
    <col min="15592" max="15834" width="11.42578125" style="70"/>
    <col min="15835" max="15836" width="11.42578125" style="70" customWidth="1"/>
    <col min="15837" max="15837" width="11.28515625" style="70" customWidth="1"/>
    <col min="15838" max="15838" width="0.140625" style="70" customWidth="1"/>
    <col min="15839" max="15839" width="14.85546875" style="70" customWidth="1"/>
    <col min="15840" max="15840" width="8" style="70" customWidth="1"/>
    <col min="15841" max="15841" width="14.140625" style="70" customWidth="1"/>
    <col min="15842" max="15842" width="7.5703125" style="70" customWidth="1"/>
    <col min="15843" max="15843" width="12.85546875" style="70" customWidth="1"/>
    <col min="15844" max="15844" width="7.7109375" style="70" customWidth="1"/>
    <col min="15845" max="15845" width="13.7109375" style="70" customWidth="1"/>
    <col min="15846" max="15846" width="7.7109375" style="70" customWidth="1"/>
    <col min="15847" max="15847" width="14.28515625" style="70" customWidth="1"/>
    <col min="15848" max="16090" width="11.42578125" style="70"/>
    <col min="16091" max="16092" width="11.42578125" style="70" customWidth="1"/>
    <col min="16093" max="16093" width="11.28515625" style="70" customWidth="1"/>
    <col min="16094" max="16094" width="0.140625" style="70" customWidth="1"/>
    <col min="16095" max="16095" width="14.85546875" style="70" customWidth="1"/>
    <col min="16096" max="16096" width="8" style="70" customWidth="1"/>
    <col min="16097" max="16097" width="14.140625" style="70" customWidth="1"/>
    <col min="16098" max="16098" width="7.5703125" style="70" customWidth="1"/>
    <col min="16099" max="16099" width="12.85546875" style="70" customWidth="1"/>
    <col min="16100" max="16100" width="7.7109375" style="70" customWidth="1"/>
    <col min="16101" max="16101" width="13.7109375" style="70" customWidth="1"/>
    <col min="16102" max="16102" width="7.7109375" style="70" customWidth="1"/>
    <col min="16103" max="16103" width="14.28515625" style="70" customWidth="1"/>
    <col min="16104" max="16384" width="11.42578125" style="70"/>
  </cols>
  <sheetData>
    <row r="1" spans="1:6" ht="18">
      <c r="B1" s="71"/>
      <c r="C1" s="72" t="s">
        <v>585</v>
      </c>
      <c r="D1" s="73"/>
      <c r="F1" s="72"/>
    </row>
    <row r="2" spans="1:6" ht="15.75">
      <c r="B2" s="74"/>
      <c r="C2" s="75" t="s">
        <v>1187</v>
      </c>
      <c r="D2" s="73"/>
      <c r="F2" s="75"/>
    </row>
    <row r="3" spans="1:6" ht="18">
      <c r="C3" s="71" t="s">
        <v>594</v>
      </c>
      <c r="D3" s="73"/>
      <c r="F3" s="72"/>
    </row>
    <row r="5" spans="1:6" s="79" customFormat="1" ht="12.75">
      <c r="A5" s="517" t="s">
        <v>575</v>
      </c>
      <c r="B5" s="518"/>
      <c r="C5" s="518"/>
      <c r="D5" s="76"/>
      <c r="E5" s="77" t="s">
        <v>1184</v>
      </c>
      <c r="F5" s="78" t="s">
        <v>576</v>
      </c>
    </row>
    <row r="6" spans="1:6" s="79" customFormat="1" ht="12.75">
      <c r="A6" s="80"/>
      <c r="B6" s="81"/>
      <c r="C6" s="81"/>
      <c r="D6" s="82"/>
      <c r="E6" s="77"/>
      <c r="F6" s="78"/>
    </row>
    <row r="7" spans="1:6" s="88" customFormat="1" ht="15">
      <c r="A7" s="83"/>
      <c r="B7" s="84"/>
      <c r="C7" s="84"/>
      <c r="D7" s="85"/>
      <c r="E7" s="86"/>
      <c r="F7" s="87"/>
    </row>
    <row r="8" spans="1:6" s="95" customFormat="1" ht="15.75">
      <c r="A8" s="89" t="s">
        <v>586</v>
      </c>
      <c r="B8" s="90"/>
      <c r="C8" s="90"/>
      <c r="D8" s="91"/>
      <c r="E8" s="494">
        <f>E9+E15+E16+E17</f>
        <v>0</v>
      </c>
      <c r="F8" s="93"/>
    </row>
    <row r="9" spans="1:6" s="95" customFormat="1" ht="15.75">
      <c r="A9" s="96"/>
      <c r="B9" s="97" t="s">
        <v>735</v>
      </c>
      <c r="C9" s="90"/>
      <c r="D9" s="91"/>
      <c r="E9" s="251">
        <f>SUM(E10:E13)-E14</f>
        <v>0</v>
      </c>
      <c r="F9" s="98" t="e">
        <f>E9/$E$8</f>
        <v>#DIV/0!</v>
      </c>
    </row>
    <row r="10" spans="1:6" s="95" customFormat="1" ht="15.75">
      <c r="A10" s="96"/>
      <c r="B10" s="100" t="s">
        <v>736</v>
      </c>
      <c r="C10" s="90"/>
      <c r="D10" s="90"/>
      <c r="E10" s="252"/>
      <c r="F10" s="250" t="e">
        <f t="shared" ref="F10:F17" si="0">E10/$E$8</f>
        <v>#DIV/0!</v>
      </c>
    </row>
    <row r="11" spans="1:6" s="95" customFormat="1" ht="15.75">
      <c r="A11" s="99"/>
      <c r="B11" s="100" t="s">
        <v>737</v>
      </c>
      <c r="C11" s="101"/>
      <c r="D11" s="90"/>
      <c r="E11" s="252"/>
      <c r="F11" s="250" t="e">
        <f t="shared" si="0"/>
        <v>#DIV/0!</v>
      </c>
    </row>
    <row r="12" spans="1:6" s="95" customFormat="1" ht="15.75">
      <c r="A12" s="99"/>
      <c r="B12" s="100" t="s">
        <v>738</v>
      </c>
      <c r="C12" s="101"/>
      <c r="D12" s="90"/>
      <c r="E12" s="252"/>
      <c r="F12" s="250" t="e">
        <f t="shared" si="0"/>
        <v>#DIV/0!</v>
      </c>
    </row>
    <row r="13" spans="1:6" s="95" customFormat="1" ht="15.75">
      <c r="A13" s="99"/>
      <c r="B13" s="100" t="s">
        <v>739</v>
      </c>
      <c r="C13" s="101"/>
      <c r="D13" s="90"/>
      <c r="E13" s="252"/>
      <c r="F13" s="250" t="e">
        <f t="shared" si="0"/>
        <v>#DIV/0!</v>
      </c>
    </row>
    <row r="14" spans="1:6" s="95" customFormat="1" ht="15.75">
      <c r="A14" s="99"/>
      <c r="B14" s="100" t="s">
        <v>740</v>
      </c>
      <c r="C14" s="101"/>
      <c r="D14" s="90"/>
      <c r="E14" s="252"/>
      <c r="F14" s="250" t="e">
        <f t="shared" si="0"/>
        <v>#DIV/0!</v>
      </c>
    </row>
    <row r="15" spans="1:6" s="95" customFormat="1" ht="15.75">
      <c r="A15" s="99"/>
      <c r="B15" s="97" t="s">
        <v>741</v>
      </c>
      <c r="C15" s="101"/>
      <c r="D15" s="90"/>
      <c r="E15" s="252"/>
      <c r="F15" s="250" t="e">
        <f>E15/$E$8</f>
        <v>#DIV/0!</v>
      </c>
    </row>
    <row r="16" spans="1:6" s="95" customFormat="1" ht="15.75">
      <c r="A16" s="99"/>
      <c r="B16" s="97" t="s">
        <v>742</v>
      </c>
      <c r="C16" s="101"/>
      <c r="D16" s="90"/>
      <c r="E16" s="252"/>
      <c r="F16" s="250" t="e">
        <f t="shared" si="0"/>
        <v>#DIV/0!</v>
      </c>
    </row>
    <row r="17" spans="1:8" s="95" customFormat="1" ht="15.75">
      <c r="A17" s="99"/>
      <c r="B17" s="97" t="s">
        <v>743</v>
      </c>
      <c r="C17" s="101"/>
      <c r="D17" s="90"/>
      <c r="E17" s="252">
        <v>0</v>
      </c>
      <c r="F17" s="250" t="e">
        <f t="shared" si="0"/>
        <v>#DIV/0!</v>
      </c>
    </row>
    <row r="18" spans="1:8" s="95" customFormat="1" ht="15.75">
      <c r="A18" s="103"/>
      <c r="B18" s="102"/>
      <c r="C18" s="90"/>
      <c r="D18" s="91"/>
      <c r="E18" s="92"/>
      <c r="F18" s="98"/>
    </row>
    <row r="19" spans="1:8" s="95" customFormat="1" ht="15.75">
      <c r="A19" s="89" t="s">
        <v>870</v>
      </c>
      <c r="B19" s="90"/>
      <c r="C19" s="90"/>
      <c r="D19" s="91"/>
      <c r="E19" s="304"/>
      <c r="F19" s="93" t="e">
        <f>E19/$E$8</f>
        <v>#DIV/0!</v>
      </c>
    </row>
    <row r="20" spans="1:8" s="95" customFormat="1" ht="15.75">
      <c r="A20" s="96"/>
      <c r="B20" s="90"/>
      <c r="C20" s="90"/>
      <c r="D20" s="91"/>
      <c r="E20" s="92"/>
      <c r="F20" s="98"/>
    </row>
    <row r="21" spans="1:8" s="95" customFormat="1" ht="15.75">
      <c r="A21" s="89" t="s">
        <v>871</v>
      </c>
      <c r="B21" s="90"/>
      <c r="C21" s="90"/>
      <c r="D21" s="91"/>
      <c r="E21" s="94">
        <f>SUM(E23:E27)</f>
        <v>0</v>
      </c>
      <c r="F21" s="93" t="e">
        <f>E21/$E$8</f>
        <v>#DIV/0!</v>
      </c>
    </row>
    <row r="22" spans="1:8" s="95" customFormat="1" ht="15.75">
      <c r="A22" s="89"/>
      <c r="B22" s="90"/>
      <c r="C22" s="90"/>
      <c r="D22" s="91"/>
      <c r="E22" s="94"/>
      <c r="F22" s="93"/>
    </row>
    <row r="23" spans="1:8" s="95" customFormat="1" ht="15.75">
      <c r="A23" s="89" t="s">
        <v>872</v>
      </c>
      <c r="B23" s="306"/>
      <c r="C23" s="90"/>
      <c r="D23" s="91"/>
      <c r="E23" s="305"/>
      <c r="F23" s="98" t="e">
        <f>E23/$E$8</f>
        <v>#DIV/0!</v>
      </c>
      <c r="G23" s="513" t="s">
        <v>1185</v>
      </c>
    </row>
    <row r="24" spans="1:8" s="95" customFormat="1" ht="15.75">
      <c r="A24" s="103"/>
      <c r="B24" s="102"/>
      <c r="C24" s="90"/>
      <c r="D24" s="91"/>
      <c r="E24" s="305"/>
      <c r="F24" s="98"/>
    </row>
    <row r="25" spans="1:8" s="95" customFormat="1" ht="15.75">
      <c r="A25" s="89" t="s">
        <v>873</v>
      </c>
      <c r="B25" s="306"/>
      <c r="C25" s="90"/>
      <c r="D25" s="91"/>
      <c r="E25" s="305"/>
      <c r="F25" s="98" t="e">
        <f>E25/$E$8</f>
        <v>#DIV/0!</v>
      </c>
      <c r="G25" s="513" t="s">
        <v>1186</v>
      </c>
      <c r="H25" s="513"/>
    </row>
    <row r="26" spans="1:8" s="95" customFormat="1" ht="15.75">
      <c r="A26" s="89"/>
      <c r="B26" s="306"/>
      <c r="C26" s="90"/>
      <c r="D26" s="91"/>
      <c r="E26" s="305"/>
      <c r="F26" s="98"/>
    </row>
    <row r="27" spans="1:8" s="95" customFormat="1" ht="15.75">
      <c r="A27" s="89" t="s">
        <v>874</v>
      </c>
      <c r="B27" s="306"/>
      <c r="C27" s="90"/>
      <c r="D27" s="91"/>
      <c r="E27" s="305"/>
      <c r="F27" s="93" t="e">
        <f>E27/$E$8</f>
        <v>#DIV/0!</v>
      </c>
    </row>
    <row r="28" spans="1:8" s="95" customFormat="1" ht="15.75">
      <c r="A28" s="89"/>
      <c r="B28" s="306"/>
      <c r="C28" s="90"/>
      <c r="D28" s="91"/>
      <c r="E28" s="305"/>
      <c r="F28" s="98"/>
    </row>
    <row r="29" spans="1:8" s="95" customFormat="1" ht="15.75">
      <c r="A29" s="96"/>
      <c r="B29" s="90"/>
      <c r="C29" s="90"/>
      <c r="D29" s="91"/>
      <c r="E29" s="92"/>
      <c r="F29" s="98"/>
    </row>
    <row r="30" spans="1:8" s="95" customFormat="1" ht="15.75">
      <c r="A30" s="89" t="s">
        <v>875</v>
      </c>
      <c r="B30" s="90"/>
      <c r="C30" s="90"/>
      <c r="D30" s="91"/>
      <c r="E30" s="94">
        <v>0</v>
      </c>
      <c r="F30" s="98" t="e">
        <f>E30/$E$8</f>
        <v>#DIV/0!</v>
      </c>
    </row>
    <row r="31" spans="1:8" s="95" customFormat="1" ht="15.75">
      <c r="A31" s="89"/>
      <c r="B31" s="90"/>
      <c r="C31" s="90"/>
      <c r="D31" s="91"/>
      <c r="E31" s="94"/>
      <c r="F31" s="98"/>
    </row>
    <row r="32" spans="1:8" s="95" customFormat="1" ht="15.75">
      <c r="A32" s="89" t="s">
        <v>876</v>
      </c>
      <c r="B32" s="90"/>
      <c r="C32" s="90"/>
      <c r="D32" s="91"/>
      <c r="E32" s="94">
        <v>0</v>
      </c>
      <c r="F32" s="98" t="e">
        <f>E32/$E$8</f>
        <v>#DIV/0!</v>
      </c>
    </row>
    <row r="33" spans="1:6" s="95" customFormat="1" ht="15.75">
      <c r="A33" s="89"/>
      <c r="B33" s="90"/>
      <c r="C33" s="90"/>
      <c r="D33" s="91"/>
      <c r="E33" s="94"/>
      <c r="F33" s="98"/>
    </row>
    <row r="34" spans="1:6" s="95" customFormat="1" ht="15.75">
      <c r="A34" s="89" t="s">
        <v>877</v>
      </c>
      <c r="B34" s="90"/>
      <c r="C34" s="90"/>
      <c r="D34" s="91"/>
      <c r="E34" s="94">
        <f>E8-E19-E21+E30-E32</f>
        <v>0</v>
      </c>
      <c r="F34" s="98" t="e">
        <f>E34/$E$8</f>
        <v>#DIV/0!</v>
      </c>
    </row>
    <row r="35" spans="1:6" s="95" customFormat="1" ht="15.75">
      <c r="A35" s="104"/>
      <c r="B35" s="105"/>
      <c r="C35" s="105"/>
      <c r="D35" s="106"/>
      <c r="E35" s="94"/>
      <c r="F35" s="98"/>
    </row>
    <row r="36" spans="1:6" s="95" customFormat="1" ht="15.75">
      <c r="A36" s="104" t="s">
        <v>878</v>
      </c>
      <c r="B36" s="105"/>
      <c r="C36" s="105"/>
      <c r="D36" s="106"/>
      <c r="E36" s="94">
        <v>0</v>
      </c>
      <c r="F36" s="98" t="e">
        <f>E36/$E$8</f>
        <v>#DIV/0!</v>
      </c>
    </row>
    <row r="37" spans="1:6" s="95" customFormat="1" ht="15.75">
      <c r="A37" s="104"/>
      <c r="B37" s="105"/>
      <c r="C37" s="105"/>
      <c r="D37" s="106"/>
      <c r="E37" s="94"/>
      <c r="F37" s="98"/>
    </row>
    <row r="38" spans="1:6" s="95" customFormat="1" ht="15.75">
      <c r="A38" s="89" t="s">
        <v>879</v>
      </c>
      <c r="B38" s="105"/>
      <c r="C38" s="105"/>
      <c r="D38" s="106"/>
      <c r="E38" s="94">
        <f>E34-E36</f>
        <v>0</v>
      </c>
      <c r="F38" s="98" t="e">
        <f>E38/$E$8</f>
        <v>#DIV/0!</v>
      </c>
    </row>
    <row r="39" spans="1:6" s="95" customFormat="1" ht="15.75">
      <c r="A39" s="107"/>
      <c r="B39" s="108"/>
      <c r="C39" s="108"/>
      <c r="D39" s="109"/>
      <c r="E39" s="110"/>
      <c r="F39" s="111"/>
    </row>
    <row r="40" spans="1:6" s="95" customFormat="1" ht="15.75">
      <c r="E40" s="112"/>
      <c r="F40" s="113"/>
    </row>
    <row r="56" spans="5:6">
      <c r="E56" s="70"/>
      <c r="F56" s="70"/>
    </row>
    <row r="57" spans="5:6">
      <c r="E57" s="70"/>
      <c r="F57" s="70"/>
    </row>
    <row r="58" spans="5:6">
      <c r="E58" s="70"/>
      <c r="F58" s="70"/>
    </row>
    <row r="59" spans="5:6">
      <c r="E59" s="70"/>
      <c r="F59" s="70"/>
    </row>
    <row r="60" spans="5:6">
      <c r="E60" s="70"/>
      <c r="F60" s="70"/>
    </row>
    <row r="61" spans="5:6">
      <c r="E61" s="70"/>
      <c r="F61" s="70"/>
    </row>
    <row r="62" spans="5:6">
      <c r="E62" s="70"/>
      <c r="F62" s="70"/>
    </row>
    <row r="63" spans="5:6">
      <c r="E63" s="70"/>
      <c r="F63" s="70"/>
    </row>
    <row r="64" spans="5:6">
      <c r="E64" s="70"/>
      <c r="F64" s="70"/>
    </row>
    <row r="65" spans="5:6">
      <c r="E65" s="70"/>
      <c r="F65" s="70"/>
    </row>
    <row r="66" spans="5:6">
      <c r="E66" s="70"/>
      <c r="F66" s="70"/>
    </row>
    <row r="67" spans="5:6">
      <c r="E67" s="70"/>
      <c r="F67" s="70"/>
    </row>
    <row r="68" spans="5:6">
      <c r="E68" s="70"/>
      <c r="F68" s="70"/>
    </row>
    <row r="69" spans="5:6">
      <c r="E69" s="70"/>
      <c r="F69" s="70"/>
    </row>
    <row r="70" spans="5:6">
      <c r="E70" s="70"/>
      <c r="F70" s="70"/>
    </row>
    <row r="71" spans="5:6">
      <c r="E71" s="70"/>
      <c r="F71" s="70"/>
    </row>
    <row r="72" spans="5:6">
      <c r="E72" s="70"/>
      <c r="F72" s="70"/>
    </row>
    <row r="73" spans="5:6">
      <c r="E73" s="70"/>
      <c r="F73" s="70"/>
    </row>
    <row r="74" spans="5:6">
      <c r="E74" s="70"/>
      <c r="F74" s="70"/>
    </row>
    <row r="75" spans="5:6">
      <c r="E75" s="70"/>
      <c r="F75" s="70"/>
    </row>
    <row r="76" spans="5:6">
      <c r="E76" s="70"/>
      <c r="F76" s="70"/>
    </row>
    <row r="77" spans="5:6">
      <c r="E77" s="70"/>
      <c r="F77" s="70"/>
    </row>
    <row r="78" spans="5:6">
      <c r="E78" s="70"/>
      <c r="F78" s="70"/>
    </row>
    <row r="79" spans="5:6">
      <c r="E79" s="70"/>
      <c r="F79" s="70"/>
    </row>
    <row r="80" spans="5:6">
      <c r="E80" s="70"/>
      <c r="F80" s="70"/>
    </row>
    <row r="81" spans="5:6">
      <c r="E81" s="70"/>
      <c r="F81" s="70"/>
    </row>
  </sheetData>
  <mergeCells count="1">
    <mergeCell ref="A5:C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C38" sqref="C38"/>
    </sheetView>
  </sheetViews>
  <sheetFormatPr defaultColWidth="9.140625" defaultRowHeight="12.75"/>
  <cols>
    <col min="1" max="2" width="9.140625" style="42"/>
    <col min="3" max="3" width="55.5703125" style="42" customWidth="1"/>
    <col min="4" max="4" width="16.7109375" style="42" customWidth="1"/>
    <col min="5" max="5" width="14" style="42" bestFit="1" customWidth="1"/>
    <col min="6" max="16384" width="9.140625" style="42"/>
  </cols>
  <sheetData>
    <row r="1" spans="1:4" ht="15.75">
      <c r="A1" s="519" t="s">
        <v>968</v>
      </c>
      <c r="B1" s="519"/>
      <c r="C1" s="519"/>
      <c r="D1" s="519"/>
    </row>
    <row r="2" spans="1:4" ht="15.75">
      <c r="A2" s="519"/>
      <c r="B2" s="519"/>
      <c r="C2" s="519"/>
      <c r="D2" s="519"/>
    </row>
    <row r="3" spans="1:4">
      <c r="A3" s="43"/>
      <c r="B3" s="43"/>
      <c r="C3" s="43"/>
      <c r="D3" s="43"/>
    </row>
    <row r="4" spans="1:4">
      <c r="A4" s="44" t="s">
        <v>577</v>
      </c>
      <c r="B4" s="301"/>
      <c r="C4" s="44" t="s">
        <v>578</v>
      </c>
      <c r="D4" s="44" t="s">
        <v>579</v>
      </c>
    </row>
    <row r="5" spans="1:4" ht="15" customHeight="1">
      <c r="A5" s="49">
        <v>1</v>
      </c>
      <c r="B5" s="521" t="s">
        <v>855</v>
      </c>
      <c r="C5" s="46" t="s">
        <v>969</v>
      </c>
      <c r="D5" s="47"/>
    </row>
    <row r="6" spans="1:4">
      <c r="A6" s="303"/>
      <c r="B6" s="522"/>
      <c r="C6" s="303"/>
      <c r="D6" s="47"/>
    </row>
    <row r="7" spans="1:4" ht="17.25" customHeight="1">
      <c r="A7" s="49">
        <v>2</v>
      </c>
      <c r="B7" s="522"/>
      <c r="C7" s="46" t="s">
        <v>970</v>
      </c>
      <c r="D7" s="47"/>
    </row>
    <row r="8" spans="1:4" ht="17.25" customHeight="1">
      <c r="A8" s="45"/>
      <c r="B8" s="522"/>
      <c r="C8" s="46"/>
      <c r="D8" s="47"/>
    </row>
    <row r="9" spans="1:4" ht="17.25" customHeight="1">
      <c r="A9" s="49">
        <v>3</v>
      </c>
      <c r="B9" s="522"/>
      <c r="C9" s="46" t="s">
        <v>971</v>
      </c>
      <c r="D9" s="47"/>
    </row>
    <row r="10" spans="1:4" ht="17.25" customHeight="1">
      <c r="A10" s="45"/>
      <c r="B10" s="522"/>
      <c r="C10" s="46"/>
      <c r="D10" s="47"/>
    </row>
    <row r="11" spans="1:4" ht="17.25" customHeight="1">
      <c r="A11" s="49">
        <v>4</v>
      </c>
      <c r="B11" s="522"/>
      <c r="C11" s="46" t="s">
        <v>972</v>
      </c>
      <c r="D11" s="524"/>
    </row>
    <row r="12" spans="1:4" ht="17.25" customHeight="1">
      <c r="A12" s="45"/>
      <c r="B12" s="522"/>
      <c r="C12" s="46"/>
      <c r="D12" s="525"/>
    </row>
    <row r="13" spans="1:4" ht="17.25" customHeight="1">
      <c r="A13" s="49">
        <v>5</v>
      </c>
      <c r="B13" s="522"/>
      <c r="C13" s="46" t="s">
        <v>973</v>
      </c>
      <c r="D13" s="526"/>
    </row>
    <row r="14" spans="1:4" ht="17.25" customHeight="1">
      <c r="A14" s="45"/>
      <c r="B14" s="522"/>
      <c r="C14" s="46"/>
      <c r="D14" s="48"/>
    </row>
    <row r="15" spans="1:4" ht="17.25" customHeight="1">
      <c r="A15" s="49">
        <v>6</v>
      </c>
      <c r="B15" s="522"/>
      <c r="C15" s="50" t="s">
        <v>580</v>
      </c>
      <c r="D15" s="47"/>
    </row>
    <row r="16" spans="1:4" ht="17.25" customHeight="1">
      <c r="A16" s="49"/>
      <c r="B16" s="522"/>
      <c r="C16" s="51"/>
      <c r="D16" s="52"/>
    </row>
    <row r="17" spans="1:4" ht="17.25" customHeight="1">
      <c r="A17" s="49">
        <v>7</v>
      </c>
      <c r="B17" s="522"/>
      <c r="C17" s="50" t="s">
        <v>867</v>
      </c>
      <c r="D17" s="47"/>
    </row>
    <row r="18" spans="1:4" ht="17.25" customHeight="1">
      <c r="A18" s="49"/>
      <c r="B18" s="522"/>
      <c r="C18" s="51"/>
      <c r="D18" s="52"/>
    </row>
    <row r="19" spans="1:4" ht="17.25" customHeight="1">
      <c r="A19" s="49">
        <v>8</v>
      </c>
      <c r="B19" s="522"/>
      <c r="C19" s="50" t="s">
        <v>868</v>
      </c>
      <c r="D19" s="47"/>
    </row>
    <row r="20" spans="1:4" ht="17.25" customHeight="1">
      <c r="A20" s="49"/>
      <c r="B20" s="522"/>
      <c r="C20" s="50"/>
      <c r="D20" s="47"/>
    </row>
    <row r="21" spans="1:4" ht="17.25" customHeight="1">
      <c r="A21" s="49">
        <v>9</v>
      </c>
      <c r="B21" s="522"/>
      <c r="C21" s="50" t="s">
        <v>869</v>
      </c>
      <c r="D21" s="47"/>
    </row>
    <row r="22" spans="1:4" ht="17.25" customHeight="1">
      <c r="A22" s="49"/>
      <c r="B22" s="523"/>
      <c r="C22" s="51"/>
      <c r="D22" s="52"/>
    </row>
    <row r="23" spans="1:4" ht="17.25" customHeight="1">
      <c r="A23" s="520" t="s">
        <v>474</v>
      </c>
      <c r="B23" s="520"/>
      <c r="C23" s="520"/>
      <c r="D23" s="59">
        <f>D5+D7+D9+D11+D13+D15+D17+D19+D21</f>
        <v>0</v>
      </c>
    </row>
    <row r="24" spans="1:4" ht="17.25" customHeight="1">
      <c r="A24" s="49">
        <v>10</v>
      </c>
      <c r="B24" s="521" t="s">
        <v>865</v>
      </c>
      <c r="C24" s="55" t="s">
        <v>856</v>
      </c>
      <c r="D24" s="56"/>
    </row>
    <row r="25" spans="1:4" ht="17.25" customHeight="1">
      <c r="A25" s="49"/>
      <c r="B25" s="522"/>
      <c r="C25" s="51"/>
      <c r="D25" s="56"/>
    </row>
    <row r="26" spans="1:4" ht="17.25" customHeight="1">
      <c r="A26" s="49">
        <v>11</v>
      </c>
      <c r="B26" s="522"/>
      <c r="C26" s="46" t="s">
        <v>857</v>
      </c>
      <c r="D26" s="53">
        <f>'nguyen vat lieu kho'!J428</f>
        <v>0</v>
      </c>
    </row>
    <row r="27" spans="1:4" ht="17.25" customHeight="1">
      <c r="A27" s="49"/>
      <c r="B27" s="522"/>
      <c r="C27" s="46"/>
      <c r="D27" s="53"/>
    </row>
    <row r="28" spans="1:4" ht="17.25" customHeight="1">
      <c r="A28" s="49">
        <v>12</v>
      </c>
      <c r="B28" s="522"/>
      <c r="C28" s="55" t="s">
        <v>842</v>
      </c>
      <c r="D28" s="56">
        <f>'nguyen vat lieu kho'!J429</f>
        <v>0</v>
      </c>
    </row>
    <row r="29" spans="1:4" ht="17.25" customHeight="1">
      <c r="A29" s="49"/>
      <c r="B29" s="522"/>
      <c r="C29" s="55"/>
      <c r="D29" s="56"/>
    </row>
    <row r="30" spans="1:4" ht="17.25" customHeight="1">
      <c r="A30" s="49">
        <v>13</v>
      </c>
      <c r="B30" s="522"/>
      <c r="C30" s="55" t="s">
        <v>858</v>
      </c>
      <c r="D30" s="56">
        <f>'nguyen vat lieu kho'!J430</f>
        <v>0</v>
      </c>
    </row>
    <row r="31" spans="1:4" ht="17.25" customHeight="1">
      <c r="A31" s="49"/>
      <c r="B31" s="522"/>
      <c r="C31" s="55"/>
      <c r="D31" s="56"/>
    </row>
    <row r="32" spans="1:4" ht="17.25" customHeight="1">
      <c r="A32" s="49">
        <v>14</v>
      </c>
      <c r="B32" s="522"/>
      <c r="C32" s="55" t="s">
        <v>859</v>
      </c>
      <c r="D32" s="56">
        <f>'nguyen vat lieu kho'!J431</f>
        <v>0</v>
      </c>
    </row>
    <row r="33" spans="1:4" ht="17.25" customHeight="1">
      <c r="A33" s="49"/>
      <c r="B33" s="522"/>
      <c r="C33" s="55"/>
      <c r="D33" s="56"/>
    </row>
    <row r="34" spans="1:4" ht="17.25" customHeight="1">
      <c r="A34" s="49">
        <v>15</v>
      </c>
      <c r="B34" s="522"/>
      <c r="C34" s="302" t="s">
        <v>860</v>
      </c>
      <c r="D34" s="56">
        <f>'nguyen vat lieu kho'!J432</f>
        <v>0</v>
      </c>
    </row>
    <row r="35" spans="1:4" ht="17.25" customHeight="1">
      <c r="A35" s="49"/>
      <c r="B35" s="522"/>
      <c r="C35" s="302"/>
      <c r="D35" s="56"/>
    </row>
    <row r="36" spans="1:4" ht="17.25" customHeight="1">
      <c r="A36" s="57">
        <v>16</v>
      </c>
      <c r="B36" s="522"/>
      <c r="C36" s="55" t="s">
        <v>861</v>
      </c>
      <c r="D36" s="58">
        <f>'nguyen vat lieu kho'!J433</f>
        <v>0</v>
      </c>
    </row>
    <row r="37" spans="1:4" ht="17.25" customHeight="1">
      <c r="A37" s="57"/>
      <c r="B37" s="522"/>
      <c r="C37" s="55"/>
      <c r="D37" s="58"/>
    </row>
    <row r="38" spans="1:4" ht="17.25" customHeight="1">
      <c r="A38" s="57">
        <v>17</v>
      </c>
      <c r="B38" s="522"/>
      <c r="C38" s="55" t="s">
        <v>862</v>
      </c>
      <c r="D38" s="58">
        <f>'nguyen vat lieu kho'!J434</f>
        <v>0</v>
      </c>
    </row>
    <row r="39" spans="1:4" ht="17.25" customHeight="1">
      <c r="A39" s="57"/>
      <c r="B39" s="522"/>
      <c r="C39" s="55"/>
      <c r="D39" s="58"/>
    </row>
    <row r="40" spans="1:4" ht="17.25" customHeight="1">
      <c r="A40" s="57">
        <v>18</v>
      </c>
      <c r="B40" s="522"/>
      <c r="C40" s="55" t="s">
        <v>863</v>
      </c>
      <c r="D40" s="58">
        <f>'nguyen vat lieu kho'!J435</f>
        <v>0</v>
      </c>
    </row>
    <row r="41" spans="1:4" ht="17.25" customHeight="1">
      <c r="A41" s="57"/>
      <c r="B41" s="522"/>
      <c r="C41" s="55"/>
      <c r="D41" s="58"/>
    </row>
    <row r="42" spans="1:4" ht="17.25" customHeight="1">
      <c r="A42" s="57">
        <v>19</v>
      </c>
      <c r="B42" s="522"/>
      <c r="C42" s="55" t="s">
        <v>864</v>
      </c>
      <c r="D42" s="56">
        <f>'nguyen vat lieu kho'!J436</f>
        <v>0</v>
      </c>
    </row>
    <row r="43" spans="1:4" ht="17.25" customHeight="1">
      <c r="A43" s="57"/>
      <c r="B43" s="522"/>
      <c r="C43" s="55"/>
      <c r="D43" s="56"/>
    </row>
    <row r="44" spans="1:4" ht="17.25" customHeight="1">
      <c r="A44" s="57">
        <v>20</v>
      </c>
      <c r="B44" s="522"/>
      <c r="C44" s="55" t="s">
        <v>866</v>
      </c>
      <c r="D44" s="56"/>
    </row>
    <row r="45" spans="1:4" ht="17.25" customHeight="1">
      <c r="A45" s="57"/>
      <c r="B45" s="522"/>
      <c r="C45" s="55"/>
      <c r="D45" s="56"/>
    </row>
    <row r="46" spans="1:4" ht="17.25" customHeight="1">
      <c r="A46" s="57">
        <v>21</v>
      </c>
      <c r="B46" s="522"/>
      <c r="C46" s="46" t="s">
        <v>843</v>
      </c>
      <c r="D46" s="54"/>
    </row>
    <row r="47" spans="1:4" ht="17.25" customHeight="1">
      <c r="A47" s="57"/>
      <c r="B47" s="522"/>
      <c r="C47" s="46"/>
      <c r="D47" s="54"/>
    </row>
    <row r="48" spans="1:4" ht="17.25" customHeight="1">
      <c r="A48" s="57">
        <v>22</v>
      </c>
      <c r="B48" s="522"/>
      <c r="C48" s="46" t="s">
        <v>744</v>
      </c>
      <c r="D48" s="54">
        <f>SUM(D49:D49)</f>
        <v>0</v>
      </c>
    </row>
    <row r="49" spans="1:5" ht="17.25" customHeight="1">
      <c r="A49" s="57"/>
      <c r="B49" s="523"/>
      <c r="C49" s="267"/>
      <c r="D49" s="268"/>
    </row>
    <row r="50" spans="1:5" ht="24.75" customHeight="1">
      <c r="A50" s="520" t="s">
        <v>474</v>
      </c>
      <c r="B50" s="520"/>
      <c r="C50" s="520"/>
      <c r="D50" s="59">
        <f>D24+D26+D28+D30+D32+D34+D36+D38+D40+D42+D44+D46+D48</f>
        <v>0</v>
      </c>
      <c r="E50" s="60"/>
    </row>
    <row r="51" spans="1:5">
      <c r="D51" s="60"/>
    </row>
    <row r="52" spans="1:5">
      <c r="D52" s="60"/>
      <c r="E52" s="298"/>
    </row>
  </sheetData>
  <mergeCells count="7">
    <mergeCell ref="A1:D1"/>
    <mergeCell ref="A2:D2"/>
    <mergeCell ref="A50:C50"/>
    <mergeCell ref="B24:B49"/>
    <mergeCell ref="B5:B22"/>
    <mergeCell ref="A23:C23"/>
    <mergeCell ref="D11:D1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9"/>
  <sheetViews>
    <sheetView zoomScaleNormal="100" workbookViewId="0">
      <pane xSplit="3" ySplit="4" topLeftCell="D5" activePane="bottomRight" state="frozen"/>
      <selection activeCell="B287" activeCellId="18" sqref="B270 B271 B272 B273 B274 B275 B276:B277 B279 B281 B278 B280 B282 B283 B284 B285 B285 B285:B286 B286 B287:B288"/>
      <selection pane="topRight" activeCell="B287" activeCellId="18" sqref="B270 B271 B272 B273 B274 B275 B276:B277 B279 B281 B278 B280 B282 B283 B284 B285 B285 B285:B286 B286 B287:B288"/>
      <selection pane="bottomLeft" activeCell="B287" activeCellId="18" sqref="B270 B271 B272 B273 B274 B275 B276:B277 B279 B281 B278 B280 B282 B283 B284 B285 B285 B285:B286 B286 B287:B288"/>
      <selection pane="bottomRight" activeCell="M3" sqref="M3:M4"/>
    </sheetView>
  </sheetViews>
  <sheetFormatPr defaultColWidth="9.140625" defaultRowHeight="15.75" customHeight="1"/>
  <cols>
    <col min="1" max="1" width="12" style="5" customWidth="1"/>
    <col min="2" max="2" width="35.7109375" style="5" customWidth="1"/>
    <col min="3" max="3" width="6" style="37" customWidth="1"/>
    <col min="4" max="4" width="12.85546875" style="41" customWidth="1"/>
    <col min="5" max="5" width="11.5703125" style="30" customWidth="1"/>
    <col min="6" max="6" width="15.5703125" style="32" customWidth="1"/>
    <col min="7" max="7" width="12.140625" style="33" hidden="1" customWidth="1"/>
    <col min="8" max="8" width="15.140625" style="34" hidden="1" customWidth="1"/>
    <col min="9" max="9" width="11.7109375" style="495" customWidth="1"/>
    <col min="10" max="10" width="14.7109375" style="2" customWidth="1"/>
    <col min="11" max="11" width="12.28515625" style="3" customWidth="1"/>
    <col min="12" max="12" width="15.85546875" style="1" customWidth="1"/>
    <col min="13" max="13" width="19" style="5" customWidth="1"/>
    <col min="14" max="16384" width="9.140625" style="5"/>
  </cols>
  <sheetData>
    <row r="1" spans="1:14" ht="15.75" customHeight="1">
      <c r="A1" s="241" t="s">
        <v>734</v>
      </c>
      <c r="B1" s="242"/>
      <c r="F1" s="30"/>
      <c r="L1" s="14"/>
    </row>
    <row r="2" spans="1:14" s="15" customFormat="1" ht="19.5" customHeight="1">
      <c r="A2" s="532" t="s">
        <v>30</v>
      </c>
      <c r="B2" s="532" t="s">
        <v>0</v>
      </c>
      <c r="C2" s="533" t="s">
        <v>1</v>
      </c>
      <c r="D2" s="536" t="s">
        <v>467</v>
      </c>
      <c r="E2" s="535" t="s">
        <v>378</v>
      </c>
      <c r="F2" s="535"/>
      <c r="G2" s="530" t="s">
        <v>379</v>
      </c>
      <c r="H2" s="531"/>
      <c r="I2" s="527" t="s">
        <v>470</v>
      </c>
      <c r="J2" s="528"/>
      <c r="K2" s="529" t="s">
        <v>471</v>
      </c>
      <c r="L2" s="529"/>
    </row>
    <row r="3" spans="1:14" ht="36" customHeight="1">
      <c r="A3" s="532"/>
      <c r="B3" s="532"/>
      <c r="C3" s="534"/>
      <c r="D3" s="537"/>
      <c r="E3" s="238" t="s">
        <v>468</v>
      </c>
      <c r="F3" s="67" t="s">
        <v>469</v>
      </c>
      <c r="G3" s="68" t="s">
        <v>468</v>
      </c>
      <c r="H3" s="69" t="s">
        <v>581</v>
      </c>
      <c r="I3" s="496" t="s">
        <v>468</v>
      </c>
      <c r="J3" s="64" t="s">
        <v>582</v>
      </c>
      <c r="K3" s="65" t="s">
        <v>468</v>
      </c>
      <c r="L3" s="66" t="s">
        <v>469</v>
      </c>
      <c r="M3" s="515" t="s">
        <v>1189</v>
      </c>
      <c r="N3" s="490"/>
    </row>
    <row r="4" spans="1:14" s="116" customFormat="1" ht="25.5" customHeight="1">
      <c r="A4" s="19"/>
      <c r="B4" s="19" t="s">
        <v>733</v>
      </c>
      <c r="C4" s="19" t="s">
        <v>2</v>
      </c>
      <c r="D4" s="117"/>
      <c r="E4" s="118"/>
      <c r="F4" s="118"/>
      <c r="G4" s="118"/>
      <c r="H4" s="118"/>
      <c r="I4" s="497"/>
      <c r="J4" s="118"/>
      <c r="K4" s="118"/>
      <c r="L4" s="118"/>
      <c r="M4" s="514" t="s">
        <v>1188</v>
      </c>
    </row>
    <row r="5" spans="1:14" s="116" customFormat="1" ht="25.5" customHeight="1">
      <c r="A5" s="6">
        <v>20201074</v>
      </c>
      <c r="B5" s="119" t="s">
        <v>574</v>
      </c>
      <c r="C5" s="120" t="s">
        <v>17</v>
      </c>
      <c r="D5" s="121" t="str">
        <f>VLOOKUP(A5,BKE!C522:H935,5,0)</f>
        <v>0</v>
      </c>
      <c r="E5" s="126"/>
      <c r="F5" s="122">
        <f>E5*D5</f>
        <v>0</v>
      </c>
      <c r="G5" s="123"/>
      <c r="H5" s="124"/>
      <c r="I5" s="498">
        <f>E5+G5-K5</f>
        <v>0</v>
      </c>
      <c r="J5" s="125">
        <f>F5+H5-L5</f>
        <v>0</v>
      </c>
      <c r="K5" s="126"/>
      <c r="L5" s="120">
        <f t="shared" ref="L5:L73" si="0">K5*D5</f>
        <v>0</v>
      </c>
    </row>
    <row r="6" spans="1:14" s="116" customFormat="1" ht="25.5" customHeight="1">
      <c r="A6" s="8" t="s">
        <v>898</v>
      </c>
      <c r="B6" s="8" t="s">
        <v>175</v>
      </c>
      <c r="C6" s="8" t="s">
        <v>17</v>
      </c>
      <c r="D6" s="121" t="str">
        <f>VLOOKUP(A6,BKE!C523:H936,5,0)</f>
        <v>0</v>
      </c>
      <c r="E6" s="126"/>
      <c r="F6" s="122">
        <f t="shared" ref="F6:F73" si="1">E6*D6</f>
        <v>0</v>
      </c>
      <c r="G6" s="123"/>
      <c r="H6" s="124"/>
      <c r="I6" s="498">
        <f t="shared" ref="I6:I74" si="2">E6+G6-K6</f>
        <v>0</v>
      </c>
      <c r="J6" s="125">
        <f t="shared" ref="J6:J74" si="3">F6+H6-L6</f>
        <v>0</v>
      </c>
      <c r="K6" s="126"/>
      <c r="L6" s="120">
        <f t="shared" si="0"/>
        <v>0</v>
      </c>
    </row>
    <row r="7" spans="1:14" s="116" customFormat="1" ht="25.5" customHeight="1">
      <c r="A7" s="8" t="s">
        <v>897</v>
      </c>
      <c r="B7" s="8" t="s">
        <v>176</v>
      </c>
      <c r="C7" s="8" t="s">
        <v>17</v>
      </c>
      <c r="D7" s="121" t="str">
        <f>VLOOKUP(A7,BKE!C524:H937,5,0)</f>
        <v>0</v>
      </c>
      <c r="E7" s="126"/>
      <c r="F7" s="122">
        <f t="shared" si="1"/>
        <v>0</v>
      </c>
      <c r="G7" s="123"/>
      <c r="H7" s="124"/>
      <c r="I7" s="498">
        <f t="shared" si="2"/>
        <v>0</v>
      </c>
      <c r="J7" s="125">
        <f t="shared" si="3"/>
        <v>0</v>
      </c>
      <c r="K7" s="126"/>
      <c r="L7" s="120">
        <f t="shared" si="0"/>
        <v>0</v>
      </c>
    </row>
    <row r="8" spans="1:14" s="116" customFormat="1" ht="25.5" customHeight="1">
      <c r="A8" s="8" t="s">
        <v>177</v>
      </c>
      <c r="B8" s="8" t="s">
        <v>178</v>
      </c>
      <c r="C8" s="8" t="s">
        <v>17</v>
      </c>
      <c r="D8" s="121" t="str">
        <f>VLOOKUP(A8,BKE!C525:H938,5,0)</f>
        <v>0</v>
      </c>
      <c r="E8" s="126"/>
      <c r="F8" s="122">
        <f t="shared" si="1"/>
        <v>0</v>
      </c>
      <c r="G8" s="123"/>
      <c r="H8" s="124"/>
      <c r="I8" s="498">
        <f t="shared" si="2"/>
        <v>0</v>
      </c>
      <c r="J8" s="125">
        <f t="shared" si="3"/>
        <v>0</v>
      </c>
      <c r="K8" s="126"/>
      <c r="L8" s="120">
        <f t="shared" si="0"/>
        <v>0</v>
      </c>
    </row>
    <row r="9" spans="1:14" s="116" customFormat="1" ht="25.5" customHeight="1">
      <c r="A9" s="8" t="s">
        <v>179</v>
      </c>
      <c r="B9" s="8" t="s">
        <v>180</v>
      </c>
      <c r="C9" s="8" t="s">
        <v>17</v>
      </c>
      <c r="D9" s="121" t="str">
        <f>VLOOKUP(A9,BKE!C526:H939,5,0)</f>
        <v>0</v>
      </c>
      <c r="E9" s="126"/>
      <c r="F9" s="122">
        <f t="shared" si="1"/>
        <v>0</v>
      </c>
      <c r="G9" s="123"/>
      <c r="H9" s="124"/>
      <c r="I9" s="498">
        <f t="shared" si="2"/>
        <v>0</v>
      </c>
      <c r="J9" s="125">
        <f t="shared" si="3"/>
        <v>0</v>
      </c>
      <c r="K9" s="126"/>
      <c r="L9" s="120">
        <f t="shared" si="0"/>
        <v>0</v>
      </c>
    </row>
    <row r="10" spans="1:14" s="116" customFormat="1" ht="25.5" customHeight="1">
      <c r="A10" s="8" t="s">
        <v>847</v>
      </c>
      <c r="B10" s="8" t="s">
        <v>848</v>
      </c>
      <c r="C10" s="8" t="s">
        <v>17</v>
      </c>
      <c r="D10" s="121" t="str">
        <f>VLOOKUP(A10,BKE!C527:H940,5,0)</f>
        <v>0</v>
      </c>
      <c r="E10" s="126"/>
      <c r="F10" s="122">
        <f>E10*D10</f>
        <v>0</v>
      </c>
      <c r="G10" s="123"/>
      <c r="H10" s="124"/>
      <c r="I10" s="498">
        <f>E10+G10-K10</f>
        <v>0</v>
      </c>
      <c r="J10" s="125">
        <f>F10+H10-L10</f>
        <v>0</v>
      </c>
      <c r="K10" s="126"/>
      <c r="L10" s="120">
        <f>K10*D10</f>
        <v>0</v>
      </c>
    </row>
    <row r="11" spans="1:14" s="116" customFormat="1" ht="25.5" customHeight="1">
      <c r="A11" s="8" t="s">
        <v>899</v>
      </c>
      <c r="B11" s="8" t="s">
        <v>181</v>
      </c>
      <c r="C11" s="8" t="s">
        <v>17</v>
      </c>
      <c r="D11" s="121" t="str">
        <f>VLOOKUP(A11,BKE!C528:H941,5,0)</f>
        <v>0</v>
      </c>
      <c r="E11" s="126"/>
      <c r="F11" s="122">
        <f t="shared" si="1"/>
        <v>0</v>
      </c>
      <c r="G11" s="123"/>
      <c r="H11" s="124"/>
      <c r="I11" s="498">
        <f t="shared" si="2"/>
        <v>0</v>
      </c>
      <c r="J11" s="125">
        <f t="shared" si="3"/>
        <v>0</v>
      </c>
      <c r="K11" s="126"/>
      <c r="L11" s="120">
        <f t="shared" si="0"/>
        <v>0</v>
      </c>
    </row>
    <row r="12" spans="1:14" s="116" customFormat="1" ht="25.5" customHeight="1">
      <c r="A12" s="8" t="s">
        <v>182</v>
      </c>
      <c r="B12" s="8" t="s">
        <v>183</v>
      </c>
      <c r="C12" s="8" t="s">
        <v>17</v>
      </c>
      <c r="D12" s="121" t="str">
        <f>VLOOKUP(A12,BKE!C529:H942,5,0)</f>
        <v>0</v>
      </c>
      <c r="E12" s="126"/>
      <c r="F12" s="122">
        <f t="shared" si="1"/>
        <v>0</v>
      </c>
      <c r="G12" s="123"/>
      <c r="H12" s="124"/>
      <c r="I12" s="498">
        <f t="shared" si="2"/>
        <v>0</v>
      </c>
      <c r="J12" s="125">
        <f t="shared" si="3"/>
        <v>0</v>
      </c>
      <c r="K12" s="126"/>
      <c r="L12" s="120">
        <f t="shared" si="0"/>
        <v>0</v>
      </c>
    </row>
    <row r="13" spans="1:14" s="116" customFormat="1" ht="25.5" customHeight="1">
      <c r="A13" s="8" t="s">
        <v>200</v>
      </c>
      <c r="B13" s="8" t="s">
        <v>201</v>
      </c>
      <c r="C13" s="8" t="s">
        <v>17</v>
      </c>
      <c r="D13" s="121" t="str">
        <f>VLOOKUP(A13,BKE!C530:H943,5,0)</f>
        <v>0</v>
      </c>
      <c r="E13" s="126"/>
      <c r="F13" s="122">
        <f t="shared" si="1"/>
        <v>0</v>
      </c>
      <c r="G13" s="123"/>
      <c r="H13" s="124"/>
      <c r="I13" s="498">
        <f t="shared" si="2"/>
        <v>0</v>
      </c>
      <c r="J13" s="125">
        <f t="shared" si="3"/>
        <v>0</v>
      </c>
      <c r="K13" s="126"/>
      <c r="L13" s="120">
        <f t="shared" si="0"/>
        <v>0</v>
      </c>
    </row>
    <row r="14" spans="1:14" s="116" customFormat="1" ht="25.5" customHeight="1">
      <c r="A14" s="9" t="s">
        <v>19</v>
      </c>
      <c r="B14" s="9" t="s">
        <v>18</v>
      </c>
      <c r="C14" s="9" t="s">
        <v>17</v>
      </c>
      <c r="D14" s="121" t="str">
        <f>VLOOKUP(A14,BKE!C531:H944,5,0)</f>
        <v>0</v>
      </c>
      <c r="E14" s="126"/>
      <c r="F14" s="122">
        <f t="shared" si="1"/>
        <v>0</v>
      </c>
      <c r="G14" s="123"/>
      <c r="H14" s="124"/>
      <c r="I14" s="498">
        <f t="shared" si="2"/>
        <v>0</v>
      </c>
      <c r="J14" s="125">
        <f t="shared" si="3"/>
        <v>0</v>
      </c>
      <c r="K14" s="126"/>
      <c r="L14" s="120">
        <f t="shared" si="0"/>
        <v>0</v>
      </c>
    </row>
    <row r="15" spans="1:14" s="116" customFormat="1" ht="25.5" customHeight="1">
      <c r="A15" s="6" t="s">
        <v>123</v>
      </c>
      <c r="B15" s="127" t="s">
        <v>124</v>
      </c>
      <c r="C15" s="120" t="s">
        <v>4</v>
      </c>
      <c r="D15" s="121"/>
      <c r="E15" s="126"/>
      <c r="F15" s="122">
        <f t="shared" si="1"/>
        <v>0</v>
      </c>
      <c r="G15" s="123"/>
      <c r="H15" s="124"/>
      <c r="I15" s="498">
        <f t="shared" si="2"/>
        <v>0</v>
      </c>
      <c r="J15" s="125">
        <f t="shared" si="3"/>
        <v>0</v>
      </c>
      <c r="K15" s="126"/>
      <c r="L15" s="120">
        <f t="shared" si="0"/>
        <v>0</v>
      </c>
    </row>
    <row r="16" spans="1:14" s="116" customFormat="1" ht="25.5" customHeight="1">
      <c r="A16" s="9" t="s">
        <v>25</v>
      </c>
      <c r="B16" s="9" t="s">
        <v>24</v>
      </c>
      <c r="C16" s="9" t="s">
        <v>4</v>
      </c>
      <c r="D16" s="121"/>
      <c r="E16" s="126"/>
      <c r="F16" s="122">
        <f t="shared" si="1"/>
        <v>0</v>
      </c>
      <c r="G16" s="123"/>
      <c r="H16" s="124"/>
      <c r="I16" s="498">
        <f t="shared" si="2"/>
        <v>0</v>
      </c>
      <c r="J16" s="125">
        <f t="shared" si="3"/>
        <v>0</v>
      </c>
      <c r="K16" s="126"/>
      <c r="L16" s="120">
        <f t="shared" si="0"/>
        <v>0</v>
      </c>
    </row>
    <row r="17" spans="1:12" s="116" customFormat="1" ht="25.5" customHeight="1">
      <c r="A17" s="6" t="s">
        <v>127</v>
      </c>
      <c r="B17" s="127" t="s">
        <v>128</v>
      </c>
      <c r="C17" s="120" t="s">
        <v>4</v>
      </c>
      <c r="D17" s="121"/>
      <c r="E17" s="126"/>
      <c r="F17" s="122">
        <f t="shared" si="1"/>
        <v>0</v>
      </c>
      <c r="G17" s="123"/>
      <c r="H17" s="124"/>
      <c r="I17" s="498">
        <f t="shared" si="2"/>
        <v>0</v>
      </c>
      <c r="J17" s="125">
        <f t="shared" si="3"/>
        <v>0</v>
      </c>
      <c r="K17" s="126"/>
      <c r="L17" s="120">
        <f t="shared" si="0"/>
        <v>0</v>
      </c>
    </row>
    <row r="18" spans="1:12" s="116" customFormat="1" ht="25.5" customHeight="1">
      <c r="A18" s="6" t="s">
        <v>125</v>
      </c>
      <c r="B18" s="127" t="s">
        <v>126</v>
      </c>
      <c r="C18" s="120" t="s">
        <v>4</v>
      </c>
      <c r="D18" s="121" t="str">
        <f>VLOOKUP(A18,BKE!C535:H948,5,0)</f>
        <v>0</v>
      </c>
      <c r="E18" s="126"/>
      <c r="F18" s="122">
        <f t="shared" si="1"/>
        <v>0</v>
      </c>
      <c r="G18" s="123"/>
      <c r="H18" s="124"/>
      <c r="I18" s="498">
        <f t="shared" si="2"/>
        <v>0</v>
      </c>
      <c r="J18" s="125">
        <f t="shared" si="3"/>
        <v>0</v>
      </c>
      <c r="K18" s="126"/>
      <c r="L18" s="120">
        <f t="shared" si="0"/>
        <v>0</v>
      </c>
    </row>
    <row r="19" spans="1:12" s="116" customFormat="1" ht="25.5" customHeight="1">
      <c r="A19" s="8" t="s">
        <v>769</v>
      </c>
      <c r="B19" s="8" t="s">
        <v>184</v>
      </c>
      <c r="C19" s="8" t="s">
        <v>4</v>
      </c>
      <c r="D19" s="121" t="str">
        <f>VLOOKUP(A19,BKE!C536:H949,5,0)</f>
        <v>0</v>
      </c>
      <c r="E19" s="126"/>
      <c r="F19" s="122">
        <f t="shared" si="1"/>
        <v>0</v>
      </c>
      <c r="G19" s="123"/>
      <c r="H19" s="124"/>
      <c r="I19" s="498">
        <f t="shared" si="2"/>
        <v>0</v>
      </c>
      <c r="J19" s="125">
        <f t="shared" si="3"/>
        <v>0</v>
      </c>
      <c r="K19" s="126"/>
      <c r="L19" s="120">
        <f t="shared" si="0"/>
        <v>0</v>
      </c>
    </row>
    <row r="20" spans="1:12" s="116" customFormat="1" ht="25.5" customHeight="1">
      <c r="A20" s="6">
        <v>30701001</v>
      </c>
      <c r="B20" s="127" t="s">
        <v>117</v>
      </c>
      <c r="C20" s="120" t="s">
        <v>4</v>
      </c>
      <c r="D20" s="121">
        <f>VLOOKUP(A20,BKE!C537:H950,5,0)</f>
        <v>437371.29357142851</v>
      </c>
      <c r="E20" s="126"/>
      <c r="F20" s="122">
        <f t="shared" si="1"/>
        <v>0</v>
      </c>
      <c r="G20" s="123"/>
      <c r="H20" s="124"/>
      <c r="I20" s="498">
        <f t="shared" si="2"/>
        <v>0</v>
      </c>
      <c r="J20" s="125">
        <f t="shared" si="3"/>
        <v>0</v>
      </c>
      <c r="K20" s="126"/>
      <c r="L20" s="120">
        <f t="shared" si="0"/>
        <v>0</v>
      </c>
    </row>
    <row r="21" spans="1:12" s="116" customFormat="1" ht="25.5" customHeight="1">
      <c r="A21" s="6" t="s">
        <v>116</v>
      </c>
      <c r="B21" s="127" t="s">
        <v>508</v>
      </c>
      <c r="C21" s="120" t="s">
        <v>4</v>
      </c>
      <c r="D21" s="121">
        <f>VLOOKUP(A21,BKE!C538:H951,5,0)</f>
        <v>450944.64857142855</v>
      </c>
      <c r="E21" s="126"/>
      <c r="F21" s="122">
        <f t="shared" si="1"/>
        <v>0</v>
      </c>
      <c r="G21" s="123"/>
      <c r="H21" s="124"/>
      <c r="I21" s="498">
        <f t="shared" si="2"/>
        <v>0</v>
      </c>
      <c r="J21" s="125">
        <f t="shared" si="3"/>
        <v>0</v>
      </c>
      <c r="K21" s="126"/>
      <c r="L21" s="120">
        <f t="shared" si="0"/>
        <v>0</v>
      </c>
    </row>
    <row r="22" spans="1:12" s="116" customFormat="1" ht="25.5" customHeight="1">
      <c r="A22" s="9" t="s">
        <v>21</v>
      </c>
      <c r="B22" s="9" t="s">
        <v>20</v>
      </c>
      <c r="C22" s="9" t="s">
        <v>4</v>
      </c>
      <c r="D22" s="121" t="str">
        <f>VLOOKUP(A22,BKE!C539:H952,5,0)</f>
        <v>0</v>
      </c>
      <c r="E22" s="126"/>
      <c r="F22" s="122">
        <f t="shared" si="1"/>
        <v>0</v>
      </c>
      <c r="G22" s="123"/>
      <c r="H22" s="124"/>
      <c r="I22" s="498">
        <f t="shared" si="2"/>
        <v>0</v>
      </c>
      <c r="J22" s="125">
        <f t="shared" si="3"/>
        <v>0</v>
      </c>
      <c r="K22" s="126"/>
      <c r="L22" s="120">
        <f t="shared" si="0"/>
        <v>0</v>
      </c>
    </row>
    <row r="23" spans="1:12" s="116" customFormat="1" ht="25.5" customHeight="1">
      <c r="A23" s="9" t="s">
        <v>23</v>
      </c>
      <c r="B23" s="9" t="s">
        <v>22</v>
      </c>
      <c r="C23" s="9" t="s">
        <v>4</v>
      </c>
      <c r="D23" s="121"/>
      <c r="E23" s="126"/>
      <c r="F23" s="122">
        <f t="shared" si="1"/>
        <v>0</v>
      </c>
      <c r="G23" s="123"/>
      <c r="H23" s="124"/>
      <c r="I23" s="498">
        <f t="shared" si="2"/>
        <v>0</v>
      </c>
      <c r="J23" s="125">
        <f t="shared" si="3"/>
        <v>0</v>
      </c>
      <c r="K23" s="126"/>
      <c r="L23" s="120">
        <f t="shared" si="0"/>
        <v>0</v>
      </c>
    </row>
    <row r="24" spans="1:12" s="116" customFormat="1" ht="25.5" customHeight="1">
      <c r="A24" s="6" t="s">
        <v>79</v>
      </c>
      <c r="B24" s="127" t="s">
        <v>3</v>
      </c>
      <c r="C24" s="120" t="s">
        <v>4</v>
      </c>
      <c r="D24" s="121">
        <f>VLOOKUP(A24,BKE!C541:H954,5,0)</f>
        <v>308400</v>
      </c>
      <c r="E24" s="126"/>
      <c r="F24" s="122">
        <f t="shared" si="1"/>
        <v>0</v>
      </c>
      <c r="G24" s="123"/>
      <c r="H24" s="124"/>
      <c r="I24" s="498">
        <f t="shared" si="2"/>
        <v>0</v>
      </c>
      <c r="J24" s="125">
        <f t="shared" si="3"/>
        <v>0</v>
      </c>
      <c r="K24" s="126"/>
      <c r="L24" s="120">
        <f t="shared" si="0"/>
        <v>0</v>
      </c>
    </row>
    <row r="25" spans="1:12" s="116" customFormat="1" ht="25.5" customHeight="1">
      <c r="A25" s="6" t="s">
        <v>80</v>
      </c>
      <c r="B25" s="127" t="s">
        <v>81</v>
      </c>
      <c r="C25" s="120" t="s">
        <v>76</v>
      </c>
      <c r="D25" s="121">
        <f>VLOOKUP(A25,BKE!C542:H955,5,0)</f>
        <v>87454.529999999984</v>
      </c>
      <c r="E25" s="126"/>
      <c r="F25" s="122">
        <f t="shared" si="1"/>
        <v>0</v>
      </c>
      <c r="G25" s="123"/>
      <c r="H25" s="124"/>
      <c r="I25" s="498">
        <f t="shared" si="2"/>
        <v>0</v>
      </c>
      <c r="J25" s="125">
        <f t="shared" si="3"/>
        <v>0</v>
      </c>
      <c r="K25" s="126"/>
      <c r="L25" s="120">
        <f t="shared" si="0"/>
        <v>0</v>
      </c>
    </row>
    <row r="26" spans="1:12" s="116" customFormat="1" ht="25.5" customHeight="1">
      <c r="A26" s="6" t="s">
        <v>82</v>
      </c>
      <c r="B26" s="127" t="s">
        <v>5</v>
      </c>
      <c r="C26" s="120" t="s">
        <v>4</v>
      </c>
      <c r="D26" s="121">
        <f>VLOOKUP(A26,BKE!C543:H956,5,0)</f>
        <v>91886.34</v>
      </c>
      <c r="E26" s="126"/>
      <c r="F26" s="122">
        <f t="shared" si="1"/>
        <v>0</v>
      </c>
      <c r="G26" s="123"/>
      <c r="H26" s="124"/>
      <c r="I26" s="498">
        <f t="shared" si="2"/>
        <v>0</v>
      </c>
      <c r="J26" s="125">
        <f t="shared" si="3"/>
        <v>0</v>
      </c>
      <c r="K26" s="126"/>
      <c r="L26" s="120">
        <f t="shared" si="0"/>
        <v>0</v>
      </c>
    </row>
    <row r="27" spans="1:12" s="116" customFormat="1" ht="25.5" customHeight="1">
      <c r="A27" s="6" t="s">
        <v>83</v>
      </c>
      <c r="B27" s="127" t="s">
        <v>84</v>
      </c>
      <c r="C27" s="120" t="s">
        <v>4</v>
      </c>
      <c r="D27" s="121">
        <f>VLOOKUP(A27,BKE!C544:H957,5,0)</f>
        <v>92727.273043478272</v>
      </c>
      <c r="E27" s="126"/>
      <c r="F27" s="122">
        <f t="shared" si="1"/>
        <v>0</v>
      </c>
      <c r="G27" s="123"/>
      <c r="H27" s="124"/>
      <c r="I27" s="498">
        <f t="shared" si="2"/>
        <v>0</v>
      </c>
      <c r="J27" s="125">
        <f t="shared" si="3"/>
        <v>0</v>
      </c>
      <c r="K27" s="126"/>
      <c r="L27" s="120">
        <f t="shared" si="0"/>
        <v>0</v>
      </c>
    </row>
    <row r="28" spans="1:12" s="116" customFormat="1" ht="25.5" customHeight="1">
      <c r="A28" s="6" t="s">
        <v>85</v>
      </c>
      <c r="B28" s="127" t="s">
        <v>86</v>
      </c>
      <c r="C28" s="120" t="s">
        <v>4</v>
      </c>
      <c r="D28" s="121">
        <f>VLOOKUP(A28,BKE!C545:H958,5,0)</f>
        <v>100000</v>
      </c>
      <c r="E28" s="126"/>
      <c r="F28" s="122">
        <f t="shared" si="1"/>
        <v>0</v>
      </c>
      <c r="G28" s="123"/>
      <c r="H28" s="124"/>
      <c r="I28" s="498">
        <f t="shared" si="2"/>
        <v>0</v>
      </c>
      <c r="J28" s="125">
        <f t="shared" si="3"/>
        <v>0</v>
      </c>
      <c r="K28" s="126"/>
      <c r="L28" s="120">
        <f t="shared" si="0"/>
        <v>0</v>
      </c>
    </row>
    <row r="29" spans="1:12" s="116" customFormat="1" ht="25.5" customHeight="1">
      <c r="A29" s="6" t="s">
        <v>87</v>
      </c>
      <c r="B29" s="127" t="s">
        <v>88</v>
      </c>
      <c r="C29" s="120" t="s">
        <v>4</v>
      </c>
      <c r="D29" s="121" t="str">
        <f>VLOOKUP(A29,BKE!C546:H959,5,0)</f>
        <v>0</v>
      </c>
      <c r="E29" s="126"/>
      <c r="F29" s="122">
        <f t="shared" si="1"/>
        <v>0</v>
      </c>
      <c r="G29" s="123"/>
      <c r="H29" s="124"/>
      <c r="I29" s="498">
        <f t="shared" si="2"/>
        <v>0</v>
      </c>
      <c r="J29" s="125">
        <f t="shared" si="3"/>
        <v>0</v>
      </c>
      <c r="K29" s="126"/>
      <c r="L29" s="120">
        <f t="shared" si="0"/>
        <v>0</v>
      </c>
    </row>
    <row r="30" spans="1:12" s="116" customFormat="1" ht="25.5" customHeight="1">
      <c r="A30" s="6" t="s">
        <v>89</v>
      </c>
      <c r="B30" s="127" t="s">
        <v>90</v>
      </c>
      <c r="C30" s="120" t="s">
        <v>4</v>
      </c>
      <c r="D30" s="121"/>
      <c r="E30" s="126"/>
      <c r="F30" s="122">
        <f t="shared" si="1"/>
        <v>0</v>
      </c>
      <c r="G30" s="123"/>
      <c r="H30" s="124"/>
      <c r="I30" s="498">
        <f t="shared" si="2"/>
        <v>0</v>
      </c>
      <c r="J30" s="125">
        <f t="shared" si="3"/>
        <v>0</v>
      </c>
      <c r="K30" s="126"/>
      <c r="L30" s="120">
        <f t="shared" si="0"/>
        <v>0</v>
      </c>
    </row>
    <row r="31" spans="1:12" s="116" customFormat="1" ht="25.5" customHeight="1">
      <c r="A31" s="6" t="s">
        <v>754</v>
      </c>
      <c r="B31" s="127" t="s">
        <v>755</v>
      </c>
      <c r="C31" s="120" t="s">
        <v>4</v>
      </c>
      <c r="D31" s="121"/>
      <c r="E31" s="126"/>
      <c r="F31" s="122">
        <f t="shared" si="1"/>
        <v>0</v>
      </c>
      <c r="G31" s="123"/>
      <c r="H31" s="124"/>
      <c r="I31" s="498">
        <f t="shared" si="2"/>
        <v>0</v>
      </c>
      <c r="J31" s="125">
        <f t="shared" si="3"/>
        <v>0</v>
      </c>
      <c r="K31" s="126"/>
      <c r="L31" s="120">
        <f t="shared" si="0"/>
        <v>0</v>
      </c>
    </row>
    <row r="32" spans="1:12" s="116" customFormat="1" ht="25.5" customHeight="1">
      <c r="A32" s="6" t="s">
        <v>33</v>
      </c>
      <c r="B32" s="127" t="s">
        <v>34</v>
      </c>
      <c r="C32" s="120" t="s">
        <v>8</v>
      </c>
      <c r="D32" s="121">
        <f>VLOOKUP(A32,BKE!C549:H962,5,0)</f>
        <v>47776.695714285714</v>
      </c>
      <c r="E32" s="126"/>
      <c r="F32" s="122">
        <f t="shared" si="1"/>
        <v>0</v>
      </c>
      <c r="G32" s="123"/>
      <c r="H32" s="124"/>
      <c r="I32" s="498">
        <f t="shared" si="2"/>
        <v>0</v>
      </c>
      <c r="J32" s="125">
        <f t="shared" si="3"/>
        <v>0</v>
      </c>
      <c r="K32" s="126"/>
      <c r="L32" s="120">
        <f t="shared" si="0"/>
        <v>0</v>
      </c>
    </row>
    <row r="33" spans="1:12" s="116" customFormat="1" ht="25.5" customHeight="1">
      <c r="A33" s="6" t="s">
        <v>35</v>
      </c>
      <c r="B33" s="127" t="s">
        <v>36</v>
      </c>
      <c r="C33" s="120" t="s">
        <v>8</v>
      </c>
      <c r="D33" s="121">
        <f>VLOOKUP(A33,BKE!C550:H963,5,0)</f>
        <v>56000</v>
      </c>
      <c r="E33" s="126"/>
      <c r="F33" s="122">
        <f t="shared" si="1"/>
        <v>0</v>
      </c>
      <c r="G33" s="123"/>
      <c r="H33" s="124"/>
      <c r="I33" s="498">
        <f t="shared" si="2"/>
        <v>0</v>
      </c>
      <c r="J33" s="125">
        <f t="shared" si="3"/>
        <v>0</v>
      </c>
      <c r="K33" s="126"/>
      <c r="L33" s="120">
        <f t="shared" si="0"/>
        <v>0</v>
      </c>
    </row>
    <row r="34" spans="1:12" s="116" customFormat="1" ht="25.5" customHeight="1">
      <c r="A34" s="8" t="s">
        <v>807</v>
      </c>
      <c r="B34" s="8" t="s">
        <v>150</v>
      </c>
      <c r="C34" s="8" t="s">
        <v>8</v>
      </c>
      <c r="D34" s="121">
        <f>VLOOKUP(A34,BKE!C551:H964,5,0)</f>
        <v>85974.425000000003</v>
      </c>
      <c r="E34" s="126"/>
      <c r="F34" s="122">
        <f t="shared" si="1"/>
        <v>0</v>
      </c>
      <c r="G34" s="123"/>
      <c r="H34" s="124"/>
      <c r="I34" s="498">
        <f t="shared" si="2"/>
        <v>0</v>
      </c>
      <c r="J34" s="125">
        <f t="shared" si="3"/>
        <v>0</v>
      </c>
      <c r="K34" s="126"/>
      <c r="L34" s="120">
        <f t="shared" si="0"/>
        <v>0</v>
      </c>
    </row>
    <row r="35" spans="1:12" s="116" customFormat="1" ht="25.5" customHeight="1">
      <c r="A35" s="6" t="s">
        <v>37</v>
      </c>
      <c r="B35" s="127" t="s">
        <v>38</v>
      </c>
      <c r="C35" s="120" t="s">
        <v>4</v>
      </c>
      <c r="D35" s="121">
        <f>VLOOKUP(A35,BKE!C552:H965,5,0)</f>
        <v>82363.600000000006</v>
      </c>
      <c r="E35" s="126"/>
      <c r="F35" s="122">
        <f t="shared" si="1"/>
        <v>0</v>
      </c>
      <c r="G35" s="123"/>
      <c r="H35" s="124"/>
      <c r="I35" s="498">
        <f t="shared" si="2"/>
        <v>0</v>
      </c>
      <c r="J35" s="125">
        <f t="shared" si="3"/>
        <v>0</v>
      </c>
      <c r="K35" s="126"/>
      <c r="L35" s="120">
        <f t="shared" si="0"/>
        <v>0</v>
      </c>
    </row>
    <row r="36" spans="1:12" s="116" customFormat="1" ht="25.5" customHeight="1">
      <c r="A36" s="8" t="s">
        <v>764</v>
      </c>
      <c r="B36" s="8" t="s">
        <v>151</v>
      </c>
      <c r="C36" s="8" t="s">
        <v>8</v>
      </c>
      <c r="D36" s="121">
        <f>VLOOKUP(A36,BKE!C553:H966,5,0)</f>
        <v>52839.406086956522</v>
      </c>
      <c r="E36" s="126"/>
      <c r="F36" s="122">
        <f t="shared" si="1"/>
        <v>0</v>
      </c>
      <c r="G36" s="123"/>
      <c r="H36" s="124"/>
      <c r="I36" s="498">
        <f t="shared" si="2"/>
        <v>0</v>
      </c>
      <c r="J36" s="125">
        <f t="shared" si="3"/>
        <v>0</v>
      </c>
      <c r="K36" s="126"/>
      <c r="L36" s="120">
        <f t="shared" si="0"/>
        <v>0</v>
      </c>
    </row>
    <row r="37" spans="1:12" s="116" customFormat="1" ht="25.5" customHeight="1">
      <c r="A37" s="8" t="s">
        <v>965</v>
      </c>
      <c r="B37" s="127" t="s">
        <v>966</v>
      </c>
      <c r="C37" s="8" t="s">
        <v>8</v>
      </c>
      <c r="D37" s="121" t="str">
        <f>VLOOKUP(A37,BKE!C554:H967,5,0)</f>
        <v>0</v>
      </c>
      <c r="E37" s="126"/>
      <c r="F37" s="122">
        <f t="shared" si="1"/>
        <v>0</v>
      </c>
      <c r="G37" s="123"/>
      <c r="H37" s="124"/>
      <c r="I37" s="498">
        <f t="shared" si="2"/>
        <v>0</v>
      </c>
      <c r="J37" s="125">
        <f t="shared" si="3"/>
        <v>0</v>
      </c>
      <c r="K37" s="126"/>
      <c r="L37" s="120">
        <f t="shared" si="0"/>
        <v>0</v>
      </c>
    </row>
    <row r="38" spans="1:12" s="116" customFormat="1" ht="25.5" customHeight="1">
      <c r="A38" s="6" t="s">
        <v>939</v>
      </c>
      <c r="B38" s="127" t="s">
        <v>940</v>
      </c>
      <c r="C38" s="120" t="s">
        <v>8</v>
      </c>
      <c r="D38" s="121">
        <f>VLOOKUP(A38,BKE!C555:H967,5,0)</f>
        <v>21000</v>
      </c>
      <c r="E38" s="126"/>
      <c r="F38" s="122">
        <f t="shared" si="1"/>
        <v>0</v>
      </c>
      <c r="G38" s="123"/>
      <c r="H38" s="124"/>
      <c r="I38" s="498">
        <f t="shared" si="2"/>
        <v>0</v>
      </c>
      <c r="J38" s="125">
        <f t="shared" si="3"/>
        <v>0</v>
      </c>
      <c r="K38" s="126"/>
      <c r="L38" s="120">
        <f t="shared" si="0"/>
        <v>0</v>
      </c>
    </row>
    <row r="39" spans="1:12" s="116" customFormat="1" ht="25.5" customHeight="1">
      <c r="A39" s="6" t="s">
        <v>142</v>
      </c>
      <c r="B39" s="127" t="s">
        <v>9</v>
      </c>
      <c r="C39" s="120" t="s">
        <v>4</v>
      </c>
      <c r="D39" s="121">
        <f>VLOOKUP(A39,BKE!C556:H968,5,0)</f>
        <v>17899.907272727272</v>
      </c>
      <c r="E39" s="126"/>
      <c r="F39" s="122">
        <f t="shared" si="1"/>
        <v>0</v>
      </c>
      <c r="G39" s="123"/>
      <c r="H39" s="124"/>
      <c r="I39" s="498">
        <f t="shared" si="2"/>
        <v>0</v>
      </c>
      <c r="J39" s="125">
        <f t="shared" si="3"/>
        <v>0</v>
      </c>
      <c r="K39" s="126"/>
      <c r="L39" s="120">
        <f t="shared" si="0"/>
        <v>0</v>
      </c>
    </row>
    <row r="40" spans="1:12" s="116" customFormat="1" ht="25.5" customHeight="1">
      <c r="A40" s="6" t="s">
        <v>756</v>
      </c>
      <c r="B40" s="127" t="s">
        <v>757</v>
      </c>
      <c r="C40" s="120" t="s">
        <v>4</v>
      </c>
      <c r="D40" s="121" t="str">
        <f>VLOOKUP(A40,BKE!C557:H969,5,0)</f>
        <v>0</v>
      </c>
      <c r="E40" s="126"/>
      <c r="F40" s="122">
        <f t="shared" si="1"/>
        <v>0</v>
      </c>
      <c r="G40" s="123"/>
      <c r="H40" s="124"/>
      <c r="I40" s="498">
        <f t="shared" si="2"/>
        <v>0</v>
      </c>
      <c r="J40" s="125">
        <f t="shared" si="3"/>
        <v>0</v>
      </c>
      <c r="K40" s="126"/>
      <c r="L40" s="120">
        <f t="shared" si="0"/>
        <v>0</v>
      </c>
    </row>
    <row r="41" spans="1:12" s="116" customFormat="1" ht="25.5" customHeight="1">
      <c r="A41" s="6" t="s">
        <v>140</v>
      </c>
      <c r="B41" s="127" t="s">
        <v>141</v>
      </c>
      <c r="C41" s="120" t="s">
        <v>4</v>
      </c>
      <c r="D41" s="121" t="str">
        <f>VLOOKUP(A41,BKE!C558:H970,5,0)</f>
        <v>0</v>
      </c>
      <c r="E41" s="126"/>
      <c r="F41" s="122">
        <f t="shared" si="1"/>
        <v>0</v>
      </c>
      <c r="G41" s="123"/>
      <c r="H41" s="124"/>
      <c r="I41" s="498">
        <f t="shared" si="2"/>
        <v>0</v>
      </c>
      <c r="J41" s="125">
        <f t="shared" si="3"/>
        <v>0</v>
      </c>
      <c r="K41" s="126"/>
      <c r="L41" s="120">
        <f t="shared" si="0"/>
        <v>0</v>
      </c>
    </row>
    <row r="42" spans="1:12" s="116" customFormat="1" ht="25.5" customHeight="1">
      <c r="A42" s="8" t="s">
        <v>765</v>
      </c>
      <c r="B42" s="8" t="s">
        <v>10</v>
      </c>
      <c r="C42" s="8" t="s">
        <v>4</v>
      </c>
      <c r="D42" s="121">
        <f>VLOOKUP(A42,BKE!C559:H971,5,0)</f>
        <v>7000</v>
      </c>
      <c r="E42" s="126"/>
      <c r="F42" s="122">
        <f t="shared" si="1"/>
        <v>0</v>
      </c>
      <c r="G42" s="123"/>
      <c r="H42" s="124"/>
      <c r="I42" s="498">
        <f t="shared" si="2"/>
        <v>0</v>
      </c>
      <c r="J42" s="125">
        <f t="shared" si="3"/>
        <v>0</v>
      </c>
      <c r="K42" s="126"/>
      <c r="L42" s="120">
        <f t="shared" si="0"/>
        <v>0</v>
      </c>
    </row>
    <row r="43" spans="1:12" s="116" customFormat="1" ht="25.5" customHeight="1">
      <c r="A43" s="6" t="s">
        <v>129</v>
      </c>
      <c r="B43" s="127" t="s">
        <v>130</v>
      </c>
      <c r="C43" s="120" t="s">
        <v>4</v>
      </c>
      <c r="D43" s="121" t="str">
        <f>VLOOKUP(A43,BKE!C560:H972,5,0)</f>
        <v>0</v>
      </c>
      <c r="E43" s="126"/>
      <c r="F43" s="122">
        <f t="shared" si="1"/>
        <v>0</v>
      </c>
      <c r="G43" s="123"/>
      <c r="H43" s="124"/>
      <c r="I43" s="498">
        <f t="shared" si="2"/>
        <v>0</v>
      </c>
      <c r="J43" s="125">
        <f t="shared" si="3"/>
        <v>0</v>
      </c>
      <c r="K43" s="126"/>
      <c r="L43" s="120">
        <f t="shared" si="0"/>
        <v>0</v>
      </c>
    </row>
    <row r="44" spans="1:12" s="116" customFormat="1" ht="25.5" customHeight="1">
      <c r="A44" s="6" t="s">
        <v>131</v>
      </c>
      <c r="B44" s="127" t="s">
        <v>132</v>
      </c>
      <c r="C44" s="120" t="s">
        <v>4</v>
      </c>
      <c r="D44" s="121">
        <f>VLOOKUP(A44,BKE!C561:H973,5,0)</f>
        <v>260009.5</v>
      </c>
      <c r="E44" s="126"/>
      <c r="F44" s="122">
        <f t="shared" si="1"/>
        <v>0</v>
      </c>
      <c r="G44" s="123"/>
      <c r="H44" s="124"/>
      <c r="I44" s="498">
        <f t="shared" si="2"/>
        <v>0</v>
      </c>
      <c r="J44" s="125">
        <f t="shared" si="3"/>
        <v>0</v>
      </c>
      <c r="K44" s="126"/>
      <c r="L44" s="120">
        <f t="shared" si="0"/>
        <v>0</v>
      </c>
    </row>
    <row r="45" spans="1:12" s="116" customFormat="1" ht="25.5" customHeight="1">
      <c r="A45" s="9" t="s">
        <v>766</v>
      </c>
      <c r="B45" s="9" t="s">
        <v>11</v>
      </c>
      <c r="C45" s="9" t="s">
        <v>4</v>
      </c>
      <c r="D45" s="121">
        <f>VLOOKUP(A45,BKE!C562:H974,5,0)</f>
        <v>49391.191666666673</v>
      </c>
      <c r="E45" s="126"/>
      <c r="F45" s="122">
        <f t="shared" si="1"/>
        <v>0</v>
      </c>
      <c r="G45" s="123"/>
      <c r="H45" s="124"/>
      <c r="I45" s="498">
        <f t="shared" si="2"/>
        <v>0</v>
      </c>
      <c r="J45" s="125">
        <f t="shared" si="3"/>
        <v>0</v>
      </c>
      <c r="K45" s="126"/>
      <c r="L45" s="120">
        <f t="shared" si="0"/>
        <v>0</v>
      </c>
    </row>
    <row r="46" spans="1:12" s="116" customFormat="1" ht="25.5" customHeight="1">
      <c r="A46" s="6" t="s">
        <v>133</v>
      </c>
      <c r="B46" s="127" t="s">
        <v>134</v>
      </c>
      <c r="C46" s="120" t="s">
        <v>4</v>
      </c>
      <c r="D46" s="121">
        <f>VLOOKUP(A46,BKE!C563:H975,5,0)</f>
        <v>362000</v>
      </c>
      <c r="E46" s="126"/>
      <c r="F46" s="122">
        <f t="shared" si="1"/>
        <v>0</v>
      </c>
      <c r="G46" s="123"/>
      <c r="H46" s="124"/>
      <c r="I46" s="498">
        <f t="shared" si="2"/>
        <v>0</v>
      </c>
      <c r="J46" s="125">
        <f t="shared" si="3"/>
        <v>0</v>
      </c>
      <c r="K46" s="126"/>
      <c r="L46" s="120">
        <f t="shared" si="0"/>
        <v>0</v>
      </c>
    </row>
    <row r="47" spans="1:12" s="116" customFormat="1" ht="25.5" customHeight="1">
      <c r="A47" s="6" t="s">
        <v>135</v>
      </c>
      <c r="B47" s="127" t="s">
        <v>12</v>
      </c>
      <c r="C47" s="120" t="s">
        <v>4</v>
      </c>
      <c r="D47" s="121">
        <f>VLOOKUP(A47,BKE!C564:H976,5,0)</f>
        <v>270010.20374999999</v>
      </c>
      <c r="E47" s="126"/>
      <c r="F47" s="122">
        <f t="shared" si="1"/>
        <v>0</v>
      </c>
      <c r="G47" s="123"/>
      <c r="H47" s="124"/>
      <c r="I47" s="498">
        <f t="shared" si="2"/>
        <v>0</v>
      </c>
      <c r="J47" s="125">
        <f t="shared" si="3"/>
        <v>0</v>
      </c>
      <c r="K47" s="126"/>
      <c r="L47" s="120">
        <f t="shared" si="0"/>
        <v>0</v>
      </c>
    </row>
    <row r="48" spans="1:12" s="116" customFormat="1" ht="25.5" customHeight="1">
      <c r="A48" s="6" t="s">
        <v>136</v>
      </c>
      <c r="B48" s="127" t="s">
        <v>137</v>
      </c>
      <c r="C48" s="120" t="s">
        <v>4</v>
      </c>
      <c r="D48" s="121" t="str">
        <f>VLOOKUP(A48,BKE!C565:H977,5,0)</f>
        <v>0</v>
      </c>
      <c r="E48" s="126"/>
      <c r="F48" s="122">
        <f t="shared" si="1"/>
        <v>0</v>
      </c>
      <c r="G48" s="123"/>
      <c r="H48" s="124"/>
      <c r="I48" s="498">
        <f t="shared" si="2"/>
        <v>0</v>
      </c>
      <c r="J48" s="125">
        <f t="shared" si="3"/>
        <v>0</v>
      </c>
      <c r="K48" s="126"/>
      <c r="L48" s="120">
        <f t="shared" si="0"/>
        <v>0</v>
      </c>
    </row>
    <row r="49" spans="1:12" s="116" customFormat="1" ht="25.5" customHeight="1">
      <c r="A49" s="8" t="s">
        <v>767</v>
      </c>
      <c r="B49" s="8" t="s">
        <v>190</v>
      </c>
      <c r="C49" s="8" t="s">
        <v>4</v>
      </c>
      <c r="D49" s="121" t="str">
        <f>VLOOKUP(A49,BKE!C566:H978,5,0)</f>
        <v>0</v>
      </c>
      <c r="E49" s="126"/>
      <c r="F49" s="122">
        <f t="shared" si="1"/>
        <v>0</v>
      </c>
      <c r="G49" s="123"/>
      <c r="H49" s="124"/>
      <c r="I49" s="498">
        <f t="shared" si="2"/>
        <v>0</v>
      </c>
      <c r="J49" s="125">
        <f t="shared" si="3"/>
        <v>0</v>
      </c>
      <c r="K49" s="126"/>
      <c r="L49" s="120">
        <f t="shared" si="0"/>
        <v>0</v>
      </c>
    </row>
    <row r="50" spans="1:12" s="116" customFormat="1" ht="25.5" customHeight="1">
      <c r="A50" s="8" t="s">
        <v>976</v>
      </c>
      <c r="B50" s="8" t="s">
        <v>982</v>
      </c>
      <c r="C50" s="8" t="s">
        <v>4</v>
      </c>
      <c r="D50" s="121" t="str">
        <f>VLOOKUP(A50,BKE!C567:H979,5,0)</f>
        <v>0</v>
      </c>
      <c r="E50" s="126"/>
      <c r="F50" s="122">
        <f t="shared" si="1"/>
        <v>0</v>
      </c>
      <c r="G50" s="123"/>
      <c r="H50" s="124"/>
      <c r="I50" s="498">
        <f t="shared" si="2"/>
        <v>0</v>
      </c>
      <c r="J50" s="125">
        <f t="shared" si="3"/>
        <v>0</v>
      </c>
      <c r="K50" s="126"/>
      <c r="L50" s="120">
        <f t="shared" si="0"/>
        <v>0</v>
      </c>
    </row>
    <row r="51" spans="1:12" s="116" customFormat="1" ht="25.5" customHeight="1">
      <c r="A51" s="6" t="s">
        <v>138</v>
      </c>
      <c r="B51" s="127" t="s">
        <v>139</v>
      </c>
      <c r="C51" s="120" t="s">
        <v>4</v>
      </c>
      <c r="D51" s="121">
        <v>80000</v>
      </c>
      <c r="E51" s="126"/>
      <c r="F51" s="122">
        <f t="shared" si="1"/>
        <v>0</v>
      </c>
      <c r="G51" s="123"/>
      <c r="H51" s="124"/>
      <c r="I51" s="498">
        <f t="shared" si="2"/>
        <v>0</v>
      </c>
      <c r="J51" s="125">
        <f t="shared" si="3"/>
        <v>0</v>
      </c>
      <c r="K51" s="126"/>
      <c r="L51" s="120">
        <f t="shared" si="0"/>
        <v>0</v>
      </c>
    </row>
    <row r="52" spans="1:12" s="116" customFormat="1" ht="25.5" customHeight="1">
      <c r="A52" s="8" t="s">
        <v>935</v>
      </c>
      <c r="B52" s="8" t="s">
        <v>152</v>
      </c>
      <c r="C52" s="8" t="s">
        <v>4</v>
      </c>
      <c r="D52" s="121">
        <v>700000</v>
      </c>
      <c r="E52" s="126"/>
      <c r="F52" s="122">
        <f t="shared" si="1"/>
        <v>0</v>
      </c>
      <c r="G52" s="123"/>
      <c r="H52" s="124"/>
      <c r="I52" s="498">
        <f t="shared" si="2"/>
        <v>0</v>
      </c>
      <c r="J52" s="125">
        <f t="shared" si="3"/>
        <v>0</v>
      </c>
      <c r="K52" s="126"/>
      <c r="L52" s="120">
        <f t="shared" si="0"/>
        <v>0</v>
      </c>
    </row>
    <row r="53" spans="1:12" s="116" customFormat="1" ht="25.5" customHeight="1">
      <c r="A53" s="6" t="s">
        <v>105</v>
      </c>
      <c r="B53" s="127" t="s">
        <v>106</v>
      </c>
      <c r="C53" s="120" t="s">
        <v>4</v>
      </c>
      <c r="D53" s="121">
        <v>400000</v>
      </c>
      <c r="E53" s="126"/>
      <c r="F53" s="122">
        <f t="shared" si="1"/>
        <v>0</v>
      </c>
      <c r="G53" s="123"/>
      <c r="H53" s="124"/>
      <c r="I53" s="498">
        <f t="shared" si="2"/>
        <v>0</v>
      </c>
      <c r="J53" s="125">
        <f t="shared" si="3"/>
        <v>0</v>
      </c>
      <c r="K53" s="126"/>
      <c r="L53" s="120">
        <f t="shared" si="0"/>
        <v>0</v>
      </c>
    </row>
    <row r="54" spans="1:12" s="116" customFormat="1" ht="25.5" customHeight="1">
      <c r="A54" s="8" t="s">
        <v>827</v>
      </c>
      <c r="B54" s="8" t="s">
        <v>153</v>
      </c>
      <c r="C54" s="8" t="s">
        <v>4</v>
      </c>
      <c r="D54" s="121" t="str">
        <f>VLOOKUP(A54,BKE!C571:H982,5,0)</f>
        <v>0</v>
      </c>
      <c r="E54" s="126"/>
      <c r="F54" s="122">
        <f t="shared" si="1"/>
        <v>0</v>
      </c>
      <c r="G54" s="123"/>
      <c r="H54" s="124"/>
      <c r="I54" s="498">
        <f t="shared" si="2"/>
        <v>0</v>
      </c>
      <c r="J54" s="125">
        <f t="shared" si="3"/>
        <v>0</v>
      </c>
      <c r="K54" s="126"/>
      <c r="L54" s="120">
        <f t="shared" si="0"/>
        <v>0</v>
      </c>
    </row>
    <row r="55" spans="1:12" s="116" customFormat="1" ht="25.5" customHeight="1">
      <c r="A55" s="9" t="s">
        <v>14</v>
      </c>
      <c r="B55" s="9" t="s">
        <v>13</v>
      </c>
      <c r="C55" s="9" t="s">
        <v>4</v>
      </c>
      <c r="D55" s="121">
        <v>83636</v>
      </c>
      <c r="E55" s="126"/>
      <c r="F55" s="122">
        <f t="shared" si="1"/>
        <v>0</v>
      </c>
      <c r="G55" s="123"/>
      <c r="H55" s="124"/>
      <c r="I55" s="498">
        <f t="shared" si="2"/>
        <v>0</v>
      </c>
      <c r="J55" s="125">
        <f t="shared" si="3"/>
        <v>0</v>
      </c>
      <c r="K55" s="126"/>
      <c r="L55" s="120">
        <f t="shared" si="0"/>
        <v>0</v>
      </c>
    </row>
    <row r="56" spans="1:12" s="116" customFormat="1" ht="25.5" customHeight="1">
      <c r="A56" s="6" t="s">
        <v>77</v>
      </c>
      <c r="B56" s="127" t="s">
        <v>78</v>
      </c>
      <c r="C56" s="120" t="s">
        <v>4</v>
      </c>
      <c r="D56" s="121">
        <v>450000</v>
      </c>
      <c r="E56" s="126"/>
      <c r="F56" s="122">
        <f t="shared" si="1"/>
        <v>0</v>
      </c>
      <c r="G56" s="123"/>
      <c r="H56" s="124"/>
      <c r="I56" s="498">
        <f t="shared" si="2"/>
        <v>0</v>
      </c>
      <c r="J56" s="125">
        <f t="shared" si="3"/>
        <v>0</v>
      </c>
      <c r="K56" s="126"/>
      <c r="L56" s="120">
        <f t="shared" si="0"/>
        <v>0</v>
      </c>
    </row>
    <row r="57" spans="1:12" s="116" customFormat="1" ht="25.5" customHeight="1">
      <c r="A57" s="8" t="s">
        <v>768</v>
      </c>
      <c r="B57" s="8" t="s">
        <v>191</v>
      </c>
      <c r="C57" s="8" t="s">
        <v>4</v>
      </c>
      <c r="D57" s="121" t="str">
        <f>VLOOKUP(A57,BKE!C574:H985,5,0)</f>
        <v>0</v>
      </c>
      <c r="E57" s="126"/>
      <c r="F57" s="122">
        <f t="shared" si="1"/>
        <v>0</v>
      </c>
      <c r="G57" s="123"/>
      <c r="H57" s="124"/>
      <c r="I57" s="498">
        <f t="shared" si="2"/>
        <v>0</v>
      </c>
      <c r="J57" s="125">
        <f t="shared" si="3"/>
        <v>0</v>
      </c>
      <c r="K57" s="126"/>
      <c r="L57" s="120">
        <f t="shared" si="0"/>
        <v>0</v>
      </c>
    </row>
    <row r="58" spans="1:12" s="116" customFormat="1" ht="25.5" customHeight="1">
      <c r="A58" s="8" t="s">
        <v>147</v>
      </c>
      <c r="B58" s="8" t="s">
        <v>148</v>
      </c>
      <c r="C58" s="8" t="s">
        <v>4</v>
      </c>
      <c r="D58" s="121"/>
      <c r="E58" s="280"/>
      <c r="F58" s="122">
        <f t="shared" si="1"/>
        <v>0</v>
      </c>
      <c r="G58" s="123"/>
      <c r="H58" s="124"/>
      <c r="I58" s="498">
        <f t="shared" si="2"/>
        <v>0</v>
      </c>
      <c r="J58" s="125">
        <f t="shared" si="3"/>
        <v>0</v>
      </c>
      <c r="K58" s="280"/>
      <c r="L58" s="120">
        <f t="shared" si="0"/>
        <v>0</v>
      </c>
    </row>
    <row r="59" spans="1:12" s="116" customFormat="1" ht="25.5" customHeight="1">
      <c r="A59" s="8" t="s">
        <v>750</v>
      </c>
      <c r="B59" s="8" t="s">
        <v>753</v>
      </c>
      <c r="C59" s="8" t="s">
        <v>4</v>
      </c>
      <c r="D59" s="121">
        <v>487000</v>
      </c>
      <c r="E59" s="126"/>
      <c r="F59" s="122">
        <f t="shared" si="1"/>
        <v>0</v>
      </c>
      <c r="G59" s="123"/>
      <c r="H59" s="124"/>
      <c r="I59" s="498">
        <f t="shared" si="2"/>
        <v>0</v>
      </c>
      <c r="J59" s="125">
        <f t="shared" si="3"/>
        <v>0</v>
      </c>
      <c r="K59" s="126"/>
      <c r="L59" s="120">
        <f t="shared" si="0"/>
        <v>0</v>
      </c>
    </row>
    <row r="60" spans="1:12" s="116" customFormat="1" ht="25.5" customHeight="1">
      <c r="A60" s="8" t="s">
        <v>958</v>
      </c>
      <c r="B60" s="8" t="s">
        <v>959</v>
      </c>
      <c r="C60" s="8" t="s">
        <v>4</v>
      </c>
      <c r="D60" s="121" t="str">
        <f>VLOOKUP(A60,BKE!C575:H987,5,0)</f>
        <v>0</v>
      </c>
      <c r="E60" s="126"/>
      <c r="F60" s="122">
        <f t="shared" si="1"/>
        <v>0</v>
      </c>
      <c r="G60" s="123"/>
      <c r="H60" s="124"/>
      <c r="I60" s="498">
        <f t="shared" si="2"/>
        <v>0</v>
      </c>
      <c r="J60" s="125">
        <f t="shared" si="3"/>
        <v>0</v>
      </c>
      <c r="K60" s="126"/>
      <c r="L60" s="120">
        <f t="shared" si="0"/>
        <v>0</v>
      </c>
    </row>
    <row r="61" spans="1:12" s="116" customFormat="1" ht="25.5" customHeight="1">
      <c r="A61" s="8" t="s">
        <v>751</v>
      </c>
      <c r="B61" s="8" t="s">
        <v>752</v>
      </c>
      <c r="C61" s="8" t="s">
        <v>4</v>
      </c>
      <c r="D61" s="121" t="str">
        <f>VLOOKUP(A61,BKE!C576:H988,5,0)</f>
        <v>0</v>
      </c>
      <c r="E61" s="126"/>
      <c r="F61" s="122">
        <f t="shared" si="1"/>
        <v>0</v>
      </c>
      <c r="G61" s="123"/>
      <c r="H61" s="124"/>
      <c r="I61" s="498">
        <f t="shared" si="2"/>
        <v>0</v>
      </c>
      <c r="J61" s="125">
        <f t="shared" si="3"/>
        <v>0</v>
      </c>
      <c r="K61" s="126"/>
      <c r="L61" s="120">
        <f t="shared" si="0"/>
        <v>0</v>
      </c>
    </row>
    <row r="62" spans="1:12" s="116" customFormat="1" ht="25.5" customHeight="1">
      <c r="A62" s="8" t="s">
        <v>762</v>
      </c>
      <c r="B62" s="8" t="s">
        <v>763</v>
      </c>
      <c r="C62" s="8" t="s">
        <v>4</v>
      </c>
      <c r="D62" s="121"/>
      <c r="E62" s="126"/>
      <c r="F62" s="122">
        <f t="shared" si="1"/>
        <v>0</v>
      </c>
      <c r="G62" s="123"/>
      <c r="H62" s="124"/>
      <c r="I62" s="498">
        <f t="shared" si="2"/>
        <v>0</v>
      </c>
      <c r="J62" s="125">
        <f t="shared" si="3"/>
        <v>0</v>
      </c>
      <c r="K62" s="126"/>
      <c r="L62" s="120">
        <f t="shared" si="0"/>
        <v>0</v>
      </c>
    </row>
    <row r="63" spans="1:12" s="116" customFormat="1" ht="25.5" customHeight="1">
      <c r="A63" s="8" t="s">
        <v>549</v>
      </c>
      <c r="B63" s="8" t="s">
        <v>550</v>
      </c>
      <c r="C63" s="8" t="s">
        <v>4</v>
      </c>
      <c r="D63" s="121" t="str">
        <f>VLOOKUP(A63,BKE!C578:H990,5,0)</f>
        <v>0</v>
      </c>
      <c r="E63" s="126"/>
      <c r="F63" s="122">
        <f t="shared" si="1"/>
        <v>0</v>
      </c>
      <c r="G63" s="123"/>
      <c r="H63" s="124"/>
      <c r="I63" s="498">
        <f t="shared" si="2"/>
        <v>0</v>
      </c>
      <c r="J63" s="125">
        <f t="shared" si="3"/>
        <v>0</v>
      </c>
      <c r="K63" s="126"/>
      <c r="L63" s="120">
        <f t="shared" si="0"/>
        <v>0</v>
      </c>
    </row>
    <row r="64" spans="1:12" s="116" customFormat="1" ht="25.5" customHeight="1">
      <c r="A64" s="6" t="s">
        <v>91</v>
      </c>
      <c r="B64" s="127" t="s">
        <v>92</v>
      </c>
      <c r="C64" s="120" t="s">
        <v>4</v>
      </c>
      <c r="D64" s="121">
        <f>VLOOKUP(A64,BKE!C579:H991,5,0)</f>
        <v>287419.43</v>
      </c>
      <c r="E64" s="126"/>
      <c r="F64" s="122">
        <f t="shared" si="1"/>
        <v>0</v>
      </c>
      <c r="G64" s="123"/>
      <c r="H64" s="124"/>
      <c r="I64" s="498">
        <f t="shared" si="2"/>
        <v>0</v>
      </c>
      <c r="J64" s="125">
        <f t="shared" si="3"/>
        <v>0</v>
      </c>
      <c r="K64" s="126"/>
      <c r="L64" s="120">
        <f t="shared" si="0"/>
        <v>0</v>
      </c>
    </row>
    <row r="65" spans="1:12" s="116" customFormat="1" ht="25.5" customHeight="1">
      <c r="A65" s="6" t="s">
        <v>93</v>
      </c>
      <c r="B65" s="127" t="s">
        <v>94</v>
      </c>
      <c r="C65" s="120" t="s">
        <v>4</v>
      </c>
      <c r="D65" s="121">
        <f>VLOOKUP(A65,BKE!C580:H992,5,0)</f>
        <v>172999.51636363639</v>
      </c>
      <c r="E65" s="126"/>
      <c r="F65" s="122">
        <f t="shared" si="1"/>
        <v>0</v>
      </c>
      <c r="G65" s="123"/>
      <c r="H65" s="124"/>
      <c r="I65" s="498">
        <f t="shared" si="2"/>
        <v>0</v>
      </c>
      <c r="J65" s="125">
        <f t="shared" si="3"/>
        <v>0</v>
      </c>
      <c r="K65" s="126"/>
      <c r="L65" s="120">
        <f t="shared" si="0"/>
        <v>0</v>
      </c>
    </row>
    <row r="66" spans="1:12" s="116" customFormat="1" ht="25.5" customHeight="1">
      <c r="A66" s="6" t="s">
        <v>95</v>
      </c>
      <c r="B66" s="127" t="s">
        <v>96</v>
      </c>
      <c r="C66" s="120" t="s">
        <v>4</v>
      </c>
      <c r="D66" s="121">
        <f>VLOOKUP(A66,BKE!C581:H993,5,0)</f>
        <v>135718.96827586205</v>
      </c>
      <c r="E66" s="126"/>
      <c r="F66" s="122">
        <f t="shared" si="1"/>
        <v>0</v>
      </c>
      <c r="G66" s="123"/>
      <c r="H66" s="124"/>
      <c r="I66" s="498">
        <f t="shared" si="2"/>
        <v>0</v>
      </c>
      <c r="J66" s="125">
        <f t="shared" si="3"/>
        <v>0</v>
      </c>
      <c r="K66" s="126"/>
      <c r="L66" s="120">
        <f t="shared" si="0"/>
        <v>0</v>
      </c>
    </row>
    <row r="67" spans="1:12" s="116" customFormat="1" ht="25.5" customHeight="1">
      <c r="A67" s="8" t="s">
        <v>915</v>
      </c>
      <c r="B67" s="8" t="s">
        <v>149</v>
      </c>
      <c r="C67" s="8" t="s">
        <v>4</v>
      </c>
      <c r="D67" s="121" t="str">
        <f>VLOOKUP(A67,BKE!C582:H994,5,0)</f>
        <v>0</v>
      </c>
      <c r="E67" s="126"/>
      <c r="F67" s="122">
        <f t="shared" si="1"/>
        <v>0</v>
      </c>
      <c r="G67" s="123"/>
      <c r="H67" s="124"/>
      <c r="I67" s="498">
        <f t="shared" si="2"/>
        <v>0</v>
      </c>
      <c r="J67" s="125">
        <f t="shared" si="3"/>
        <v>0</v>
      </c>
      <c r="K67" s="126"/>
      <c r="L67" s="120">
        <f t="shared" si="0"/>
        <v>0</v>
      </c>
    </row>
    <row r="68" spans="1:12" s="116" customFormat="1" ht="25.5" customHeight="1">
      <c r="A68" s="6" t="s">
        <v>97</v>
      </c>
      <c r="B68" s="127" t="s">
        <v>98</v>
      </c>
      <c r="C68" s="120" t="s">
        <v>99</v>
      </c>
      <c r="D68" s="121"/>
      <c r="E68" s="126"/>
      <c r="F68" s="122">
        <f t="shared" si="1"/>
        <v>0</v>
      </c>
      <c r="G68" s="123"/>
      <c r="H68" s="124"/>
      <c r="I68" s="498">
        <f t="shared" si="2"/>
        <v>0</v>
      </c>
      <c r="J68" s="125">
        <f t="shared" si="3"/>
        <v>0</v>
      </c>
      <c r="K68" s="126"/>
      <c r="L68" s="120">
        <f t="shared" si="0"/>
        <v>0</v>
      </c>
    </row>
    <row r="69" spans="1:12" s="116" customFormat="1" ht="25.5" customHeight="1">
      <c r="A69" s="6" t="s">
        <v>100</v>
      </c>
      <c r="B69" s="127" t="s">
        <v>101</v>
      </c>
      <c r="C69" s="120" t="s">
        <v>4</v>
      </c>
      <c r="D69" s="121" t="str">
        <f>VLOOKUP(A69,BKE!C584:H996,5,0)</f>
        <v>0</v>
      </c>
      <c r="E69" s="126"/>
      <c r="F69" s="122">
        <f t="shared" si="1"/>
        <v>0</v>
      </c>
      <c r="G69" s="123"/>
      <c r="H69" s="124"/>
      <c r="I69" s="498">
        <f t="shared" si="2"/>
        <v>0</v>
      </c>
      <c r="J69" s="125">
        <f t="shared" si="3"/>
        <v>0</v>
      </c>
      <c r="K69" s="126"/>
      <c r="L69" s="120">
        <f t="shared" si="0"/>
        <v>0</v>
      </c>
    </row>
    <row r="70" spans="1:12" s="116" customFormat="1" ht="25.5" customHeight="1">
      <c r="A70" s="6" t="s">
        <v>977</v>
      </c>
      <c r="B70" s="127" t="s">
        <v>992</v>
      </c>
      <c r="C70" s="120" t="s">
        <v>4</v>
      </c>
      <c r="D70" s="121" t="str">
        <f>VLOOKUP(A70,BKE!C585:H996,5,0)</f>
        <v>0</v>
      </c>
      <c r="E70" s="126"/>
      <c r="F70" s="122">
        <f t="shared" si="1"/>
        <v>0</v>
      </c>
      <c r="G70" s="123"/>
      <c r="H70" s="124"/>
      <c r="I70" s="498">
        <f t="shared" si="2"/>
        <v>0</v>
      </c>
      <c r="J70" s="125">
        <f t="shared" si="3"/>
        <v>0</v>
      </c>
      <c r="K70" s="126"/>
      <c r="L70" s="120">
        <f t="shared" si="0"/>
        <v>0</v>
      </c>
    </row>
    <row r="71" spans="1:12" s="116" customFormat="1" ht="25.5" customHeight="1">
      <c r="A71" s="6" t="s">
        <v>64</v>
      </c>
      <c r="B71" s="127" t="s">
        <v>6</v>
      </c>
      <c r="C71" s="120" t="s">
        <v>4</v>
      </c>
      <c r="D71" s="121">
        <f>VLOOKUP(A71,BKE!C586:H997,5,0)</f>
        <v>85000</v>
      </c>
      <c r="E71" s="126"/>
      <c r="F71" s="122">
        <f t="shared" si="1"/>
        <v>0</v>
      </c>
      <c r="G71" s="123"/>
      <c r="H71" s="124"/>
      <c r="I71" s="498">
        <f t="shared" si="2"/>
        <v>0</v>
      </c>
      <c r="J71" s="125">
        <f t="shared" si="3"/>
        <v>0</v>
      </c>
      <c r="K71" s="126"/>
      <c r="L71" s="120">
        <f t="shared" si="0"/>
        <v>0</v>
      </c>
    </row>
    <row r="72" spans="1:12" s="116" customFormat="1" ht="25.5" customHeight="1">
      <c r="A72" s="6" t="s">
        <v>65</v>
      </c>
      <c r="B72" s="127" t="s">
        <v>66</v>
      </c>
      <c r="C72" s="120" t="s">
        <v>4</v>
      </c>
      <c r="D72" s="121">
        <v>75000</v>
      </c>
      <c r="E72" s="126"/>
      <c r="F72" s="122">
        <f t="shared" si="1"/>
        <v>0</v>
      </c>
      <c r="G72" s="123"/>
      <c r="H72" s="124"/>
      <c r="I72" s="498">
        <f t="shared" si="2"/>
        <v>0</v>
      </c>
      <c r="J72" s="125">
        <f t="shared" si="3"/>
        <v>0</v>
      </c>
      <c r="K72" s="126"/>
      <c r="L72" s="120">
        <f t="shared" si="0"/>
        <v>0</v>
      </c>
    </row>
    <row r="73" spans="1:12" s="116" customFormat="1" ht="25.5" customHeight="1">
      <c r="A73" s="6" t="s">
        <v>67</v>
      </c>
      <c r="B73" s="127" t="s">
        <v>68</v>
      </c>
      <c r="C73" s="120" t="s">
        <v>8</v>
      </c>
      <c r="D73" s="121"/>
      <c r="E73" s="126"/>
      <c r="F73" s="122">
        <f t="shared" si="1"/>
        <v>0</v>
      </c>
      <c r="G73" s="123"/>
      <c r="H73" s="124"/>
      <c r="I73" s="498">
        <f t="shared" si="2"/>
        <v>0</v>
      </c>
      <c r="J73" s="125">
        <f t="shared" si="3"/>
        <v>0</v>
      </c>
      <c r="K73" s="126"/>
      <c r="L73" s="120">
        <f t="shared" si="0"/>
        <v>0</v>
      </c>
    </row>
    <row r="74" spans="1:12" s="116" customFormat="1" ht="25.5" customHeight="1">
      <c r="A74" s="6" t="s">
        <v>102</v>
      </c>
      <c r="B74" s="127" t="s">
        <v>103</v>
      </c>
      <c r="C74" s="120" t="s">
        <v>4</v>
      </c>
      <c r="D74" s="121">
        <f>VLOOKUP(A74,BKE!C589:H1000,5,0)</f>
        <v>42954.62</v>
      </c>
      <c r="E74" s="126"/>
      <c r="F74" s="122">
        <f t="shared" ref="F74:F138" si="4">E74*D74</f>
        <v>0</v>
      </c>
      <c r="G74" s="123"/>
      <c r="H74" s="124"/>
      <c r="I74" s="498">
        <f t="shared" si="2"/>
        <v>0</v>
      </c>
      <c r="J74" s="125">
        <f t="shared" si="3"/>
        <v>0</v>
      </c>
      <c r="K74" s="126"/>
      <c r="L74" s="120">
        <f t="shared" ref="L74:L139" si="5">K74*D74</f>
        <v>0</v>
      </c>
    </row>
    <row r="75" spans="1:12" s="116" customFormat="1" ht="25.5" customHeight="1">
      <c r="A75" s="6" t="s">
        <v>104</v>
      </c>
      <c r="B75" s="127" t="s">
        <v>7</v>
      </c>
      <c r="C75" s="120" t="s">
        <v>4</v>
      </c>
      <c r="D75" s="121">
        <f>VLOOKUP(A75,BKE!C590:H1001,5,0)</f>
        <v>31083.298571428571</v>
      </c>
      <c r="E75" s="126"/>
      <c r="F75" s="122">
        <f t="shared" si="4"/>
        <v>0</v>
      </c>
      <c r="G75" s="123"/>
      <c r="H75" s="124"/>
      <c r="I75" s="498">
        <f t="shared" ref="I75:I139" si="6">E75+G75-K75</f>
        <v>0</v>
      </c>
      <c r="J75" s="125">
        <f t="shared" ref="J75:J139" si="7">F75+H75-L75</f>
        <v>0</v>
      </c>
      <c r="K75" s="126"/>
      <c r="L75" s="120">
        <f t="shared" si="5"/>
        <v>0</v>
      </c>
    </row>
    <row r="76" spans="1:12" s="116" customFormat="1" ht="25.5" customHeight="1">
      <c r="A76" s="8" t="s">
        <v>772</v>
      </c>
      <c r="B76" s="8" t="s">
        <v>164</v>
      </c>
      <c r="C76" s="8" t="s">
        <v>48</v>
      </c>
      <c r="D76" s="121">
        <f>VLOOKUP(A76,BKE!C591:H1002,5,0)</f>
        <v>75762.548666666669</v>
      </c>
      <c r="E76" s="126"/>
      <c r="F76" s="122">
        <f t="shared" si="4"/>
        <v>0</v>
      </c>
      <c r="G76" s="123"/>
      <c r="H76" s="124"/>
      <c r="I76" s="498">
        <f t="shared" si="6"/>
        <v>0</v>
      </c>
      <c r="J76" s="125">
        <f t="shared" si="7"/>
        <v>0</v>
      </c>
      <c r="K76" s="126"/>
      <c r="L76" s="120">
        <f t="shared" si="5"/>
        <v>0</v>
      </c>
    </row>
    <row r="77" spans="1:12" s="116" customFormat="1" ht="25.5" customHeight="1">
      <c r="A77" s="8" t="s">
        <v>773</v>
      </c>
      <c r="B77" s="8" t="s">
        <v>160</v>
      </c>
      <c r="C77" s="8" t="s">
        <v>48</v>
      </c>
      <c r="D77" s="121">
        <f>VLOOKUP(A77,BKE!C592:H1003,5,0)</f>
        <v>60557.123333333329</v>
      </c>
      <c r="E77" s="126"/>
      <c r="F77" s="122">
        <f t="shared" si="4"/>
        <v>0</v>
      </c>
      <c r="G77" s="123"/>
      <c r="H77" s="124"/>
      <c r="I77" s="498">
        <f t="shared" si="6"/>
        <v>0</v>
      </c>
      <c r="J77" s="125">
        <f t="shared" si="7"/>
        <v>0</v>
      </c>
      <c r="K77" s="126"/>
      <c r="L77" s="120">
        <f t="shared" si="5"/>
        <v>0</v>
      </c>
    </row>
    <row r="78" spans="1:12" s="116" customFormat="1" ht="25.5" customHeight="1">
      <c r="A78" s="8" t="s">
        <v>883</v>
      </c>
      <c r="B78" s="8" t="s">
        <v>884</v>
      </c>
      <c r="C78" s="8" t="s">
        <v>115</v>
      </c>
      <c r="D78" s="121">
        <f>VLOOKUP(A78,BKE!C593:H1004,5,0)</f>
        <v>194999.98857142855</v>
      </c>
      <c r="E78" s="126"/>
      <c r="F78" s="122">
        <f t="shared" si="4"/>
        <v>0</v>
      </c>
      <c r="G78" s="123"/>
      <c r="H78" s="124"/>
      <c r="I78" s="498">
        <f t="shared" si="6"/>
        <v>0</v>
      </c>
      <c r="J78" s="125">
        <f t="shared" si="7"/>
        <v>0</v>
      </c>
      <c r="K78" s="126"/>
      <c r="L78" s="120">
        <f t="shared" si="5"/>
        <v>0</v>
      </c>
    </row>
    <row r="79" spans="1:12" s="116" customFormat="1" ht="25.5" customHeight="1">
      <c r="A79" s="8" t="s">
        <v>775</v>
      </c>
      <c r="B79" s="8" t="s">
        <v>165</v>
      </c>
      <c r="C79" s="8" t="s">
        <v>48</v>
      </c>
      <c r="D79" s="121">
        <v>34500</v>
      </c>
      <c r="E79" s="126"/>
      <c r="F79" s="122">
        <f t="shared" si="4"/>
        <v>0</v>
      </c>
      <c r="G79" s="123"/>
      <c r="H79" s="124"/>
      <c r="I79" s="498">
        <f t="shared" si="6"/>
        <v>0</v>
      </c>
      <c r="J79" s="125">
        <f t="shared" si="7"/>
        <v>0</v>
      </c>
      <c r="K79" s="126"/>
      <c r="L79" s="120">
        <f t="shared" si="5"/>
        <v>0</v>
      </c>
    </row>
    <row r="80" spans="1:12" s="116" customFormat="1" ht="25.5" customHeight="1">
      <c r="A80" s="6" t="s">
        <v>71</v>
      </c>
      <c r="B80" s="127" t="s">
        <v>72</v>
      </c>
      <c r="C80" s="120" t="s">
        <v>48</v>
      </c>
      <c r="D80" s="121" t="str">
        <f>VLOOKUP(A80,BKE!C595:H1006,5,0)</f>
        <v>0</v>
      </c>
      <c r="E80" s="126"/>
      <c r="F80" s="122">
        <f t="shared" si="4"/>
        <v>0</v>
      </c>
      <c r="G80" s="123"/>
      <c r="H80" s="124"/>
      <c r="I80" s="498">
        <f t="shared" si="6"/>
        <v>0</v>
      </c>
      <c r="J80" s="125">
        <f t="shared" si="7"/>
        <v>0</v>
      </c>
      <c r="K80" s="126"/>
      <c r="L80" s="120">
        <f t="shared" si="5"/>
        <v>0</v>
      </c>
    </row>
    <row r="81" spans="1:12" s="116" customFormat="1" ht="25.5" customHeight="1">
      <c r="A81" s="8" t="s">
        <v>776</v>
      </c>
      <c r="B81" s="8" t="s">
        <v>166</v>
      </c>
      <c r="C81" s="8" t="s">
        <v>76</v>
      </c>
      <c r="D81" s="121">
        <f>VLOOKUP(A81,BKE!C596:H1007,5,0)</f>
        <v>37000</v>
      </c>
      <c r="E81" s="126"/>
      <c r="F81" s="122">
        <f t="shared" si="4"/>
        <v>0</v>
      </c>
      <c r="G81" s="123"/>
      <c r="H81" s="124"/>
      <c r="I81" s="498">
        <f t="shared" si="6"/>
        <v>0</v>
      </c>
      <c r="J81" s="125">
        <f t="shared" si="7"/>
        <v>0</v>
      </c>
      <c r="K81" s="126"/>
      <c r="L81" s="120">
        <f t="shared" si="5"/>
        <v>0</v>
      </c>
    </row>
    <row r="82" spans="1:12" s="116" customFormat="1" ht="25.5" customHeight="1">
      <c r="A82" s="8" t="s">
        <v>777</v>
      </c>
      <c r="B82" s="8" t="s">
        <v>168</v>
      </c>
      <c r="C82" s="8" t="s">
        <v>26</v>
      </c>
      <c r="D82" s="121">
        <f>VLOOKUP(A82,[1]BKE!C507:H898,5,0)</f>
        <v>23400</v>
      </c>
      <c r="E82" s="126"/>
      <c r="F82" s="122">
        <f t="shared" si="4"/>
        <v>0</v>
      </c>
      <c r="G82" s="123"/>
      <c r="H82" s="124"/>
      <c r="I82" s="498">
        <f t="shared" si="6"/>
        <v>0</v>
      </c>
      <c r="J82" s="125">
        <f t="shared" si="7"/>
        <v>0</v>
      </c>
      <c r="K82" s="126"/>
      <c r="L82" s="120">
        <f t="shared" si="5"/>
        <v>0</v>
      </c>
    </row>
    <row r="83" spans="1:12" s="116" customFormat="1" ht="25.5" customHeight="1">
      <c r="A83" s="8" t="s">
        <v>778</v>
      </c>
      <c r="B83" s="8" t="s">
        <v>187</v>
      </c>
      <c r="C83" s="8" t="s">
        <v>76</v>
      </c>
      <c r="D83" s="121" t="str">
        <f>VLOOKUP(A83,BKE!C598:H1009,5,0)</f>
        <v>0</v>
      </c>
      <c r="E83" s="126"/>
      <c r="F83" s="122">
        <f t="shared" si="4"/>
        <v>0</v>
      </c>
      <c r="G83" s="123"/>
      <c r="H83" s="124"/>
      <c r="I83" s="498">
        <f t="shared" si="6"/>
        <v>0</v>
      </c>
      <c r="J83" s="125">
        <f t="shared" si="7"/>
        <v>0</v>
      </c>
      <c r="K83" s="126"/>
      <c r="L83" s="120">
        <f t="shared" si="5"/>
        <v>0</v>
      </c>
    </row>
    <row r="84" spans="1:12" s="116" customFormat="1" ht="25.5" customHeight="1">
      <c r="A84" s="6" t="s">
        <v>73</v>
      </c>
      <c r="B84" s="127" t="s">
        <v>74</v>
      </c>
      <c r="C84" s="120" t="s">
        <v>4</v>
      </c>
      <c r="D84" s="121" t="str">
        <f>VLOOKUP(A84,BKE!C599:H1010,5,0)</f>
        <v>0</v>
      </c>
      <c r="E84" s="126"/>
      <c r="F84" s="122">
        <f>E84*D84</f>
        <v>0</v>
      </c>
      <c r="G84" s="123"/>
      <c r="H84" s="124"/>
      <c r="I84" s="498">
        <f t="shared" si="6"/>
        <v>0</v>
      </c>
      <c r="J84" s="125">
        <f t="shared" si="7"/>
        <v>0</v>
      </c>
      <c r="K84" s="126"/>
      <c r="L84" s="120">
        <f t="shared" si="5"/>
        <v>0</v>
      </c>
    </row>
    <row r="85" spans="1:12" s="116" customFormat="1" ht="25.5" customHeight="1">
      <c r="A85" s="6" t="s">
        <v>887</v>
      </c>
      <c r="B85" s="253" t="s">
        <v>889</v>
      </c>
      <c r="C85" s="120" t="s">
        <v>4</v>
      </c>
      <c r="D85" s="121">
        <f>VLOOKUP(A85,BKE!C600:H1011,5,0)</f>
        <v>265000</v>
      </c>
      <c r="E85" s="126"/>
      <c r="F85" s="122">
        <f t="shared" si="4"/>
        <v>0</v>
      </c>
      <c r="G85" s="123"/>
      <c r="H85" s="124"/>
      <c r="I85" s="498">
        <f t="shared" si="6"/>
        <v>0</v>
      </c>
      <c r="J85" s="125">
        <f t="shared" si="7"/>
        <v>0</v>
      </c>
      <c r="K85" s="126"/>
      <c r="L85" s="120">
        <f t="shared" si="5"/>
        <v>0</v>
      </c>
    </row>
    <row r="86" spans="1:12" s="116" customFormat="1" ht="25.5" customHeight="1">
      <c r="A86" s="8" t="s">
        <v>779</v>
      </c>
      <c r="B86" s="8" t="s">
        <v>195</v>
      </c>
      <c r="C86" s="8" t="s">
        <v>75</v>
      </c>
      <c r="D86" s="121" t="str">
        <f>VLOOKUP(A86,BKE!C601:H1012,5,0)</f>
        <v>0</v>
      </c>
      <c r="E86" s="126"/>
      <c r="F86" s="122">
        <f t="shared" si="4"/>
        <v>0</v>
      </c>
      <c r="G86" s="123"/>
      <c r="H86" s="124"/>
      <c r="I86" s="498">
        <f t="shared" si="6"/>
        <v>0</v>
      </c>
      <c r="J86" s="125">
        <f t="shared" si="7"/>
        <v>0</v>
      </c>
      <c r="K86" s="126"/>
      <c r="L86" s="120">
        <f t="shared" si="5"/>
        <v>0</v>
      </c>
    </row>
    <row r="87" spans="1:12" s="116" customFormat="1" ht="25.5" customHeight="1">
      <c r="A87" s="6" t="s">
        <v>113</v>
      </c>
      <c r="B87" s="127" t="s">
        <v>114</v>
      </c>
      <c r="C87" s="120" t="s">
        <v>115</v>
      </c>
      <c r="D87" s="121" t="str">
        <f>VLOOKUP(A87,BKE!C602:H1013,5,0)</f>
        <v>0</v>
      </c>
      <c r="E87" s="126"/>
      <c r="F87" s="122">
        <f t="shared" si="4"/>
        <v>0</v>
      </c>
      <c r="G87" s="123"/>
      <c r="H87" s="124"/>
      <c r="I87" s="498">
        <f t="shared" si="6"/>
        <v>0</v>
      </c>
      <c r="J87" s="125">
        <f t="shared" si="7"/>
        <v>0</v>
      </c>
      <c r="K87" s="126"/>
      <c r="L87" s="120">
        <f t="shared" si="5"/>
        <v>0</v>
      </c>
    </row>
    <row r="88" spans="1:12" s="116" customFormat="1" ht="25.5" customHeight="1">
      <c r="A88" s="8" t="s">
        <v>780</v>
      </c>
      <c r="B88" s="8" t="s">
        <v>197</v>
      </c>
      <c r="C88" s="8" t="s">
        <v>75</v>
      </c>
      <c r="D88" s="121" t="str">
        <f>VLOOKUP(A88,BKE!C603:H1014,5,0)</f>
        <v>0</v>
      </c>
      <c r="E88" s="126"/>
      <c r="F88" s="122">
        <f t="shared" si="4"/>
        <v>0</v>
      </c>
      <c r="G88" s="123"/>
      <c r="H88" s="124"/>
      <c r="I88" s="498">
        <f t="shared" si="6"/>
        <v>0</v>
      </c>
      <c r="J88" s="125">
        <f t="shared" si="7"/>
        <v>0</v>
      </c>
      <c r="K88" s="126"/>
      <c r="L88" s="120">
        <f t="shared" si="5"/>
        <v>0</v>
      </c>
    </row>
    <row r="89" spans="1:12" s="116" customFormat="1" ht="25.5" customHeight="1">
      <c r="A89" s="8" t="s">
        <v>781</v>
      </c>
      <c r="B89" s="8" t="s">
        <v>198</v>
      </c>
      <c r="C89" s="8" t="s">
        <v>75</v>
      </c>
      <c r="D89" s="121" t="str">
        <f>VLOOKUP(A89,BKE!C604:H1015,5,0)</f>
        <v>0</v>
      </c>
      <c r="E89" s="126"/>
      <c r="F89" s="122">
        <f t="shared" si="4"/>
        <v>0</v>
      </c>
      <c r="G89" s="123"/>
      <c r="H89" s="124"/>
      <c r="I89" s="498">
        <f t="shared" si="6"/>
        <v>0</v>
      </c>
      <c r="J89" s="125">
        <f t="shared" si="7"/>
        <v>0</v>
      </c>
      <c r="K89" s="126"/>
      <c r="L89" s="120">
        <f t="shared" si="5"/>
        <v>0</v>
      </c>
    </row>
    <row r="90" spans="1:12" s="116" customFormat="1" ht="25.5" customHeight="1">
      <c r="A90" s="8" t="s">
        <v>782</v>
      </c>
      <c r="B90" s="8" t="s">
        <v>167</v>
      </c>
      <c r="C90" s="8" t="s">
        <v>75</v>
      </c>
      <c r="D90" s="121"/>
      <c r="E90" s="126"/>
      <c r="F90" s="122">
        <f t="shared" si="4"/>
        <v>0</v>
      </c>
      <c r="G90" s="123"/>
      <c r="H90" s="124"/>
      <c r="I90" s="498">
        <f t="shared" si="6"/>
        <v>0</v>
      </c>
      <c r="J90" s="125">
        <f t="shared" si="7"/>
        <v>0</v>
      </c>
      <c r="K90" s="126"/>
      <c r="L90" s="120">
        <f t="shared" si="5"/>
        <v>0</v>
      </c>
    </row>
    <row r="91" spans="1:12" s="116" customFormat="1" ht="25.5" customHeight="1">
      <c r="A91" s="8" t="s">
        <v>783</v>
      </c>
      <c r="B91" s="8" t="s">
        <v>161</v>
      </c>
      <c r="C91" s="8" t="s">
        <v>75</v>
      </c>
      <c r="D91" s="121">
        <v>130000</v>
      </c>
      <c r="E91" s="126"/>
      <c r="F91" s="122">
        <f t="shared" si="4"/>
        <v>0</v>
      </c>
      <c r="G91" s="123"/>
      <c r="H91" s="124"/>
      <c r="I91" s="498">
        <f t="shared" si="6"/>
        <v>0</v>
      </c>
      <c r="J91" s="125">
        <f t="shared" si="7"/>
        <v>0</v>
      </c>
      <c r="K91" s="126"/>
      <c r="L91" s="120">
        <f t="shared" si="5"/>
        <v>0</v>
      </c>
    </row>
    <row r="92" spans="1:12" s="116" customFormat="1" ht="25.5" customHeight="1">
      <c r="A92" s="6" t="s">
        <v>111</v>
      </c>
      <c r="B92" s="127" t="s">
        <v>112</v>
      </c>
      <c r="C92" s="120" t="s">
        <v>75</v>
      </c>
      <c r="D92" s="121" t="str">
        <f>VLOOKUP(A92,BKE!C607:H1018,5,0)</f>
        <v>0</v>
      </c>
      <c r="E92" s="126"/>
      <c r="F92" s="122">
        <f t="shared" si="4"/>
        <v>0</v>
      </c>
      <c r="G92" s="123"/>
      <c r="H92" s="124"/>
      <c r="I92" s="498">
        <f t="shared" si="6"/>
        <v>0</v>
      </c>
      <c r="J92" s="125">
        <f t="shared" si="7"/>
        <v>0</v>
      </c>
      <c r="K92" s="126"/>
      <c r="L92" s="120">
        <f t="shared" si="5"/>
        <v>0</v>
      </c>
    </row>
    <row r="93" spans="1:12" s="116" customFormat="1" ht="25.5" customHeight="1">
      <c r="A93" s="8" t="s">
        <v>573</v>
      </c>
      <c r="B93" s="127" t="s">
        <v>162</v>
      </c>
      <c r="C93" s="120" t="s">
        <v>75</v>
      </c>
      <c r="D93" s="121">
        <v>130000</v>
      </c>
      <c r="E93" s="126"/>
      <c r="F93" s="122">
        <f t="shared" si="4"/>
        <v>0</v>
      </c>
      <c r="G93" s="123"/>
      <c r="H93" s="124"/>
      <c r="I93" s="498">
        <f t="shared" si="6"/>
        <v>0</v>
      </c>
      <c r="J93" s="125">
        <f t="shared" si="7"/>
        <v>0</v>
      </c>
      <c r="K93" s="126"/>
      <c r="L93" s="120">
        <f t="shared" si="5"/>
        <v>0</v>
      </c>
    </row>
    <row r="94" spans="1:12" s="116" customFormat="1" ht="25.5" customHeight="1">
      <c r="A94" s="8" t="s">
        <v>774</v>
      </c>
      <c r="B94" s="8" t="s">
        <v>196</v>
      </c>
      <c r="C94" s="8" t="s">
        <v>48</v>
      </c>
      <c r="D94" s="121">
        <f>VLOOKUP(A94,BKE!C609:H1020,5,0)</f>
        <v>32999.993333333332</v>
      </c>
      <c r="E94" s="126"/>
      <c r="F94" s="122">
        <f t="shared" si="4"/>
        <v>0</v>
      </c>
      <c r="G94" s="123"/>
      <c r="H94" s="124"/>
      <c r="I94" s="498">
        <f t="shared" si="6"/>
        <v>0</v>
      </c>
      <c r="J94" s="125">
        <f t="shared" si="7"/>
        <v>0</v>
      </c>
      <c r="K94" s="126"/>
      <c r="L94" s="120">
        <f t="shared" si="5"/>
        <v>0</v>
      </c>
    </row>
    <row r="95" spans="1:12" s="116" customFormat="1" ht="25.5" customHeight="1">
      <c r="A95" s="6" t="s">
        <v>109</v>
      </c>
      <c r="B95" s="127" t="s">
        <v>110</v>
      </c>
      <c r="C95" s="120" t="s">
        <v>48</v>
      </c>
      <c r="D95" s="121">
        <f>VLOOKUP(A95,BKE!C610:H1021,5,0)</f>
        <v>55004.086521739133</v>
      </c>
      <c r="E95" s="126"/>
      <c r="F95" s="122">
        <f t="shared" si="4"/>
        <v>0</v>
      </c>
      <c r="G95" s="123"/>
      <c r="H95" s="124"/>
      <c r="I95" s="498">
        <f t="shared" si="6"/>
        <v>0</v>
      </c>
      <c r="J95" s="125">
        <f t="shared" si="7"/>
        <v>0</v>
      </c>
      <c r="K95" s="126"/>
      <c r="L95" s="120">
        <f t="shared" si="5"/>
        <v>0</v>
      </c>
    </row>
    <row r="96" spans="1:12" s="116" customFormat="1" ht="25.5" customHeight="1">
      <c r="A96" s="8" t="s">
        <v>784</v>
      </c>
      <c r="B96" s="8" t="s">
        <v>169</v>
      </c>
      <c r="C96" s="8" t="s">
        <v>75</v>
      </c>
      <c r="D96" s="121" t="str">
        <f>VLOOKUP(A96,BKE!C611:H1022,5,0)</f>
        <v>0</v>
      </c>
      <c r="E96" s="126"/>
      <c r="F96" s="122">
        <f t="shared" si="4"/>
        <v>0</v>
      </c>
      <c r="G96" s="123"/>
      <c r="H96" s="124"/>
      <c r="I96" s="498">
        <f t="shared" si="6"/>
        <v>0</v>
      </c>
      <c r="J96" s="125">
        <f t="shared" si="7"/>
        <v>0</v>
      </c>
      <c r="K96" s="126"/>
      <c r="L96" s="120">
        <f t="shared" si="5"/>
        <v>0</v>
      </c>
    </row>
    <row r="97" spans="1:12" s="116" customFormat="1" ht="25.5" customHeight="1">
      <c r="A97" s="8" t="s">
        <v>785</v>
      </c>
      <c r="B97" s="8" t="s">
        <v>163</v>
      </c>
      <c r="C97" s="8" t="s">
        <v>75</v>
      </c>
      <c r="D97" s="121">
        <v>130000</v>
      </c>
      <c r="E97" s="126"/>
      <c r="F97" s="122">
        <f t="shared" si="4"/>
        <v>0</v>
      </c>
      <c r="G97" s="123"/>
      <c r="H97" s="124"/>
      <c r="I97" s="498">
        <f t="shared" si="6"/>
        <v>0</v>
      </c>
      <c r="J97" s="125">
        <f t="shared" si="7"/>
        <v>0</v>
      </c>
      <c r="K97" s="126"/>
      <c r="L97" s="120">
        <f t="shared" si="5"/>
        <v>0</v>
      </c>
    </row>
    <row r="98" spans="1:12" s="116" customFormat="1" ht="25.5" customHeight="1">
      <c r="A98" s="8" t="s">
        <v>786</v>
      </c>
      <c r="B98" s="8" t="s">
        <v>186</v>
      </c>
      <c r="C98" s="8" t="s">
        <v>75</v>
      </c>
      <c r="D98" s="121">
        <v>130000</v>
      </c>
      <c r="E98" s="126"/>
      <c r="F98" s="122">
        <f t="shared" si="4"/>
        <v>0</v>
      </c>
      <c r="G98" s="123"/>
      <c r="H98" s="124"/>
      <c r="I98" s="498">
        <f t="shared" si="6"/>
        <v>0</v>
      </c>
      <c r="J98" s="125">
        <f t="shared" si="7"/>
        <v>0</v>
      </c>
      <c r="K98" s="126"/>
      <c r="L98" s="120">
        <f t="shared" si="5"/>
        <v>0</v>
      </c>
    </row>
    <row r="99" spans="1:12" s="116" customFormat="1" ht="25.5" customHeight="1">
      <c r="A99" s="6" t="s">
        <v>882</v>
      </c>
      <c r="B99" s="127" t="s">
        <v>892</v>
      </c>
      <c r="C99" s="120" t="s">
        <v>4</v>
      </c>
      <c r="D99" s="121">
        <v>130000</v>
      </c>
      <c r="E99" s="126"/>
      <c r="F99" s="122">
        <f t="shared" si="4"/>
        <v>0</v>
      </c>
      <c r="G99" s="123"/>
      <c r="H99" s="124"/>
      <c r="I99" s="498">
        <f t="shared" si="6"/>
        <v>0</v>
      </c>
      <c r="J99" s="125">
        <f t="shared" si="7"/>
        <v>0</v>
      </c>
      <c r="K99" s="126"/>
      <c r="L99" s="120">
        <f t="shared" si="5"/>
        <v>0</v>
      </c>
    </row>
    <row r="100" spans="1:12" s="116" customFormat="1" ht="25.5" customHeight="1">
      <c r="A100" s="6" t="s">
        <v>849</v>
      </c>
      <c r="B100" s="127" t="s">
        <v>850</v>
      </c>
      <c r="C100" s="120" t="s">
        <v>75</v>
      </c>
      <c r="D100" s="121">
        <v>130000</v>
      </c>
      <c r="E100" s="126"/>
      <c r="F100" s="122">
        <f t="shared" si="4"/>
        <v>0</v>
      </c>
      <c r="G100" s="123"/>
      <c r="H100" s="124"/>
      <c r="I100" s="498">
        <f>E100+G100-K100</f>
        <v>0</v>
      </c>
      <c r="J100" s="125">
        <f>F100+H100-L100</f>
        <v>0</v>
      </c>
      <c r="K100" s="126"/>
      <c r="L100" s="120">
        <f>K100*D100</f>
        <v>0</v>
      </c>
    </row>
    <row r="101" spans="1:12" s="116" customFormat="1" ht="25.5" customHeight="1">
      <c r="A101" s="6" t="s">
        <v>107</v>
      </c>
      <c r="B101" s="127" t="s">
        <v>108</v>
      </c>
      <c r="C101" s="120" t="s">
        <v>48</v>
      </c>
      <c r="D101" s="121">
        <f>VLOOKUP(A101,BKE!C616:H1027,5,0)</f>
        <v>13636.31</v>
      </c>
      <c r="E101" s="126"/>
      <c r="F101" s="122">
        <f t="shared" si="4"/>
        <v>0</v>
      </c>
      <c r="G101" s="123"/>
      <c r="H101" s="124"/>
      <c r="I101" s="498">
        <f t="shared" si="6"/>
        <v>0</v>
      </c>
      <c r="J101" s="125">
        <f t="shared" si="7"/>
        <v>0</v>
      </c>
      <c r="K101" s="126"/>
      <c r="L101" s="120">
        <f t="shared" si="5"/>
        <v>0</v>
      </c>
    </row>
    <row r="102" spans="1:12" s="116" customFormat="1" ht="25.5" customHeight="1">
      <c r="A102" s="6" t="s">
        <v>978</v>
      </c>
      <c r="B102" s="127" t="s">
        <v>993</v>
      </c>
      <c r="C102" s="120" t="s">
        <v>4</v>
      </c>
      <c r="D102" s="121" t="str">
        <f>VLOOKUP(A102,BKE!C617:H1027,5,0)</f>
        <v>0</v>
      </c>
      <c r="E102" s="126"/>
      <c r="F102" s="122">
        <f t="shared" si="4"/>
        <v>0</v>
      </c>
      <c r="G102" s="123"/>
      <c r="H102" s="124"/>
      <c r="I102" s="498">
        <f t="shared" si="6"/>
        <v>0</v>
      </c>
      <c r="J102" s="125">
        <f t="shared" si="7"/>
        <v>0</v>
      </c>
      <c r="K102" s="126"/>
      <c r="L102" s="120">
        <f t="shared" si="5"/>
        <v>0</v>
      </c>
    </row>
    <row r="103" spans="1:12" s="116" customFormat="1" ht="25.5" customHeight="1">
      <c r="A103" s="8" t="s">
        <v>771</v>
      </c>
      <c r="B103" s="8" t="s">
        <v>159</v>
      </c>
      <c r="C103" s="8" t="s">
        <v>26</v>
      </c>
      <c r="D103" s="121">
        <f>VLOOKUP(A103,BKE!C618:H1028,5,0)</f>
        <v>48077.882352941175</v>
      </c>
      <c r="E103" s="126"/>
      <c r="F103" s="122">
        <f t="shared" si="4"/>
        <v>0</v>
      </c>
      <c r="G103" s="123"/>
      <c r="H103" s="124"/>
      <c r="I103" s="498">
        <f t="shared" si="6"/>
        <v>0</v>
      </c>
      <c r="J103" s="125">
        <f t="shared" si="7"/>
        <v>0</v>
      </c>
      <c r="K103" s="126"/>
      <c r="L103" s="120">
        <f t="shared" si="5"/>
        <v>0</v>
      </c>
    </row>
    <row r="104" spans="1:12" s="116" customFormat="1" ht="25.5" customHeight="1">
      <c r="A104" s="6" t="s">
        <v>118</v>
      </c>
      <c r="B104" s="127" t="s">
        <v>119</v>
      </c>
      <c r="C104" s="120" t="s">
        <v>26</v>
      </c>
      <c r="D104" s="121">
        <f>VLOOKUP(A104,BKE!C619:H1029,5,0)</f>
        <v>19990.919999999998</v>
      </c>
      <c r="E104" s="126"/>
      <c r="F104" s="122">
        <f t="shared" si="4"/>
        <v>0</v>
      </c>
      <c r="G104" s="123"/>
      <c r="H104" s="124"/>
      <c r="I104" s="498">
        <f t="shared" si="6"/>
        <v>0</v>
      </c>
      <c r="J104" s="125">
        <f t="shared" si="7"/>
        <v>0</v>
      </c>
      <c r="K104" s="126"/>
      <c r="L104" s="120">
        <f t="shared" si="5"/>
        <v>0</v>
      </c>
    </row>
    <row r="105" spans="1:12" s="116" customFormat="1" ht="25.5" customHeight="1">
      <c r="A105" s="6" t="s">
        <v>888</v>
      </c>
      <c r="B105" s="127" t="s">
        <v>120</v>
      </c>
      <c r="C105" s="120" t="s">
        <v>26</v>
      </c>
      <c r="D105" s="121">
        <v>90000</v>
      </c>
      <c r="E105" s="126"/>
      <c r="F105" s="122">
        <f t="shared" si="4"/>
        <v>0</v>
      </c>
      <c r="G105" s="123"/>
      <c r="H105" s="124"/>
      <c r="I105" s="498">
        <f t="shared" si="6"/>
        <v>0</v>
      </c>
      <c r="J105" s="125">
        <f t="shared" si="7"/>
        <v>0</v>
      </c>
      <c r="K105" s="126"/>
      <c r="L105" s="120">
        <f t="shared" si="5"/>
        <v>0</v>
      </c>
    </row>
    <row r="106" spans="1:12" s="116" customFormat="1" ht="25.5" customHeight="1">
      <c r="A106" s="253"/>
      <c r="B106" s="253"/>
      <c r="C106" s="120" t="s">
        <v>4</v>
      </c>
      <c r="D106" s="121"/>
      <c r="E106" s="126"/>
      <c r="F106" s="122">
        <f t="shared" si="4"/>
        <v>0</v>
      </c>
      <c r="G106" s="123"/>
      <c r="H106" s="124"/>
      <c r="I106" s="498">
        <f t="shared" si="6"/>
        <v>0</v>
      </c>
      <c r="J106" s="125">
        <f t="shared" si="7"/>
        <v>0</v>
      </c>
      <c r="K106" s="126"/>
      <c r="L106" s="120">
        <f t="shared" si="5"/>
        <v>0</v>
      </c>
    </row>
    <row r="107" spans="1:12" s="116" customFormat="1" ht="25.5" customHeight="1">
      <c r="A107" s="6" t="s">
        <v>39</v>
      </c>
      <c r="B107" s="127" t="s">
        <v>40</v>
      </c>
      <c r="C107" s="120" t="s">
        <v>4</v>
      </c>
      <c r="D107" s="121">
        <f>VLOOKUP(A107,BKE!C622:H1032,5,0)</f>
        <v>85000</v>
      </c>
      <c r="E107" s="126"/>
      <c r="F107" s="122">
        <f t="shared" si="4"/>
        <v>0</v>
      </c>
      <c r="G107" s="123"/>
      <c r="H107" s="124"/>
      <c r="I107" s="498">
        <f t="shared" si="6"/>
        <v>0</v>
      </c>
      <c r="J107" s="125">
        <f t="shared" si="7"/>
        <v>0</v>
      </c>
      <c r="K107" s="126"/>
      <c r="L107" s="120">
        <f t="shared" si="5"/>
        <v>0</v>
      </c>
    </row>
    <row r="108" spans="1:12" s="116" customFormat="1" ht="25.5" customHeight="1">
      <c r="A108" s="6" t="s">
        <v>60</v>
      </c>
      <c r="B108" s="127" t="s">
        <v>61</v>
      </c>
      <c r="C108" s="120" t="s">
        <v>4</v>
      </c>
      <c r="D108" s="121">
        <f>VLOOKUP(A108,BKE!C623:H1033,5,0)</f>
        <v>12500</v>
      </c>
      <c r="E108" s="126"/>
      <c r="F108" s="122">
        <f t="shared" si="4"/>
        <v>0</v>
      </c>
      <c r="G108" s="123"/>
      <c r="H108" s="124"/>
      <c r="I108" s="498">
        <f t="shared" si="6"/>
        <v>0</v>
      </c>
      <c r="J108" s="125">
        <f t="shared" si="7"/>
        <v>0</v>
      </c>
      <c r="K108" s="126"/>
      <c r="L108" s="120">
        <f t="shared" si="5"/>
        <v>0</v>
      </c>
    </row>
    <row r="109" spans="1:12" s="116" customFormat="1" ht="25.5" customHeight="1">
      <c r="A109" s="6" t="s">
        <v>62</v>
      </c>
      <c r="B109" s="127" t="s">
        <v>63</v>
      </c>
      <c r="C109" s="120" t="s">
        <v>4</v>
      </c>
      <c r="D109" s="121">
        <f>VLOOKUP(A109,BKE!C624:H1034,5,0)</f>
        <v>26000</v>
      </c>
      <c r="E109" s="126"/>
      <c r="F109" s="122">
        <f t="shared" si="4"/>
        <v>0</v>
      </c>
      <c r="G109" s="123"/>
      <c r="H109" s="124"/>
      <c r="I109" s="498">
        <f t="shared" si="6"/>
        <v>0</v>
      </c>
      <c r="J109" s="125">
        <f t="shared" si="7"/>
        <v>0</v>
      </c>
      <c r="K109" s="126"/>
      <c r="L109" s="120">
        <f t="shared" si="5"/>
        <v>0</v>
      </c>
    </row>
    <row r="110" spans="1:12" s="116" customFormat="1" ht="25.5" customHeight="1">
      <c r="A110" s="6" t="s">
        <v>59</v>
      </c>
      <c r="B110" s="127" t="s">
        <v>15</v>
      </c>
      <c r="C110" s="120" t="s">
        <v>4</v>
      </c>
      <c r="D110" s="121">
        <f>VLOOKUP(A110,BKE!C625:H1035,5,0)</f>
        <v>48714.436000000002</v>
      </c>
      <c r="E110" s="126"/>
      <c r="F110" s="122">
        <f t="shared" si="4"/>
        <v>0</v>
      </c>
      <c r="G110" s="123"/>
      <c r="H110" s="124"/>
      <c r="I110" s="498">
        <f t="shared" si="6"/>
        <v>0</v>
      </c>
      <c r="J110" s="125">
        <f t="shared" si="7"/>
        <v>0</v>
      </c>
      <c r="K110" s="126"/>
      <c r="L110" s="120">
        <f t="shared" si="5"/>
        <v>0</v>
      </c>
    </row>
    <row r="111" spans="1:12" s="116" customFormat="1" ht="25.5" customHeight="1">
      <c r="A111" s="9" t="s">
        <v>787</v>
      </c>
      <c r="B111" s="9" t="s">
        <v>32</v>
      </c>
      <c r="C111" s="9" t="s">
        <v>4</v>
      </c>
      <c r="D111" s="121"/>
      <c r="E111" s="126"/>
      <c r="F111" s="122">
        <f t="shared" si="4"/>
        <v>0</v>
      </c>
      <c r="G111" s="123"/>
      <c r="H111" s="124"/>
      <c r="I111" s="498">
        <f t="shared" si="6"/>
        <v>0</v>
      </c>
      <c r="J111" s="125">
        <f t="shared" si="7"/>
        <v>0</v>
      </c>
      <c r="K111" s="126"/>
      <c r="L111" s="120">
        <f t="shared" si="5"/>
        <v>0</v>
      </c>
    </row>
    <row r="112" spans="1:12" s="116" customFormat="1" ht="25.5" customHeight="1">
      <c r="A112" s="8" t="s">
        <v>788</v>
      </c>
      <c r="B112" s="8" t="s">
        <v>155</v>
      </c>
      <c r="C112" s="8" t="s">
        <v>4</v>
      </c>
      <c r="D112" s="121">
        <v>40629</v>
      </c>
      <c r="E112" s="280"/>
      <c r="F112" s="122">
        <f t="shared" si="4"/>
        <v>0</v>
      </c>
      <c r="G112" s="123"/>
      <c r="H112" s="124"/>
      <c r="I112" s="498">
        <f t="shared" si="6"/>
        <v>0</v>
      </c>
      <c r="J112" s="125">
        <f t="shared" si="7"/>
        <v>0</v>
      </c>
      <c r="K112" s="280"/>
      <c r="L112" s="120">
        <f t="shared" si="5"/>
        <v>0</v>
      </c>
    </row>
    <row r="113" spans="1:12" s="116" customFormat="1" ht="25.5" customHeight="1">
      <c r="A113" s="6" t="s">
        <v>57</v>
      </c>
      <c r="B113" s="127" t="s">
        <v>58</v>
      </c>
      <c r="C113" s="120" t="s">
        <v>4</v>
      </c>
      <c r="D113" s="121">
        <f>VLOOKUP(A113,BKE!C628:H1038,5,0)</f>
        <v>700000</v>
      </c>
      <c r="E113" s="126"/>
      <c r="F113" s="122">
        <f t="shared" si="4"/>
        <v>0</v>
      </c>
      <c r="G113" s="123"/>
      <c r="H113" s="124"/>
      <c r="I113" s="498">
        <f t="shared" si="6"/>
        <v>0</v>
      </c>
      <c r="J113" s="125">
        <f t="shared" si="7"/>
        <v>0</v>
      </c>
      <c r="K113" s="126"/>
      <c r="L113" s="120">
        <f t="shared" si="5"/>
        <v>0</v>
      </c>
    </row>
    <row r="114" spans="1:12" s="116" customFormat="1" ht="25.5" customHeight="1">
      <c r="A114" s="8" t="s">
        <v>789</v>
      </c>
      <c r="B114" s="8" t="s">
        <v>156</v>
      </c>
      <c r="C114" s="8" t="s">
        <v>4</v>
      </c>
      <c r="D114" s="121">
        <f>VLOOKUP(A114,BKE!C629:H1039,5,0)</f>
        <v>255493.29</v>
      </c>
      <c r="E114" s="126"/>
      <c r="F114" s="122">
        <f t="shared" si="4"/>
        <v>0</v>
      </c>
      <c r="G114" s="123"/>
      <c r="H114" s="124"/>
      <c r="I114" s="498">
        <f t="shared" si="6"/>
        <v>0</v>
      </c>
      <c r="J114" s="125">
        <f t="shared" si="7"/>
        <v>0</v>
      </c>
      <c r="K114" s="126"/>
      <c r="L114" s="120">
        <f t="shared" si="5"/>
        <v>0</v>
      </c>
    </row>
    <row r="115" spans="1:12" s="116" customFormat="1" ht="25.5" customHeight="1">
      <c r="A115" s="6" t="s">
        <v>49</v>
      </c>
      <c r="B115" s="127" t="s">
        <v>50</v>
      </c>
      <c r="C115" s="120" t="s">
        <v>4</v>
      </c>
      <c r="D115" s="121">
        <v>40000</v>
      </c>
      <c r="E115" s="126"/>
      <c r="F115" s="122">
        <f t="shared" si="4"/>
        <v>0</v>
      </c>
      <c r="G115" s="123"/>
      <c r="H115" s="124"/>
      <c r="I115" s="498">
        <f t="shared" si="6"/>
        <v>0</v>
      </c>
      <c r="J115" s="125">
        <f t="shared" si="7"/>
        <v>0</v>
      </c>
      <c r="K115" s="126"/>
      <c r="L115" s="120">
        <f t="shared" si="5"/>
        <v>0</v>
      </c>
    </row>
    <row r="116" spans="1:12" s="116" customFormat="1" ht="25.5" customHeight="1">
      <c r="A116" s="8" t="s">
        <v>790</v>
      </c>
      <c r="B116" s="8" t="s">
        <v>157</v>
      </c>
      <c r="C116" s="8" t="s">
        <v>8</v>
      </c>
      <c r="D116" s="121">
        <f>VLOOKUP(A116,BKE!C631:H1041,5,0)</f>
        <v>200000</v>
      </c>
      <c r="E116" s="126"/>
      <c r="F116" s="122">
        <f t="shared" si="4"/>
        <v>0</v>
      </c>
      <c r="G116" s="123"/>
      <c r="H116" s="124"/>
      <c r="I116" s="498">
        <f t="shared" si="6"/>
        <v>0</v>
      </c>
      <c r="J116" s="125">
        <f t="shared" si="7"/>
        <v>0</v>
      </c>
      <c r="K116" s="126"/>
      <c r="L116" s="120">
        <f t="shared" si="5"/>
        <v>0</v>
      </c>
    </row>
    <row r="117" spans="1:12" s="116" customFormat="1" ht="25.5" customHeight="1">
      <c r="A117" s="6" t="s">
        <v>51</v>
      </c>
      <c r="B117" s="127" t="s">
        <v>52</v>
      </c>
      <c r="C117" s="120" t="s">
        <v>48</v>
      </c>
      <c r="D117" s="121">
        <v>128000</v>
      </c>
      <c r="E117" s="126"/>
      <c r="F117" s="122">
        <f t="shared" si="4"/>
        <v>0</v>
      </c>
      <c r="G117" s="123"/>
      <c r="H117" s="124"/>
      <c r="I117" s="498">
        <f t="shared" si="6"/>
        <v>0</v>
      </c>
      <c r="J117" s="125">
        <f t="shared" si="7"/>
        <v>0</v>
      </c>
      <c r="K117" s="126"/>
      <c r="L117" s="120">
        <f t="shared" si="5"/>
        <v>0</v>
      </c>
    </row>
    <row r="118" spans="1:12" s="116" customFormat="1" ht="25.5" customHeight="1">
      <c r="A118" s="8" t="s">
        <v>791</v>
      </c>
      <c r="B118" s="8" t="s">
        <v>192</v>
      </c>
      <c r="C118" s="8" t="s">
        <v>48</v>
      </c>
      <c r="D118" s="121"/>
      <c r="E118" s="126"/>
      <c r="F118" s="122">
        <f t="shared" si="4"/>
        <v>0</v>
      </c>
      <c r="G118" s="123"/>
      <c r="H118" s="124"/>
      <c r="I118" s="498">
        <f t="shared" si="6"/>
        <v>0</v>
      </c>
      <c r="J118" s="125">
        <f t="shared" si="7"/>
        <v>0</v>
      </c>
      <c r="K118" s="126"/>
      <c r="L118" s="120">
        <f t="shared" si="5"/>
        <v>0</v>
      </c>
    </row>
    <row r="119" spans="1:12" s="116" customFormat="1" ht="25.5" customHeight="1">
      <c r="A119" s="6" t="s">
        <v>53</v>
      </c>
      <c r="B119" s="127" t="s">
        <v>54</v>
      </c>
      <c r="C119" s="120" t="s">
        <v>4</v>
      </c>
      <c r="D119" s="121" t="str">
        <f>VLOOKUP(A119,BKE!C634:H1044,5,0)</f>
        <v>0</v>
      </c>
      <c r="E119" s="126"/>
      <c r="F119" s="122">
        <f t="shared" si="4"/>
        <v>0</v>
      </c>
      <c r="G119" s="123"/>
      <c r="H119" s="124"/>
      <c r="I119" s="498">
        <f t="shared" si="6"/>
        <v>0</v>
      </c>
      <c r="J119" s="125">
        <f t="shared" si="7"/>
        <v>0</v>
      </c>
      <c r="K119" s="126"/>
      <c r="L119" s="120">
        <f t="shared" si="5"/>
        <v>0</v>
      </c>
    </row>
    <row r="120" spans="1:12" s="116" customFormat="1" ht="25.5" customHeight="1">
      <c r="A120" s="8" t="s">
        <v>792</v>
      </c>
      <c r="B120" s="8" t="s">
        <v>193</v>
      </c>
      <c r="C120" s="8" t="s">
        <v>4</v>
      </c>
      <c r="D120" s="121"/>
      <c r="E120" s="126"/>
      <c r="F120" s="122">
        <f t="shared" si="4"/>
        <v>0</v>
      </c>
      <c r="G120" s="123"/>
      <c r="H120" s="124"/>
      <c r="I120" s="498">
        <f t="shared" si="6"/>
        <v>0</v>
      </c>
      <c r="J120" s="125">
        <f t="shared" si="7"/>
        <v>0</v>
      </c>
      <c r="K120" s="126"/>
      <c r="L120" s="120">
        <f t="shared" si="5"/>
        <v>0</v>
      </c>
    </row>
    <row r="121" spans="1:12" s="116" customFormat="1" ht="25.5" customHeight="1">
      <c r="A121" s="6" t="s">
        <v>45</v>
      </c>
      <c r="B121" s="127" t="s">
        <v>46</v>
      </c>
      <c r="C121" s="120" t="s">
        <v>4</v>
      </c>
      <c r="D121" s="121">
        <v>335071</v>
      </c>
      <c r="E121" s="126"/>
      <c r="F121" s="122">
        <f t="shared" si="4"/>
        <v>0</v>
      </c>
      <c r="G121" s="123"/>
      <c r="H121" s="124"/>
      <c r="I121" s="498">
        <f t="shared" si="6"/>
        <v>0</v>
      </c>
      <c r="J121" s="125">
        <f t="shared" si="7"/>
        <v>0</v>
      </c>
      <c r="K121" s="126"/>
      <c r="L121" s="120">
        <f t="shared" si="5"/>
        <v>0</v>
      </c>
    </row>
    <row r="122" spans="1:12" s="116" customFormat="1" ht="25.5" customHeight="1">
      <c r="A122" s="6" t="s">
        <v>43</v>
      </c>
      <c r="B122" s="127" t="s">
        <v>44</v>
      </c>
      <c r="C122" s="120" t="s">
        <v>4</v>
      </c>
      <c r="D122" s="121"/>
      <c r="E122" s="126"/>
      <c r="F122" s="122">
        <f t="shared" si="4"/>
        <v>0</v>
      </c>
      <c r="G122" s="123"/>
      <c r="H122" s="124"/>
      <c r="I122" s="498">
        <f t="shared" si="6"/>
        <v>0</v>
      </c>
      <c r="J122" s="125">
        <f t="shared" si="7"/>
        <v>0</v>
      </c>
      <c r="K122" s="126"/>
      <c r="L122" s="120">
        <f t="shared" si="5"/>
        <v>0</v>
      </c>
    </row>
    <row r="123" spans="1:12" s="116" customFormat="1" ht="25.5" customHeight="1">
      <c r="A123" s="6" t="s">
        <v>41</v>
      </c>
      <c r="B123" s="127" t="s">
        <v>42</v>
      </c>
      <c r="C123" s="120" t="s">
        <v>4</v>
      </c>
      <c r="D123" s="121"/>
      <c r="E123" s="126"/>
      <c r="F123" s="122">
        <f t="shared" si="4"/>
        <v>0</v>
      </c>
      <c r="G123" s="123"/>
      <c r="H123" s="124"/>
      <c r="I123" s="498">
        <f t="shared" si="6"/>
        <v>0</v>
      </c>
      <c r="J123" s="125">
        <f t="shared" si="7"/>
        <v>0</v>
      </c>
      <c r="K123" s="126"/>
      <c r="L123" s="120">
        <f t="shared" si="5"/>
        <v>0</v>
      </c>
    </row>
    <row r="124" spans="1:12" s="116" customFormat="1" ht="25.5" customHeight="1">
      <c r="A124" s="8" t="s">
        <v>793</v>
      </c>
      <c r="B124" s="8" t="s">
        <v>194</v>
      </c>
      <c r="C124" s="8" t="s">
        <v>4</v>
      </c>
      <c r="D124" s="121">
        <v>190000</v>
      </c>
      <c r="E124" s="126"/>
      <c r="F124" s="122">
        <f t="shared" si="4"/>
        <v>0</v>
      </c>
      <c r="G124" s="123"/>
      <c r="H124" s="124"/>
      <c r="I124" s="498">
        <f t="shared" si="6"/>
        <v>0</v>
      </c>
      <c r="J124" s="125">
        <f t="shared" si="7"/>
        <v>0</v>
      </c>
      <c r="K124" s="126"/>
      <c r="L124" s="120">
        <f t="shared" si="5"/>
        <v>0</v>
      </c>
    </row>
    <row r="125" spans="1:12" s="116" customFormat="1" ht="25.5" customHeight="1">
      <c r="A125" s="9" t="s">
        <v>770</v>
      </c>
      <c r="B125" s="9" t="s">
        <v>16</v>
      </c>
      <c r="C125" s="9" t="s">
        <v>4</v>
      </c>
      <c r="D125" s="121" t="str">
        <f>VLOOKUP(A125,BKE!C640:H1050,5,0)</f>
        <v>0</v>
      </c>
      <c r="E125" s="126"/>
      <c r="F125" s="122">
        <f t="shared" si="4"/>
        <v>0</v>
      </c>
      <c r="G125" s="123"/>
      <c r="H125" s="124"/>
      <c r="I125" s="498">
        <f t="shared" si="6"/>
        <v>0</v>
      </c>
      <c r="J125" s="125">
        <f t="shared" si="7"/>
        <v>0</v>
      </c>
      <c r="K125" s="126"/>
      <c r="L125" s="120">
        <f t="shared" si="5"/>
        <v>0</v>
      </c>
    </row>
    <row r="126" spans="1:12" s="116" customFormat="1" ht="25.5" customHeight="1">
      <c r="A126" s="8" t="s">
        <v>794</v>
      </c>
      <c r="B126" s="8" t="s">
        <v>158</v>
      </c>
      <c r="C126" s="8" t="s">
        <v>8</v>
      </c>
      <c r="D126" s="121">
        <v>27000</v>
      </c>
      <c r="E126" s="126"/>
      <c r="F126" s="122">
        <f t="shared" si="4"/>
        <v>0</v>
      </c>
      <c r="G126" s="123"/>
      <c r="H126" s="124"/>
      <c r="I126" s="498">
        <f t="shared" si="6"/>
        <v>0</v>
      </c>
      <c r="J126" s="125">
        <f t="shared" si="7"/>
        <v>0</v>
      </c>
      <c r="K126" s="126"/>
      <c r="L126" s="120">
        <f t="shared" si="5"/>
        <v>0</v>
      </c>
    </row>
    <row r="127" spans="1:12" s="116" customFormat="1" ht="25.5" customHeight="1">
      <c r="A127" s="8" t="s">
        <v>795</v>
      </c>
      <c r="B127" s="8" t="s">
        <v>154</v>
      </c>
      <c r="C127" s="8" t="s">
        <v>4</v>
      </c>
      <c r="D127" s="121" t="str">
        <f>VLOOKUP(A127,BKE!C642:H1052,5,0)</f>
        <v>0</v>
      </c>
      <c r="E127" s="280"/>
      <c r="F127" s="122">
        <f t="shared" si="4"/>
        <v>0</v>
      </c>
      <c r="G127" s="123"/>
      <c r="H127" s="124"/>
      <c r="I127" s="498">
        <f t="shared" si="6"/>
        <v>0</v>
      </c>
      <c r="J127" s="125">
        <f t="shared" si="7"/>
        <v>0</v>
      </c>
      <c r="K127" s="280"/>
      <c r="L127" s="120">
        <f t="shared" si="5"/>
        <v>0</v>
      </c>
    </row>
    <row r="128" spans="1:12" s="116" customFormat="1" ht="25.5" customHeight="1">
      <c r="A128" s="6" t="s">
        <v>69</v>
      </c>
      <c r="B128" s="127" t="s">
        <v>70</v>
      </c>
      <c r="C128" s="120" t="s">
        <v>4</v>
      </c>
      <c r="D128" s="121" t="str">
        <f>VLOOKUP(A128,BKE!C643:H1053,5,0)</f>
        <v>0</v>
      </c>
      <c r="E128" s="126"/>
      <c r="F128" s="122">
        <f t="shared" si="4"/>
        <v>0</v>
      </c>
      <c r="G128" s="123"/>
      <c r="H128" s="124"/>
      <c r="I128" s="498">
        <f t="shared" si="6"/>
        <v>0</v>
      </c>
      <c r="J128" s="125">
        <f t="shared" si="7"/>
        <v>0</v>
      </c>
      <c r="K128" s="126"/>
      <c r="L128" s="120">
        <f t="shared" si="5"/>
        <v>0</v>
      </c>
    </row>
    <row r="129" spans="1:12" s="116" customFormat="1" ht="25.5" customHeight="1">
      <c r="A129" s="6" t="s">
        <v>47</v>
      </c>
      <c r="B129" s="127" t="s">
        <v>727</v>
      </c>
      <c r="C129" s="120" t="s">
        <v>4</v>
      </c>
      <c r="D129" s="121">
        <f>VLOOKUP(A129,[1]BKE!C553:H944,5,0)</f>
        <v>92000</v>
      </c>
      <c r="E129" s="126"/>
      <c r="F129" s="122">
        <f t="shared" si="4"/>
        <v>0</v>
      </c>
      <c r="G129" s="123"/>
      <c r="H129" s="124"/>
      <c r="I129" s="498">
        <f t="shared" si="6"/>
        <v>0</v>
      </c>
      <c r="J129" s="125">
        <f t="shared" si="7"/>
        <v>0</v>
      </c>
      <c r="K129" s="126"/>
      <c r="L129" s="120">
        <f t="shared" si="5"/>
        <v>0</v>
      </c>
    </row>
    <row r="130" spans="1:12" s="116" customFormat="1" ht="25.5" customHeight="1">
      <c r="A130" s="6" t="s">
        <v>55</v>
      </c>
      <c r="B130" s="127" t="s">
        <v>56</v>
      </c>
      <c r="C130" s="120" t="s">
        <v>4</v>
      </c>
      <c r="D130" s="121" t="str">
        <f>VLOOKUP(A130,BKE!C645:H1055,5,0)</f>
        <v>0</v>
      </c>
      <c r="E130" s="126"/>
      <c r="F130" s="122">
        <f t="shared" si="4"/>
        <v>0</v>
      </c>
      <c r="G130" s="123"/>
      <c r="H130" s="124"/>
      <c r="I130" s="498">
        <f t="shared" si="6"/>
        <v>0</v>
      </c>
      <c r="J130" s="125">
        <f t="shared" si="7"/>
        <v>0</v>
      </c>
      <c r="K130" s="126"/>
      <c r="L130" s="120">
        <f t="shared" si="5"/>
        <v>0</v>
      </c>
    </row>
    <row r="131" spans="1:12" s="116" customFormat="1" ht="25.5" customHeight="1">
      <c r="A131" s="8" t="s">
        <v>796</v>
      </c>
      <c r="B131" s="8" t="s">
        <v>171</v>
      </c>
      <c r="C131" s="8" t="s">
        <v>4</v>
      </c>
      <c r="D131" s="121">
        <v>155454</v>
      </c>
      <c r="E131" s="126"/>
      <c r="F131" s="122">
        <f t="shared" si="4"/>
        <v>0</v>
      </c>
      <c r="G131" s="123"/>
      <c r="H131" s="124"/>
      <c r="I131" s="498">
        <f t="shared" si="6"/>
        <v>0</v>
      </c>
      <c r="J131" s="125">
        <f t="shared" si="7"/>
        <v>0</v>
      </c>
      <c r="K131" s="126"/>
      <c r="L131" s="120">
        <f t="shared" si="5"/>
        <v>0</v>
      </c>
    </row>
    <row r="132" spans="1:12" s="116" customFormat="1" ht="25.5" customHeight="1">
      <c r="A132" s="6" t="s">
        <v>121</v>
      </c>
      <c r="B132" s="127" t="s">
        <v>122</v>
      </c>
      <c r="C132" s="120" t="s">
        <v>4</v>
      </c>
      <c r="D132" s="121">
        <f>VLOOKUP(A132,BKE!C647:H1057,5,0)</f>
        <v>81199.98000000001</v>
      </c>
      <c r="E132" s="126"/>
      <c r="F132" s="122">
        <f t="shared" si="4"/>
        <v>0</v>
      </c>
      <c r="G132" s="123"/>
      <c r="H132" s="124"/>
      <c r="I132" s="498">
        <f t="shared" si="6"/>
        <v>0</v>
      </c>
      <c r="J132" s="125">
        <f t="shared" si="7"/>
        <v>0</v>
      </c>
      <c r="K132" s="126"/>
      <c r="L132" s="120">
        <f t="shared" si="5"/>
        <v>0</v>
      </c>
    </row>
    <row r="133" spans="1:12" s="116" customFormat="1" ht="25.5" customHeight="1">
      <c r="A133" s="8" t="s">
        <v>797</v>
      </c>
      <c r="B133" s="8" t="s">
        <v>189</v>
      </c>
      <c r="C133" s="8" t="s">
        <v>4</v>
      </c>
      <c r="D133" s="121">
        <f>VLOOKUP(A133,BKE!C648:H1058,5,0)</f>
        <v>70000</v>
      </c>
      <c r="E133" s="126"/>
      <c r="F133" s="122">
        <f t="shared" si="4"/>
        <v>0</v>
      </c>
      <c r="G133" s="123"/>
      <c r="H133" s="124"/>
      <c r="I133" s="498">
        <f t="shared" si="6"/>
        <v>0</v>
      </c>
      <c r="J133" s="125">
        <f t="shared" si="7"/>
        <v>0</v>
      </c>
      <c r="K133" s="126"/>
      <c r="L133" s="120">
        <f t="shared" si="5"/>
        <v>0</v>
      </c>
    </row>
    <row r="134" spans="1:12" s="116" customFormat="1" ht="25.5" customHeight="1">
      <c r="A134" s="128" t="s">
        <v>798</v>
      </c>
      <c r="B134" s="127" t="s">
        <v>145</v>
      </c>
      <c r="C134" s="120" t="s">
        <v>29</v>
      </c>
      <c r="D134" s="121" t="str">
        <f>VLOOKUP(A134,BKE!C649:H1059,5,0)</f>
        <v>0</v>
      </c>
      <c r="E134" s="126"/>
      <c r="F134" s="122">
        <f t="shared" si="4"/>
        <v>0</v>
      </c>
      <c r="G134" s="123"/>
      <c r="H134" s="124"/>
      <c r="I134" s="498">
        <f t="shared" si="6"/>
        <v>0</v>
      </c>
      <c r="J134" s="125">
        <f t="shared" si="7"/>
        <v>0</v>
      </c>
      <c r="K134" s="126"/>
      <c r="L134" s="120">
        <f t="shared" si="5"/>
        <v>0</v>
      </c>
    </row>
    <row r="135" spans="1:12" s="116" customFormat="1" ht="25.5" customHeight="1">
      <c r="A135" s="8" t="s">
        <v>799</v>
      </c>
      <c r="B135" s="8" t="s">
        <v>170</v>
      </c>
      <c r="C135" s="8" t="s">
        <v>4</v>
      </c>
      <c r="D135" s="121" t="str">
        <f>VLOOKUP(A135,BKE!C650:H1060,5,0)</f>
        <v>0</v>
      </c>
      <c r="E135" s="126"/>
      <c r="F135" s="122">
        <f t="shared" si="4"/>
        <v>0</v>
      </c>
      <c r="G135" s="123"/>
      <c r="H135" s="124"/>
      <c r="I135" s="498">
        <f t="shared" si="6"/>
        <v>0</v>
      </c>
      <c r="J135" s="125">
        <f t="shared" si="7"/>
        <v>0</v>
      </c>
      <c r="K135" s="126"/>
      <c r="L135" s="120">
        <f t="shared" si="5"/>
        <v>0</v>
      </c>
    </row>
    <row r="136" spans="1:12" s="116" customFormat="1" ht="25.5" customHeight="1">
      <c r="A136" s="8" t="s">
        <v>800</v>
      </c>
      <c r="B136" s="8" t="s">
        <v>172</v>
      </c>
      <c r="C136" s="8" t="s">
        <v>4</v>
      </c>
      <c r="D136" s="121">
        <f>VLOOKUP(A136,[1]BKE!C560:H951,5,0)</f>
        <v>39272</v>
      </c>
      <c r="E136" s="126"/>
      <c r="F136" s="122">
        <f t="shared" si="4"/>
        <v>0</v>
      </c>
      <c r="G136" s="123"/>
      <c r="H136" s="124"/>
      <c r="I136" s="498">
        <f t="shared" si="6"/>
        <v>0</v>
      </c>
      <c r="J136" s="125">
        <f t="shared" si="7"/>
        <v>0</v>
      </c>
      <c r="K136" s="126"/>
      <c r="L136" s="120">
        <f t="shared" si="5"/>
        <v>0</v>
      </c>
    </row>
    <row r="137" spans="1:12" s="116" customFormat="1" ht="25.5" customHeight="1">
      <c r="A137" s="8" t="s">
        <v>801</v>
      </c>
      <c r="B137" s="8" t="s">
        <v>173</v>
      </c>
      <c r="C137" s="8" t="s">
        <v>75</v>
      </c>
      <c r="D137" s="121"/>
      <c r="E137" s="126"/>
      <c r="F137" s="122">
        <f t="shared" si="4"/>
        <v>0</v>
      </c>
      <c r="G137" s="123"/>
      <c r="H137" s="124"/>
      <c r="I137" s="498">
        <f t="shared" si="6"/>
        <v>0</v>
      </c>
      <c r="J137" s="125">
        <f t="shared" si="7"/>
        <v>0</v>
      </c>
      <c r="K137" s="126"/>
      <c r="L137" s="120">
        <f t="shared" si="5"/>
        <v>0</v>
      </c>
    </row>
    <row r="138" spans="1:12" s="116" customFormat="1" ht="25.5" customHeight="1">
      <c r="A138" s="8" t="s">
        <v>802</v>
      </c>
      <c r="B138" s="8" t="s">
        <v>174</v>
      </c>
      <c r="C138" s="8" t="s">
        <v>75</v>
      </c>
      <c r="D138" s="121">
        <f>VLOOKUP(A138,BKE!C653:H1063,5,0)</f>
        <v>280000</v>
      </c>
      <c r="E138" s="126"/>
      <c r="F138" s="122">
        <f t="shared" si="4"/>
        <v>0</v>
      </c>
      <c r="G138" s="123"/>
      <c r="H138" s="124"/>
      <c r="I138" s="498">
        <f t="shared" si="6"/>
        <v>0</v>
      </c>
      <c r="J138" s="125">
        <f t="shared" si="7"/>
        <v>0</v>
      </c>
      <c r="K138" s="126"/>
      <c r="L138" s="120">
        <f t="shared" si="5"/>
        <v>0</v>
      </c>
    </row>
    <row r="139" spans="1:12" s="116" customFormat="1" ht="25.5" customHeight="1">
      <c r="A139" s="8" t="s">
        <v>803</v>
      </c>
      <c r="B139" s="8" t="s">
        <v>199</v>
      </c>
      <c r="C139" s="8" t="s">
        <v>75</v>
      </c>
      <c r="D139" s="121"/>
      <c r="E139" s="126"/>
      <c r="F139" s="122">
        <f>E139*D139</f>
        <v>0</v>
      </c>
      <c r="G139" s="123"/>
      <c r="H139" s="124"/>
      <c r="I139" s="498">
        <f t="shared" si="6"/>
        <v>0</v>
      </c>
      <c r="J139" s="125">
        <f t="shared" si="7"/>
        <v>0</v>
      </c>
      <c r="K139" s="126"/>
      <c r="L139" s="120">
        <f t="shared" si="5"/>
        <v>0</v>
      </c>
    </row>
    <row r="140" spans="1:12" s="248" customFormat="1" ht="25.5" customHeight="1">
      <c r="A140" s="143"/>
      <c r="B140" s="143" t="s">
        <v>474</v>
      </c>
      <c r="C140" s="143"/>
      <c r="D140" s="121"/>
      <c r="E140" s="246"/>
      <c r="F140" s="247">
        <f>SUM(F5:F139)</f>
        <v>0</v>
      </c>
      <c r="G140" s="247"/>
      <c r="H140" s="247">
        <f>SUM(H5:H139)</f>
        <v>0</v>
      </c>
      <c r="I140" s="499"/>
      <c r="J140" s="247">
        <f>SUM(J5:J139)</f>
        <v>0</v>
      </c>
      <c r="K140" s="246"/>
      <c r="L140" s="247">
        <f>SUM(L5:L139)</f>
        <v>0</v>
      </c>
    </row>
    <row r="141" spans="1:12" s="116" customFormat="1" ht="25.5" customHeight="1">
      <c r="A141" s="130"/>
      <c r="B141" s="131" t="s">
        <v>731</v>
      </c>
      <c r="C141" s="130"/>
      <c r="D141" s="130"/>
      <c r="E141" s="130"/>
      <c r="F141" s="130"/>
      <c r="G141" s="130"/>
      <c r="H141" s="130"/>
      <c r="I141" s="500"/>
      <c r="J141" s="130"/>
      <c r="K141" s="130"/>
      <c r="L141" s="130"/>
    </row>
    <row r="142" spans="1:12" s="116" customFormat="1" ht="25.5" customHeight="1">
      <c r="A142" s="6">
        <v>40201077</v>
      </c>
      <c r="B142" s="132" t="s">
        <v>206</v>
      </c>
      <c r="C142" s="133" t="s">
        <v>27</v>
      </c>
      <c r="D142" s="121"/>
      <c r="E142" s="126"/>
      <c r="F142" s="122">
        <f>E142*D142</f>
        <v>0</v>
      </c>
      <c r="G142" s="123"/>
      <c r="H142" s="124"/>
      <c r="I142" s="498">
        <f t="shared" ref="I142:J174" si="8">E142+G142-K142</f>
        <v>0</v>
      </c>
      <c r="J142" s="125">
        <f t="shared" si="8"/>
        <v>0</v>
      </c>
      <c r="K142" s="126"/>
      <c r="L142" s="120">
        <f t="shared" ref="L142:L174" si="9">K142*D142</f>
        <v>0</v>
      </c>
    </row>
    <row r="143" spans="1:12" s="116" customFormat="1" ht="25.5" customHeight="1">
      <c r="A143" s="6">
        <v>40202003</v>
      </c>
      <c r="B143" s="127" t="s">
        <v>292</v>
      </c>
      <c r="C143" s="134" t="s">
        <v>28</v>
      </c>
      <c r="D143" s="121">
        <v>1275</v>
      </c>
      <c r="E143" s="126"/>
      <c r="F143" s="122">
        <f t="shared" ref="F143:F208" si="10">E143*D143</f>
        <v>0</v>
      </c>
      <c r="G143" s="123"/>
      <c r="H143" s="124"/>
      <c r="I143" s="498">
        <f t="shared" si="8"/>
        <v>0</v>
      </c>
      <c r="J143" s="125">
        <f t="shared" si="8"/>
        <v>0</v>
      </c>
      <c r="K143" s="126"/>
      <c r="L143" s="120">
        <f t="shared" si="9"/>
        <v>0</v>
      </c>
    </row>
    <row r="144" spans="1:12" s="116" customFormat="1" ht="25.5" customHeight="1">
      <c r="A144" s="6">
        <v>40305002</v>
      </c>
      <c r="B144" s="127" t="s">
        <v>979</v>
      </c>
      <c r="C144" s="134" t="s">
        <v>991</v>
      </c>
      <c r="D144" s="121" t="str">
        <f>VLOOKUP(A144,BKE!C652:H1062,5,0)</f>
        <v>0</v>
      </c>
      <c r="E144" s="126"/>
      <c r="F144" s="122">
        <f t="shared" si="10"/>
        <v>0</v>
      </c>
      <c r="G144" s="123"/>
      <c r="H144" s="124"/>
      <c r="I144" s="498">
        <f t="shared" si="8"/>
        <v>0</v>
      </c>
      <c r="J144" s="125">
        <f t="shared" si="8"/>
        <v>0</v>
      </c>
      <c r="K144" s="126"/>
      <c r="L144" s="120">
        <f t="shared" si="9"/>
        <v>0</v>
      </c>
    </row>
    <row r="145" spans="1:12" s="116" customFormat="1" ht="25.5" customHeight="1">
      <c r="A145" s="6">
        <v>40305016</v>
      </c>
      <c r="B145" s="127" t="s">
        <v>293</v>
      </c>
      <c r="C145" s="134" t="s">
        <v>31</v>
      </c>
      <c r="D145" s="121" t="str">
        <f>VLOOKUP(A145,BKE!C653:H1063,5,0)</f>
        <v>0</v>
      </c>
      <c r="E145" s="126"/>
      <c r="F145" s="122">
        <f t="shared" si="10"/>
        <v>0</v>
      </c>
      <c r="G145" s="123"/>
      <c r="H145" s="124"/>
      <c r="I145" s="498">
        <f t="shared" si="8"/>
        <v>0</v>
      </c>
      <c r="J145" s="125">
        <f t="shared" si="8"/>
        <v>0</v>
      </c>
      <c r="K145" s="126"/>
      <c r="L145" s="120">
        <f t="shared" si="9"/>
        <v>0</v>
      </c>
    </row>
    <row r="146" spans="1:12" s="116" customFormat="1" ht="25.5" customHeight="1">
      <c r="A146" s="6">
        <v>40305019</v>
      </c>
      <c r="B146" s="127" t="s">
        <v>295</v>
      </c>
      <c r="C146" s="134" t="s">
        <v>27</v>
      </c>
      <c r="D146" s="121">
        <f>VLOOKUP(A146,BKE!C654:H1064,5,0)</f>
        <v>501.32</v>
      </c>
      <c r="E146" s="126"/>
      <c r="F146" s="122">
        <f t="shared" si="10"/>
        <v>0</v>
      </c>
      <c r="G146" s="123"/>
      <c r="H146" s="124"/>
      <c r="I146" s="498">
        <f t="shared" si="8"/>
        <v>0</v>
      </c>
      <c r="J146" s="125">
        <f t="shared" si="8"/>
        <v>0</v>
      </c>
      <c r="K146" s="126"/>
      <c r="L146" s="120">
        <f t="shared" si="9"/>
        <v>0</v>
      </c>
    </row>
    <row r="147" spans="1:12" s="116" customFormat="1" ht="25.5" customHeight="1">
      <c r="A147" s="12">
        <v>40305010</v>
      </c>
      <c r="B147" s="127" t="s">
        <v>294</v>
      </c>
      <c r="C147" s="134" t="s">
        <v>27</v>
      </c>
      <c r="D147" s="121" t="str">
        <f>VLOOKUP(A147,BKE!C655:H1065,5,0)</f>
        <v>0</v>
      </c>
      <c r="E147" s="126"/>
      <c r="F147" s="122">
        <f t="shared" si="10"/>
        <v>0</v>
      </c>
      <c r="G147" s="123"/>
      <c r="H147" s="124"/>
      <c r="I147" s="498">
        <f t="shared" si="8"/>
        <v>0</v>
      </c>
      <c r="J147" s="125">
        <f t="shared" si="8"/>
        <v>0</v>
      </c>
      <c r="K147" s="126"/>
      <c r="L147" s="120">
        <f t="shared" si="9"/>
        <v>0</v>
      </c>
    </row>
    <row r="148" spans="1:12" s="116" customFormat="1" ht="25.5" customHeight="1">
      <c r="A148" s="12" t="s">
        <v>551</v>
      </c>
      <c r="B148" s="127" t="s">
        <v>552</v>
      </c>
      <c r="C148" s="134" t="s">
        <v>27</v>
      </c>
      <c r="D148" s="121"/>
      <c r="E148" s="126"/>
      <c r="F148" s="122">
        <f t="shared" si="10"/>
        <v>0</v>
      </c>
      <c r="G148" s="123"/>
      <c r="H148" s="124"/>
      <c r="I148" s="498">
        <f t="shared" si="8"/>
        <v>0</v>
      </c>
      <c r="J148" s="125">
        <f t="shared" si="8"/>
        <v>0</v>
      </c>
      <c r="K148" s="126"/>
      <c r="L148" s="120">
        <f t="shared" si="9"/>
        <v>0</v>
      </c>
    </row>
    <row r="149" spans="1:12" s="116" customFormat="1" ht="25.5" customHeight="1">
      <c r="A149" s="6" t="s">
        <v>207</v>
      </c>
      <c r="B149" s="132" t="s">
        <v>208</v>
      </c>
      <c r="C149" s="133" t="s">
        <v>4</v>
      </c>
      <c r="D149" s="121"/>
      <c r="E149" s="126"/>
      <c r="F149" s="122">
        <f t="shared" si="10"/>
        <v>0</v>
      </c>
      <c r="G149" s="123"/>
      <c r="H149" s="124"/>
      <c r="I149" s="498">
        <f t="shared" si="8"/>
        <v>0</v>
      </c>
      <c r="J149" s="125">
        <f t="shared" si="8"/>
        <v>0</v>
      </c>
      <c r="K149" s="126"/>
      <c r="L149" s="120">
        <f t="shared" si="9"/>
        <v>0</v>
      </c>
    </row>
    <row r="150" spans="1:12" s="116" customFormat="1" ht="25.5" customHeight="1">
      <c r="A150" s="6" t="s">
        <v>209</v>
      </c>
      <c r="B150" s="132" t="s">
        <v>210</v>
      </c>
      <c r="C150" s="133" t="s">
        <v>4</v>
      </c>
      <c r="D150" s="121">
        <f>VLOOKUP(A150,BKE!C658:H1068,5,0)</f>
        <v>49011.583684210527</v>
      </c>
      <c r="E150" s="126"/>
      <c r="F150" s="122">
        <f t="shared" si="10"/>
        <v>0</v>
      </c>
      <c r="G150" s="123"/>
      <c r="H150" s="124"/>
      <c r="I150" s="498">
        <f t="shared" si="8"/>
        <v>0</v>
      </c>
      <c r="J150" s="125">
        <f t="shared" si="8"/>
        <v>0</v>
      </c>
      <c r="K150" s="126"/>
      <c r="L150" s="120">
        <f t="shared" si="9"/>
        <v>0</v>
      </c>
    </row>
    <row r="151" spans="1:12" s="116" customFormat="1" ht="25.5" customHeight="1">
      <c r="A151" s="6" t="s">
        <v>211</v>
      </c>
      <c r="B151" s="132" t="s">
        <v>212</v>
      </c>
      <c r="C151" s="133" t="s">
        <v>4</v>
      </c>
      <c r="D151" s="121">
        <f>VLOOKUP(A151,BKE!C660:H1069,5,0)</f>
        <v>48998.394545454554</v>
      </c>
      <c r="E151" s="126"/>
      <c r="F151" s="122">
        <f t="shared" si="10"/>
        <v>0</v>
      </c>
      <c r="G151" s="123"/>
      <c r="H151" s="124"/>
      <c r="I151" s="498">
        <f t="shared" si="8"/>
        <v>0</v>
      </c>
      <c r="J151" s="125">
        <f t="shared" si="8"/>
        <v>0</v>
      </c>
      <c r="K151" s="126"/>
      <c r="L151" s="120">
        <f t="shared" si="9"/>
        <v>0</v>
      </c>
    </row>
    <row r="152" spans="1:12" s="116" customFormat="1" ht="25.5" customHeight="1">
      <c r="A152" s="6" t="s">
        <v>213</v>
      </c>
      <c r="B152" s="132" t="s">
        <v>214</v>
      </c>
      <c r="C152" s="133" t="s">
        <v>4</v>
      </c>
      <c r="D152" s="121">
        <v>51937.047500000001</v>
      </c>
      <c r="E152" s="126"/>
      <c r="F152" s="122">
        <f t="shared" si="10"/>
        <v>0</v>
      </c>
      <c r="G152" s="123"/>
      <c r="H152" s="124"/>
      <c r="I152" s="498">
        <f t="shared" si="8"/>
        <v>0</v>
      </c>
      <c r="J152" s="125">
        <f t="shared" si="8"/>
        <v>0</v>
      </c>
      <c r="K152" s="126"/>
      <c r="L152" s="120">
        <f t="shared" si="9"/>
        <v>0</v>
      </c>
    </row>
    <row r="153" spans="1:12" s="116" customFormat="1" ht="25.5" customHeight="1">
      <c r="A153" s="6" t="s">
        <v>215</v>
      </c>
      <c r="B153" s="132" t="s">
        <v>216</v>
      </c>
      <c r="C153" s="133" t="s">
        <v>4</v>
      </c>
      <c r="D153" s="121">
        <v>53866.490000000005</v>
      </c>
      <c r="E153" s="126"/>
      <c r="F153" s="122">
        <f t="shared" si="10"/>
        <v>0</v>
      </c>
      <c r="G153" s="123"/>
      <c r="H153" s="124"/>
      <c r="I153" s="498">
        <f t="shared" si="8"/>
        <v>0</v>
      </c>
      <c r="J153" s="125">
        <f t="shared" si="8"/>
        <v>0</v>
      </c>
      <c r="K153" s="126"/>
      <c r="L153" s="120">
        <f t="shared" si="9"/>
        <v>0</v>
      </c>
    </row>
    <row r="154" spans="1:12" s="116" customFormat="1" ht="25.5" customHeight="1">
      <c r="A154" s="6" t="s">
        <v>217</v>
      </c>
      <c r="B154" s="132" t="s">
        <v>218</v>
      </c>
      <c r="C154" s="133" t="s">
        <v>4</v>
      </c>
      <c r="D154" s="121">
        <f>VLOOKUP(A154,BKE!C658:H1068,5,0)</f>
        <v>46603.276666666672</v>
      </c>
      <c r="E154" s="126"/>
      <c r="F154" s="122">
        <f t="shared" si="10"/>
        <v>0</v>
      </c>
      <c r="G154" s="123"/>
      <c r="H154" s="124"/>
      <c r="I154" s="498">
        <f t="shared" si="8"/>
        <v>0</v>
      </c>
      <c r="J154" s="125">
        <f t="shared" si="8"/>
        <v>0</v>
      </c>
      <c r="K154" s="126"/>
      <c r="L154" s="120">
        <f t="shared" si="9"/>
        <v>0</v>
      </c>
    </row>
    <row r="155" spans="1:12" s="116" customFormat="1" ht="25.5" customHeight="1">
      <c r="A155" s="6" t="s">
        <v>219</v>
      </c>
      <c r="B155" s="132" t="s">
        <v>220</v>
      </c>
      <c r="C155" s="133" t="s">
        <v>4</v>
      </c>
      <c r="D155" s="121">
        <v>51707.49</v>
      </c>
      <c r="E155" s="280"/>
      <c r="F155" s="122">
        <f t="shared" si="10"/>
        <v>0</v>
      </c>
      <c r="G155" s="123"/>
      <c r="H155" s="124"/>
      <c r="I155" s="498">
        <f t="shared" si="8"/>
        <v>0</v>
      </c>
      <c r="J155" s="125">
        <f t="shared" si="8"/>
        <v>0</v>
      </c>
      <c r="K155" s="280"/>
      <c r="L155" s="120">
        <f t="shared" si="9"/>
        <v>0</v>
      </c>
    </row>
    <row r="156" spans="1:12" s="116" customFormat="1" ht="25.5" customHeight="1">
      <c r="A156" s="6" t="s">
        <v>221</v>
      </c>
      <c r="B156" s="132" t="s">
        <v>222</v>
      </c>
      <c r="C156" s="133" t="s">
        <v>4</v>
      </c>
      <c r="D156" s="121"/>
      <c r="E156" s="126"/>
      <c r="F156" s="122">
        <f t="shared" si="10"/>
        <v>0</v>
      </c>
      <c r="G156" s="123"/>
      <c r="H156" s="124"/>
      <c r="I156" s="498">
        <f t="shared" si="8"/>
        <v>0</v>
      </c>
      <c r="J156" s="125">
        <f t="shared" si="8"/>
        <v>0</v>
      </c>
      <c r="K156" s="126"/>
      <c r="L156" s="120">
        <f t="shared" si="9"/>
        <v>0</v>
      </c>
    </row>
    <row r="157" spans="1:12" s="116" customFormat="1" ht="25.5" customHeight="1">
      <c r="A157" s="6" t="s">
        <v>223</v>
      </c>
      <c r="B157" s="132" t="s">
        <v>224</v>
      </c>
      <c r="C157" s="133" t="s">
        <v>4</v>
      </c>
      <c r="D157" s="121">
        <f>VLOOKUP(A157,BKE!C666:H1075,5,0)</f>
        <v>49000.006250000006</v>
      </c>
      <c r="E157" s="126"/>
      <c r="F157" s="122">
        <f t="shared" si="10"/>
        <v>0</v>
      </c>
      <c r="G157" s="123"/>
      <c r="H157" s="124"/>
      <c r="I157" s="498">
        <f t="shared" si="8"/>
        <v>0</v>
      </c>
      <c r="J157" s="125">
        <f t="shared" si="8"/>
        <v>0</v>
      </c>
      <c r="K157" s="126"/>
      <c r="L157" s="120">
        <f t="shared" si="9"/>
        <v>0</v>
      </c>
    </row>
    <row r="158" spans="1:12" s="116" customFormat="1" ht="25.5" customHeight="1">
      <c r="A158" s="6" t="s">
        <v>225</v>
      </c>
      <c r="B158" s="132" t="s">
        <v>226</v>
      </c>
      <c r="C158" s="133" t="s">
        <v>4</v>
      </c>
      <c r="D158" s="121">
        <f>VLOOKUP(A158,BKE!C667:H1076,5,0)</f>
        <v>49000.03</v>
      </c>
      <c r="E158" s="126"/>
      <c r="F158" s="122">
        <f t="shared" si="10"/>
        <v>0</v>
      </c>
      <c r="G158" s="123"/>
      <c r="H158" s="124"/>
      <c r="I158" s="498">
        <f t="shared" si="8"/>
        <v>0</v>
      </c>
      <c r="J158" s="125">
        <f t="shared" si="8"/>
        <v>0</v>
      </c>
      <c r="K158" s="126"/>
      <c r="L158" s="120">
        <f t="shared" si="9"/>
        <v>0</v>
      </c>
    </row>
    <row r="159" spans="1:12" s="116" customFormat="1" ht="25.5" customHeight="1">
      <c r="A159" s="6" t="s">
        <v>227</v>
      </c>
      <c r="B159" s="132" t="s">
        <v>228</v>
      </c>
      <c r="C159" s="133" t="s">
        <v>4</v>
      </c>
      <c r="D159" s="121" t="str">
        <f>VLOOKUP(A159,BKE!C668:H1077,5,0)</f>
        <v>0</v>
      </c>
      <c r="E159" s="126"/>
      <c r="F159" s="122">
        <f t="shared" si="10"/>
        <v>0</v>
      </c>
      <c r="G159" s="123"/>
      <c r="H159" s="124"/>
      <c r="I159" s="498">
        <f t="shared" si="8"/>
        <v>0</v>
      </c>
      <c r="J159" s="125">
        <f t="shared" si="8"/>
        <v>0</v>
      </c>
      <c r="K159" s="126"/>
      <c r="L159" s="120">
        <f t="shared" si="9"/>
        <v>0</v>
      </c>
    </row>
    <row r="160" spans="1:12" s="116" customFormat="1" ht="25.5" customHeight="1">
      <c r="A160" s="6" t="s">
        <v>229</v>
      </c>
      <c r="B160" s="132" t="s">
        <v>230</v>
      </c>
      <c r="C160" s="133" t="s">
        <v>4</v>
      </c>
      <c r="D160" s="121" t="str">
        <f>VLOOKUP(A160,BKE!C669:H1078,5,0)</f>
        <v>0</v>
      </c>
      <c r="E160" s="126"/>
      <c r="F160" s="122">
        <f t="shared" si="10"/>
        <v>0</v>
      </c>
      <c r="G160" s="123"/>
      <c r="H160" s="124"/>
      <c r="I160" s="498">
        <f t="shared" si="8"/>
        <v>0</v>
      </c>
      <c r="J160" s="125">
        <f t="shared" si="8"/>
        <v>0</v>
      </c>
      <c r="K160" s="126"/>
      <c r="L160" s="120">
        <f t="shared" si="9"/>
        <v>0</v>
      </c>
    </row>
    <row r="161" spans="1:12" s="116" customFormat="1" ht="25.5" customHeight="1">
      <c r="A161" s="6" t="s">
        <v>231</v>
      </c>
      <c r="B161" s="127" t="s">
        <v>232</v>
      </c>
      <c r="C161" s="134" t="s">
        <v>4</v>
      </c>
      <c r="D161" s="121" t="str">
        <f>VLOOKUP(A161,BKE!C670:H1079,5,0)</f>
        <v>0</v>
      </c>
      <c r="E161" s="126"/>
      <c r="F161" s="122">
        <f t="shared" si="10"/>
        <v>0</v>
      </c>
      <c r="G161" s="123"/>
      <c r="H161" s="124"/>
      <c r="I161" s="498">
        <f t="shared" si="8"/>
        <v>0</v>
      </c>
      <c r="J161" s="125">
        <f t="shared" si="8"/>
        <v>0</v>
      </c>
      <c r="K161" s="126"/>
      <c r="L161" s="120">
        <f t="shared" si="9"/>
        <v>0</v>
      </c>
    </row>
    <row r="162" spans="1:12" s="116" customFormat="1" ht="25.5" customHeight="1">
      <c r="A162" s="6" t="s">
        <v>233</v>
      </c>
      <c r="B162" s="132" t="s">
        <v>234</v>
      </c>
      <c r="C162" s="133" t="s">
        <v>4</v>
      </c>
      <c r="D162" s="121" t="str">
        <f>VLOOKUP(A162,BKE!C671:H1080,5,0)</f>
        <v>0</v>
      </c>
      <c r="E162" s="126"/>
      <c r="F162" s="122">
        <f t="shared" si="10"/>
        <v>0</v>
      </c>
      <c r="G162" s="123"/>
      <c r="H162" s="124"/>
      <c r="I162" s="498">
        <f t="shared" si="8"/>
        <v>0</v>
      </c>
      <c r="J162" s="125">
        <f t="shared" si="8"/>
        <v>0</v>
      </c>
      <c r="K162" s="126"/>
      <c r="L162" s="120">
        <f t="shared" si="9"/>
        <v>0</v>
      </c>
    </row>
    <row r="163" spans="1:12" s="116" customFormat="1" ht="25.5" customHeight="1">
      <c r="A163" s="8" t="s">
        <v>904</v>
      </c>
      <c r="B163" s="8" t="s">
        <v>334</v>
      </c>
      <c r="C163" s="8" t="s">
        <v>4</v>
      </c>
      <c r="D163" s="121" t="str">
        <f>VLOOKUP(A163,BKE!C672:H1081,5,0)</f>
        <v>0</v>
      </c>
      <c r="E163" s="126"/>
      <c r="F163" s="122">
        <f t="shared" si="10"/>
        <v>0</v>
      </c>
      <c r="G163" s="123"/>
      <c r="H163" s="124"/>
      <c r="I163" s="498">
        <f t="shared" si="8"/>
        <v>0</v>
      </c>
      <c r="J163" s="125">
        <f t="shared" si="8"/>
        <v>0</v>
      </c>
      <c r="K163" s="126"/>
      <c r="L163" s="120">
        <f t="shared" si="9"/>
        <v>0</v>
      </c>
    </row>
    <row r="164" spans="1:12" s="116" customFormat="1" ht="25.5" customHeight="1">
      <c r="A164" s="8" t="s">
        <v>335</v>
      </c>
      <c r="B164" s="239" t="s">
        <v>336</v>
      </c>
      <c r="C164" s="8" t="s">
        <v>4</v>
      </c>
      <c r="D164" s="121"/>
      <c r="E164" s="126"/>
      <c r="F164" s="122">
        <f t="shared" si="10"/>
        <v>0</v>
      </c>
      <c r="G164" s="123"/>
      <c r="H164" s="124"/>
      <c r="I164" s="498">
        <f t="shared" si="8"/>
        <v>0</v>
      </c>
      <c r="J164" s="125">
        <f t="shared" si="8"/>
        <v>0</v>
      </c>
      <c r="K164" s="126"/>
      <c r="L164" s="120">
        <f t="shared" si="9"/>
        <v>0</v>
      </c>
    </row>
    <row r="165" spans="1:12" s="116" customFormat="1" ht="25.5" customHeight="1">
      <c r="A165" s="6" t="s">
        <v>235</v>
      </c>
      <c r="B165" s="132" t="s">
        <v>236</v>
      </c>
      <c r="C165" s="133" t="s">
        <v>413</v>
      </c>
      <c r="D165" s="121">
        <f>VLOOKUP(A165,BKE!C674:H1083,5,0)</f>
        <v>138338.51</v>
      </c>
      <c r="E165" s="126"/>
      <c r="F165" s="122">
        <f t="shared" si="10"/>
        <v>0</v>
      </c>
      <c r="G165" s="123"/>
      <c r="H165" s="124"/>
      <c r="I165" s="498">
        <f t="shared" si="8"/>
        <v>0</v>
      </c>
      <c r="J165" s="125">
        <f t="shared" si="8"/>
        <v>0</v>
      </c>
      <c r="K165" s="126"/>
      <c r="L165" s="120">
        <f t="shared" si="9"/>
        <v>0</v>
      </c>
    </row>
    <row r="166" spans="1:12" s="116" customFormat="1" ht="25.5" customHeight="1">
      <c r="A166" s="8" t="s">
        <v>337</v>
      </c>
      <c r="B166" s="8" t="s">
        <v>338</v>
      </c>
      <c r="C166" s="8" t="s">
        <v>237</v>
      </c>
      <c r="D166" s="121"/>
      <c r="E166" s="126"/>
      <c r="F166" s="122">
        <f t="shared" si="10"/>
        <v>0</v>
      </c>
      <c r="G166" s="123"/>
      <c r="H166" s="124"/>
      <c r="I166" s="498">
        <f t="shared" si="8"/>
        <v>0</v>
      </c>
      <c r="J166" s="125">
        <f t="shared" si="8"/>
        <v>0</v>
      </c>
      <c r="K166" s="126"/>
      <c r="L166" s="120">
        <f t="shared" si="9"/>
        <v>0</v>
      </c>
    </row>
    <row r="167" spans="1:12" s="116" customFormat="1" ht="25.5" customHeight="1">
      <c r="A167" s="8" t="s">
        <v>920</v>
      </c>
      <c r="B167" s="8" t="s">
        <v>313</v>
      </c>
      <c r="C167" s="8" t="s">
        <v>237</v>
      </c>
      <c r="D167" s="121" t="str">
        <f>VLOOKUP(A167,BKE!C676:H1085,5,0)</f>
        <v>0</v>
      </c>
      <c r="E167" s="126"/>
      <c r="F167" s="122">
        <f>E167*D167</f>
        <v>0</v>
      </c>
      <c r="G167" s="123"/>
      <c r="H167" s="124"/>
      <c r="I167" s="498">
        <f t="shared" si="8"/>
        <v>0</v>
      </c>
      <c r="J167" s="125">
        <f t="shared" si="8"/>
        <v>0</v>
      </c>
      <c r="K167" s="126"/>
      <c r="L167" s="120">
        <f t="shared" si="9"/>
        <v>0</v>
      </c>
    </row>
    <row r="168" spans="1:12" s="116" customFormat="1" ht="25.5" customHeight="1">
      <c r="A168" s="6" t="s">
        <v>890</v>
      </c>
      <c r="B168" s="253" t="s">
        <v>891</v>
      </c>
      <c r="C168" s="133" t="s">
        <v>896</v>
      </c>
      <c r="D168" s="121" t="str">
        <f>VLOOKUP(A168,BKE!C677:H1086,5,0)</f>
        <v>0</v>
      </c>
      <c r="E168" s="126"/>
      <c r="F168" s="122">
        <f t="shared" si="10"/>
        <v>0</v>
      </c>
      <c r="G168" s="123"/>
      <c r="H168" s="124"/>
      <c r="I168" s="498">
        <f t="shared" si="8"/>
        <v>0</v>
      </c>
      <c r="J168" s="125">
        <f t="shared" si="8"/>
        <v>0</v>
      </c>
      <c r="K168" s="126"/>
      <c r="L168" s="120">
        <f t="shared" si="9"/>
        <v>0</v>
      </c>
    </row>
    <row r="169" spans="1:12" s="116" customFormat="1" ht="25.5" customHeight="1">
      <c r="A169" s="8" t="s">
        <v>804</v>
      </c>
      <c r="B169" s="8" t="s">
        <v>331</v>
      </c>
      <c r="C169" s="8" t="s">
        <v>31</v>
      </c>
      <c r="D169" s="121" t="str">
        <f>VLOOKUP(A169,BKE!C678:H1087,5,0)</f>
        <v>0</v>
      </c>
      <c r="E169" s="126"/>
      <c r="F169" s="122">
        <f t="shared" si="10"/>
        <v>0</v>
      </c>
      <c r="G169" s="123"/>
      <c r="H169" s="124"/>
      <c r="I169" s="498">
        <f t="shared" si="8"/>
        <v>0</v>
      </c>
      <c r="J169" s="125">
        <f t="shared" si="8"/>
        <v>0</v>
      </c>
      <c r="K169" s="126"/>
      <c r="L169" s="120">
        <f t="shared" si="9"/>
        <v>0</v>
      </c>
    </row>
    <row r="170" spans="1:12" s="116" customFormat="1" ht="25.5" customHeight="1">
      <c r="A170" s="8" t="s">
        <v>810</v>
      </c>
      <c r="B170" s="8" t="s">
        <v>312</v>
      </c>
      <c r="C170" s="8" t="s">
        <v>31</v>
      </c>
      <c r="D170" s="121">
        <f>VLOOKUP(A170,BKE!C679:H1088,5,0)</f>
        <v>250000</v>
      </c>
      <c r="E170" s="126"/>
      <c r="F170" s="122">
        <f t="shared" si="10"/>
        <v>0</v>
      </c>
      <c r="G170" s="123"/>
      <c r="H170" s="124"/>
      <c r="I170" s="498">
        <f t="shared" si="8"/>
        <v>0</v>
      </c>
      <c r="J170" s="125">
        <f t="shared" si="8"/>
        <v>0</v>
      </c>
      <c r="K170" s="126"/>
      <c r="L170" s="120">
        <f t="shared" si="9"/>
        <v>0</v>
      </c>
    </row>
    <row r="171" spans="1:12" s="116" customFormat="1" ht="25.5" customHeight="1">
      <c r="A171" s="6" t="s">
        <v>238</v>
      </c>
      <c r="B171" s="132" t="s">
        <v>239</v>
      </c>
      <c r="C171" s="133" t="s">
        <v>27</v>
      </c>
      <c r="D171" s="121" t="str">
        <f>VLOOKUP(A171,BKE!C680:H1089,5,0)</f>
        <v>0</v>
      </c>
      <c r="E171" s="126"/>
      <c r="F171" s="122">
        <f t="shared" si="10"/>
        <v>0</v>
      </c>
      <c r="G171" s="123"/>
      <c r="H171" s="124"/>
      <c r="I171" s="498">
        <f t="shared" si="8"/>
        <v>0</v>
      </c>
      <c r="J171" s="125">
        <f t="shared" si="8"/>
        <v>0</v>
      </c>
      <c r="K171" s="126"/>
      <c r="L171" s="120">
        <f t="shared" si="9"/>
        <v>0</v>
      </c>
    </row>
    <row r="172" spans="1:12" s="116" customFormat="1" ht="25.5" customHeight="1">
      <c r="A172" s="6" t="s">
        <v>240</v>
      </c>
      <c r="B172" s="132" t="s">
        <v>241</v>
      </c>
      <c r="C172" s="133" t="s">
        <v>27</v>
      </c>
      <c r="D172" s="121" t="str">
        <f>VLOOKUP(A172,BKE!C681:H1090,5,0)</f>
        <v>0</v>
      </c>
      <c r="E172" s="126"/>
      <c r="F172" s="122">
        <f t="shared" si="10"/>
        <v>0</v>
      </c>
      <c r="G172" s="123"/>
      <c r="H172" s="124"/>
      <c r="I172" s="498">
        <f t="shared" si="8"/>
        <v>0</v>
      </c>
      <c r="J172" s="125">
        <f t="shared" si="8"/>
        <v>0</v>
      </c>
      <c r="K172" s="126"/>
      <c r="L172" s="120">
        <f t="shared" si="9"/>
        <v>0</v>
      </c>
    </row>
    <row r="173" spans="1:12" s="116" customFormat="1" ht="25.5" customHeight="1">
      <c r="A173" s="8" t="s">
        <v>364</v>
      </c>
      <c r="B173" s="8" t="s">
        <v>365</v>
      </c>
      <c r="C173" s="8" t="s">
        <v>27</v>
      </c>
      <c r="D173" s="121" t="str">
        <f>VLOOKUP(A173,BKE!C682:H1091,5,0)</f>
        <v>0</v>
      </c>
      <c r="E173" s="126"/>
      <c r="F173" s="122">
        <f t="shared" si="10"/>
        <v>0</v>
      </c>
      <c r="G173" s="123"/>
      <c r="H173" s="124"/>
      <c r="I173" s="498">
        <f t="shared" si="8"/>
        <v>0</v>
      </c>
      <c r="J173" s="125">
        <f t="shared" si="8"/>
        <v>0</v>
      </c>
      <c r="K173" s="126"/>
      <c r="L173" s="120">
        <f t="shared" si="9"/>
        <v>0</v>
      </c>
    </row>
    <row r="174" spans="1:12" s="116" customFormat="1" ht="25.5" customHeight="1">
      <c r="A174" s="6" t="s">
        <v>242</v>
      </c>
      <c r="B174" s="132" t="s">
        <v>243</v>
      </c>
      <c r="C174" s="133" t="s">
        <v>27</v>
      </c>
      <c r="D174" s="121" t="str">
        <f>VLOOKUP(A174,BKE!C683:H1092,5,0)</f>
        <v>0</v>
      </c>
      <c r="E174" s="126"/>
      <c r="F174" s="122">
        <f t="shared" si="10"/>
        <v>0</v>
      </c>
      <c r="G174" s="123"/>
      <c r="H174" s="124"/>
      <c r="I174" s="498">
        <f t="shared" si="8"/>
        <v>0</v>
      </c>
      <c r="J174" s="125">
        <f t="shared" si="8"/>
        <v>0</v>
      </c>
      <c r="K174" s="126"/>
      <c r="L174" s="120">
        <f t="shared" si="9"/>
        <v>0</v>
      </c>
    </row>
    <row r="175" spans="1:12" s="116" customFormat="1" ht="25.5" customHeight="1">
      <c r="A175" s="6" t="s">
        <v>244</v>
      </c>
      <c r="B175" s="132" t="s">
        <v>245</v>
      </c>
      <c r="C175" s="133" t="s">
        <v>27</v>
      </c>
      <c r="D175" s="121" t="str">
        <f>VLOOKUP(A175,BKE!C684:H1093,5,0)</f>
        <v>0</v>
      </c>
      <c r="E175" s="126"/>
      <c r="F175" s="122">
        <f t="shared" si="10"/>
        <v>0</v>
      </c>
      <c r="G175" s="123"/>
      <c r="H175" s="124"/>
      <c r="I175" s="498">
        <f t="shared" ref="I175:J207" si="11">E175+G175-K175</f>
        <v>0</v>
      </c>
      <c r="J175" s="125">
        <f t="shared" si="11"/>
        <v>0</v>
      </c>
      <c r="K175" s="126"/>
      <c r="L175" s="120">
        <f t="shared" ref="L175:L207" si="12">K175*D175</f>
        <v>0</v>
      </c>
    </row>
    <row r="176" spans="1:12" s="116" customFormat="1" ht="25.5" customHeight="1">
      <c r="A176" s="6" t="s">
        <v>246</v>
      </c>
      <c r="B176" s="132" t="s">
        <v>247</v>
      </c>
      <c r="C176" s="133" t="s">
        <v>27</v>
      </c>
      <c r="D176" s="121" t="str">
        <f>VLOOKUP(A176,BKE!C685:H1094,5,0)</f>
        <v>0</v>
      </c>
      <c r="E176" s="126"/>
      <c r="F176" s="122">
        <f t="shared" si="10"/>
        <v>0</v>
      </c>
      <c r="G176" s="123"/>
      <c r="H176" s="124"/>
      <c r="I176" s="498">
        <f t="shared" si="11"/>
        <v>0</v>
      </c>
      <c r="J176" s="125">
        <f t="shared" si="11"/>
        <v>0</v>
      </c>
      <c r="K176" s="126"/>
      <c r="L176" s="120">
        <f t="shared" si="12"/>
        <v>0</v>
      </c>
    </row>
    <row r="177" spans="1:12" s="116" customFormat="1" ht="25.5" customHeight="1">
      <c r="A177" s="8" t="s">
        <v>366</v>
      </c>
      <c r="B177" s="8" t="s">
        <v>367</v>
      </c>
      <c r="C177" s="8" t="s">
        <v>27</v>
      </c>
      <c r="D177" s="121"/>
      <c r="E177" s="126"/>
      <c r="F177" s="122">
        <f t="shared" si="10"/>
        <v>0</v>
      </c>
      <c r="G177" s="123"/>
      <c r="H177" s="124"/>
      <c r="I177" s="498">
        <f t="shared" si="11"/>
        <v>0</v>
      </c>
      <c r="J177" s="125">
        <f t="shared" si="11"/>
        <v>0</v>
      </c>
      <c r="K177" s="126"/>
      <c r="L177" s="120">
        <f t="shared" si="12"/>
        <v>0</v>
      </c>
    </row>
    <row r="178" spans="1:12" s="116" customFormat="1" ht="25.5" customHeight="1">
      <c r="A178" s="8" t="s">
        <v>846</v>
      </c>
      <c r="B178" s="8" t="s">
        <v>368</v>
      </c>
      <c r="C178" s="8" t="s">
        <v>27</v>
      </c>
      <c r="D178" s="121"/>
      <c r="E178" s="126"/>
      <c r="F178" s="122">
        <f t="shared" si="10"/>
        <v>0</v>
      </c>
      <c r="G178" s="123"/>
      <c r="H178" s="124"/>
      <c r="I178" s="498">
        <f t="shared" si="11"/>
        <v>0</v>
      </c>
      <c r="J178" s="125">
        <f t="shared" si="11"/>
        <v>0</v>
      </c>
      <c r="K178" s="126"/>
      <c r="L178" s="120">
        <f t="shared" si="12"/>
        <v>0</v>
      </c>
    </row>
    <row r="179" spans="1:12" s="116" customFormat="1" ht="25.5" customHeight="1">
      <c r="A179" s="8" t="s">
        <v>369</v>
      </c>
      <c r="B179" s="8" t="s">
        <v>370</v>
      </c>
      <c r="C179" s="8" t="s">
        <v>27</v>
      </c>
      <c r="D179" s="121"/>
      <c r="E179" s="126"/>
      <c r="F179" s="122">
        <f t="shared" si="10"/>
        <v>0</v>
      </c>
      <c r="G179" s="123"/>
      <c r="H179" s="124"/>
      <c r="I179" s="498">
        <f t="shared" si="11"/>
        <v>0</v>
      </c>
      <c r="J179" s="125">
        <f t="shared" si="11"/>
        <v>0</v>
      </c>
      <c r="K179" s="126"/>
      <c r="L179" s="120">
        <f t="shared" si="12"/>
        <v>0</v>
      </c>
    </row>
    <row r="180" spans="1:12" s="116" customFormat="1" ht="25.5" customHeight="1">
      <c r="A180" s="8" t="s">
        <v>371</v>
      </c>
      <c r="B180" s="8" t="s">
        <v>372</v>
      </c>
      <c r="C180" s="8" t="s">
        <v>27</v>
      </c>
      <c r="D180" s="121"/>
      <c r="E180" s="126"/>
      <c r="F180" s="122">
        <f t="shared" si="10"/>
        <v>0</v>
      </c>
      <c r="G180" s="123"/>
      <c r="H180" s="124"/>
      <c r="I180" s="498">
        <f t="shared" si="11"/>
        <v>0</v>
      </c>
      <c r="J180" s="125">
        <f t="shared" si="11"/>
        <v>0</v>
      </c>
      <c r="K180" s="126"/>
      <c r="L180" s="120">
        <f t="shared" si="12"/>
        <v>0</v>
      </c>
    </row>
    <row r="181" spans="1:12" s="116" customFormat="1" ht="25.5" customHeight="1">
      <c r="A181" s="8" t="s">
        <v>812</v>
      </c>
      <c r="B181" s="8" t="s">
        <v>339</v>
      </c>
      <c r="C181" s="8" t="s">
        <v>27</v>
      </c>
      <c r="D181" s="121">
        <f>VLOOKUP(A181,BKE!C690:H1099,5,0)</f>
        <v>4143</v>
      </c>
      <c r="E181" s="126"/>
      <c r="F181" s="122">
        <f t="shared" si="10"/>
        <v>0</v>
      </c>
      <c r="G181" s="123"/>
      <c r="H181" s="124"/>
      <c r="I181" s="498">
        <f t="shared" si="11"/>
        <v>0</v>
      </c>
      <c r="J181" s="125">
        <f t="shared" si="11"/>
        <v>0</v>
      </c>
      <c r="K181" s="126"/>
      <c r="L181" s="120">
        <f t="shared" si="12"/>
        <v>0</v>
      </c>
    </row>
    <row r="182" spans="1:12" s="116" customFormat="1" ht="25.5" customHeight="1">
      <c r="A182" s="6" t="s">
        <v>248</v>
      </c>
      <c r="B182" s="132" t="s">
        <v>249</v>
      </c>
      <c r="C182" s="133" t="s">
        <v>27</v>
      </c>
      <c r="D182" s="121">
        <f>VLOOKUP(A182,BKE!C691:H1100,5,0)</f>
        <v>1990</v>
      </c>
      <c r="E182" s="126"/>
      <c r="F182" s="122">
        <f t="shared" si="10"/>
        <v>0</v>
      </c>
      <c r="G182" s="123"/>
      <c r="H182" s="124"/>
      <c r="I182" s="498">
        <f t="shared" si="11"/>
        <v>0</v>
      </c>
      <c r="J182" s="125">
        <f t="shared" si="11"/>
        <v>0</v>
      </c>
      <c r="K182" s="126"/>
      <c r="L182" s="120">
        <f t="shared" si="12"/>
        <v>0</v>
      </c>
    </row>
    <row r="183" spans="1:12" s="116" customFormat="1" ht="25.5" customHeight="1">
      <c r="A183" s="6" t="s">
        <v>250</v>
      </c>
      <c r="B183" s="132" t="s">
        <v>251</v>
      </c>
      <c r="C183" s="133" t="s">
        <v>27</v>
      </c>
      <c r="D183" s="121">
        <f>VLOOKUP(A183,BKE!C692:H1101,5,0)</f>
        <v>1356.0241666666666</v>
      </c>
      <c r="E183" s="126"/>
      <c r="F183" s="122">
        <f t="shared" si="10"/>
        <v>0</v>
      </c>
      <c r="G183" s="123"/>
      <c r="H183" s="124"/>
      <c r="I183" s="498">
        <f t="shared" si="11"/>
        <v>0</v>
      </c>
      <c r="J183" s="125">
        <f t="shared" si="11"/>
        <v>0</v>
      </c>
      <c r="K183" s="126"/>
      <c r="L183" s="120">
        <f t="shared" si="12"/>
        <v>0</v>
      </c>
    </row>
    <row r="184" spans="1:12" s="116" customFormat="1" ht="25.5" customHeight="1">
      <c r="A184" s="6" t="s">
        <v>252</v>
      </c>
      <c r="B184" s="132" t="s">
        <v>253</v>
      </c>
      <c r="C184" s="133" t="s">
        <v>27</v>
      </c>
      <c r="D184" s="121">
        <f>VLOOKUP(A184,BKE!C693:H1102,5,0)</f>
        <v>1120</v>
      </c>
      <c r="E184" s="126"/>
      <c r="F184" s="122">
        <f t="shared" si="10"/>
        <v>0</v>
      </c>
      <c r="G184" s="123"/>
      <c r="H184" s="124"/>
      <c r="I184" s="498">
        <f t="shared" si="11"/>
        <v>0</v>
      </c>
      <c r="J184" s="125">
        <f t="shared" si="11"/>
        <v>0</v>
      </c>
      <c r="K184" s="126"/>
      <c r="L184" s="120">
        <f t="shared" si="12"/>
        <v>0</v>
      </c>
    </row>
    <row r="185" spans="1:12" s="116" customFormat="1" ht="25.5" customHeight="1">
      <c r="A185" s="8" t="s">
        <v>811</v>
      </c>
      <c r="B185" s="8" t="s">
        <v>340</v>
      </c>
      <c r="C185" s="8" t="s">
        <v>27</v>
      </c>
      <c r="D185" s="121" t="str">
        <f>VLOOKUP(A185,BKE!C694:H1103,5,0)</f>
        <v>0</v>
      </c>
      <c r="E185" s="126"/>
      <c r="F185" s="122">
        <f t="shared" si="10"/>
        <v>0</v>
      </c>
      <c r="G185" s="123"/>
      <c r="H185" s="124"/>
      <c r="I185" s="498">
        <f t="shared" si="11"/>
        <v>0</v>
      </c>
      <c r="J185" s="125">
        <f t="shared" si="11"/>
        <v>0</v>
      </c>
      <c r="K185" s="126"/>
      <c r="L185" s="120">
        <f t="shared" si="12"/>
        <v>0</v>
      </c>
    </row>
    <row r="186" spans="1:12" s="116" customFormat="1" ht="25.5" customHeight="1">
      <c r="A186" s="6" t="s">
        <v>290</v>
      </c>
      <c r="B186" s="127" t="s">
        <v>291</v>
      </c>
      <c r="C186" s="134" t="s">
        <v>27</v>
      </c>
      <c r="D186" s="121"/>
      <c r="E186" s="126"/>
      <c r="F186" s="122">
        <f t="shared" si="10"/>
        <v>0</v>
      </c>
      <c r="G186" s="123"/>
      <c r="H186" s="124"/>
      <c r="I186" s="498">
        <f t="shared" si="11"/>
        <v>0</v>
      </c>
      <c r="J186" s="125">
        <f t="shared" si="11"/>
        <v>0</v>
      </c>
      <c r="K186" s="126"/>
      <c r="L186" s="120">
        <f t="shared" si="12"/>
        <v>0</v>
      </c>
    </row>
    <row r="187" spans="1:12" s="116" customFormat="1" ht="25.5" customHeight="1">
      <c r="A187" s="6" t="s">
        <v>553</v>
      </c>
      <c r="B187" s="127" t="s">
        <v>554</v>
      </c>
      <c r="C187" s="134" t="s">
        <v>27</v>
      </c>
      <c r="D187" s="121"/>
      <c r="E187" s="126"/>
      <c r="F187" s="122">
        <f t="shared" si="10"/>
        <v>0</v>
      </c>
      <c r="G187" s="123"/>
      <c r="H187" s="124"/>
      <c r="I187" s="498">
        <f t="shared" si="11"/>
        <v>0</v>
      </c>
      <c r="J187" s="125">
        <f t="shared" si="11"/>
        <v>0</v>
      </c>
      <c r="K187" s="126"/>
      <c r="L187" s="120">
        <f t="shared" si="12"/>
        <v>0</v>
      </c>
    </row>
    <row r="188" spans="1:12" s="116" customFormat="1" ht="25.5" customHeight="1">
      <c r="A188" s="6" t="s">
        <v>259</v>
      </c>
      <c r="B188" s="132" t="s">
        <v>260</v>
      </c>
      <c r="C188" s="133" t="s">
        <v>27</v>
      </c>
      <c r="D188" s="121" t="str">
        <f>VLOOKUP(A188,BKE!C697:H1106,5,0)</f>
        <v>0</v>
      </c>
      <c r="E188" s="126"/>
      <c r="F188" s="122">
        <f t="shared" si="10"/>
        <v>0</v>
      </c>
      <c r="G188" s="123"/>
      <c r="H188" s="124"/>
      <c r="I188" s="498">
        <f t="shared" si="11"/>
        <v>0</v>
      </c>
      <c r="J188" s="125">
        <f t="shared" si="11"/>
        <v>0</v>
      </c>
      <c r="K188" s="126"/>
      <c r="L188" s="120">
        <f t="shared" si="12"/>
        <v>0</v>
      </c>
    </row>
    <row r="189" spans="1:12" s="116" customFormat="1" ht="25.5" customHeight="1">
      <c r="A189" s="6" t="s">
        <v>261</v>
      </c>
      <c r="B189" s="132" t="s">
        <v>262</v>
      </c>
      <c r="C189" s="133" t="s">
        <v>27</v>
      </c>
      <c r="D189" s="121" t="str">
        <f>VLOOKUP(A189,BKE!C698:H1107,5,0)</f>
        <v>0</v>
      </c>
      <c r="E189" s="126"/>
      <c r="F189" s="122">
        <f t="shared" si="10"/>
        <v>0</v>
      </c>
      <c r="G189" s="123"/>
      <c r="H189" s="124"/>
      <c r="I189" s="498">
        <f t="shared" si="11"/>
        <v>0</v>
      </c>
      <c r="J189" s="125">
        <f t="shared" si="11"/>
        <v>0</v>
      </c>
      <c r="K189" s="126"/>
      <c r="L189" s="120">
        <f t="shared" si="12"/>
        <v>0</v>
      </c>
    </row>
    <row r="190" spans="1:12" s="116" customFormat="1" ht="25.5" customHeight="1">
      <c r="A190" s="6" t="s">
        <v>263</v>
      </c>
      <c r="B190" s="132" t="s">
        <v>698</v>
      </c>
      <c r="C190" s="133" t="s">
        <v>99</v>
      </c>
      <c r="D190" s="121">
        <f>VLOOKUP(A190,BKE!C699:H1108,5,0)</f>
        <v>6320.07</v>
      </c>
      <c r="E190" s="126"/>
      <c r="F190" s="122">
        <f t="shared" si="10"/>
        <v>0</v>
      </c>
      <c r="G190" s="123"/>
      <c r="H190" s="124"/>
      <c r="I190" s="498">
        <f t="shared" si="11"/>
        <v>0</v>
      </c>
      <c r="J190" s="125">
        <f t="shared" si="11"/>
        <v>0</v>
      </c>
      <c r="K190" s="126"/>
      <c r="L190" s="120">
        <f t="shared" si="12"/>
        <v>0</v>
      </c>
    </row>
    <row r="191" spans="1:12" s="116" customFormat="1" ht="25.5" customHeight="1">
      <c r="A191" s="6" t="s">
        <v>264</v>
      </c>
      <c r="B191" s="132" t="s">
        <v>265</v>
      </c>
      <c r="C191" s="133" t="s">
        <v>27</v>
      </c>
      <c r="D191" s="121">
        <f>VLOOKUP(A191,BKE!C700:H1109,5,0)</f>
        <v>200</v>
      </c>
      <c r="E191" s="126"/>
      <c r="F191" s="122">
        <f t="shared" si="10"/>
        <v>0</v>
      </c>
      <c r="G191" s="123"/>
      <c r="H191" s="124"/>
      <c r="I191" s="498">
        <f t="shared" si="11"/>
        <v>0</v>
      </c>
      <c r="J191" s="125">
        <f t="shared" si="11"/>
        <v>0</v>
      </c>
      <c r="K191" s="126"/>
      <c r="L191" s="120">
        <f t="shared" si="12"/>
        <v>0</v>
      </c>
    </row>
    <row r="192" spans="1:12" s="116" customFormat="1" ht="25.5" customHeight="1">
      <c r="A192" s="6" t="s">
        <v>266</v>
      </c>
      <c r="B192" s="132" t="s">
        <v>267</v>
      </c>
      <c r="C192" s="133" t="s">
        <v>27</v>
      </c>
      <c r="D192" s="121">
        <f>VLOOKUP(A192,BKE!C701:H1110,5,0)</f>
        <v>1200</v>
      </c>
      <c r="E192" s="126"/>
      <c r="F192" s="122">
        <f t="shared" si="10"/>
        <v>0</v>
      </c>
      <c r="G192" s="123"/>
      <c r="H192" s="124"/>
      <c r="I192" s="498">
        <f t="shared" si="11"/>
        <v>0</v>
      </c>
      <c r="J192" s="125">
        <f t="shared" si="11"/>
        <v>0</v>
      </c>
      <c r="K192" s="126"/>
      <c r="L192" s="120">
        <f t="shared" si="12"/>
        <v>0</v>
      </c>
    </row>
    <row r="193" spans="1:12" s="116" customFormat="1" ht="25.5" customHeight="1">
      <c r="A193" s="6" t="s">
        <v>268</v>
      </c>
      <c r="B193" s="132" t="s">
        <v>269</v>
      </c>
      <c r="C193" s="133" t="s">
        <v>99</v>
      </c>
      <c r="D193" s="121">
        <v>6775.49</v>
      </c>
      <c r="E193" s="126"/>
      <c r="F193" s="122">
        <f t="shared" si="10"/>
        <v>0</v>
      </c>
      <c r="G193" s="123"/>
      <c r="H193" s="124"/>
      <c r="I193" s="498">
        <f t="shared" si="11"/>
        <v>0</v>
      </c>
      <c r="J193" s="125">
        <f t="shared" si="11"/>
        <v>0</v>
      </c>
      <c r="K193" s="126"/>
      <c r="L193" s="120">
        <f t="shared" si="12"/>
        <v>0</v>
      </c>
    </row>
    <row r="194" spans="1:12" s="116" customFormat="1" ht="25.5" customHeight="1">
      <c r="A194" s="6" t="s">
        <v>270</v>
      </c>
      <c r="B194" s="132" t="s">
        <v>271</v>
      </c>
      <c r="C194" s="133" t="s">
        <v>8</v>
      </c>
      <c r="D194" s="121">
        <v>14000</v>
      </c>
      <c r="E194" s="126"/>
      <c r="F194" s="122">
        <f t="shared" si="10"/>
        <v>0</v>
      </c>
      <c r="G194" s="123"/>
      <c r="H194" s="124"/>
      <c r="I194" s="498">
        <f t="shared" si="11"/>
        <v>0</v>
      </c>
      <c r="J194" s="125">
        <f t="shared" si="11"/>
        <v>0</v>
      </c>
      <c r="K194" s="126"/>
      <c r="L194" s="120">
        <f t="shared" si="12"/>
        <v>0</v>
      </c>
    </row>
    <row r="195" spans="1:12" s="116" customFormat="1" ht="25.5" customHeight="1">
      <c r="A195" s="6" t="s">
        <v>272</v>
      </c>
      <c r="B195" s="132" t="s">
        <v>273</v>
      </c>
      <c r="C195" s="133" t="s">
        <v>8</v>
      </c>
      <c r="D195" s="121">
        <f>VLOOKUP(A195,BKE!C704:H1113,5,0)</f>
        <v>11994.705</v>
      </c>
      <c r="E195" s="126"/>
      <c r="F195" s="122">
        <f t="shared" si="10"/>
        <v>0</v>
      </c>
      <c r="G195" s="123"/>
      <c r="H195" s="124"/>
      <c r="I195" s="498">
        <f t="shared" si="11"/>
        <v>0</v>
      </c>
      <c r="J195" s="125">
        <f t="shared" si="11"/>
        <v>0</v>
      </c>
      <c r="K195" s="126"/>
      <c r="L195" s="120">
        <f t="shared" si="12"/>
        <v>0</v>
      </c>
    </row>
    <row r="196" spans="1:12" s="116" customFormat="1" ht="25.5" customHeight="1">
      <c r="A196" s="6" t="s">
        <v>274</v>
      </c>
      <c r="B196" s="132" t="s">
        <v>275</v>
      </c>
      <c r="C196" s="133" t="s">
        <v>8</v>
      </c>
      <c r="D196" s="121">
        <f>VLOOKUP(A196,BKE!C705:H1114,5,0)</f>
        <v>11993.810000000001</v>
      </c>
      <c r="E196" s="126"/>
      <c r="F196" s="122">
        <f t="shared" si="10"/>
        <v>0</v>
      </c>
      <c r="G196" s="123"/>
      <c r="H196" s="124"/>
      <c r="I196" s="498">
        <f t="shared" si="11"/>
        <v>0</v>
      </c>
      <c r="J196" s="125">
        <f t="shared" si="11"/>
        <v>0</v>
      </c>
      <c r="K196" s="126"/>
      <c r="L196" s="120">
        <f t="shared" si="12"/>
        <v>0</v>
      </c>
    </row>
    <row r="197" spans="1:12" s="116" customFormat="1" ht="25.5" customHeight="1">
      <c r="A197" s="6" t="s">
        <v>276</v>
      </c>
      <c r="B197" s="132" t="s">
        <v>277</v>
      </c>
      <c r="C197" s="133" t="s">
        <v>8</v>
      </c>
      <c r="D197" s="121">
        <f>VLOOKUP(A197,BKE!C706:H1115,5,0)</f>
        <v>12001.143333333333</v>
      </c>
      <c r="E197" s="126"/>
      <c r="F197" s="122">
        <f t="shared" si="10"/>
        <v>0</v>
      </c>
      <c r="G197" s="123"/>
      <c r="H197" s="124"/>
      <c r="I197" s="498">
        <f t="shared" si="11"/>
        <v>0</v>
      </c>
      <c r="J197" s="125">
        <f t="shared" si="11"/>
        <v>0</v>
      </c>
      <c r="K197" s="126"/>
      <c r="L197" s="120">
        <f t="shared" si="12"/>
        <v>0</v>
      </c>
    </row>
    <row r="198" spans="1:12" s="116" customFormat="1" ht="25.5" customHeight="1">
      <c r="A198" s="6" t="s">
        <v>278</v>
      </c>
      <c r="B198" s="132" t="s">
        <v>279</v>
      </c>
      <c r="C198" s="133" t="s">
        <v>8</v>
      </c>
      <c r="D198" s="121">
        <f>VLOOKUP(A198,BKE!C707:H1116,5,0)</f>
        <v>12000</v>
      </c>
      <c r="E198" s="126"/>
      <c r="F198" s="122">
        <f t="shared" si="10"/>
        <v>0</v>
      </c>
      <c r="G198" s="123"/>
      <c r="H198" s="124"/>
      <c r="I198" s="498">
        <f t="shared" si="11"/>
        <v>0</v>
      </c>
      <c r="J198" s="125">
        <f t="shared" si="11"/>
        <v>0</v>
      </c>
      <c r="K198" s="126"/>
      <c r="L198" s="120">
        <f t="shared" si="12"/>
        <v>0</v>
      </c>
    </row>
    <row r="199" spans="1:12" s="116" customFormat="1" ht="25.5" customHeight="1">
      <c r="A199" s="6" t="s">
        <v>280</v>
      </c>
      <c r="B199" s="132" t="s">
        <v>281</v>
      </c>
      <c r="C199" s="133" t="s">
        <v>8</v>
      </c>
      <c r="D199" s="121">
        <f>VLOOKUP(A199,BKE!C708:H1117,5,0)</f>
        <v>11999.39</v>
      </c>
      <c r="E199" s="126"/>
      <c r="F199" s="122">
        <f t="shared" si="10"/>
        <v>0</v>
      </c>
      <c r="G199" s="123"/>
      <c r="H199" s="124"/>
      <c r="I199" s="498">
        <f t="shared" si="11"/>
        <v>0</v>
      </c>
      <c r="J199" s="125">
        <f t="shared" si="11"/>
        <v>0</v>
      </c>
      <c r="K199" s="126"/>
      <c r="L199" s="120">
        <f t="shared" si="12"/>
        <v>0</v>
      </c>
    </row>
    <row r="200" spans="1:12" s="116" customFormat="1" ht="25.5" customHeight="1">
      <c r="A200" s="6" t="s">
        <v>282</v>
      </c>
      <c r="B200" s="132" t="s">
        <v>283</v>
      </c>
      <c r="C200" s="133" t="s">
        <v>8</v>
      </c>
      <c r="D200" s="121" t="str">
        <f>VLOOKUP(A200,BKE!C709:H1118,5,0)</f>
        <v>0</v>
      </c>
      <c r="E200" s="126"/>
      <c r="F200" s="122">
        <f t="shared" si="10"/>
        <v>0</v>
      </c>
      <c r="G200" s="123"/>
      <c r="H200" s="124"/>
      <c r="I200" s="498">
        <f t="shared" si="11"/>
        <v>0</v>
      </c>
      <c r="J200" s="125">
        <f t="shared" si="11"/>
        <v>0</v>
      </c>
      <c r="K200" s="126"/>
      <c r="L200" s="120">
        <f t="shared" si="12"/>
        <v>0</v>
      </c>
    </row>
    <row r="201" spans="1:12" s="116" customFormat="1" ht="25.5" customHeight="1">
      <c r="A201" s="6" t="s">
        <v>284</v>
      </c>
      <c r="B201" s="132" t="s">
        <v>285</v>
      </c>
      <c r="C201" s="133" t="s">
        <v>8</v>
      </c>
      <c r="D201" s="121" t="str">
        <f>VLOOKUP(A201,BKE!C710:H1119,5,0)</f>
        <v>0</v>
      </c>
      <c r="E201" s="126"/>
      <c r="F201" s="122">
        <f t="shared" si="10"/>
        <v>0</v>
      </c>
      <c r="G201" s="123"/>
      <c r="H201" s="124"/>
      <c r="I201" s="498">
        <f t="shared" si="11"/>
        <v>0</v>
      </c>
      <c r="J201" s="125">
        <f t="shared" si="11"/>
        <v>0</v>
      </c>
      <c r="K201" s="126"/>
      <c r="L201" s="120">
        <f t="shared" si="12"/>
        <v>0</v>
      </c>
    </row>
    <row r="202" spans="1:12" s="116" customFormat="1" ht="25.5" customHeight="1">
      <c r="A202" s="6" t="s">
        <v>286</v>
      </c>
      <c r="B202" s="132" t="s">
        <v>287</v>
      </c>
      <c r="C202" s="133" t="s">
        <v>8</v>
      </c>
      <c r="D202" s="121" t="str">
        <f>VLOOKUP(A202,BKE!C711:H1120,5,0)</f>
        <v>0</v>
      </c>
      <c r="E202" s="126"/>
      <c r="F202" s="122">
        <f t="shared" si="10"/>
        <v>0</v>
      </c>
      <c r="G202" s="123"/>
      <c r="H202" s="124"/>
      <c r="I202" s="498">
        <f t="shared" si="11"/>
        <v>0</v>
      </c>
      <c r="J202" s="125">
        <f t="shared" si="11"/>
        <v>0</v>
      </c>
      <c r="K202" s="126"/>
      <c r="L202" s="120">
        <f t="shared" si="12"/>
        <v>0</v>
      </c>
    </row>
    <row r="203" spans="1:12" s="116" customFormat="1" ht="25.5" customHeight="1">
      <c r="A203" s="6" t="s">
        <v>288</v>
      </c>
      <c r="B203" s="132" t="s">
        <v>289</v>
      </c>
      <c r="C203" s="133" t="s">
        <v>8</v>
      </c>
      <c r="D203" s="121" t="str">
        <f>VLOOKUP(A203,BKE!C712:H1121,5,0)</f>
        <v>0</v>
      </c>
      <c r="E203" s="126"/>
      <c r="F203" s="122">
        <f t="shared" si="10"/>
        <v>0</v>
      </c>
      <c r="G203" s="123"/>
      <c r="H203" s="124"/>
      <c r="I203" s="498">
        <f t="shared" si="11"/>
        <v>0</v>
      </c>
      <c r="J203" s="125">
        <f t="shared" si="11"/>
        <v>0</v>
      </c>
      <c r="K203" s="126"/>
      <c r="L203" s="120">
        <f t="shared" si="12"/>
        <v>0</v>
      </c>
    </row>
    <row r="204" spans="1:12" s="116" customFormat="1" ht="25.5" customHeight="1">
      <c r="A204" s="6" t="s">
        <v>911</v>
      </c>
      <c r="B204" s="331" t="s">
        <v>912</v>
      </c>
      <c r="C204" s="133" t="s">
        <v>8</v>
      </c>
      <c r="D204" s="121" t="str">
        <f>VLOOKUP(A204,BKE!C713:H1122,5,0)</f>
        <v>0</v>
      </c>
      <c r="E204" s="126"/>
      <c r="F204" s="122">
        <f t="shared" si="10"/>
        <v>0</v>
      </c>
      <c r="G204" s="123"/>
      <c r="H204" s="124"/>
      <c r="I204" s="498">
        <f t="shared" si="11"/>
        <v>0</v>
      </c>
      <c r="J204" s="125">
        <f t="shared" si="11"/>
        <v>0</v>
      </c>
      <c r="K204" s="126"/>
      <c r="L204" s="120">
        <f t="shared" si="12"/>
        <v>0</v>
      </c>
    </row>
    <row r="205" spans="1:12" s="116" customFormat="1" ht="25.5" customHeight="1">
      <c r="A205" s="6" t="s">
        <v>905</v>
      </c>
      <c r="B205" s="132" t="s">
        <v>906</v>
      </c>
      <c r="C205" s="133" t="s">
        <v>8</v>
      </c>
      <c r="D205" s="121" t="str">
        <f>VLOOKUP(A205,BKE!C713:H1122,5,0)</f>
        <v>0</v>
      </c>
      <c r="E205" s="126"/>
      <c r="F205" s="122">
        <f t="shared" si="10"/>
        <v>0</v>
      </c>
      <c r="G205" s="123"/>
      <c r="H205" s="124"/>
      <c r="I205" s="498">
        <f t="shared" si="11"/>
        <v>0</v>
      </c>
      <c r="J205" s="125">
        <f t="shared" si="11"/>
        <v>0</v>
      </c>
      <c r="K205" s="126"/>
      <c r="L205" s="120">
        <f t="shared" si="12"/>
        <v>0</v>
      </c>
    </row>
    <row r="206" spans="1:12" s="116" customFormat="1" ht="25.5" customHeight="1">
      <c r="A206" s="6" t="s">
        <v>555</v>
      </c>
      <c r="B206" s="132" t="s">
        <v>558</v>
      </c>
      <c r="C206" s="133" t="s">
        <v>8</v>
      </c>
      <c r="D206" s="121"/>
      <c r="E206" s="126"/>
      <c r="F206" s="122">
        <f t="shared" si="10"/>
        <v>0</v>
      </c>
      <c r="G206" s="123"/>
      <c r="H206" s="124"/>
      <c r="I206" s="498">
        <f t="shared" si="11"/>
        <v>0</v>
      </c>
      <c r="J206" s="125">
        <f t="shared" si="11"/>
        <v>0</v>
      </c>
      <c r="K206" s="126"/>
      <c r="L206" s="120">
        <f t="shared" si="12"/>
        <v>0</v>
      </c>
    </row>
    <row r="207" spans="1:12" s="116" customFormat="1" ht="25.5" customHeight="1">
      <c r="A207" s="6" t="s">
        <v>556</v>
      </c>
      <c r="B207" s="132" t="s">
        <v>559</v>
      </c>
      <c r="C207" s="133" t="s">
        <v>8</v>
      </c>
      <c r="D207" s="121"/>
      <c r="E207" s="280"/>
      <c r="F207" s="122">
        <f t="shared" si="10"/>
        <v>0</v>
      </c>
      <c r="G207" s="123"/>
      <c r="H207" s="124"/>
      <c r="I207" s="498">
        <f t="shared" si="11"/>
        <v>0</v>
      </c>
      <c r="J207" s="125">
        <f t="shared" si="11"/>
        <v>0</v>
      </c>
      <c r="K207" s="280"/>
      <c r="L207" s="120">
        <f t="shared" si="12"/>
        <v>0</v>
      </c>
    </row>
    <row r="208" spans="1:12" s="116" customFormat="1" ht="25.5" customHeight="1">
      <c r="A208" s="6" t="s">
        <v>557</v>
      </c>
      <c r="B208" s="132" t="s">
        <v>560</v>
      </c>
      <c r="C208" s="133" t="s">
        <v>8</v>
      </c>
      <c r="D208" s="121"/>
      <c r="E208" s="280"/>
      <c r="F208" s="122">
        <f t="shared" si="10"/>
        <v>0</v>
      </c>
      <c r="G208" s="123"/>
      <c r="H208" s="124"/>
      <c r="I208" s="498">
        <f t="shared" ref="I208:J243" si="13">E208+G208-K208</f>
        <v>0</v>
      </c>
      <c r="J208" s="125">
        <f t="shared" si="13"/>
        <v>0</v>
      </c>
      <c r="K208" s="280"/>
      <c r="L208" s="120">
        <f t="shared" ref="L208:L243" si="14">K208*D208</f>
        <v>0</v>
      </c>
    </row>
    <row r="209" spans="1:12" s="116" customFormat="1" ht="25.5" customHeight="1">
      <c r="A209" s="8" t="s">
        <v>853</v>
      </c>
      <c r="B209" s="239" t="s">
        <v>341</v>
      </c>
      <c r="C209" s="133" t="s">
        <v>8</v>
      </c>
      <c r="D209" s="121">
        <v>54</v>
      </c>
      <c r="E209" s="126"/>
      <c r="F209" s="122">
        <f t="shared" ref="F209:F272" si="15">E209*D209</f>
        <v>0</v>
      </c>
      <c r="G209" s="123"/>
      <c r="H209" s="124"/>
      <c r="I209" s="498">
        <f t="shared" si="13"/>
        <v>0</v>
      </c>
      <c r="J209" s="125">
        <f t="shared" si="13"/>
        <v>0</v>
      </c>
      <c r="K209" s="126"/>
      <c r="L209" s="120">
        <f t="shared" si="14"/>
        <v>0</v>
      </c>
    </row>
    <row r="210" spans="1:12" s="116" customFormat="1" ht="25.5" customHeight="1">
      <c r="A210" s="6" t="s">
        <v>254</v>
      </c>
      <c r="B210" s="132" t="s">
        <v>255</v>
      </c>
      <c r="C210" s="133" t="s">
        <v>29</v>
      </c>
      <c r="D210" s="121">
        <f>VLOOKUP(A210,BKE!C704:H1113,5,0)</f>
        <v>36000</v>
      </c>
      <c r="E210" s="126"/>
      <c r="F210" s="122">
        <f t="shared" si="15"/>
        <v>0</v>
      </c>
      <c r="G210" s="123"/>
      <c r="H210" s="124"/>
      <c r="I210" s="498">
        <f t="shared" si="13"/>
        <v>0</v>
      </c>
      <c r="J210" s="125">
        <f t="shared" si="13"/>
        <v>0</v>
      </c>
      <c r="K210" s="126"/>
      <c r="L210" s="120">
        <f t="shared" si="14"/>
        <v>0</v>
      </c>
    </row>
    <row r="211" spans="1:12" s="116" customFormat="1" ht="25.5" customHeight="1">
      <c r="A211" s="6" t="s">
        <v>256</v>
      </c>
      <c r="B211" s="132" t="s">
        <v>257</v>
      </c>
      <c r="C211" s="133" t="s">
        <v>29</v>
      </c>
      <c r="D211" s="121" t="str">
        <f>VLOOKUP(A211,BKE!C705:H1114,5,0)</f>
        <v>0</v>
      </c>
      <c r="E211" s="126"/>
      <c r="F211" s="122">
        <f t="shared" si="15"/>
        <v>0</v>
      </c>
      <c r="G211" s="123"/>
      <c r="H211" s="124"/>
      <c r="I211" s="498">
        <f t="shared" si="13"/>
        <v>0</v>
      </c>
      <c r="J211" s="125">
        <f t="shared" si="13"/>
        <v>0</v>
      </c>
      <c r="K211" s="126"/>
      <c r="L211" s="120">
        <f t="shared" si="14"/>
        <v>0</v>
      </c>
    </row>
    <row r="212" spans="1:12" s="116" customFormat="1" ht="25.5" customHeight="1">
      <c r="A212" s="6" t="s">
        <v>258</v>
      </c>
      <c r="B212" s="132" t="s">
        <v>987</v>
      </c>
      <c r="C212" s="133" t="s">
        <v>27</v>
      </c>
      <c r="D212" s="121" t="str">
        <f>VLOOKUP(A212,BKE!C706:H1115,5,0)</f>
        <v>0</v>
      </c>
      <c r="E212" s="126"/>
      <c r="F212" s="122">
        <f t="shared" si="15"/>
        <v>0</v>
      </c>
      <c r="G212" s="123"/>
      <c r="H212" s="124"/>
      <c r="I212" s="498">
        <f t="shared" si="13"/>
        <v>0</v>
      </c>
      <c r="J212" s="125">
        <f t="shared" si="13"/>
        <v>0</v>
      </c>
      <c r="K212" s="126"/>
      <c r="L212" s="120">
        <f t="shared" si="14"/>
        <v>0</v>
      </c>
    </row>
    <row r="213" spans="1:12" s="116" customFormat="1" ht="25.5" customHeight="1">
      <c r="A213" s="8" t="s">
        <v>914</v>
      </c>
      <c r="B213" s="8" t="s">
        <v>373</v>
      </c>
      <c r="C213" s="8" t="s">
        <v>27</v>
      </c>
      <c r="D213" s="121" t="str">
        <f>VLOOKUP(A213,BKE!C707:H1116,5,0)</f>
        <v>0</v>
      </c>
      <c r="E213" s="126"/>
      <c r="F213" s="122">
        <f t="shared" si="15"/>
        <v>0</v>
      </c>
      <c r="G213" s="123"/>
      <c r="H213" s="124"/>
      <c r="I213" s="498">
        <f t="shared" si="13"/>
        <v>0</v>
      </c>
      <c r="J213" s="125">
        <f t="shared" si="13"/>
        <v>0</v>
      </c>
      <c r="K213" s="126"/>
      <c r="L213" s="120">
        <f t="shared" si="14"/>
        <v>0</v>
      </c>
    </row>
    <row r="214" spans="1:12" s="116" customFormat="1" ht="25.5" customHeight="1">
      <c r="A214" s="8" t="s">
        <v>332</v>
      </c>
      <c r="B214" s="8" t="s">
        <v>333</v>
      </c>
      <c r="C214" s="8" t="s">
        <v>31</v>
      </c>
      <c r="D214" s="121"/>
      <c r="E214" s="126"/>
      <c r="F214" s="122">
        <f t="shared" si="15"/>
        <v>0</v>
      </c>
      <c r="G214" s="123"/>
      <c r="H214" s="124"/>
      <c r="I214" s="498">
        <f t="shared" si="13"/>
        <v>0</v>
      </c>
      <c r="J214" s="125">
        <f t="shared" si="13"/>
        <v>0</v>
      </c>
      <c r="K214" s="126"/>
      <c r="L214" s="120">
        <f t="shared" si="14"/>
        <v>0</v>
      </c>
    </row>
    <row r="215" spans="1:12" s="116" customFormat="1" ht="25.5" customHeight="1">
      <c r="A215" s="8" t="s">
        <v>561</v>
      </c>
      <c r="B215" s="132" t="s">
        <v>565</v>
      </c>
      <c r="C215" s="133" t="s">
        <v>8</v>
      </c>
      <c r="D215" s="121"/>
      <c r="E215" s="126"/>
      <c r="F215" s="122">
        <f t="shared" si="15"/>
        <v>0</v>
      </c>
      <c r="G215" s="123"/>
      <c r="H215" s="124"/>
      <c r="I215" s="498">
        <f t="shared" si="13"/>
        <v>0</v>
      </c>
      <c r="J215" s="125">
        <f t="shared" si="13"/>
        <v>0</v>
      </c>
      <c r="K215" s="126"/>
      <c r="L215" s="120">
        <f t="shared" si="14"/>
        <v>0</v>
      </c>
    </row>
    <row r="216" spans="1:12" s="116" customFormat="1" ht="25.5" customHeight="1">
      <c r="A216" s="8" t="s">
        <v>562</v>
      </c>
      <c r="B216" s="132" t="s">
        <v>566</v>
      </c>
      <c r="C216" s="8" t="s">
        <v>8</v>
      </c>
      <c r="D216" s="121"/>
      <c r="E216" s="126"/>
      <c r="F216" s="122">
        <f t="shared" si="15"/>
        <v>0</v>
      </c>
      <c r="G216" s="123"/>
      <c r="H216" s="124"/>
      <c r="I216" s="498">
        <f t="shared" si="13"/>
        <v>0</v>
      </c>
      <c r="J216" s="125">
        <f t="shared" si="13"/>
        <v>0</v>
      </c>
      <c r="K216" s="126"/>
      <c r="L216" s="120">
        <f t="shared" si="14"/>
        <v>0</v>
      </c>
    </row>
    <row r="217" spans="1:12" s="116" customFormat="1" ht="25.5" customHeight="1">
      <c r="A217" s="8" t="s">
        <v>563</v>
      </c>
      <c r="B217" s="132" t="s">
        <v>567</v>
      </c>
      <c r="C217" s="8" t="s">
        <v>8</v>
      </c>
      <c r="D217" s="121"/>
      <c r="E217" s="126"/>
      <c r="F217" s="122">
        <f t="shared" si="15"/>
        <v>0</v>
      </c>
      <c r="G217" s="123"/>
      <c r="H217" s="124"/>
      <c r="I217" s="498">
        <f t="shared" si="13"/>
        <v>0</v>
      </c>
      <c r="J217" s="125">
        <f t="shared" si="13"/>
        <v>0</v>
      </c>
      <c r="K217" s="126"/>
      <c r="L217" s="120">
        <f t="shared" si="14"/>
        <v>0</v>
      </c>
    </row>
    <row r="218" spans="1:12" s="116" customFormat="1" ht="25.5" customHeight="1">
      <c r="A218" s="8" t="s">
        <v>564</v>
      </c>
      <c r="B218" s="132" t="s">
        <v>568</v>
      </c>
      <c r="C218" s="8" t="s">
        <v>8</v>
      </c>
      <c r="D218" s="121"/>
      <c r="E218" s="126"/>
      <c r="F218" s="122">
        <f t="shared" si="15"/>
        <v>0</v>
      </c>
      <c r="G218" s="123"/>
      <c r="H218" s="124"/>
      <c r="I218" s="498">
        <f t="shared" si="13"/>
        <v>0</v>
      </c>
      <c r="J218" s="125">
        <f t="shared" si="13"/>
        <v>0</v>
      </c>
      <c r="K218" s="126"/>
      <c r="L218" s="120">
        <f t="shared" si="14"/>
        <v>0</v>
      </c>
    </row>
    <row r="219" spans="1:12" s="116" customFormat="1" ht="25.5" customHeight="1">
      <c r="A219" s="8" t="s">
        <v>852</v>
      </c>
      <c r="B219" s="8" t="s">
        <v>363</v>
      </c>
      <c r="C219" s="8" t="s">
        <v>27</v>
      </c>
      <c r="D219" s="121" t="str">
        <f>VLOOKUP(A219,BKE!C728:H1136,5,0)</f>
        <v>0</v>
      </c>
      <c r="E219" s="280"/>
      <c r="F219" s="122">
        <f t="shared" si="15"/>
        <v>0</v>
      </c>
      <c r="G219" s="123"/>
      <c r="H219" s="124"/>
      <c r="I219" s="498">
        <f t="shared" si="13"/>
        <v>0</v>
      </c>
      <c r="J219" s="125">
        <f t="shared" si="13"/>
        <v>0</v>
      </c>
      <c r="K219" s="280"/>
      <c r="L219" s="120">
        <f t="shared" si="14"/>
        <v>0</v>
      </c>
    </row>
    <row r="220" spans="1:12" s="116" customFormat="1" ht="25.5" customHeight="1">
      <c r="A220" s="6" t="s">
        <v>301</v>
      </c>
      <c r="B220" s="9" t="s">
        <v>302</v>
      </c>
      <c r="C220" s="135" t="s">
        <v>28</v>
      </c>
      <c r="D220" s="121"/>
      <c r="E220" s="126"/>
      <c r="F220" s="122">
        <f t="shared" si="15"/>
        <v>0</v>
      </c>
      <c r="G220" s="123"/>
      <c r="H220" s="124"/>
      <c r="I220" s="498">
        <f t="shared" si="13"/>
        <v>0</v>
      </c>
      <c r="J220" s="125">
        <f t="shared" si="13"/>
        <v>0</v>
      </c>
      <c r="K220" s="126"/>
      <c r="L220" s="120">
        <f t="shared" si="14"/>
        <v>0</v>
      </c>
    </row>
    <row r="221" spans="1:12" s="116" customFormat="1" ht="25.5" customHeight="1">
      <c r="A221" s="6" t="s">
        <v>303</v>
      </c>
      <c r="B221" s="9" t="s">
        <v>304</v>
      </c>
      <c r="C221" s="135" t="s">
        <v>28</v>
      </c>
      <c r="D221" s="121">
        <v>15217.5</v>
      </c>
      <c r="E221" s="126"/>
      <c r="F221" s="122">
        <f t="shared" si="15"/>
        <v>0</v>
      </c>
      <c r="G221" s="123"/>
      <c r="H221" s="124"/>
      <c r="I221" s="498">
        <f t="shared" si="13"/>
        <v>0</v>
      </c>
      <c r="J221" s="125">
        <f t="shared" si="13"/>
        <v>0</v>
      </c>
      <c r="K221" s="126"/>
      <c r="L221" s="120">
        <f t="shared" si="14"/>
        <v>0</v>
      </c>
    </row>
    <row r="222" spans="1:12" s="116" customFormat="1" ht="25.5" customHeight="1">
      <c r="A222" s="6" t="s">
        <v>699</v>
      </c>
      <c r="B222" s="9" t="s">
        <v>700</v>
      </c>
      <c r="C222" s="135" t="s">
        <v>28</v>
      </c>
      <c r="D222" s="121">
        <v>2000</v>
      </c>
      <c r="E222" s="126"/>
      <c r="F222" s="122">
        <f t="shared" si="15"/>
        <v>0</v>
      </c>
      <c r="G222" s="123"/>
      <c r="H222" s="124"/>
      <c r="I222" s="498">
        <f t="shared" si="13"/>
        <v>0</v>
      </c>
      <c r="J222" s="125">
        <f t="shared" si="13"/>
        <v>0</v>
      </c>
      <c r="K222" s="126"/>
      <c r="L222" s="120">
        <f t="shared" si="14"/>
        <v>0</v>
      </c>
    </row>
    <row r="223" spans="1:12" s="116" customFormat="1" ht="25.5" customHeight="1">
      <c r="A223" s="6" t="s">
        <v>648</v>
      </c>
      <c r="B223" s="9" t="s">
        <v>625</v>
      </c>
      <c r="C223" s="135" t="s">
        <v>27</v>
      </c>
      <c r="D223" s="121" t="str">
        <f>VLOOKUP(A223,BKE!C732:H1140,5,0)</f>
        <v>0</v>
      </c>
      <c r="E223" s="126"/>
      <c r="F223" s="122">
        <f t="shared" si="15"/>
        <v>0</v>
      </c>
      <c r="G223" s="123"/>
      <c r="H223" s="124"/>
      <c r="I223" s="498">
        <f t="shared" si="13"/>
        <v>0</v>
      </c>
      <c r="J223" s="125">
        <f t="shared" si="13"/>
        <v>0</v>
      </c>
      <c r="K223" s="126"/>
      <c r="L223" s="120">
        <f t="shared" si="14"/>
        <v>0</v>
      </c>
    </row>
    <row r="224" spans="1:12" s="116" customFormat="1" ht="25.5" customHeight="1">
      <c r="A224" s="6" t="s">
        <v>936</v>
      </c>
      <c r="B224" s="9" t="s">
        <v>938</v>
      </c>
      <c r="C224" s="135" t="s">
        <v>29</v>
      </c>
      <c r="D224" s="121" t="str">
        <f>VLOOKUP(A224,BKE!C733:H1141,5,0)</f>
        <v>0</v>
      </c>
      <c r="E224" s="126"/>
      <c r="F224" s="122">
        <f t="shared" si="15"/>
        <v>0</v>
      </c>
      <c r="G224" s="123"/>
      <c r="H224" s="124"/>
      <c r="I224" s="498"/>
      <c r="J224" s="125">
        <f t="shared" si="13"/>
        <v>0</v>
      </c>
      <c r="K224" s="126"/>
      <c r="L224" s="120">
        <f t="shared" si="14"/>
        <v>0</v>
      </c>
    </row>
    <row r="225" spans="1:12" s="116" customFormat="1" ht="25.5" customHeight="1">
      <c r="A225" s="6" t="s">
        <v>305</v>
      </c>
      <c r="B225" s="9" t="s">
        <v>306</v>
      </c>
      <c r="C225" s="135" t="s">
        <v>29</v>
      </c>
      <c r="D225" s="121">
        <v>1800</v>
      </c>
      <c r="E225" s="126"/>
      <c r="F225" s="122">
        <f t="shared" si="15"/>
        <v>0</v>
      </c>
      <c r="G225" s="123"/>
      <c r="H225" s="124"/>
      <c r="I225" s="498">
        <f t="shared" si="13"/>
        <v>0</v>
      </c>
      <c r="J225" s="125">
        <f t="shared" si="13"/>
        <v>0</v>
      </c>
      <c r="K225" s="126"/>
      <c r="L225" s="120">
        <f t="shared" si="14"/>
        <v>0</v>
      </c>
    </row>
    <row r="226" spans="1:12" s="116" customFormat="1" ht="25.5" customHeight="1">
      <c r="A226" s="6" t="s">
        <v>724</v>
      </c>
      <c r="B226" s="9" t="s">
        <v>725</v>
      </c>
      <c r="C226" s="135" t="s">
        <v>726</v>
      </c>
      <c r="D226" s="121">
        <v>16500</v>
      </c>
      <c r="E226" s="126"/>
      <c r="F226" s="122">
        <f t="shared" si="15"/>
        <v>0</v>
      </c>
      <c r="G226" s="123"/>
      <c r="H226" s="124"/>
      <c r="I226" s="498">
        <f t="shared" si="13"/>
        <v>0</v>
      </c>
      <c r="J226" s="125">
        <f t="shared" si="13"/>
        <v>0</v>
      </c>
      <c r="K226" s="126"/>
      <c r="L226" s="120">
        <f t="shared" si="14"/>
        <v>0</v>
      </c>
    </row>
    <row r="227" spans="1:12" s="116" customFormat="1" ht="25.5" customHeight="1">
      <c r="A227" s="8" t="s">
        <v>327</v>
      </c>
      <c r="B227" s="8" t="s">
        <v>328</v>
      </c>
      <c r="C227" s="8" t="s">
        <v>27</v>
      </c>
      <c r="D227" s="121"/>
      <c r="E227" s="126"/>
      <c r="F227" s="122">
        <f t="shared" si="15"/>
        <v>0</v>
      </c>
      <c r="G227" s="123"/>
      <c r="H227" s="124"/>
      <c r="I227" s="498">
        <f t="shared" si="13"/>
        <v>0</v>
      </c>
      <c r="J227" s="125">
        <f t="shared" si="13"/>
        <v>0</v>
      </c>
      <c r="K227" s="126"/>
      <c r="L227" s="120">
        <f t="shared" si="14"/>
        <v>0</v>
      </c>
    </row>
    <row r="228" spans="1:12" s="116" customFormat="1" ht="25.5" customHeight="1">
      <c r="A228" s="8" t="s">
        <v>329</v>
      </c>
      <c r="B228" s="8" t="s">
        <v>330</v>
      </c>
      <c r="C228" s="8" t="s">
        <v>27</v>
      </c>
      <c r="D228" s="121"/>
      <c r="E228" s="126"/>
      <c r="F228" s="122">
        <f t="shared" si="15"/>
        <v>0</v>
      </c>
      <c r="G228" s="123"/>
      <c r="H228" s="124"/>
      <c r="I228" s="498">
        <f t="shared" si="13"/>
        <v>0</v>
      </c>
      <c r="J228" s="125">
        <f t="shared" si="13"/>
        <v>0</v>
      </c>
      <c r="K228" s="126"/>
      <c r="L228" s="120">
        <f t="shared" si="14"/>
        <v>0</v>
      </c>
    </row>
    <row r="229" spans="1:12" s="116" customFormat="1" ht="25.5" customHeight="1">
      <c r="A229" s="8" t="s">
        <v>975</v>
      </c>
      <c r="B229" s="8" t="s">
        <v>995</v>
      </c>
      <c r="C229" s="8" t="s">
        <v>27</v>
      </c>
      <c r="D229" s="121">
        <f>VLOOKUP(A229,BKE!C733:H1141,5,0)</f>
        <v>250.41090909090909</v>
      </c>
      <c r="E229" s="126"/>
      <c r="F229" s="122">
        <f t="shared" si="15"/>
        <v>0</v>
      </c>
      <c r="G229" s="123"/>
      <c r="H229" s="124"/>
      <c r="I229" s="498">
        <f t="shared" si="13"/>
        <v>0</v>
      </c>
      <c r="J229" s="125">
        <f t="shared" si="13"/>
        <v>0</v>
      </c>
      <c r="K229" s="126"/>
      <c r="L229" s="120">
        <f t="shared" si="14"/>
        <v>0</v>
      </c>
    </row>
    <row r="230" spans="1:12" s="116" customFormat="1" ht="25.5" customHeight="1">
      <c r="A230" s="8" t="s">
        <v>974</v>
      </c>
      <c r="B230" s="8" t="s">
        <v>994</v>
      </c>
      <c r="C230" s="8" t="s">
        <v>27</v>
      </c>
      <c r="D230" s="121" t="str">
        <f>VLOOKUP(A230,BKE!C733:H1141,5,0)</f>
        <v>0</v>
      </c>
      <c r="E230" s="126"/>
      <c r="F230" s="122">
        <f t="shared" si="15"/>
        <v>0</v>
      </c>
      <c r="G230" s="123"/>
      <c r="H230" s="124"/>
      <c r="I230" s="498">
        <f t="shared" si="13"/>
        <v>0</v>
      </c>
      <c r="J230" s="125">
        <f t="shared" si="13"/>
        <v>0</v>
      </c>
      <c r="K230" s="126"/>
      <c r="L230" s="120">
        <f t="shared" si="14"/>
        <v>0</v>
      </c>
    </row>
    <row r="231" spans="1:12" s="116" customFormat="1" ht="25.5" customHeight="1">
      <c r="A231" s="8" t="s">
        <v>880</v>
      </c>
      <c r="B231" s="8" t="s">
        <v>342</v>
      </c>
      <c r="C231" s="8" t="s">
        <v>27</v>
      </c>
      <c r="D231" s="121">
        <v>150</v>
      </c>
      <c r="E231" s="126"/>
      <c r="F231" s="122">
        <f t="shared" si="15"/>
        <v>0</v>
      </c>
      <c r="G231" s="123"/>
      <c r="H231" s="124"/>
      <c r="I231" s="498">
        <f t="shared" si="13"/>
        <v>0</v>
      </c>
      <c r="J231" s="125">
        <f t="shared" si="13"/>
        <v>0</v>
      </c>
      <c r="K231" s="126"/>
      <c r="L231" s="120">
        <f t="shared" si="14"/>
        <v>0</v>
      </c>
    </row>
    <row r="232" spans="1:12" s="116" customFormat="1" ht="25.5" customHeight="1">
      <c r="A232" s="8" t="s">
        <v>343</v>
      </c>
      <c r="B232" s="8" t="s">
        <v>933</v>
      </c>
      <c r="C232" s="8" t="s">
        <v>27</v>
      </c>
      <c r="D232" s="121"/>
      <c r="E232" s="126"/>
      <c r="F232" s="122">
        <f t="shared" si="15"/>
        <v>0</v>
      </c>
      <c r="G232" s="123"/>
      <c r="H232" s="124"/>
      <c r="I232" s="498">
        <f t="shared" si="13"/>
        <v>0</v>
      </c>
      <c r="J232" s="125">
        <f t="shared" si="13"/>
        <v>0</v>
      </c>
      <c r="K232" s="126"/>
      <c r="L232" s="120">
        <f t="shared" si="14"/>
        <v>0</v>
      </c>
    </row>
    <row r="233" spans="1:12" s="116" customFormat="1" ht="25.5" customHeight="1">
      <c r="A233" s="8" t="s">
        <v>569</v>
      </c>
      <c r="B233" s="8" t="s">
        <v>934</v>
      </c>
      <c r="C233" s="8" t="s">
        <v>27</v>
      </c>
      <c r="D233" s="121" t="str">
        <f>VLOOKUP(A233,BKE!C740:H1147,5,0)</f>
        <v>0</v>
      </c>
      <c r="E233" s="126"/>
      <c r="F233" s="122">
        <f t="shared" si="15"/>
        <v>0</v>
      </c>
      <c r="G233" s="123"/>
      <c r="H233" s="124"/>
      <c r="I233" s="498">
        <f t="shared" si="13"/>
        <v>0</v>
      </c>
      <c r="J233" s="125">
        <f t="shared" si="13"/>
        <v>0</v>
      </c>
      <c r="K233" s="126"/>
      <c r="L233" s="120">
        <f t="shared" si="14"/>
        <v>0</v>
      </c>
    </row>
    <row r="234" spans="1:12" s="116" customFormat="1" ht="25.5" customHeight="1">
      <c r="A234" s="8" t="s">
        <v>345</v>
      </c>
      <c r="B234" s="8" t="s">
        <v>346</v>
      </c>
      <c r="C234" s="8" t="s">
        <v>27</v>
      </c>
      <c r="D234" s="121">
        <v>1950</v>
      </c>
      <c r="E234" s="126"/>
      <c r="F234" s="122">
        <f t="shared" si="15"/>
        <v>0</v>
      </c>
      <c r="G234" s="123"/>
      <c r="H234" s="124"/>
      <c r="I234" s="498">
        <f t="shared" si="13"/>
        <v>0</v>
      </c>
      <c r="J234" s="125">
        <f t="shared" si="13"/>
        <v>0</v>
      </c>
      <c r="K234" s="126"/>
      <c r="L234" s="120">
        <f t="shared" si="14"/>
        <v>0</v>
      </c>
    </row>
    <row r="235" spans="1:12" s="116" customFormat="1" ht="25.5" customHeight="1">
      <c r="A235" s="8" t="s">
        <v>828</v>
      </c>
      <c r="B235" s="8" t="s">
        <v>347</v>
      </c>
      <c r="C235" s="8" t="s">
        <v>27</v>
      </c>
      <c r="D235" s="121">
        <f>VLOOKUP(A235,BKE!C742:H1149,5,0)</f>
        <v>2500</v>
      </c>
      <c r="E235" s="126"/>
      <c r="F235" s="122">
        <f t="shared" si="15"/>
        <v>0</v>
      </c>
      <c r="G235" s="123"/>
      <c r="H235" s="124"/>
      <c r="I235" s="498">
        <f t="shared" si="13"/>
        <v>0</v>
      </c>
      <c r="J235" s="125">
        <f t="shared" si="13"/>
        <v>0</v>
      </c>
      <c r="K235" s="126"/>
      <c r="L235" s="120">
        <f t="shared" si="14"/>
        <v>0</v>
      </c>
    </row>
    <row r="236" spans="1:12" s="116" customFormat="1" ht="25.5" customHeight="1">
      <c r="A236" s="8" t="s">
        <v>348</v>
      </c>
      <c r="B236" s="8" t="s">
        <v>349</v>
      </c>
      <c r="C236" s="8" t="s">
        <v>27</v>
      </c>
      <c r="D236" s="121"/>
      <c r="E236" s="126"/>
      <c r="F236" s="122">
        <f t="shared" si="15"/>
        <v>0</v>
      </c>
      <c r="G236" s="123"/>
      <c r="H236" s="124"/>
      <c r="I236" s="498">
        <f t="shared" si="13"/>
        <v>0</v>
      </c>
      <c r="J236" s="125">
        <f t="shared" si="13"/>
        <v>0</v>
      </c>
      <c r="K236" s="126"/>
      <c r="L236" s="120">
        <f t="shared" si="14"/>
        <v>0</v>
      </c>
    </row>
    <row r="237" spans="1:12" s="116" customFormat="1" ht="25.5" customHeight="1">
      <c r="A237" s="8" t="s">
        <v>350</v>
      </c>
      <c r="B237" s="8" t="s">
        <v>351</v>
      </c>
      <c r="C237" s="8" t="s">
        <v>27</v>
      </c>
      <c r="D237" s="121"/>
      <c r="E237" s="126"/>
      <c r="F237" s="122">
        <f t="shared" si="15"/>
        <v>0</v>
      </c>
      <c r="G237" s="123"/>
      <c r="H237" s="124"/>
      <c r="I237" s="498">
        <f t="shared" si="13"/>
        <v>0</v>
      </c>
      <c r="J237" s="125">
        <f t="shared" si="13"/>
        <v>0</v>
      </c>
      <c r="K237" s="126"/>
      <c r="L237" s="120">
        <f t="shared" si="14"/>
        <v>0</v>
      </c>
    </row>
    <row r="238" spans="1:12" s="116" customFormat="1" ht="25.5" customHeight="1">
      <c r="A238" s="8" t="s">
        <v>829</v>
      </c>
      <c r="B238" s="8" t="s">
        <v>314</v>
      </c>
      <c r="C238" s="8" t="s">
        <v>27</v>
      </c>
      <c r="D238" s="121">
        <f>VLOOKUP(A238,BKE!C747:H1152,5,0)</f>
        <v>150</v>
      </c>
      <c r="E238" s="126"/>
      <c r="F238" s="122">
        <f t="shared" si="15"/>
        <v>0</v>
      </c>
      <c r="G238" s="123"/>
      <c r="H238" s="124"/>
      <c r="I238" s="498">
        <f t="shared" si="13"/>
        <v>0</v>
      </c>
      <c r="J238" s="125">
        <f t="shared" si="13"/>
        <v>0</v>
      </c>
      <c r="K238" s="126"/>
      <c r="L238" s="120">
        <f t="shared" si="14"/>
        <v>0</v>
      </c>
    </row>
    <row r="239" spans="1:12" s="116" customFormat="1" ht="25.5" customHeight="1">
      <c r="A239" s="8" t="s">
        <v>930</v>
      </c>
      <c r="B239" s="8" t="s">
        <v>352</v>
      </c>
      <c r="C239" s="8" t="s">
        <v>27</v>
      </c>
      <c r="D239" s="121"/>
      <c r="E239" s="126"/>
      <c r="F239" s="122">
        <f t="shared" si="15"/>
        <v>0</v>
      </c>
      <c r="G239" s="123"/>
      <c r="H239" s="124"/>
      <c r="I239" s="498">
        <f t="shared" si="13"/>
        <v>0</v>
      </c>
      <c r="J239" s="125">
        <f t="shared" si="13"/>
        <v>0</v>
      </c>
      <c r="K239" s="126"/>
      <c r="L239" s="120">
        <f t="shared" si="14"/>
        <v>0</v>
      </c>
    </row>
    <row r="240" spans="1:12" s="116" customFormat="1" ht="25.5" customHeight="1">
      <c r="A240" s="278" t="s">
        <v>903</v>
      </c>
      <c r="B240" s="8" t="s">
        <v>353</v>
      </c>
      <c r="C240" s="8" t="s">
        <v>27</v>
      </c>
      <c r="D240" s="121">
        <f>VLOOKUP(A240,BKE!C749:H1154,5,0)</f>
        <v>2500</v>
      </c>
      <c r="E240" s="126"/>
      <c r="F240" s="122">
        <f t="shared" si="15"/>
        <v>0</v>
      </c>
      <c r="G240" s="123"/>
      <c r="H240" s="124"/>
      <c r="I240" s="498">
        <f t="shared" si="13"/>
        <v>0</v>
      </c>
      <c r="J240" s="125">
        <f>F240+H240-L240</f>
        <v>0</v>
      </c>
      <c r="K240" s="126"/>
      <c r="L240" s="120">
        <f t="shared" si="14"/>
        <v>0</v>
      </c>
    </row>
    <row r="241" spans="1:12" s="116" customFormat="1" ht="25.5" customHeight="1">
      <c r="A241" s="8" t="s">
        <v>881</v>
      </c>
      <c r="B241" s="8" t="s">
        <v>315</v>
      </c>
      <c r="C241" s="8" t="s">
        <v>27</v>
      </c>
      <c r="D241" s="121" t="str">
        <f>VLOOKUP(A241,BKE!C750:H1155,5,0)</f>
        <v>0</v>
      </c>
      <c r="E241" s="126"/>
      <c r="F241" s="122">
        <f t="shared" si="15"/>
        <v>0</v>
      </c>
      <c r="G241" s="123"/>
      <c r="H241" s="124"/>
      <c r="I241" s="498">
        <f t="shared" si="13"/>
        <v>0</v>
      </c>
      <c r="J241" s="125">
        <f t="shared" si="13"/>
        <v>0</v>
      </c>
      <c r="K241" s="126"/>
      <c r="L241" s="120">
        <f t="shared" si="14"/>
        <v>0</v>
      </c>
    </row>
    <row r="242" spans="1:12" s="116" customFormat="1" ht="25.5" customHeight="1">
      <c r="A242" s="8" t="s">
        <v>808</v>
      </c>
      <c r="B242" s="8" t="s">
        <v>316</v>
      </c>
      <c r="C242" s="8" t="s">
        <v>27</v>
      </c>
      <c r="D242" s="121">
        <v>4100</v>
      </c>
      <c r="E242" s="126"/>
      <c r="F242" s="122">
        <f t="shared" si="15"/>
        <v>0</v>
      </c>
      <c r="G242" s="123"/>
      <c r="H242" s="124"/>
      <c r="I242" s="498">
        <f t="shared" si="13"/>
        <v>0</v>
      </c>
      <c r="J242" s="125">
        <f t="shared" si="13"/>
        <v>0</v>
      </c>
      <c r="K242" s="126"/>
      <c r="L242" s="120">
        <f t="shared" si="14"/>
        <v>0</v>
      </c>
    </row>
    <row r="243" spans="1:12" s="116" customFormat="1" ht="25.5" customHeight="1">
      <c r="A243" s="8" t="s">
        <v>910</v>
      </c>
      <c r="B243" s="279" t="s">
        <v>913</v>
      </c>
      <c r="C243" s="8" t="s">
        <v>27</v>
      </c>
      <c r="D243" s="121">
        <f>VLOOKUP(A243,BKE!C747:H1152,5,0)</f>
        <v>3400</v>
      </c>
      <c r="E243" s="126"/>
      <c r="F243" s="122">
        <f t="shared" si="15"/>
        <v>0</v>
      </c>
      <c r="G243" s="123"/>
      <c r="H243" s="124"/>
      <c r="I243" s="498">
        <f t="shared" si="13"/>
        <v>0</v>
      </c>
      <c r="J243" s="125">
        <f t="shared" si="13"/>
        <v>0</v>
      </c>
      <c r="K243" s="126"/>
      <c r="L243" s="120">
        <f t="shared" si="14"/>
        <v>0</v>
      </c>
    </row>
    <row r="244" spans="1:12" s="116" customFormat="1" ht="25.5" customHeight="1">
      <c r="A244" s="8" t="s">
        <v>317</v>
      </c>
      <c r="B244" s="8" t="s">
        <v>318</v>
      </c>
      <c r="C244" s="8" t="s">
        <v>27</v>
      </c>
      <c r="D244" s="121">
        <v>150</v>
      </c>
      <c r="E244" s="126"/>
      <c r="F244" s="122">
        <f t="shared" si="15"/>
        <v>0</v>
      </c>
      <c r="G244" s="123"/>
      <c r="H244" s="124"/>
      <c r="I244" s="498">
        <f t="shared" ref="I244:J272" si="16">E244+G244-K244</f>
        <v>0</v>
      </c>
      <c r="J244" s="125">
        <f t="shared" si="16"/>
        <v>0</v>
      </c>
      <c r="K244" s="126"/>
      <c r="L244" s="120">
        <f t="shared" ref="L244:L272" si="17">K244*D244</f>
        <v>0</v>
      </c>
    </row>
    <row r="245" spans="1:12" s="116" customFormat="1" ht="25.5" customHeight="1">
      <c r="A245" s="8" t="s">
        <v>319</v>
      </c>
      <c r="B245" s="8" t="s">
        <v>320</v>
      </c>
      <c r="C245" s="8" t="s">
        <v>27</v>
      </c>
      <c r="D245" s="121">
        <v>150</v>
      </c>
      <c r="E245" s="126"/>
      <c r="F245" s="122">
        <f t="shared" si="15"/>
        <v>0</v>
      </c>
      <c r="G245" s="123"/>
      <c r="H245" s="124"/>
      <c r="I245" s="498">
        <f t="shared" si="16"/>
        <v>0</v>
      </c>
      <c r="J245" s="125">
        <f t="shared" si="16"/>
        <v>0</v>
      </c>
      <c r="K245" s="126"/>
      <c r="L245" s="120">
        <f t="shared" si="17"/>
        <v>0</v>
      </c>
    </row>
    <row r="246" spans="1:12" s="116" customFormat="1" ht="25.5" customHeight="1">
      <c r="A246" s="8" t="s">
        <v>321</v>
      </c>
      <c r="B246" s="8" t="s">
        <v>322</v>
      </c>
      <c r="C246" s="8" t="s">
        <v>27</v>
      </c>
      <c r="D246" s="121"/>
      <c r="E246" s="126"/>
      <c r="F246" s="122">
        <f t="shared" si="15"/>
        <v>0</v>
      </c>
      <c r="G246" s="123"/>
      <c r="H246" s="124"/>
      <c r="I246" s="498">
        <f t="shared" si="16"/>
        <v>0</v>
      </c>
      <c r="J246" s="125">
        <f t="shared" si="16"/>
        <v>0</v>
      </c>
      <c r="K246" s="126"/>
      <c r="L246" s="120">
        <f t="shared" si="17"/>
        <v>0</v>
      </c>
    </row>
    <row r="247" spans="1:12" s="116" customFormat="1" ht="25.5" customHeight="1">
      <c r="A247" s="8" t="s">
        <v>323</v>
      </c>
      <c r="B247" s="8" t="s">
        <v>324</v>
      </c>
      <c r="C247" s="8" t="s">
        <v>27</v>
      </c>
      <c r="D247" s="121"/>
      <c r="E247" s="126"/>
      <c r="F247" s="122">
        <f t="shared" si="15"/>
        <v>0</v>
      </c>
      <c r="G247" s="123"/>
      <c r="H247" s="124"/>
      <c r="I247" s="498">
        <f t="shared" si="16"/>
        <v>0</v>
      </c>
      <c r="J247" s="125">
        <f t="shared" si="16"/>
        <v>0</v>
      </c>
      <c r="K247" s="126"/>
      <c r="L247" s="120">
        <f t="shared" si="17"/>
        <v>0</v>
      </c>
    </row>
    <row r="248" spans="1:12" s="116" customFormat="1" ht="25.5" customHeight="1">
      <c r="A248" s="8" t="s">
        <v>325</v>
      </c>
      <c r="B248" s="8" t="s">
        <v>326</v>
      </c>
      <c r="C248" s="8" t="s">
        <v>27</v>
      </c>
      <c r="D248" s="121"/>
      <c r="E248" s="126"/>
      <c r="F248" s="122">
        <f t="shared" si="15"/>
        <v>0</v>
      </c>
      <c r="G248" s="123"/>
      <c r="H248" s="124"/>
      <c r="I248" s="498">
        <f t="shared" si="16"/>
        <v>0</v>
      </c>
      <c r="J248" s="125">
        <f t="shared" si="16"/>
        <v>0</v>
      </c>
      <c r="K248" s="126"/>
      <c r="L248" s="120">
        <f t="shared" si="17"/>
        <v>0</v>
      </c>
    </row>
    <row r="249" spans="1:12" s="116" customFormat="1" ht="25.5" customHeight="1">
      <c r="A249" s="8" t="s">
        <v>354</v>
      </c>
      <c r="B249" s="8" t="s">
        <v>355</v>
      </c>
      <c r="C249" s="8" t="s">
        <v>27</v>
      </c>
      <c r="D249" s="121"/>
      <c r="E249" s="126"/>
      <c r="F249" s="122">
        <f t="shared" si="15"/>
        <v>0</v>
      </c>
      <c r="G249" s="123"/>
      <c r="H249" s="124"/>
      <c r="I249" s="498">
        <f t="shared" si="16"/>
        <v>0</v>
      </c>
      <c r="J249" s="125">
        <f t="shared" si="16"/>
        <v>0</v>
      </c>
      <c r="K249" s="126"/>
      <c r="L249" s="120">
        <f t="shared" si="17"/>
        <v>0</v>
      </c>
    </row>
    <row r="250" spans="1:12" s="116" customFormat="1" ht="25.5" customHeight="1">
      <c r="A250" s="8" t="s">
        <v>356</v>
      </c>
      <c r="B250" s="8" t="s">
        <v>357</v>
      </c>
      <c r="C250" s="8" t="s">
        <v>27</v>
      </c>
      <c r="D250" s="121"/>
      <c r="E250" s="126"/>
      <c r="F250" s="122">
        <f t="shared" si="15"/>
        <v>0</v>
      </c>
      <c r="G250" s="123"/>
      <c r="H250" s="124"/>
      <c r="I250" s="498">
        <f t="shared" si="16"/>
        <v>0</v>
      </c>
      <c r="J250" s="125">
        <f t="shared" si="16"/>
        <v>0</v>
      </c>
      <c r="K250" s="126"/>
      <c r="L250" s="120">
        <f t="shared" si="17"/>
        <v>0</v>
      </c>
    </row>
    <row r="251" spans="1:12" s="116" customFormat="1" ht="25.5" customHeight="1">
      <c r="A251" s="8" t="s">
        <v>845</v>
      </c>
      <c r="B251" s="8" t="s">
        <v>358</v>
      </c>
      <c r="C251" s="8" t="s">
        <v>27</v>
      </c>
      <c r="D251" s="121">
        <v>1800</v>
      </c>
      <c r="E251" s="280"/>
      <c r="F251" s="122">
        <f t="shared" si="15"/>
        <v>0</v>
      </c>
      <c r="G251" s="123"/>
      <c r="H251" s="124"/>
      <c r="I251" s="498">
        <f t="shared" si="16"/>
        <v>0</v>
      </c>
      <c r="J251" s="125">
        <f t="shared" si="16"/>
        <v>0</v>
      </c>
      <c r="K251" s="280"/>
      <c r="L251" s="120">
        <f t="shared" si="17"/>
        <v>0</v>
      </c>
    </row>
    <row r="252" spans="1:12" s="116" customFormat="1" ht="25.5" customHeight="1">
      <c r="A252" s="8" t="s">
        <v>809</v>
      </c>
      <c r="B252" s="8" t="s">
        <v>359</v>
      </c>
      <c r="C252" s="8" t="s">
        <v>27</v>
      </c>
      <c r="D252" s="121">
        <f>VLOOKUP(A252,BKE!C761:H1165,5,0)</f>
        <v>200</v>
      </c>
      <c r="E252" s="126"/>
      <c r="F252" s="122">
        <f t="shared" si="15"/>
        <v>0</v>
      </c>
      <c r="G252" s="123"/>
      <c r="H252" s="124"/>
      <c r="I252" s="498">
        <f t="shared" si="16"/>
        <v>0</v>
      </c>
      <c r="J252" s="125">
        <f t="shared" si="16"/>
        <v>0</v>
      </c>
      <c r="K252" s="126"/>
      <c r="L252" s="120">
        <f t="shared" si="17"/>
        <v>0</v>
      </c>
    </row>
    <row r="253" spans="1:12" s="116" customFormat="1" ht="25.5" customHeight="1">
      <c r="A253" s="8" t="s">
        <v>851</v>
      </c>
      <c r="B253" s="8" t="s">
        <v>360</v>
      </c>
      <c r="C253" s="8" t="s">
        <v>27</v>
      </c>
      <c r="D253" s="121">
        <f>VLOOKUP(A253,BKE!C762:H1166,5,0)</f>
        <v>200</v>
      </c>
      <c r="E253" s="126"/>
      <c r="F253" s="122">
        <f t="shared" si="15"/>
        <v>0</v>
      </c>
      <c r="G253" s="123"/>
      <c r="H253" s="124"/>
      <c r="I253" s="498">
        <f t="shared" si="16"/>
        <v>0</v>
      </c>
      <c r="J253" s="125">
        <f t="shared" si="16"/>
        <v>0</v>
      </c>
      <c r="K253" s="126"/>
      <c r="L253" s="120">
        <f t="shared" si="17"/>
        <v>0</v>
      </c>
    </row>
    <row r="254" spans="1:12" s="116" customFormat="1" ht="25.5" customHeight="1">
      <c r="A254" s="8" t="s">
        <v>361</v>
      </c>
      <c r="B254" s="8" t="s">
        <v>362</v>
      </c>
      <c r="C254" s="8" t="s">
        <v>27</v>
      </c>
      <c r="D254" s="121"/>
      <c r="E254" s="126"/>
      <c r="F254" s="122">
        <f t="shared" si="15"/>
        <v>0</v>
      </c>
      <c r="G254" s="123"/>
      <c r="H254" s="124"/>
      <c r="I254" s="498">
        <f t="shared" si="16"/>
        <v>0</v>
      </c>
      <c r="J254" s="125">
        <f t="shared" si="16"/>
        <v>0</v>
      </c>
      <c r="K254" s="126"/>
      <c r="L254" s="120">
        <f t="shared" si="17"/>
        <v>0</v>
      </c>
    </row>
    <row r="255" spans="1:12" s="116" customFormat="1" ht="25.5" customHeight="1">
      <c r="A255" s="6" t="s">
        <v>202</v>
      </c>
      <c r="B255" s="8" t="s">
        <v>375</v>
      </c>
      <c r="C255" s="135" t="s">
        <v>27</v>
      </c>
      <c r="D255" s="121"/>
      <c r="E255" s="126"/>
      <c r="F255" s="122">
        <f t="shared" si="15"/>
        <v>0</v>
      </c>
      <c r="G255" s="123"/>
      <c r="H255" s="124"/>
      <c r="I255" s="498">
        <f t="shared" si="16"/>
        <v>0</v>
      </c>
      <c r="J255" s="125">
        <f t="shared" si="16"/>
        <v>0</v>
      </c>
      <c r="K255" s="126"/>
      <c r="L255" s="120">
        <f t="shared" si="17"/>
        <v>0</v>
      </c>
    </row>
    <row r="256" spans="1:12" s="116" customFormat="1" ht="25.5" customHeight="1">
      <c r="A256" s="6" t="s">
        <v>203</v>
      </c>
      <c r="B256" s="9" t="s">
        <v>311</v>
      </c>
      <c r="C256" s="135" t="s">
        <v>27</v>
      </c>
      <c r="D256" s="121" t="str">
        <f>VLOOKUP(A256,BKE!C765:H1169,5,0)</f>
        <v>0</v>
      </c>
      <c r="E256" s="126"/>
      <c r="F256" s="122">
        <f t="shared" si="15"/>
        <v>0</v>
      </c>
      <c r="G256" s="123"/>
      <c r="H256" s="124"/>
      <c r="I256" s="498">
        <f t="shared" si="16"/>
        <v>0</v>
      </c>
      <c r="J256" s="125">
        <f t="shared" si="16"/>
        <v>0</v>
      </c>
      <c r="K256" s="126"/>
      <c r="L256" s="120">
        <f t="shared" si="17"/>
        <v>0</v>
      </c>
    </row>
    <row r="257" spans="1:12" s="116" customFormat="1" ht="25.5" customHeight="1">
      <c r="A257" s="6" t="s">
        <v>985</v>
      </c>
      <c r="B257" s="9" t="s">
        <v>988</v>
      </c>
      <c r="C257" s="135" t="s">
        <v>27</v>
      </c>
      <c r="D257" s="121" t="str">
        <f>VLOOKUP(A257,BKE!C766:H1170,5,0)</f>
        <v>0</v>
      </c>
      <c r="E257" s="126"/>
      <c r="F257" s="122">
        <f t="shared" si="15"/>
        <v>0</v>
      </c>
      <c r="G257" s="123"/>
      <c r="H257" s="124"/>
      <c r="I257" s="498">
        <f t="shared" si="16"/>
        <v>0</v>
      </c>
      <c r="J257" s="125">
        <f t="shared" si="16"/>
        <v>0</v>
      </c>
      <c r="K257" s="126"/>
      <c r="L257" s="120">
        <f t="shared" si="17"/>
        <v>0</v>
      </c>
    </row>
    <row r="258" spans="1:12" s="116" customFormat="1" ht="25.5" customHeight="1">
      <c r="A258" s="6" t="s">
        <v>931</v>
      </c>
      <c r="B258" s="9" t="s">
        <v>626</v>
      </c>
      <c r="C258" s="135" t="s">
        <v>27</v>
      </c>
      <c r="D258" s="121">
        <f>VLOOKUP(A258,BKE!C766:H1170,5,0)</f>
        <v>390</v>
      </c>
      <c r="E258" s="126"/>
      <c r="F258" s="122">
        <f t="shared" si="15"/>
        <v>0</v>
      </c>
      <c r="G258" s="123"/>
      <c r="H258" s="124"/>
      <c r="I258" s="498">
        <f t="shared" si="16"/>
        <v>0</v>
      </c>
      <c r="J258" s="125">
        <f t="shared" si="16"/>
        <v>0</v>
      </c>
      <c r="K258" s="126"/>
      <c r="L258" s="120">
        <f t="shared" si="17"/>
        <v>0</v>
      </c>
    </row>
    <row r="259" spans="1:12" s="116" customFormat="1" ht="25.5" customHeight="1">
      <c r="A259" s="6" t="s">
        <v>932</v>
      </c>
      <c r="B259" s="9" t="s">
        <v>614</v>
      </c>
      <c r="C259" s="135" t="s">
        <v>27</v>
      </c>
      <c r="D259" s="121">
        <f>VLOOKUP(A259,BKE!C767:H1171,5,0)</f>
        <v>390</v>
      </c>
      <c r="E259" s="126"/>
      <c r="F259" s="122">
        <f t="shared" si="15"/>
        <v>0</v>
      </c>
      <c r="G259" s="123"/>
      <c r="H259" s="124"/>
      <c r="I259" s="498">
        <f t="shared" si="16"/>
        <v>0</v>
      </c>
      <c r="J259" s="125">
        <f t="shared" si="16"/>
        <v>0</v>
      </c>
      <c r="K259" s="126"/>
      <c r="L259" s="120">
        <f t="shared" si="17"/>
        <v>0</v>
      </c>
    </row>
    <row r="260" spans="1:12" s="116" customFormat="1" ht="25.5" customHeight="1">
      <c r="A260" s="6" t="s">
        <v>204</v>
      </c>
      <c r="B260" s="9" t="s">
        <v>701</v>
      </c>
      <c r="C260" s="135" t="s">
        <v>27</v>
      </c>
      <c r="D260" s="121">
        <v>0</v>
      </c>
      <c r="E260" s="126"/>
      <c r="F260" s="122">
        <f t="shared" si="15"/>
        <v>0</v>
      </c>
      <c r="G260" s="123"/>
      <c r="H260" s="124"/>
      <c r="I260" s="498">
        <f t="shared" si="16"/>
        <v>0</v>
      </c>
      <c r="J260" s="125">
        <f t="shared" si="16"/>
        <v>0</v>
      </c>
      <c r="K260" s="126"/>
      <c r="L260" s="120">
        <f t="shared" si="17"/>
        <v>0</v>
      </c>
    </row>
    <row r="261" spans="1:12" s="116" customFormat="1" ht="25.5" customHeight="1">
      <c r="A261" s="6" t="s">
        <v>205</v>
      </c>
      <c r="B261" s="9" t="s">
        <v>702</v>
      </c>
      <c r="C261" s="135" t="s">
        <v>27</v>
      </c>
      <c r="D261" s="121"/>
      <c r="E261" s="126"/>
      <c r="F261" s="122">
        <f t="shared" si="15"/>
        <v>0</v>
      </c>
      <c r="G261" s="123"/>
      <c r="H261" s="124"/>
      <c r="I261" s="498">
        <f t="shared" si="16"/>
        <v>0</v>
      </c>
      <c r="J261" s="125">
        <f t="shared" si="16"/>
        <v>0</v>
      </c>
      <c r="K261" s="126"/>
      <c r="L261" s="120">
        <f t="shared" si="17"/>
        <v>0</v>
      </c>
    </row>
    <row r="262" spans="1:12" s="116" customFormat="1" ht="25.5" customHeight="1">
      <c r="A262" s="6" t="s">
        <v>921</v>
      </c>
      <c r="B262" s="9" t="s">
        <v>703</v>
      </c>
      <c r="C262" s="135" t="s">
        <v>27</v>
      </c>
      <c r="D262" s="121">
        <f>VLOOKUP(A262,BKE!C766:H1170,5,0)</f>
        <v>390</v>
      </c>
      <c r="E262" s="126"/>
      <c r="F262" s="122">
        <f t="shared" si="15"/>
        <v>0</v>
      </c>
      <c r="G262" s="123"/>
      <c r="H262" s="124"/>
      <c r="I262" s="498">
        <f t="shared" si="16"/>
        <v>0</v>
      </c>
      <c r="J262" s="125">
        <f t="shared" si="16"/>
        <v>0</v>
      </c>
      <c r="K262" s="126"/>
      <c r="L262" s="120">
        <f t="shared" si="17"/>
        <v>0</v>
      </c>
    </row>
    <row r="263" spans="1:12" s="116" customFormat="1" ht="25.5" customHeight="1">
      <c r="A263" s="6" t="s">
        <v>922</v>
      </c>
      <c r="B263" s="9" t="s">
        <v>615</v>
      </c>
      <c r="C263" s="135" t="s">
        <v>27</v>
      </c>
      <c r="D263" s="121">
        <f>VLOOKUP(A263,BKE!C767:H1171,5,0)</f>
        <v>390</v>
      </c>
      <c r="E263" s="126"/>
      <c r="F263" s="122">
        <f t="shared" si="15"/>
        <v>0</v>
      </c>
      <c r="G263" s="123"/>
      <c r="H263" s="124"/>
      <c r="I263" s="498">
        <f t="shared" si="16"/>
        <v>0</v>
      </c>
      <c r="J263" s="125">
        <f t="shared" si="16"/>
        <v>0</v>
      </c>
      <c r="K263" s="126"/>
      <c r="L263" s="120">
        <f t="shared" si="17"/>
        <v>0</v>
      </c>
    </row>
    <row r="264" spans="1:12" s="116" customFormat="1" ht="25.5" customHeight="1">
      <c r="A264" s="6" t="s">
        <v>937</v>
      </c>
      <c r="B264" s="9" t="s">
        <v>704</v>
      </c>
      <c r="C264" s="135" t="s">
        <v>27</v>
      </c>
      <c r="D264" s="121">
        <f>VLOOKUP(A264,BKE!C768:H1172,5,0)</f>
        <v>380.74</v>
      </c>
      <c r="E264" s="126"/>
      <c r="F264" s="122">
        <f t="shared" si="15"/>
        <v>0</v>
      </c>
      <c r="G264" s="123"/>
      <c r="H264" s="124"/>
      <c r="I264" s="498">
        <f t="shared" si="16"/>
        <v>0</v>
      </c>
      <c r="J264" s="125">
        <f t="shared" si="16"/>
        <v>0</v>
      </c>
      <c r="K264" s="126"/>
      <c r="L264" s="120">
        <f t="shared" si="17"/>
        <v>0</v>
      </c>
    </row>
    <row r="265" spans="1:12" s="116" customFormat="1" ht="25.5" customHeight="1">
      <c r="A265" s="6" t="s">
        <v>942</v>
      </c>
      <c r="B265" s="9" t="s">
        <v>705</v>
      </c>
      <c r="C265" s="135" t="s">
        <v>27</v>
      </c>
      <c r="D265" s="121">
        <v>739.53</v>
      </c>
      <c r="E265" s="126"/>
      <c r="F265" s="122">
        <f t="shared" si="15"/>
        <v>0</v>
      </c>
      <c r="G265" s="123"/>
      <c r="H265" s="124"/>
      <c r="I265" s="498">
        <f t="shared" si="16"/>
        <v>0</v>
      </c>
      <c r="J265" s="125">
        <f t="shared" si="16"/>
        <v>0</v>
      </c>
      <c r="K265" s="126"/>
      <c r="L265" s="120">
        <f t="shared" si="17"/>
        <v>0</v>
      </c>
    </row>
    <row r="266" spans="1:12" s="116" customFormat="1" ht="25.5" customHeight="1">
      <c r="A266" s="6" t="s">
        <v>706</v>
      </c>
      <c r="B266" s="9" t="s">
        <v>707</v>
      </c>
      <c r="C266" s="135" t="s">
        <v>27</v>
      </c>
      <c r="D266" s="121">
        <v>791.42</v>
      </c>
      <c r="E266" s="126"/>
      <c r="F266" s="122">
        <f t="shared" si="15"/>
        <v>0</v>
      </c>
      <c r="G266" s="123"/>
      <c r="H266" s="124"/>
      <c r="I266" s="498">
        <f t="shared" si="16"/>
        <v>0</v>
      </c>
      <c r="J266" s="125">
        <f t="shared" si="16"/>
        <v>0</v>
      </c>
      <c r="K266" s="126"/>
      <c r="L266" s="120">
        <f t="shared" si="17"/>
        <v>0</v>
      </c>
    </row>
    <row r="267" spans="1:12" s="116" customFormat="1" ht="25.5" customHeight="1">
      <c r="A267" s="6" t="s">
        <v>941</v>
      </c>
      <c r="B267" s="9" t="s">
        <v>708</v>
      </c>
      <c r="C267" s="135" t="s">
        <v>27</v>
      </c>
      <c r="D267" s="121" t="str">
        <f>VLOOKUP(A267,BKE!C767:H1171,5,0)</f>
        <v>0</v>
      </c>
      <c r="E267" s="126"/>
      <c r="F267" s="122">
        <f t="shared" si="15"/>
        <v>0</v>
      </c>
      <c r="G267" s="123"/>
      <c r="H267" s="124"/>
      <c r="I267" s="498">
        <f t="shared" si="16"/>
        <v>0</v>
      </c>
      <c r="J267" s="125">
        <f t="shared" si="16"/>
        <v>0</v>
      </c>
      <c r="K267" s="126"/>
      <c r="L267" s="120">
        <f t="shared" si="17"/>
        <v>0</v>
      </c>
    </row>
    <row r="268" spans="1:12" s="116" customFormat="1" ht="25.5" customHeight="1">
      <c r="A268" s="6" t="s">
        <v>649</v>
      </c>
      <c r="B268" s="9" t="s">
        <v>709</v>
      </c>
      <c r="C268" s="135" t="s">
        <v>27</v>
      </c>
      <c r="D268" s="121">
        <v>793.98</v>
      </c>
      <c r="E268" s="126"/>
      <c r="F268" s="122">
        <f t="shared" si="15"/>
        <v>0</v>
      </c>
      <c r="G268" s="123"/>
      <c r="H268" s="124"/>
      <c r="I268" s="498">
        <f t="shared" si="16"/>
        <v>0</v>
      </c>
      <c r="J268" s="125">
        <f t="shared" si="16"/>
        <v>0</v>
      </c>
      <c r="K268" s="126"/>
      <c r="L268" s="120">
        <f t="shared" si="17"/>
        <v>0</v>
      </c>
    </row>
    <row r="269" spans="1:12" s="116" customFormat="1" ht="25.5" customHeight="1">
      <c r="A269" s="6" t="s">
        <v>309</v>
      </c>
      <c r="B269" s="9" t="s">
        <v>310</v>
      </c>
      <c r="C269" s="135" t="s">
        <v>27</v>
      </c>
      <c r="D269" s="121">
        <v>50</v>
      </c>
      <c r="E269" s="126"/>
      <c r="F269" s="122">
        <f t="shared" si="15"/>
        <v>0</v>
      </c>
      <c r="G269" s="123"/>
      <c r="H269" s="124"/>
      <c r="I269" s="498">
        <f t="shared" si="16"/>
        <v>0</v>
      </c>
      <c r="J269" s="125">
        <f t="shared" si="16"/>
        <v>0</v>
      </c>
      <c r="K269" s="126"/>
      <c r="L269" s="120">
        <f t="shared" si="17"/>
        <v>0</v>
      </c>
    </row>
    <row r="270" spans="1:12" s="116" customFormat="1" ht="25.5" customHeight="1">
      <c r="A270" s="8" t="s">
        <v>854</v>
      </c>
      <c r="B270" s="8" t="s">
        <v>374</v>
      </c>
      <c r="C270" s="8" t="s">
        <v>27</v>
      </c>
      <c r="D270" s="121">
        <f>VLOOKUP(A270,BKE!C779:H1182,5,0)</f>
        <v>659.98</v>
      </c>
      <c r="E270" s="126"/>
      <c r="F270" s="122">
        <f t="shared" si="15"/>
        <v>0</v>
      </c>
      <c r="G270" s="123"/>
      <c r="H270" s="124"/>
      <c r="I270" s="498">
        <f t="shared" si="16"/>
        <v>0</v>
      </c>
      <c r="J270" s="125">
        <f t="shared" si="16"/>
        <v>0</v>
      </c>
      <c r="K270" s="126"/>
      <c r="L270" s="120">
        <f t="shared" si="17"/>
        <v>0</v>
      </c>
    </row>
    <row r="271" spans="1:12" s="116" customFormat="1" ht="25.5" customHeight="1">
      <c r="A271" s="8" t="s">
        <v>376</v>
      </c>
      <c r="B271" s="8" t="s">
        <v>377</v>
      </c>
      <c r="C271" s="8" t="s">
        <v>27</v>
      </c>
      <c r="D271" s="121">
        <v>800</v>
      </c>
      <c r="E271" s="126"/>
      <c r="F271" s="122">
        <f t="shared" si="15"/>
        <v>0</v>
      </c>
      <c r="G271" s="123"/>
      <c r="H271" s="124"/>
      <c r="I271" s="498">
        <f t="shared" si="16"/>
        <v>0</v>
      </c>
      <c r="J271" s="125">
        <f t="shared" si="16"/>
        <v>0</v>
      </c>
      <c r="K271" s="126"/>
      <c r="L271" s="120">
        <f t="shared" si="17"/>
        <v>0</v>
      </c>
    </row>
    <row r="272" spans="1:12" s="116" customFormat="1" ht="25.5" customHeight="1">
      <c r="A272" s="8" t="s">
        <v>571</v>
      </c>
      <c r="B272" s="8" t="s">
        <v>572</v>
      </c>
      <c r="C272" s="8" t="s">
        <v>27</v>
      </c>
      <c r="D272" s="121"/>
      <c r="E272" s="280"/>
      <c r="F272" s="122">
        <f t="shared" si="15"/>
        <v>0</v>
      </c>
      <c r="G272" s="123"/>
      <c r="H272" s="124"/>
      <c r="I272" s="498">
        <f t="shared" si="16"/>
        <v>0</v>
      </c>
      <c r="J272" s="125">
        <f t="shared" si="16"/>
        <v>0</v>
      </c>
      <c r="K272" s="280"/>
      <c r="L272" s="120">
        <f t="shared" si="17"/>
        <v>0</v>
      </c>
    </row>
    <row r="273" spans="1:12" s="248" customFormat="1" ht="25.5" customHeight="1">
      <c r="A273" s="143"/>
      <c r="B273" s="143" t="s">
        <v>474</v>
      </c>
      <c r="C273" s="143"/>
      <c r="D273" s="121"/>
      <c r="E273" s="246"/>
      <c r="F273" s="247">
        <f>SUM(F142:F272)</f>
        <v>0</v>
      </c>
      <c r="G273" s="247"/>
      <c r="H273" s="247">
        <f>SUM(H142:H272)</f>
        <v>0</v>
      </c>
      <c r="I273" s="499"/>
      <c r="J273" s="247">
        <f>SUM(J142:J272)</f>
        <v>0</v>
      </c>
      <c r="K273" s="246"/>
      <c r="L273" s="247">
        <f>SUM(L142:L272)</f>
        <v>0</v>
      </c>
    </row>
    <row r="274" spans="1:12" s="116" customFormat="1" ht="25.5" customHeight="1">
      <c r="A274" s="130"/>
      <c r="B274" s="131" t="s">
        <v>730</v>
      </c>
      <c r="C274" s="130"/>
      <c r="D274" s="130"/>
      <c r="E274" s="130"/>
      <c r="F274" s="130"/>
      <c r="G274" s="130"/>
      <c r="H274" s="130"/>
      <c r="I274" s="500"/>
      <c r="J274" s="130"/>
      <c r="K274" s="130"/>
      <c r="L274" s="130"/>
    </row>
    <row r="275" spans="1:12" s="116" customFormat="1" ht="25.5" customHeight="1">
      <c r="A275" s="6" t="s">
        <v>307</v>
      </c>
      <c r="B275" s="9" t="s">
        <v>308</v>
      </c>
      <c r="C275" s="135" t="s">
        <v>27</v>
      </c>
      <c r="D275" s="121"/>
      <c r="E275" s="126"/>
      <c r="F275" s="122">
        <f>E275*D275</f>
        <v>0</v>
      </c>
      <c r="G275" s="123"/>
      <c r="H275" s="124"/>
      <c r="I275" s="498">
        <f t="shared" ref="I275:J279" si="18">E275+G275-K275</f>
        <v>0</v>
      </c>
      <c r="J275" s="125">
        <f t="shared" si="18"/>
        <v>0</v>
      </c>
      <c r="K275" s="126"/>
      <c r="L275" s="120">
        <f>K275*D275</f>
        <v>0</v>
      </c>
    </row>
    <row r="276" spans="1:12" s="116" customFormat="1" ht="25.5" customHeight="1">
      <c r="A276" s="6" t="s">
        <v>659</v>
      </c>
      <c r="B276" s="9" t="s">
        <v>660</v>
      </c>
      <c r="C276" s="135" t="s">
        <v>27</v>
      </c>
      <c r="D276" s="121"/>
      <c r="E276" s="126"/>
      <c r="F276" s="122">
        <f>E276*D276</f>
        <v>0</v>
      </c>
      <c r="G276" s="123"/>
      <c r="H276" s="124"/>
      <c r="I276" s="498">
        <f t="shared" si="18"/>
        <v>0</v>
      </c>
      <c r="J276" s="125">
        <f t="shared" si="18"/>
        <v>0</v>
      </c>
      <c r="K276" s="126"/>
      <c r="L276" s="120">
        <f>K276*D276</f>
        <v>0</v>
      </c>
    </row>
    <row r="277" spans="1:12" s="116" customFormat="1" ht="25.5" customHeight="1">
      <c r="A277" s="6" t="s">
        <v>296</v>
      </c>
      <c r="B277" s="9" t="s">
        <v>297</v>
      </c>
      <c r="C277" s="135" t="s">
        <v>298</v>
      </c>
      <c r="D277" s="121" t="str">
        <f>VLOOKUP(A277,BKE!C653:H1063,5,0)</f>
        <v>0</v>
      </c>
      <c r="E277" s="126"/>
      <c r="F277" s="122">
        <f>E277*D277</f>
        <v>0</v>
      </c>
      <c r="G277" s="123"/>
      <c r="H277" s="124"/>
      <c r="I277" s="498">
        <f t="shared" si="18"/>
        <v>0</v>
      </c>
      <c r="J277" s="125">
        <f t="shared" si="18"/>
        <v>0</v>
      </c>
      <c r="K277" s="126"/>
      <c r="L277" s="120">
        <f>K277*D277</f>
        <v>0</v>
      </c>
    </row>
    <row r="278" spans="1:12" s="116" customFormat="1" ht="25.5" customHeight="1">
      <c r="A278" s="6" t="s">
        <v>684</v>
      </c>
      <c r="B278" s="9" t="s">
        <v>685</v>
      </c>
      <c r="C278" s="135" t="s">
        <v>298</v>
      </c>
      <c r="D278" s="121">
        <v>2979.13</v>
      </c>
      <c r="E278" s="126"/>
      <c r="F278" s="122">
        <f>E278*D278</f>
        <v>0</v>
      </c>
      <c r="G278" s="123"/>
      <c r="H278" s="124"/>
      <c r="I278" s="498">
        <f t="shared" si="18"/>
        <v>0</v>
      </c>
      <c r="J278" s="125">
        <f t="shared" si="18"/>
        <v>0</v>
      </c>
      <c r="K278" s="126"/>
      <c r="L278" s="120">
        <f>K278*D278</f>
        <v>0</v>
      </c>
    </row>
    <row r="279" spans="1:12" s="116" customFormat="1" ht="25.5" customHeight="1">
      <c r="A279" s="8" t="s">
        <v>885</v>
      </c>
      <c r="B279" s="8" t="s">
        <v>299</v>
      </c>
      <c r="C279" s="8" t="s">
        <v>8</v>
      </c>
      <c r="D279" s="121" t="str">
        <f>VLOOKUP(A279,BKE!C655:H1065,5,0)</f>
        <v>0</v>
      </c>
      <c r="E279" s="126"/>
      <c r="F279" s="122">
        <f>E279*D279</f>
        <v>0</v>
      </c>
      <c r="G279" s="123"/>
      <c r="H279" s="124"/>
      <c r="I279" s="498">
        <f t="shared" si="18"/>
        <v>0</v>
      </c>
      <c r="J279" s="125">
        <f t="shared" si="18"/>
        <v>0</v>
      </c>
      <c r="K279" s="126"/>
      <c r="L279" s="120">
        <f>K279*D279</f>
        <v>0</v>
      </c>
    </row>
    <row r="280" spans="1:12" s="248" customFormat="1" ht="25.5" customHeight="1">
      <c r="A280" s="143"/>
      <c r="B280" s="143" t="s">
        <v>474</v>
      </c>
      <c r="C280" s="143"/>
      <c r="D280" s="121"/>
      <c r="E280" s="246"/>
      <c r="F280" s="247">
        <f>SUM(F275:F279)</f>
        <v>0</v>
      </c>
      <c r="G280" s="247"/>
      <c r="H280" s="247">
        <f>SUM(H275:H279)</f>
        <v>0</v>
      </c>
      <c r="I280" s="499"/>
      <c r="J280" s="247">
        <f>SUM(J275:J279)</f>
        <v>0</v>
      </c>
      <c r="K280" s="246"/>
      <c r="L280" s="247">
        <f>SUM(L275:L279)</f>
        <v>0</v>
      </c>
    </row>
    <row r="281" spans="1:12" s="116" customFormat="1" ht="25.5" customHeight="1">
      <c r="A281" s="130"/>
      <c r="B281" s="131" t="s">
        <v>729</v>
      </c>
      <c r="C281" s="130"/>
      <c r="D281" s="130"/>
      <c r="E281" s="130"/>
      <c r="F281" s="130"/>
      <c r="G281" s="130"/>
      <c r="H281" s="130"/>
      <c r="I281" s="500"/>
      <c r="J281" s="130"/>
      <c r="K281" s="130"/>
      <c r="L281" s="130"/>
    </row>
    <row r="282" spans="1:12" s="116" customFormat="1" ht="25.5" customHeight="1">
      <c r="A282" s="6" t="s">
        <v>650</v>
      </c>
      <c r="B282" s="8" t="s">
        <v>627</v>
      </c>
      <c r="C282" s="8" t="s">
        <v>27</v>
      </c>
      <c r="D282" s="121">
        <f>VLOOKUP(A282,BKE!C651:H1061,5,0)</f>
        <v>5499.99</v>
      </c>
      <c r="E282" s="126"/>
      <c r="F282" s="122">
        <f>E282*D282</f>
        <v>0</v>
      </c>
      <c r="G282" s="123"/>
      <c r="H282" s="124"/>
      <c r="I282" s="498">
        <f t="shared" ref="I282:J300" si="19">E282+G282-K282</f>
        <v>0</v>
      </c>
      <c r="J282" s="125">
        <f t="shared" si="19"/>
        <v>0</v>
      </c>
      <c r="K282" s="126"/>
      <c r="L282" s="120">
        <f t="shared" ref="L282:L300" si="20">K282*D282</f>
        <v>0</v>
      </c>
    </row>
    <row r="283" spans="1:12" s="116" customFormat="1" ht="25.5" customHeight="1">
      <c r="A283" s="6" t="s">
        <v>710</v>
      </c>
      <c r="B283" s="8" t="s">
        <v>712</v>
      </c>
      <c r="C283" s="8" t="s">
        <v>27</v>
      </c>
      <c r="D283" s="121">
        <f>VLOOKUP(A283,BKE!C652:H1062,5,0)</f>
        <v>3499.1799999999994</v>
      </c>
      <c r="E283" s="126"/>
      <c r="F283" s="122">
        <f t="shared" ref="F283:F300" si="21">E283*D283</f>
        <v>0</v>
      </c>
      <c r="G283" s="123"/>
      <c r="H283" s="124"/>
      <c r="I283" s="498">
        <f t="shared" si="19"/>
        <v>0</v>
      </c>
      <c r="J283" s="125">
        <f t="shared" si="19"/>
        <v>0</v>
      </c>
      <c r="K283" s="126"/>
      <c r="L283" s="120">
        <f t="shared" si="20"/>
        <v>0</v>
      </c>
    </row>
    <row r="284" spans="1:12" s="116" customFormat="1" ht="25.5" customHeight="1">
      <c r="A284" s="6" t="s">
        <v>711</v>
      </c>
      <c r="B284" s="8" t="s">
        <v>713</v>
      </c>
      <c r="C284" s="8" t="s">
        <v>463</v>
      </c>
      <c r="D284" s="121">
        <v>12000</v>
      </c>
      <c r="E284" s="126"/>
      <c r="F284" s="122">
        <f t="shared" si="21"/>
        <v>0</v>
      </c>
      <c r="G284" s="123"/>
      <c r="H284" s="124"/>
      <c r="I284" s="498">
        <f t="shared" si="19"/>
        <v>0</v>
      </c>
      <c r="J284" s="125">
        <f t="shared" si="19"/>
        <v>0</v>
      </c>
      <c r="K284" s="126"/>
      <c r="L284" s="120">
        <f t="shared" si="20"/>
        <v>0</v>
      </c>
    </row>
    <row r="285" spans="1:12" s="116" customFormat="1" ht="25.5" customHeight="1">
      <c r="A285" s="6" t="s">
        <v>664</v>
      </c>
      <c r="B285" s="8" t="s">
        <v>665</v>
      </c>
      <c r="C285" s="8" t="s">
        <v>463</v>
      </c>
      <c r="D285" s="121" t="str">
        <f>VLOOKUP(A285,BKE!C654:H1064,5,0)</f>
        <v>0</v>
      </c>
      <c r="E285" s="126"/>
      <c r="F285" s="122">
        <f t="shared" si="21"/>
        <v>0</v>
      </c>
      <c r="G285" s="123"/>
      <c r="H285" s="124"/>
      <c r="I285" s="498">
        <f t="shared" si="19"/>
        <v>0</v>
      </c>
      <c r="J285" s="125">
        <f t="shared" si="19"/>
        <v>0</v>
      </c>
      <c r="K285" s="126"/>
      <c r="L285" s="120">
        <f t="shared" si="20"/>
        <v>0</v>
      </c>
    </row>
    <row r="286" spans="1:12" s="116" customFormat="1" ht="25.5" customHeight="1">
      <c r="A286" s="6" t="s">
        <v>714</v>
      </c>
      <c r="B286" s="8" t="s">
        <v>716</v>
      </c>
      <c r="C286" s="8" t="s">
        <v>99</v>
      </c>
      <c r="D286" s="121">
        <f>VLOOKUP(A286,BKE!C655:H1065,5,0)</f>
        <v>3000</v>
      </c>
      <c r="E286" s="126"/>
      <c r="F286" s="122">
        <f t="shared" si="21"/>
        <v>0</v>
      </c>
      <c r="G286" s="123"/>
      <c r="H286" s="124"/>
      <c r="I286" s="498">
        <f t="shared" si="19"/>
        <v>0</v>
      </c>
      <c r="J286" s="125">
        <f t="shared" si="19"/>
        <v>0</v>
      </c>
      <c r="K286" s="126"/>
      <c r="L286" s="120">
        <f t="shared" si="20"/>
        <v>0</v>
      </c>
    </row>
    <row r="287" spans="1:12" s="116" customFormat="1" ht="25.5" customHeight="1">
      <c r="A287" s="6" t="s">
        <v>715</v>
      </c>
      <c r="B287" s="8" t="s">
        <v>717</v>
      </c>
      <c r="C287" s="8" t="s">
        <v>99</v>
      </c>
      <c r="D287" s="121">
        <f>VLOOKUP(A287,BKE!C656:H1066,5,0)</f>
        <v>6000</v>
      </c>
      <c r="E287" s="126"/>
      <c r="F287" s="122">
        <f t="shared" si="21"/>
        <v>0</v>
      </c>
      <c r="G287" s="123"/>
      <c r="H287" s="124"/>
      <c r="I287" s="498">
        <f t="shared" si="19"/>
        <v>0</v>
      </c>
      <c r="J287" s="125">
        <f t="shared" si="19"/>
        <v>0</v>
      </c>
      <c r="K287" s="126"/>
      <c r="L287" s="120">
        <f t="shared" si="20"/>
        <v>0</v>
      </c>
    </row>
    <row r="288" spans="1:12" s="116" customFormat="1" ht="25.5" customHeight="1">
      <c r="A288" s="6" t="s">
        <v>651</v>
      </c>
      <c r="B288" s="8" t="s">
        <v>628</v>
      </c>
      <c r="C288" s="8" t="s">
        <v>99</v>
      </c>
      <c r="D288" s="121">
        <f>VLOOKUP(A288,BKE!C657:H1067,5,0)</f>
        <v>7171.58</v>
      </c>
      <c r="E288" s="126"/>
      <c r="F288" s="122">
        <f t="shared" si="21"/>
        <v>0</v>
      </c>
      <c r="G288" s="123"/>
      <c r="H288" s="124"/>
      <c r="I288" s="498">
        <f t="shared" si="19"/>
        <v>0</v>
      </c>
      <c r="J288" s="125">
        <f t="shared" si="19"/>
        <v>0</v>
      </c>
      <c r="K288" s="126"/>
      <c r="L288" s="120">
        <f t="shared" si="20"/>
        <v>0</v>
      </c>
    </row>
    <row r="289" spans="1:12" s="116" customFormat="1" ht="25.5" customHeight="1">
      <c r="A289" s="6" t="s">
        <v>636</v>
      </c>
      <c r="B289" s="8" t="s">
        <v>616</v>
      </c>
      <c r="C289" s="8" t="s">
        <v>617</v>
      </c>
      <c r="D289" s="121">
        <f>VLOOKUP(A289,BKE!C658:H1068,5,0)</f>
        <v>4000</v>
      </c>
      <c r="E289" s="126"/>
      <c r="F289" s="122">
        <f t="shared" si="21"/>
        <v>0</v>
      </c>
      <c r="G289" s="123"/>
      <c r="H289" s="124"/>
      <c r="I289" s="498">
        <f t="shared" si="19"/>
        <v>0</v>
      </c>
      <c r="J289" s="125">
        <f t="shared" si="19"/>
        <v>0</v>
      </c>
      <c r="K289" s="126"/>
      <c r="L289" s="120">
        <f t="shared" si="20"/>
        <v>0</v>
      </c>
    </row>
    <row r="290" spans="1:12" s="116" customFormat="1" ht="25.5" customHeight="1">
      <c r="A290" s="6" t="s">
        <v>652</v>
      </c>
      <c r="B290" s="8" t="s">
        <v>630</v>
      </c>
      <c r="C290" s="8" t="s">
        <v>27</v>
      </c>
      <c r="D290" s="121">
        <f>VLOOKUP(A290,BKE!C660:H1069,5,0)</f>
        <v>5701.4</v>
      </c>
      <c r="E290" s="126"/>
      <c r="F290" s="122">
        <f t="shared" si="21"/>
        <v>0</v>
      </c>
      <c r="G290" s="123"/>
      <c r="H290" s="124"/>
      <c r="I290" s="498">
        <f t="shared" si="19"/>
        <v>0</v>
      </c>
      <c r="J290" s="125">
        <f t="shared" si="19"/>
        <v>0</v>
      </c>
      <c r="K290" s="126"/>
      <c r="L290" s="120">
        <f t="shared" si="20"/>
        <v>0</v>
      </c>
    </row>
    <row r="291" spans="1:12" s="116" customFormat="1" ht="25.5" customHeight="1">
      <c r="A291" s="6" t="s">
        <v>718</v>
      </c>
      <c r="B291" s="8" t="s">
        <v>720</v>
      </c>
      <c r="C291" s="8" t="s">
        <v>76</v>
      </c>
      <c r="D291" s="121" t="str">
        <f>VLOOKUP(A291,BKE!C661:H1070,5,0)</f>
        <v>0</v>
      </c>
      <c r="E291" s="126"/>
      <c r="F291" s="122">
        <f t="shared" si="21"/>
        <v>0</v>
      </c>
      <c r="G291" s="123"/>
      <c r="H291" s="124"/>
      <c r="I291" s="498">
        <f t="shared" si="19"/>
        <v>0</v>
      </c>
      <c r="J291" s="125">
        <f t="shared" si="19"/>
        <v>0</v>
      </c>
      <c r="K291" s="126"/>
      <c r="L291" s="120">
        <f t="shared" si="20"/>
        <v>0</v>
      </c>
    </row>
    <row r="292" spans="1:12" s="116" customFormat="1" ht="25.5" customHeight="1">
      <c r="A292" s="6" t="s">
        <v>719</v>
      </c>
      <c r="B292" s="8" t="s">
        <v>721</v>
      </c>
      <c r="C292" s="8" t="s">
        <v>76</v>
      </c>
      <c r="D292" s="121" t="str">
        <f>VLOOKUP(A292,BKE!C662:H1071,5,0)</f>
        <v>0</v>
      </c>
      <c r="E292" s="126"/>
      <c r="F292" s="122">
        <f t="shared" si="21"/>
        <v>0</v>
      </c>
      <c r="G292" s="123"/>
      <c r="H292" s="124"/>
      <c r="I292" s="498">
        <f t="shared" si="19"/>
        <v>0</v>
      </c>
      <c r="J292" s="125">
        <f t="shared" si="19"/>
        <v>0</v>
      </c>
      <c r="K292" s="126"/>
      <c r="L292" s="120">
        <f t="shared" si="20"/>
        <v>0</v>
      </c>
    </row>
    <row r="293" spans="1:12" s="116" customFormat="1" ht="25.5" customHeight="1">
      <c r="A293" s="6" t="s">
        <v>637</v>
      </c>
      <c r="B293" s="8" t="s">
        <v>618</v>
      </c>
      <c r="C293" s="8" t="s">
        <v>27</v>
      </c>
      <c r="D293" s="121">
        <f>VLOOKUP(A293,BKE!C663:H1072,5,0)</f>
        <v>14969.765000000001</v>
      </c>
      <c r="E293" s="126"/>
      <c r="F293" s="122">
        <f t="shared" si="21"/>
        <v>0</v>
      </c>
      <c r="G293" s="123"/>
      <c r="H293" s="124"/>
      <c r="I293" s="498">
        <f t="shared" si="19"/>
        <v>0</v>
      </c>
      <c r="J293" s="125">
        <f t="shared" si="19"/>
        <v>0</v>
      </c>
      <c r="K293" s="126"/>
      <c r="L293" s="120">
        <f t="shared" si="20"/>
        <v>0</v>
      </c>
    </row>
    <row r="294" spans="1:12" s="116" customFormat="1" ht="25.5" customHeight="1">
      <c r="A294" s="6" t="s">
        <v>943</v>
      </c>
      <c r="B294" s="8" t="s">
        <v>950</v>
      </c>
      <c r="C294" s="8" t="s">
        <v>76</v>
      </c>
      <c r="D294" s="121">
        <f>VLOOKUP(A294,BKE!C664:H1073,5,0)</f>
        <v>8568.68</v>
      </c>
      <c r="E294" s="126"/>
      <c r="F294" s="122">
        <f t="shared" si="21"/>
        <v>0</v>
      </c>
      <c r="G294" s="123"/>
      <c r="H294" s="124"/>
      <c r="I294" s="498">
        <f t="shared" si="19"/>
        <v>0</v>
      </c>
      <c r="J294" s="125">
        <f t="shared" si="19"/>
        <v>0</v>
      </c>
      <c r="K294" s="126"/>
      <c r="L294" s="120">
        <f t="shared" si="20"/>
        <v>0</v>
      </c>
    </row>
    <row r="295" spans="1:12" s="116" customFormat="1" ht="25.5" customHeight="1">
      <c r="A295" s="6" t="s">
        <v>944</v>
      </c>
      <c r="B295" s="8" t="s">
        <v>951</v>
      </c>
      <c r="C295" s="8" t="s">
        <v>76</v>
      </c>
      <c r="D295" s="121">
        <f>VLOOKUP(A295,BKE!C665:H1074,5,0)</f>
        <v>8000</v>
      </c>
      <c r="E295" s="126"/>
      <c r="F295" s="122">
        <f t="shared" si="21"/>
        <v>0</v>
      </c>
      <c r="G295" s="123"/>
      <c r="H295" s="124"/>
      <c r="I295" s="498">
        <f t="shared" si="19"/>
        <v>0</v>
      </c>
      <c r="J295" s="125">
        <f t="shared" si="19"/>
        <v>0</v>
      </c>
      <c r="K295" s="126"/>
      <c r="L295" s="120">
        <f t="shared" si="20"/>
        <v>0</v>
      </c>
    </row>
    <row r="296" spans="1:12" s="116" customFormat="1" ht="25.5" customHeight="1">
      <c r="A296" s="6" t="s">
        <v>945</v>
      </c>
      <c r="B296" s="8" t="s">
        <v>952</v>
      </c>
      <c r="C296" s="8" t="s">
        <v>76</v>
      </c>
      <c r="D296" s="121">
        <f>VLOOKUP(A296,BKE!C666:H1075,5,0)</f>
        <v>8000</v>
      </c>
      <c r="E296" s="126"/>
      <c r="F296" s="122">
        <f t="shared" si="21"/>
        <v>0</v>
      </c>
      <c r="G296" s="123"/>
      <c r="H296" s="124"/>
      <c r="I296" s="498">
        <f t="shared" si="19"/>
        <v>0</v>
      </c>
      <c r="J296" s="125">
        <f t="shared" si="19"/>
        <v>0</v>
      </c>
      <c r="K296" s="126"/>
      <c r="L296" s="120">
        <f t="shared" si="20"/>
        <v>0</v>
      </c>
    </row>
    <row r="297" spans="1:12" s="116" customFormat="1" ht="25.5" customHeight="1">
      <c r="A297" s="6" t="s">
        <v>946</v>
      </c>
      <c r="B297" s="8" t="s">
        <v>953</v>
      </c>
      <c r="C297" s="8" t="s">
        <v>76</v>
      </c>
      <c r="D297" s="121">
        <f>VLOOKUP(A297,BKE!C667:H1076,5,0)</f>
        <v>4003.45</v>
      </c>
      <c r="E297" s="126"/>
      <c r="F297" s="122">
        <f t="shared" si="21"/>
        <v>0</v>
      </c>
      <c r="G297" s="123"/>
      <c r="H297" s="124"/>
      <c r="I297" s="498">
        <f t="shared" si="19"/>
        <v>0</v>
      </c>
      <c r="J297" s="125">
        <f t="shared" si="19"/>
        <v>0</v>
      </c>
      <c r="K297" s="126"/>
      <c r="L297" s="120">
        <f t="shared" si="20"/>
        <v>0</v>
      </c>
    </row>
    <row r="298" spans="1:12" s="116" customFormat="1" ht="25.5" customHeight="1">
      <c r="A298" s="6" t="s">
        <v>947</v>
      </c>
      <c r="B298" s="8" t="s">
        <v>954</v>
      </c>
      <c r="C298" s="8" t="s">
        <v>76</v>
      </c>
      <c r="D298" s="121">
        <f>VLOOKUP(A298,BKE!C668:H1077,5,0)</f>
        <v>4260.28</v>
      </c>
      <c r="E298" s="126"/>
      <c r="F298" s="122">
        <f t="shared" si="21"/>
        <v>0</v>
      </c>
      <c r="G298" s="123"/>
      <c r="H298" s="124"/>
      <c r="I298" s="498">
        <f t="shared" si="19"/>
        <v>0</v>
      </c>
      <c r="J298" s="125">
        <f t="shared" si="19"/>
        <v>0</v>
      </c>
      <c r="K298" s="126"/>
      <c r="L298" s="120">
        <f t="shared" si="20"/>
        <v>0</v>
      </c>
    </row>
    <row r="299" spans="1:12" s="116" customFormat="1" ht="25.5" customHeight="1">
      <c r="A299" s="6" t="s">
        <v>948</v>
      </c>
      <c r="B299" s="8" t="s">
        <v>955</v>
      </c>
      <c r="C299" s="8" t="s">
        <v>76</v>
      </c>
      <c r="D299" s="121" t="str">
        <f>VLOOKUP(A299,BKE!C669:H1078,5,0)</f>
        <v>0</v>
      </c>
      <c r="E299" s="126"/>
      <c r="F299" s="122">
        <f t="shared" si="21"/>
        <v>0</v>
      </c>
      <c r="G299" s="123"/>
      <c r="H299" s="124"/>
      <c r="I299" s="498">
        <f t="shared" si="19"/>
        <v>0</v>
      </c>
      <c r="J299" s="125">
        <f t="shared" si="19"/>
        <v>0</v>
      </c>
      <c r="K299" s="126"/>
      <c r="L299" s="120">
        <f t="shared" si="20"/>
        <v>0</v>
      </c>
    </row>
    <row r="300" spans="1:12" s="116" customFormat="1" ht="25.5" customHeight="1">
      <c r="A300" s="6">
        <v>60101001</v>
      </c>
      <c r="B300" s="8" t="s">
        <v>722</v>
      </c>
      <c r="C300" s="8" t="s">
        <v>76</v>
      </c>
      <c r="D300" s="121" t="str">
        <f>VLOOKUP(A300,BKE!C664:H1073,5,0)</f>
        <v>0</v>
      </c>
      <c r="E300" s="126"/>
      <c r="F300" s="122">
        <f t="shared" si="21"/>
        <v>0</v>
      </c>
      <c r="G300" s="123"/>
      <c r="H300" s="124"/>
      <c r="I300" s="498">
        <f t="shared" si="19"/>
        <v>0</v>
      </c>
      <c r="J300" s="125">
        <f t="shared" si="19"/>
        <v>0</v>
      </c>
      <c r="K300" s="126"/>
      <c r="L300" s="120">
        <f t="shared" si="20"/>
        <v>0</v>
      </c>
    </row>
    <row r="301" spans="1:12" s="248" customFormat="1" ht="25.5" customHeight="1">
      <c r="A301" s="143"/>
      <c r="B301" s="143" t="s">
        <v>474</v>
      </c>
      <c r="C301" s="143"/>
      <c r="D301" s="121"/>
      <c r="E301" s="246"/>
      <c r="F301" s="247">
        <f>SUM(F282:F300)</f>
        <v>0</v>
      </c>
      <c r="G301" s="247"/>
      <c r="H301" s="247">
        <f>SUM(H282:H300)</f>
        <v>0</v>
      </c>
      <c r="I301" s="499"/>
      <c r="J301" s="247">
        <f>SUM(J282:J300)</f>
        <v>0</v>
      </c>
      <c r="K301" s="246"/>
      <c r="L301" s="247">
        <f>SUM(L282:L300)</f>
        <v>0</v>
      </c>
    </row>
    <row r="302" spans="1:12" s="116" customFormat="1" ht="25.5" customHeight="1">
      <c r="A302" s="18"/>
      <c r="B302" s="136" t="s">
        <v>732</v>
      </c>
      <c r="C302" s="18"/>
      <c r="D302" s="18"/>
      <c r="E302" s="18"/>
      <c r="F302" s="18"/>
      <c r="G302" s="18"/>
      <c r="H302" s="18"/>
      <c r="I302" s="501"/>
      <c r="J302" s="18"/>
      <c r="K302" s="18"/>
      <c r="L302" s="18"/>
    </row>
    <row r="303" spans="1:12" s="116" customFormat="1" ht="25.5" customHeight="1">
      <c r="A303" s="6">
        <v>1274</v>
      </c>
      <c r="B303" s="8" t="s">
        <v>608</v>
      </c>
      <c r="C303" s="8" t="s">
        <v>48</v>
      </c>
      <c r="D303" s="121" t="str">
        <f>VLOOKUP(A303,BKE!C651:H1061,5,0)</f>
        <v>0</v>
      </c>
      <c r="E303" s="126"/>
      <c r="F303" s="122">
        <f>E303*D303</f>
        <v>0</v>
      </c>
      <c r="G303" s="123"/>
      <c r="H303" s="124"/>
      <c r="I303" s="498">
        <f t="shared" ref="I303:J335" si="22">E303+G303-K303</f>
        <v>0</v>
      </c>
      <c r="J303" s="125">
        <f t="shared" si="22"/>
        <v>0</v>
      </c>
      <c r="K303" s="126"/>
      <c r="L303" s="120">
        <f t="shared" ref="L303:L335" si="23">K303*D303</f>
        <v>0</v>
      </c>
    </row>
    <row r="304" spans="1:12" s="116" customFormat="1" ht="25.5" customHeight="1">
      <c r="A304" s="6">
        <v>1538</v>
      </c>
      <c r="B304" s="8" t="s">
        <v>830</v>
      </c>
      <c r="C304" s="8" t="s">
        <v>48</v>
      </c>
      <c r="D304" s="121" t="str">
        <f>VLOOKUP(A304,BKE!C652:H1062,5,0)</f>
        <v>0</v>
      </c>
      <c r="E304" s="126"/>
      <c r="F304" s="122">
        <f t="shared" ref="F304:F343" si="24">E304*D304</f>
        <v>0</v>
      </c>
      <c r="G304" s="123"/>
      <c r="H304" s="124"/>
      <c r="I304" s="498">
        <f>E304+G304-K304</f>
        <v>0</v>
      </c>
      <c r="J304" s="125">
        <f t="shared" si="22"/>
        <v>0</v>
      </c>
      <c r="K304" s="126"/>
      <c r="L304" s="120">
        <f>K304*D304</f>
        <v>0</v>
      </c>
    </row>
    <row r="305" spans="1:12" s="116" customFormat="1" ht="25.5" customHeight="1">
      <c r="A305" s="6">
        <v>1689</v>
      </c>
      <c r="B305" s="8" t="s">
        <v>680</v>
      </c>
      <c r="C305" s="8" t="s">
        <v>48</v>
      </c>
      <c r="D305" s="121" t="str">
        <f>VLOOKUP(A305,BKE!C653:H1063,5,0)</f>
        <v>0</v>
      </c>
      <c r="E305" s="126"/>
      <c r="F305" s="122">
        <f t="shared" si="24"/>
        <v>0</v>
      </c>
      <c r="G305" s="123"/>
      <c r="H305" s="124"/>
      <c r="I305" s="498">
        <f t="shared" si="22"/>
        <v>0</v>
      </c>
      <c r="J305" s="125">
        <f t="shared" si="22"/>
        <v>0</v>
      </c>
      <c r="K305" s="126"/>
      <c r="L305" s="120">
        <f t="shared" si="23"/>
        <v>0</v>
      </c>
    </row>
    <row r="306" spans="1:12" s="116" customFormat="1" ht="25.5" customHeight="1">
      <c r="A306" s="6">
        <v>1757</v>
      </c>
      <c r="B306" s="8" t="s">
        <v>609</v>
      </c>
      <c r="C306" s="8" t="s">
        <v>75</v>
      </c>
      <c r="D306" s="121" t="str">
        <f>VLOOKUP(A306,BKE!C654:H1064,5,0)</f>
        <v>0</v>
      </c>
      <c r="E306" s="126"/>
      <c r="F306" s="122">
        <f t="shared" si="24"/>
        <v>0</v>
      </c>
      <c r="G306" s="123"/>
      <c r="H306" s="124"/>
      <c r="I306" s="498">
        <f t="shared" si="22"/>
        <v>0</v>
      </c>
      <c r="J306" s="125">
        <f t="shared" si="22"/>
        <v>0</v>
      </c>
      <c r="K306" s="126"/>
      <c r="L306" s="120">
        <f t="shared" si="23"/>
        <v>0</v>
      </c>
    </row>
    <row r="307" spans="1:12" s="116" customFormat="1" ht="25.5" customHeight="1">
      <c r="A307" s="6">
        <v>2145</v>
      </c>
      <c r="B307" s="8" t="s">
        <v>610</v>
      </c>
      <c r="C307" s="8" t="s">
        <v>48</v>
      </c>
      <c r="D307" s="121" t="str">
        <f>VLOOKUP(A307,BKE!C655:H1065,5,0)</f>
        <v>0</v>
      </c>
      <c r="E307" s="126"/>
      <c r="F307" s="122">
        <f t="shared" si="24"/>
        <v>0</v>
      </c>
      <c r="G307" s="123"/>
      <c r="H307" s="124"/>
      <c r="I307" s="498">
        <f t="shared" si="22"/>
        <v>0</v>
      </c>
      <c r="J307" s="125">
        <f t="shared" si="22"/>
        <v>0</v>
      </c>
      <c r="K307" s="126"/>
      <c r="L307" s="120">
        <f t="shared" si="23"/>
        <v>0</v>
      </c>
    </row>
    <row r="308" spans="1:12" s="116" customFormat="1" ht="25.5" customHeight="1">
      <c r="A308" s="6">
        <v>2373</v>
      </c>
      <c r="B308" s="8" t="s">
        <v>749</v>
      </c>
      <c r="C308" s="8" t="s">
        <v>75</v>
      </c>
      <c r="D308" s="121" t="str">
        <f>VLOOKUP(A308,BKE!C656:H1066,5,0)</f>
        <v>0</v>
      </c>
      <c r="E308" s="126"/>
      <c r="F308" s="122">
        <f t="shared" si="24"/>
        <v>0</v>
      </c>
      <c r="G308" s="123"/>
      <c r="H308" s="124"/>
      <c r="I308" s="498">
        <f>E308+G308-K308</f>
        <v>0</v>
      </c>
      <c r="J308" s="125">
        <f t="shared" si="22"/>
        <v>0</v>
      </c>
      <c r="K308" s="126"/>
      <c r="L308" s="120">
        <f>K308*D308</f>
        <v>0</v>
      </c>
    </row>
    <row r="309" spans="1:12" s="116" customFormat="1" ht="25.5" customHeight="1">
      <c r="A309" s="6">
        <v>2582</v>
      </c>
      <c r="B309" s="8" t="s">
        <v>908</v>
      </c>
      <c r="C309" s="8" t="s">
        <v>75</v>
      </c>
      <c r="D309" s="121" t="str">
        <f>VLOOKUP(A309,BKE!C657:H1067,5,0)</f>
        <v>0</v>
      </c>
      <c r="E309" s="126"/>
      <c r="F309" s="122">
        <f t="shared" si="24"/>
        <v>0</v>
      </c>
      <c r="G309" s="123"/>
      <c r="H309" s="124"/>
      <c r="I309" s="498">
        <f t="shared" si="22"/>
        <v>0</v>
      </c>
      <c r="J309" s="125">
        <f t="shared" si="22"/>
        <v>0</v>
      </c>
      <c r="K309" s="126"/>
      <c r="L309" s="120">
        <f t="shared" si="23"/>
        <v>0</v>
      </c>
    </row>
    <row r="310" spans="1:12" s="116" customFormat="1" ht="25.5" customHeight="1">
      <c r="A310" s="6">
        <v>2583</v>
      </c>
      <c r="B310" s="8" t="s">
        <v>909</v>
      </c>
      <c r="C310" s="8"/>
      <c r="D310" s="121" t="str">
        <f>VLOOKUP(A310,BKE!C658:H1068,5,0)</f>
        <v>0</v>
      </c>
      <c r="E310" s="126"/>
      <c r="F310" s="122">
        <f t="shared" si="24"/>
        <v>0</v>
      </c>
      <c r="G310" s="123"/>
      <c r="H310" s="124"/>
      <c r="I310" s="498">
        <f t="shared" si="22"/>
        <v>0</v>
      </c>
      <c r="J310" s="125">
        <f t="shared" si="22"/>
        <v>0</v>
      </c>
      <c r="K310" s="126"/>
      <c r="L310" s="120">
        <f t="shared" si="23"/>
        <v>0</v>
      </c>
    </row>
    <row r="311" spans="1:12" s="116" customFormat="1" ht="25.5" customHeight="1">
      <c r="A311" s="6">
        <v>7415</v>
      </c>
      <c r="B311" s="8" t="s">
        <v>611</v>
      </c>
      <c r="C311" s="8" t="s">
        <v>75</v>
      </c>
      <c r="D311" s="121" t="str">
        <f>VLOOKUP(A311,BKE!C658:H1068,5,0)</f>
        <v>0</v>
      </c>
      <c r="E311" s="126"/>
      <c r="F311" s="122">
        <f t="shared" si="24"/>
        <v>0</v>
      </c>
      <c r="G311" s="123"/>
      <c r="H311" s="124"/>
      <c r="I311" s="498">
        <f t="shared" si="22"/>
        <v>0</v>
      </c>
      <c r="J311" s="125">
        <f t="shared" si="22"/>
        <v>0</v>
      </c>
      <c r="K311" s="126"/>
      <c r="L311" s="120">
        <f t="shared" si="23"/>
        <v>0</v>
      </c>
    </row>
    <row r="312" spans="1:12" s="116" customFormat="1" ht="25.5" customHeight="1">
      <c r="A312" s="6">
        <v>7615</v>
      </c>
      <c r="B312" s="8" t="s">
        <v>612</v>
      </c>
      <c r="C312" s="8" t="s">
        <v>75</v>
      </c>
      <c r="D312" s="121" t="str">
        <f>VLOOKUP(A312,BKE!C660:H1069,5,0)</f>
        <v>0</v>
      </c>
      <c r="E312" s="126"/>
      <c r="F312" s="122">
        <f t="shared" si="24"/>
        <v>0</v>
      </c>
      <c r="G312" s="123"/>
      <c r="H312" s="124"/>
      <c r="I312" s="498">
        <f t="shared" si="22"/>
        <v>0</v>
      </c>
      <c r="J312" s="125">
        <f t="shared" si="22"/>
        <v>0</v>
      </c>
      <c r="K312" s="126"/>
      <c r="L312" s="120">
        <f t="shared" si="23"/>
        <v>0</v>
      </c>
    </row>
    <row r="313" spans="1:12" s="116" customFormat="1" ht="25.5" customHeight="1">
      <c r="A313" s="6" t="s">
        <v>682</v>
      </c>
      <c r="B313" s="8" t="s">
        <v>629</v>
      </c>
      <c r="C313" s="8" t="s">
        <v>99</v>
      </c>
      <c r="D313" s="121" t="str">
        <f>VLOOKUP(A313,BKE!C661:H1070,5,0)</f>
        <v>0</v>
      </c>
      <c r="E313" s="126"/>
      <c r="F313" s="122">
        <f t="shared" si="24"/>
        <v>0</v>
      </c>
      <c r="G313" s="123"/>
      <c r="H313" s="124"/>
      <c r="I313" s="498">
        <f t="shared" si="22"/>
        <v>0</v>
      </c>
      <c r="J313" s="125">
        <f t="shared" si="22"/>
        <v>0</v>
      </c>
      <c r="K313" s="126"/>
      <c r="L313" s="120">
        <f t="shared" si="23"/>
        <v>0</v>
      </c>
    </row>
    <row r="314" spans="1:12" s="116" customFormat="1" ht="25.5" customHeight="1">
      <c r="A314" s="6" t="s">
        <v>683</v>
      </c>
      <c r="B314" s="8" t="s">
        <v>681</v>
      </c>
      <c r="C314" s="8" t="s">
        <v>99</v>
      </c>
      <c r="D314" s="121" t="str">
        <f>VLOOKUP(A314,BKE!C662:H1071,5,0)</f>
        <v>0</v>
      </c>
      <c r="E314" s="126"/>
      <c r="F314" s="122">
        <f t="shared" si="24"/>
        <v>0</v>
      </c>
      <c r="G314" s="123"/>
      <c r="H314" s="124"/>
      <c r="I314" s="498">
        <f t="shared" si="22"/>
        <v>0</v>
      </c>
      <c r="J314" s="125">
        <f t="shared" si="22"/>
        <v>0</v>
      </c>
      <c r="K314" s="126"/>
      <c r="L314" s="120">
        <f t="shared" si="23"/>
        <v>0</v>
      </c>
    </row>
    <row r="315" spans="1:12" s="116" customFormat="1" ht="25.5" customHeight="1">
      <c r="A315" s="8" t="s">
        <v>816</v>
      </c>
      <c r="B315" s="8" t="s">
        <v>631</v>
      </c>
      <c r="C315" s="8" t="s">
        <v>4</v>
      </c>
      <c r="D315" s="121">
        <f>VLOOKUP(A315,BKE!C663:H1072,5,0)</f>
        <v>110000</v>
      </c>
      <c r="E315" s="126"/>
      <c r="F315" s="122">
        <f t="shared" si="24"/>
        <v>0</v>
      </c>
      <c r="G315" s="123"/>
      <c r="H315" s="124"/>
      <c r="I315" s="498">
        <f t="shared" si="22"/>
        <v>0</v>
      </c>
      <c r="J315" s="125">
        <f t="shared" si="22"/>
        <v>0</v>
      </c>
      <c r="K315" s="126"/>
      <c r="L315" s="120">
        <f t="shared" si="23"/>
        <v>0</v>
      </c>
    </row>
    <row r="316" spans="1:12" s="116" customFormat="1" ht="25.5" customHeight="1">
      <c r="A316" s="8" t="s">
        <v>806</v>
      </c>
      <c r="B316" s="129" t="s">
        <v>548</v>
      </c>
      <c r="C316" s="8" t="s">
        <v>99</v>
      </c>
      <c r="D316" s="121">
        <f>VLOOKUP(A316,BKE!C664:H1073,5,0)</f>
        <v>13949.8</v>
      </c>
      <c r="E316" s="126"/>
      <c r="F316" s="122">
        <f t="shared" si="24"/>
        <v>0</v>
      </c>
      <c r="G316" s="123"/>
      <c r="H316" s="124"/>
      <c r="I316" s="498">
        <f t="shared" si="22"/>
        <v>0</v>
      </c>
      <c r="J316" s="125">
        <f t="shared" si="22"/>
        <v>0</v>
      </c>
      <c r="K316" s="126"/>
      <c r="L316" s="120">
        <f t="shared" si="23"/>
        <v>0</v>
      </c>
    </row>
    <row r="317" spans="1:12" s="116" customFormat="1" ht="25.5" customHeight="1">
      <c r="A317" s="8" t="s">
        <v>821</v>
      </c>
      <c r="B317" s="129" t="s">
        <v>633</v>
      </c>
      <c r="C317" s="8" t="s">
        <v>4</v>
      </c>
      <c r="D317" s="121" t="str">
        <f>VLOOKUP(A317,BKE!C665:H1074,5,0)</f>
        <v>0</v>
      </c>
      <c r="E317" s="126"/>
      <c r="F317" s="122">
        <f t="shared" si="24"/>
        <v>0</v>
      </c>
      <c r="G317" s="123"/>
      <c r="H317" s="124"/>
      <c r="I317" s="498">
        <f t="shared" si="22"/>
        <v>0</v>
      </c>
      <c r="J317" s="125">
        <f t="shared" si="22"/>
        <v>0</v>
      </c>
      <c r="K317" s="126"/>
      <c r="L317" s="120">
        <f t="shared" si="23"/>
        <v>0</v>
      </c>
    </row>
    <row r="318" spans="1:12" s="116" customFormat="1" ht="25.5" customHeight="1">
      <c r="A318" s="8" t="s">
        <v>662</v>
      </c>
      <c r="B318" s="129" t="s">
        <v>663</v>
      </c>
      <c r="C318" s="8" t="s">
        <v>76</v>
      </c>
      <c r="D318" s="121" t="str">
        <f>VLOOKUP(A318,BKE!C666:H1075,5,0)</f>
        <v>0</v>
      </c>
      <c r="E318" s="126"/>
      <c r="F318" s="122">
        <f t="shared" si="24"/>
        <v>0</v>
      </c>
      <c r="G318" s="123"/>
      <c r="H318" s="124"/>
      <c r="I318" s="498">
        <f t="shared" si="22"/>
        <v>0</v>
      </c>
      <c r="J318" s="125">
        <f t="shared" si="22"/>
        <v>0</v>
      </c>
      <c r="K318" s="126"/>
      <c r="L318" s="120">
        <f t="shared" si="23"/>
        <v>0</v>
      </c>
    </row>
    <row r="319" spans="1:12" s="116" customFormat="1" ht="25.5" customHeight="1">
      <c r="A319" s="8" t="s">
        <v>822</v>
      </c>
      <c r="B319" s="129" t="s">
        <v>654</v>
      </c>
      <c r="C319" s="8" t="s">
        <v>188</v>
      </c>
      <c r="D319" s="121">
        <f>VLOOKUP(A319,BKE!C667:H1076,5,0)</f>
        <v>73119.035000000003</v>
      </c>
      <c r="E319" s="126"/>
      <c r="F319" s="122">
        <f t="shared" si="24"/>
        <v>0</v>
      </c>
      <c r="G319" s="123"/>
      <c r="H319" s="124"/>
      <c r="I319" s="498">
        <f t="shared" si="22"/>
        <v>0</v>
      </c>
      <c r="J319" s="125">
        <f t="shared" si="22"/>
        <v>0</v>
      </c>
      <c r="K319" s="126"/>
      <c r="L319" s="120">
        <f t="shared" si="23"/>
        <v>0</v>
      </c>
    </row>
    <row r="320" spans="1:12" s="116" customFormat="1" ht="25.5" customHeight="1">
      <c r="A320" s="8" t="s">
        <v>653</v>
      </c>
      <c r="B320" s="129" t="s">
        <v>658</v>
      </c>
      <c r="C320" s="8" t="s">
        <v>188</v>
      </c>
      <c r="D320" s="121">
        <f>VLOOKUP(A320,BKE!C668:H1077,5,0)</f>
        <v>72571.710000000006</v>
      </c>
      <c r="E320" s="126"/>
      <c r="F320" s="122">
        <f t="shared" si="24"/>
        <v>0</v>
      </c>
      <c r="G320" s="123"/>
      <c r="H320" s="124"/>
      <c r="I320" s="498">
        <f t="shared" si="22"/>
        <v>0</v>
      </c>
      <c r="J320" s="125">
        <f t="shared" si="22"/>
        <v>0</v>
      </c>
      <c r="K320" s="126"/>
      <c r="L320" s="120">
        <f t="shared" si="23"/>
        <v>0</v>
      </c>
    </row>
    <row r="321" spans="1:12" s="116" customFormat="1" ht="25.5" customHeight="1">
      <c r="A321" s="8" t="s">
        <v>686</v>
      </c>
      <c r="B321" s="129" t="s">
        <v>687</v>
      </c>
      <c r="C321" s="8" t="s">
        <v>75</v>
      </c>
      <c r="D321" s="121" t="str">
        <f>VLOOKUP(A321,BKE!C669:H1078,5,0)</f>
        <v>0</v>
      </c>
      <c r="E321" s="126"/>
      <c r="F321" s="122">
        <f t="shared" si="24"/>
        <v>0</v>
      </c>
      <c r="G321" s="123"/>
      <c r="H321" s="124"/>
      <c r="I321" s="498">
        <f t="shared" si="22"/>
        <v>0</v>
      </c>
      <c r="J321" s="125">
        <f t="shared" si="22"/>
        <v>0</v>
      </c>
      <c r="K321" s="126"/>
      <c r="L321" s="120">
        <f t="shared" si="23"/>
        <v>0</v>
      </c>
    </row>
    <row r="322" spans="1:12" s="116" customFormat="1" ht="25.5" customHeight="1">
      <c r="A322" s="8" t="s">
        <v>688</v>
      </c>
      <c r="B322" s="129" t="s">
        <v>689</v>
      </c>
      <c r="C322" s="8" t="s">
        <v>75</v>
      </c>
      <c r="D322" s="121">
        <f>VLOOKUP(A322,BKE!C670:H1079,5,0)</f>
        <v>73600</v>
      </c>
      <c r="E322" s="126"/>
      <c r="F322" s="122">
        <f t="shared" si="24"/>
        <v>0</v>
      </c>
      <c r="G322" s="123"/>
      <c r="H322" s="124"/>
      <c r="I322" s="498">
        <f t="shared" si="22"/>
        <v>0</v>
      </c>
      <c r="J322" s="125">
        <f t="shared" si="22"/>
        <v>0</v>
      </c>
      <c r="K322" s="126"/>
      <c r="L322" s="120">
        <f t="shared" si="23"/>
        <v>0</v>
      </c>
    </row>
    <row r="323" spans="1:12" s="116" customFormat="1" ht="25.5" customHeight="1">
      <c r="A323" s="8" t="s">
        <v>690</v>
      </c>
      <c r="B323" s="129" t="s">
        <v>691</v>
      </c>
      <c r="C323" s="8" t="s">
        <v>75</v>
      </c>
      <c r="D323" s="121">
        <f>VLOOKUP(A323,BKE!C671:H1080,5,0)</f>
        <v>76000</v>
      </c>
      <c r="E323" s="126"/>
      <c r="F323" s="122">
        <f t="shared" si="24"/>
        <v>0</v>
      </c>
      <c r="G323" s="123"/>
      <c r="H323" s="124"/>
      <c r="I323" s="498">
        <f t="shared" si="22"/>
        <v>0</v>
      </c>
      <c r="J323" s="125">
        <f t="shared" si="22"/>
        <v>0</v>
      </c>
      <c r="K323" s="126"/>
      <c r="L323" s="120">
        <f t="shared" si="23"/>
        <v>0</v>
      </c>
    </row>
    <row r="324" spans="1:12" s="116" customFormat="1" ht="25.5" customHeight="1">
      <c r="A324" s="8" t="s">
        <v>692</v>
      </c>
      <c r="B324" s="129" t="s">
        <v>693</v>
      </c>
      <c r="C324" s="8" t="s">
        <v>75</v>
      </c>
      <c r="D324" s="121">
        <f>VLOOKUP(A324,BKE!C672:H1081,5,0)</f>
        <v>83600</v>
      </c>
      <c r="E324" s="126"/>
      <c r="F324" s="122">
        <f t="shared" si="24"/>
        <v>0</v>
      </c>
      <c r="G324" s="123"/>
      <c r="H324" s="124"/>
      <c r="I324" s="498">
        <f t="shared" si="22"/>
        <v>0</v>
      </c>
      <c r="J324" s="125">
        <f t="shared" si="22"/>
        <v>0</v>
      </c>
      <c r="K324" s="126"/>
      <c r="L324" s="120">
        <f t="shared" si="23"/>
        <v>0</v>
      </c>
    </row>
    <row r="325" spans="1:12" s="116" customFormat="1" ht="25.5" customHeight="1">
      <c r="A325" s="8" t="s">
        <v>656</v>
      </c>
      <c r="B325" s="129" t="s">
        <v>655</v>
      </c>
      <c r="C325" s="8" t="s">
        <v>188</v>
      </c>
      <c r="D325" s="121">
        <f>VLOOKUP(A325,BKE!C673:H1082,5,0)</f>
        <v>73092.625</v>
      </c>
      <c r="E325" s="126"/>
      <c r="F325" s="122">
        <f t="shared" si="24"/>
        <v>0</v>
      </c>
      <c r="G325" s="123"/>
      <c r="H325" s="124"/>
      <c r="I325" s="498">
        <f t="shared" si="22"/>
        <v>0</v>
      </c>
      <c r="J325" s="125">
        <f t="shared" si="22"/>
        <v>0</v>
      </c>
      <c r="K325" s="126"/>
      <c r="L325" s="120">
        <f t="shared" si="23"/>
        <v>0</v>
      </c>
    </row>
    <row r="326" spans="1:12" s="116" customFormat="1" ht="25.5" customHeight="1">
      <c r="A326" s="8" t="s">
        <v>694</v>
      </c>
      <c r="B326" s="129" t="s">
        <v>695</v>
      </c>
      <c r="C326" s="8" t="s">
        <v>99</v>
      </c>
      <c r="D326" s="121">
        <f>VLOOKUP(A326,BKE!C674:H1083,5,0)</f>
        <v>50000</v>
      </c>
      <c r="E326" s="126"/>
      <c r="F326" s="122">
        <f t="shared" si="24"/>
        <v>0</v>
      </c>
      <c r="G326" s="123"/>
      <c r="H326" s="124"/>
      <c r="I326" s="498">
        <f t="shared" si="22"/>
        <v>0</v>
      </c>
      <c r="J326" s="125">
        <f t="shared" si="22"/>
        <v>0</v>
      </c>
      <c r="K326" s="126"/>
      <c r="L326" s="120">
        <f t="shared" si="23"/>
        <v>0</v>
      </c>
    </row>
    <row r="327" spans="1:12" s="116" customFormat="1" ht="25.5" customHeight="1">
      <c r="A327" s="8" t="s">
        <v>657</v>
      </c>
      <c r="B327" s="129" t="s">
        <v>632</v>
      </c>
      <c r="C327" s="8" t="s">
        <v>4</v>
      </c>
      <c r="D327" s="121">
        <f>VLOOKUP(A327,BKE!C675:H1084,5,0)</f>
        <v>199981.19500000001</v>
      </c>
      <c r="E327" s="126"/>
      <c r="F327" s="122">
        <f t="shared" si="24"/>
        <v>0</v>
      </c>
      <c r="G327" s="123"/>
      <c r="H327" s="124"/>
      <c r="I327" s="498">
        <f t="shared" si="22"/>
        <v>0</v>
      </c>
      <c r="J327" s="125">
        <f t="shared" si="22"/>
        <v>0</v>
      </c>
      <c r="K327" s="126"/>
      <c r="L327" s="120">
        <f t="shared" si="23"/>
        <v>0</v>
      </c>
    </row>
    <row r="328" spans="1:12" s="116" customFormat="1" ht="25.5" customHeight="1">
      <c r="A328" s="8" t="s">
        <v>638</v>
      </c>
      <c r="B328" s="129" t="s">
        <v>619</v>
      </c>
      <c r="C328" s="8" t="s">
        <v>4</v>
      </c>
      <c r="D328" s="121">
        <f>VLOOKUP(A328,BKE!C676:H1085,5,0)</f>
        <v>185494.95499999999</v>
      </c>
      <c r="E328" s="126"/>
      <c r="F328" s="122">
        <f t="shared" si="24"/>
        <v>0</v>
      </c>
      <c r="G328" s="123"/>
      <c r="H328" s="124"/>
      <c r="I328" s="498">
        <f t="shared" si="22"/>
        <v>0</v>
      </c>
      <c r="J328" s="125">
        <f t="shared" si="22"/>
        <v>0</v>
      </c>
      <c r="K328" s="126"/>
      <c r="L328" s="120">
        <f t="shared" si="23"/>
        <v>0</v>
      </c>
    </row>
    <row r="329" spans="1:12" s="116" customFormat="1" ht="25.5" customHeight="1">
      <c r="A329" s="8" t="s">
        <v>667</v>
      </c>
      <c r="B329" s="129" t="s">
        <v>668</v>
      </c>
      <c r="C329" s="8" t="s">
        <v>4</v>
      </c>
      <c r="D329" s="121" t="str">
        <f>VLOOKUP(A329,BKE!C677:H1086,5,0)</f>
        <v>0</v>
      </c>
      <c r="E329" s="126"/>
      <c r="F329" s="122">
        <f t="shared" si="24"/>
        <v>0</v>
      </c>
      <c r="G329" s="123"/>
      <c r="H329" s="124"/>
      <c r="I329" s="498">
        <f t="shared" si="22"/>
        <v>0</v>
      </c>
      <c r="J329" s="125">
        <f t="shared" si="22"/>
        <v>0</v>
      </c>
      <c r="K329" s="126"/>
      <c r="L329" s="120">
        <f t="shared" si="23"/>
        <v>0</v>
      </c>
    </row>
    <row r="330" spans="1:12" s="116" customFormat="1" ht="25.5" customHeight="1">
      <c r="A330" s="8" t="s">
        <v>949</v>
      </c>
      <c r="B330" s="129" t="s">
        <v>957</v>
      </c>
      <c r="C330" s="8" t="s">
        <v>146</v>
      </c>
      <c r="D330" s="121">
        <f>VLOOKUP(A330,BKE!C678:H1087,5,0)</f>
        <v>36460</v>
      </c>
      <c r="E330" s="126"/>
      <c r="F330" s="122">
        <f t="shared" si="24"/>
        <v>0</v>
      </c>
      <c r="G330" s="123"/>
      <c r="H330" s="124"/>
      <c r="I330" s="498">
        <f t="shared" si="22"/>
        <v>0</v>
      </c>
      <c r="J330" s="125">
        <f t="shared" si="22"/>
        <v>0</v>
      </c>
      <c r="K330" s="126"/>
      <c r="L330" s="120">
        <f t="shared" si="23"/>
        <v>0</v>
      </c>
    </row>
    <row r="331" spans="1:12" s="116" customFormat="1" ht="25.5" customHeight="1">
      <c r="A331" s="8" t="s">
        <v>639</v>
      </c>
      <c r="B331" s="129" t="s">
        <v>620</v>
      </c>
      <c r="C331" s="8" t="s">
        <v>8</v>
      </c>
      <c r="D331" s="121">
        <f>VLOOKUP(A331,BKE!C678:H1087,5,0)</f>
        <v>27069.974137931029</v>
      </c>
      <c r="E331" s="126"/>
      <c r="F331" s="122">
        <f t="shared" si="24"/>
        <v>0</v>
      </c>
      <c r="G331" s="123"/>
      <c r="H331" s="124"/>
      <c r="I331" s="498">
        <f t="shared" si="22"/>
        <v>0</v>
      </c>
      <c r="J331" s="125">
        <f t="shared" si="22"/>
        <v>0</v>
      </c>
      <c r="K331" s="126"/>
      <c r="L331" s="120">
        <f t="shared" si="23"/>
        <v>0</v>
      </c>
    </row>
    <row r="332" spans="1:12" s="116" customFormat="1" ht="25.5" customHeight="1">
      <c r="A332" s="8" t="s">
        <v>907</v>
      </c>
      <c r="B332" s="129" t="s">
        <v>623</v>
      </c>
      <c r="C332" s="8" t="s">
        <v>75</v>
      </c>
      <c r="D332" s="121">
        <f>VLOOKUP(A332,BKE!C679:H1088,5,0)</f>
        <v>177571.56538461539</v>
      </c>
      <c r="E332" s="126"/>
      <c r="F332" s="122">
        <f t="shared" si="24"/>
        <v>0</v>
      </c>
      <c r="G332" s="123"/>
      <c r="H332" s="124"/>
      <c r="I332" s="498">
        <f t="shared" si="22"/>
        <v>0</v>
      </c>
      <c r="J332" s="125">
        <f t="shared" si="22"/>
        <v>0</v>
      </c>
      <c r="K332" s="126"/>
      <c r="L332" s="120">
        <f t="shared" si="23"/>
        <v>0</v>
      </c>
    </row>
    <row r="333" spans="1:12" s="116" customFormat="1" ht="25.5" customHeight="1">
      <c r="A333" s="8" t="s">
        <v>696</v>
      </c>
      <c r="B333" s="129" t="s">
        <v>697</v>
      </c>
      <c r="C333" s="8" t="s">
        <v>75</v>
      </c>
      <c r="D333" s="121" t="str">
        <f>VLOOKUP(A333,BKE!C680:H1089,5,0)</f>
        <v>0</v>
      </c>
      <c r="E333" s="126"/>
      <c r="F333" s="122">
        <f t="shared" si="24"/>
        <v>0</v>
      </c>
      <c r="G333" s="123"/>
      <c r="H333" s="124"/>
      <c r="I333" s="498">
        <f t="shared" si="22"/>
        <v>0</v>
      </c>
      <c r="J333" s="125">
        <f t="shared" si="22"/>
        <v>0</v>
      </c>
      <c r="K333" s="126"/>
      <c r="L333" s="120">
        <f t="shared" si="23"/>
        <v>0</v>
      </c>
    </row>
    <row r="334" spans="1:12" s="116" customFormat="1" ht="25.5" customHeight="1">
      <c r="A334" s="8" t="s">
        <v>918</v>
      </c>
      <c r="B334" s="129" t="s">
        <v>919</v>
      </c>
      <c r="C334" s="8" t="s">
        <v>115</v>
      </c>
      <c r="D334" s="121">
        <f>VLOOKUP(A334,BKE!C681:H1090,5,0)</f>
        <v>50000</v>
      </c>
      <c r="E334" s="126"/>
      <c r="F334" s="122">
        <f t="shared" si="24"/>
        <v>0</v>
      </c>
      <c r="G334" s="123"/>
      <c r="H334" s="124"/>
      <c r="I334" s="498">
        <f t="shared" si="22"/>
        <v>0</v>
      </c>
      <c r="J334" s="125">
        <f t="shared" si="22"/>
        <v>0</v>
      </c>
      <c r="K334" s="126"/>
      <c r="L334" s="120">
        <f t="shared" si="23"/>
        <v>0</v>
      </c>
    </row>
    <row r="335" spans="1:12" s="116" customFormat="1" ht="25.5" customHeight="1">
      <c r="A335" s="8" t="s">
        <v>640</v>
      </c>
      <c r="B335" s="8" t="s">
        <v>621</v>
      </c>
      <c r="C335" s="8" t="s">
        <v>622</v>
      </c>
      <c r="D335" s="121">
        <f>VLOOKUP(A335,BKE!C681:H1090,5,0)</f>
        <v>9500</v>
      </c>
      <c r="E335" s="126"/>
      <c r="F335" s="122">
        <f t="shared" si="24"/>
        <v>0</v>
      </c>
      <c r="G335" s="123"/>
      <c r="H335" s="124"/>
      <c r="I335" s="498">
        <f t="shared" si="22"/>
        <v>0</v>
      </c>
      <c r="J335" s="125">
        <f t="shared" si="22"/>
        <v>0</v>
      </c>
      <c r="K335" s="126"/>
      <c r="L335" s="120">
        <f t="shared" si="23"/>
        <v>0</v>
      </c>
    </row>
    <row r="336" spans="1:12" s="248" customFormat="1" ht="25.5" customHeight="1">
      <c r="A336" s="143"/>
      <c r="B336" s="143" t="s">
        <v>474</v>
      </c>
      <c r="C336" s="143"/>
      <c r="D336" s="121"/>
      <c r="E336" s="246"/>
      <c r="F336" s="247">
        <f>SUM(F303:F335)</f>
        <v>0</v>
      </c>
      <c r="G336" s="247"/>
      <c r="H336" s="247">
        <f>SUM(H303:H335)</f>
        <v>0</v>
      </c>
      <c r="I336" s="499"/>
      <c r="J336" s="247">
        <f>SUM(J303:J335)</f>
        <v>0</v>
      </c>
      <c r="K336" s="246"/>
      <c r="L336" s="247">
        <f>SUM(L303:L335)</f>
        <v>0</v>
      </c>
    </row>
    <row r="337" spans="1:12" s="116" customFormat="1" ht="25.5" customHeight="1">
      <c r="A337" s="18"/>
      <c r="B337" s="136" t="s">
        <v>390</v>
      </c>
      <c r="C337" s="18"/>
      <c r="D337" s="18"/>
      <c r="E337" s="18"/>
      <c r="F337" s="18"/>
      <c r="G337" s="18"/>
      <c r="H337" s="18"/>
      <c r="I337" s="501"/>
      <c r="J337" s="18"/>
      <c r="K337" s="18"/>
      <c r="L337" s="18"/>
    </row>
    <row r="338" spans="1:12" s="116" customFormat="1" ht="25.5" customHeight="1">
      <c r="A338" s="6" t="s">
        <v>382</v>
      </c>
      <c r="B338" s="132" t="s">
        <v>383</v>
      </c>
      <c r="C338" s="133" t="s">
        <v>8</v>
      </c>
      <c r="D338" s="121">
        <f>VLOOKUP(A338,BKE!C651:H1061,5,0)</f>
        <v>72999.622000000003</v>
      </c>
      <c r="E338" s="126"/>
      <c r="F338" s="122">
        <f t="shared" si="24"/>
        <v>0</v>
      </c>
      <c r="G338" s="123"/>
      <c r="H338" s="124"/>
      <c r="I338" s="498">
        <f t="shared" ref="I338:J343" si="25">E338+G338-K338</f>
        <v>0</v>
      </c>
      <c r="J338" s="125">
        <f t="shared" si="25"/>
        <v>0</v>
      </c>
      <c r="K338" s="126"/>
      <c r="L338" s="120">
        <f t="shared" ref="L338:L343" si="26">K338*D338</f>
        <v>0</v>
      </c>
    </row>
    <row r="339" spans="1:12" s="116" customFormat="1" ht="25.5" customHeight="1">
      <c r="A339" s="6" t="s">
        <v>384</v>
      </c>
      <c r="B339" s="132" t="s">
        <v>385</v>
      </c>
      <c r="C339" s="133" t="s">
        <v>27</v>
      </c>
      <c r="D339" s="121">
        <f>VLOOKUP(A339,BKE!C652:H1062,5,0)</f>
        <v>11090.31</v>
      </c>
      <c r="E339" s="126"/>
      <c r="F339" s="122">
        <f t="shared" si="24"/>
        <v>0</v>
      </c>
      <c r="G339" s="123"/>
      <c r="H339" s="124"/>
      <c r="I339" s="498">
        <f t="shared" si="25"/>
        <v>0</v>
      </c>
      <c r="J339" s="125">
        <f t="shared" si="25"/>
        <v>0</v>
      </c>
      <c r="K339" s="126"/>
      <c r="L339" s="120">
        <f t="shared" si="26"/>
        <v>0</v>
      </c>
    </row>
    <row r="340" spans="1:12" s="116" customFormat="1" ht="25.5" customHeight="1">
      <c r="A340" s="6" t="s">
        <v>386</v>
      </c>
      <c r="B340" s="132" t="s">
        <v>387</v>
      </c>
      <c r="C340" s="133" t="s">
        <v>27</v>
      </c>
      <c r="D340" s="121" t="str">
        <f>VLOOKUP(A340,BKE!C653:H1063,5,0)</f>
        <v>0</v>
      </c>
      <c r="E340" s="126"/>
      <c r="F340" s="122">
        <f t="shared" si="24"/>
        <v>0</v>
      </c>
      <c r="G340" s="123"/>
      <c r="H340" s="124"/>
      <c r="I340" s="498">
        <f t="shared" si="25"/>
        <v>0</v>
      </c>
      <c r="J340" s="125">
        <f t="shared" si="25"/>
        <v>0</v>
      </c>
      <c r="K340" s="126"/>
      <c r="L340" s="120">
        <f t="shared" si="26"/>
        <v>0</v>
      </c>
    </row>
    <row r="341" spans="1:12" s="116" customFormat="1" ht="25.5" customHeight="1">
      <c r="A341" s="6" t="s">
        <v>823</v>
      </c>
      <c r="B341" s="132" t="s">
        <v>824</v>
      </c>
      <c r="C341" s="133" t="s">
        <v>815</v>
      </c>
      <c r="D341" s="121" t="str">
        <f>VLOOKUP(A341,BKE!C654:H1064,5,0)</f>
        <v>0</v>
      </c>
      <c r="E341" s="126"/>
      <c r="F341" s="122">
        <f t="shared" si="24"/>
        <v>0</v>
      </c>
      <c r="G341" s="123"/>
      <c r="H341" s="124"/>
      <c r="I341" s="498">
        <f t="shared" si="25"/>
        <v>0</v>
      </c>
      <c r="J341" s="125">
        <f t="shared" si="25"/>
        <v>0</v>
      </c>
      <c r="K341" s="126"/>
      <c r="L341" s="120">
        <f t="shared" si="26"/>
        <v>0</v>
      </c>
    </row>
    <row r="342" spans="1:12" s="116" customFormat="1" ht="25.5" customHeight="1">
      <c r="A342" s="6" t="s">
        <v>813</v>
      </c>
      <c r="B342" s="132" t="s">
        <v>814</v>
      </c>
      <c r="C342" s="133" t="s">
        <v>815</v>
      </c>
      <c r="D342" s="121">
        <v>6000</v>
      </c>
      <c r="E342" s="126"/>
      <c r="F342" s="122">
        <f t="shared" si="24"/>
        <v>0</v>
      </c>
      <c r="G342" s="123"/>
      <c r="H342" s="124"/>
      <c r="I342" s="498">
        <f t="shared" si="25"/>
        <v>0</v>
      </c>
      <c r="J342" s="125">
        <f t="shared" si="25"/>
        <v>0</v>
      </c>
      <c r="K342" s="126"/>
      <c r="L342" s="120">
        <f t="shared" si="26"/>
        <v>0</v>
      </c>
    </row>
    <row r="343" spans="1:12" s="116" customFormat="1" ht="25.5" customHeight="1">
      <c r="A343" s="6" t="s">
        <v>388</v>
      </c>
      <c r="B343" s="127" t="s">
        <v>389</v>
      </c>
      <c r="C343" s="134" t="s">
        <v>8</v>
      </c>
      <c r="D343" s="121">
        <f>VLOOKUP(A343,BKE!C656:H1066,5,0)</f>
        <v>30000</v>
      </c>
      <c r="E343" s="126"/>
      <c r="F343" s="122">
        <f t="shared" si="24"/>
        <v>0</v>
      </c>
      <c r="G343" s="123"/>
      <c r="H343" s="124"/>
      <c r="I343" s="498">
        <f t="shared" si="25"/>
        <v>0</v>
      </c>
      <c r="J343" s="125">
        <f t="shared" si="25"/>
        <v>0</v>
      </c>
      <c r="K343" s="126"/>
      <c r="L343" s="120">
        <f t="shared" si="26"/>
        <v>0</v>
      </c>
    </row>
    <row r="344" spans="1:12" s="248" customFormat="1" ht="25.5" customHeight="1">
      <c r="A344" s="143"/>
      <c r="B344" s="143" t="s">
        <v>474</v>
      </c>
      <c r="C344" s="143"/>
      <c r="D344" s="121"/>
      <c r="E344" s="246"/>
      <c r="F344" s="247">
        <f>SUM(F338:F343)</f>
        <v>0</v>
      </c>
      <c r="G344" s="247"/>
      <c r="H344" s="247">
        <f>SUM(H338:H343)</f>
        <v>0</v>
      </c>
      <c r="I344" s="499"/>
      <c r="J344" s="247">
        <f>SUM(J338:J343)</f>
        <v>0</v>
      </c>
      <c r="K344" s="246"/>
      <c r="L344" s="247">
        <f>SUM(L338:L343)</f>
        <v>0</v>
      </c>
    </row>
    <row r="345" spans="1:12" s="116" customFormat="1" ht="25.5" customHeight="1">
      <c r="A345" s="18"/>
      <c r="B345" s="136" t="s">
        <v>429</v>
      </c>
      <c r="C345" s="18"/>
      <c r="D345" s="18"/>
      <c r="E345" s="18"/>
      <c r="F345" s="18"/>
      <c r="G345" s="18"/>
      <c r="H345" s="18"/>
      <c r="I345" s="501"/>
      <c r="J345" s="18"/>
      <c r="K345" s="18"/>
      <c r="L345" s="18"/>
    </row>
    <row r="346" spans="1:12" s="116" customFormat="1" ht="25.5" customHeight="1">
      <c r="A346" s="6" t="s">
        <v>391</v>
      </c>
      <c r="B346" s="132" t="s">
        <v>392</v>
      </c>
      <c r="C346" s="133" t="s">
        <v>26</v>
      </c>
      <c r="D346" s="121" t="str">
        <f>VLOOKUP(A346,BKE!C651:H1061,5,0)</f>
        <v>0</v>
      </c>
      <c r="E346" s="280"/>
      <c r="F346" s="122">
        <f>E346*D346</f>
        <v>0</v>
      </c>
      <c r="G346" s="123"/>
      <c r="H346" s="124"/>
      <c r="I346" s="498">
        <f t="shared" ref="I346:J367" si="27">E346+G346-K346</f>
        <v>0</v>
      </c>
      <c r="J346" s="125">
        <f t="shared" si="27"/>
        <v>0</v>
      </c>
      <c r="K346" s="280"/>
      <c r="L346" s="120">
        <f t="shared" ref="L346:L367" si="28">K346*D346</f>
        <v>0</v>
      </c>
    </row>
    <row r="347" spans="1:12" s="116" customFormat="1" ht="25.5" customHeight="1">
      <c r="A347" s="6" t="s">
        <v>393</v>
      </c>
      <c r="B347" s="132" t="s">
        <v>394</v>
      </c>
      <c r="C347" s="133" t="s">
        <v>26</v>
      </c>
      <c r="D347" s="121" t="str">
        <f>VLOOKUP(A347,BKE!C652:H1062,5,0)</f>
        <v>0</v>
      </c>
      <c r="E347" s="126"/>
      <c r="F347" s="122">
        <f t="shared" ref="F347:F391" si="29">E347*D347</f>
        <v>0</v>
      </c>
      <c r="G347" s="123"/>
      <c r="H347" s="124"/>
      <c r="I347" s="498">
        <f t="shared" si="27"/>
        <v>0</v>
      </c>
      <c r="J347" s="125">
        <f t="shared" si="27"/>
        <v>0</v>
      </c>
      <c r="K347" s="126"/>
      <c r="L347" s="120">
        <f t="shared" si="28"/>
        <v>0</v>
      </c>
    </row>
    <row r="348" spans="1:12" s="116" customFormat="1" ht="25.5" customHeight="1">
      <c r="A348" s="6" t="s">
        <v>395</v>
      </c>
      <c r="B348" s="132" t="s">
        <v>396</v>
      </c>
      <c r="C348" s="133" t="s">
        <v>75</v>
      </c>
      <c r="D348" s="121" t="str">
        <f>VLOOKUP(A348,BKE!C653:H1063,5,0)</f>
        <v>0</v>
      </c>
      <c r="E348" s="280"/>
      <c r="F348" s="122">
        <f t="shared" si="29"/>
        <v>0</v>
      </c>
      <c r="G348" s="123"/>
      <c r="H348" s="124"/>
      <c r="I348" s="498">
        <f t="shared" si="27"/>
        <v>0</v>
      </c>
      <c r="J348" s="125">
        <f t="shared" si="27"/>
        <v>0</v>
      </c>
      <c r="K348" s="280"/>
      <c r="L348" s="120">
        <f t="shared" si="28"/>
        <v>0</v>
      </c>
    </row>
    <row r="349" spans="1:12" s="116" customFormat="1" ht="25.5" customHeight="1">
      <c r="A349" s="6" t="s">
        <v>405</v>
      </c>
      <c r="B349" s="132" t="s">
        <v>406</v>
      </c>
      <c r="C349" s="133" t="s">
        <v>75</v>
      </c>
      <c r="D349" s="121" t="str">
        <f>VLOOKUP(A349,BKE!C654:H1064,5,0)</f>
        <v>0</v>
      </c>
      <c r="E349" s="126"/>
      <c r="F349" s="122">
        <f t="shared" si="29"/>
        <v>0</v>
      </c>
      <c r="G349" s="123"/>
      <c r="H349" s="124"/>
      <c r="I349" s="498">
        <f t="shared" si="27"/>
        <v>0</v>
      </c>
      <c r="J349" s="125">
        <f t="shared" si="27"/>
        <v>0</v>
      </c>
      <c r="K349" s="126"/>
      <c r="L349" s="120">
        <f t="shared" si="28"/>
        <v>0</v>
      </c>
    </row>
    <row r="350" spans="1:12" s="116" customFormat="1" ht="25.5" customHeight="1">
      <c r="A350" s="6" t="s">
        <v>407</v>
      </c>
      <c r="B350" s="132" t="s">
        <v>408</v>
      </c>
      <c r="C350" s="133" t="s">
        <v>75</v>
      </c>
      <c r="D350" s="121">
        <v>20000</v>
      </c>
      <c r="E350" s="280"/>
      <c r="F350" s="122">
        <f t="shared" si="29"/>
        <v>0</v>
      </c>
      <c r="G350" s="123"/>
      <c r="H350" s="124"/>
      <c r="I350" s="498">
        <f t="shared" si="27"/>
        <v>0</v>
      </c>
      <c r="J350" s="125">
        <f t="shared" si="27"/>
        <v>0</v>
      </c>
      <c r="K350" s="280"/>
      <c r="L350" s="120">
        <f t="shared" si="28"/>
        <v>0</v>
      </c>
    </row>
    <row r="351" spans="1:12" s="116" customFormat="1" ht="25.5" customHeight="1">
      <c r="A351" s="6" t="s">
        <v>401</v>
      </c>
      <c r="B351" s="132" t="s">
        <v>402</v>
      </c>
      <c r="C351" s="133" t="s">
        <v>75</v>
      </c>
      <c r="D351" s="121">
        <v>30000</v>
      </c>
      <c r="E351" s="280"/>
      <c r="F351" s="122">
        <f t="shared" si="29"/>
        <v>0</v>
      </c>
      <c r="G351" s="123"/>
      <c r="H351" s="124"/>
      <c r="I351" s="498">
        <f t="shared" si="27"/>
        <v>0</v>
      </c>
      <c r="J351" s="125">
        <f t="shared" si="27"/>
        <v>0</v>
      </c>
      <c r="K351" s="280"/>
      <c r="L351" s="120">
        <f t="shared" si="28"/>
        <v>0</v>
      </c>
    </row>
    <row r="352" spans="1:12" s="116" customFormat="1" ht="25.5" customHeight="1">
      <c r="A352" s="6" t="s">
        <v>409</v>
      </c>
      <c r="B352" s="132" t="s">
        <v>410</v>
      </c>
      <c r="C352" s="133" t="s">
        <v>99</v>
      </c>
      <c r="D352" s="121">
        <v>29000</v>
      </c>
      <c r="E352" s="280"/>
      <c r="F352" s="122">
        <f t="shared" si="29"/>
        <v>0</v>
      </c>
      <c r="G352" s="123"/>
      <c r="H352" s="124"/>
      <c r="I352" s="498">
        <f t="shared" si="27"/>
        <v>0</v>
      </c>
      <c r="J352" s="125">
        <f t="shared" si="27"/>
        <v>0</v>
      </c>
      <c r="K352" s="280"/>
      <c r="L352" s="120">
        <f t="shared" si="28"/>
        <v>0</v>
      </c>
    </row>
    <row r="353" spans="1:12" s="116" customFormat="1" ht="25.5" customHeight="1">
      <c r="A353" s="6" t="s">
        <v>403</v>
      </c>
      <c r="B353" s="132" t="s">
        <v>404</v>
      </c>
      <c r="C353" s="133" t="s">
        <v>28</v>
      </c>
      <c r="D353" s="121" t="str">
        <f>VLOOKUP(A353,BKE!C658:H1068,5,0)</f>
        <v>0</v>
      </c>
      <c r="E353" s="126"/>
      <c r="F353" s="122">
        <f t="shared" si="29"/>
        <v>0</v>
      </c>
      <c r="G353" s="123"/>
      <c r="H353" s="124"/>
      <c r="I353" s="498">
        <f t="shared" si="27"/>
        <v>0</v>
      </c>
      <c r="J353" s="125">
        <f t="shared" si="27"/>
        <v>0</v>
      </c>
      <c r="K353" s="126"/>
      <c r="L353" s="120">
        <f t="shared" si="28"/>
        <v>0</v>
      </c>
    </row>
    <row r="354" spans="1:12" s="116" customFormat="1" ht="25.5" customHeight="1">
      <c r="A354" s="6" t="s">
        <v>399</v>
      </c>
      <c r="B354" s="132" t="s">
        <v>400</v>
      </c>
      <c r="C354" s="133" t="s">
        <v>28</v>
      </c>
      <c r="D354" s="121"/>
      <c r="E354" s="126"/>
      <c r="F354" s="122">
        <f t="shared" si="29"/>
        <v>0</v>
      </c>
      <c r="G354" s="123"/>
      <c r="H354" s="124"/>
      <c r="I354" s="498">
        <f t="shared" si="27"/>
        <v>0</v>
      </c>
      <c r="J354" s="125">
        <f t="shared" si="27"/>
        <v>0</v>
      </c>
      <c r="K354" s="126"/>
      <c r="L354" s="120">
        <f t="shared" si="28"/>
        <v>0</v>
      </c>
    </row>
    <row r="355" spans="1:12" s="116" customFormat="1" ht="25.5" customHeight="1">
      <c r="A355" s="6" t="s">
        <v>411</v>
      </c>
      <c r="B355" s="132" t="s">
        <v>412</v>
      </c>
      <c r="C355" s="133" t="s">
        <v>413</v>
      </c>
      <c r="D355" s="121">
        <f>VLOOKUP(A355,BKE!C661:H1070,5,0)</f>
        <v>9599.9866666666658</v>
      </c>
      <c r="E355" s="126"/>
      <c r="F355" s="122">
        <f t="shared" si="29"/>
        <v>0</v>
      </c>
      <c r="G355" s="123"/>
      <c r="H355" s="124"/>
      <c r="I355" s="498">
        <f t="shared" si="27"/>
        <v>0</v>
      </c>
      <c r="J355" s="125">
        <f t="shared" si="27"/>
        <v>0</v>
      </c>
      <c r="K355" s="126"/>
      <c r="L355" s="120">
        <f t="shared" si="28"/>
        <v>0</v>
      </c>
    </row>
    <row r="356" spans="1:12" s="116" customFormat="1" ht="25.5" customHeight="1">
      <c r="A356" s="6" t="s">
        <v>414</v>
      </c>
      <c r="B356" s="132" t="s">
        <v>415</v>
      </c>
      <c r="C356" s="133" t="s">
        <v>416</v>
      </c>
      <c r="D356" s="121"/>
      <c r="E356" s="280"/>
      <c r="F356" s="122">
        <f t="shared" si="29"/>
        <v>0</v>
      </c>
      <c r="G356" s="123"/>
      <c r="H356" s="124"/>
      <c r="I356" s="498">
        <f t="shared" si="27"/>
        <v>0</v>
      </c>
      <c r="J356" s="125">
        <f t="shared" si="27"/>
        <v>0</v>
      </c>
      <c r="K356" s="280"/>
      <c r="L356" s="120">
        <f t="shared" si="28"/>
        <v>0</v>
      </c>
    </row>
    <row r="357" spans="1:12" s="116" customFormat="1" ht="25.5" customHeight="1">
      <c r="A357" s="6" t="s">
        <v>397</v>
      </c>
      <c r="B357" s="132" t="s">
        <v>398</v>
      </c>
      <c r="C357" s="133" t="s">
        <v>27</v>
      </c>
      <c r="D357" s="121"/>
      <c r="E357" s="126"/>
      <c r="F357" s="122">
        <f t="shared" si="29"/>
        <v>0</v>
      </c>
      <c r="G357" s="123"/>
      <c r="H357" s="124"/>
      <c r="I357" s="498">
        <f t="shared" si="27"/>
        <v>0</v>
      </c>
      <c r="J357" s="125">
        <f t="shared" si="27"/>
        <v>0</v>
      </c>
      <c r="K357" s="126"/>
      <c r="L357" s="120">
        <f t="shared" si="28"/>
        <v>0</v>
      </c>
    </row>
    <row r="358" spans="1:12" s="116" customFormat="1" ht="25.5" customHeight="1">
      <c r="A358" s="6" t="s">
        <v>421</v>
      </c>
      <c r="B358" s="132" t="s">
        <v>422</v>
      </c>
      <c r="C358" s="133" t="s">
        <v>4</v>
      </c>
      <c r="D358" s="121">
        <f>VLOOKUP(A358,BKE!C664:H1073,5,0)</f>
        <v>28007.244999999995</v>
      </c>
      <c r="E358" s="126"/>
      <c r="F358" s="122">
        <f t="shared" si="29"/>
        <v>0</v>
      </c>
      <c r="G358" s="123"/>
      <c r="H358" s="124"/>
      <c r="I358" s="498">
        <f t="shared" si="27"/>
        <v>0</v>
      </c>
      <c r="J358" s="125">
        <f t="shared" si="27"/>
        <v>0</v>
      </c>
      <c r="K358" s="126"/>
      <c r="L358" s="120">
        <f t="shared" si="28"/>
        <v>0</v>
      </c>
    </row>
    <row r="359" spans="1:12" s="116" customFormat="1" ht="25.5" customHeight="1">
      <c r="A359" s="6" t="s">
        <v>423</v>
      </c>
      <c r="B359" s="127" t="s">
        <v>424</v>
      </c>
      <c r="C359" s="134" t="s">
        <v>27</v>
      </c>
      <c r="D359" s="121" t="str">
        <f>VLOOKUP(A359,BKE!C665:H1074,5,0)</f>
        <v>0</v>
      </c>
      <c r="E359" s="126"/>
      <c r="F359" s="122">
        <f t="shared" si="29"/>
        <v>0</v>
      </c>
      <c r="G359" s="123"/>
      <c r="H359" s="124"/>
      <c r="I359" s="498">
        <f t="shared" si="27"/>
        <v>0</v>
      </c>
      <c r="J359" s="125">
        <f t="shared" si="27"/>
        <v>0</v>
      </c>
      <c r="K359" s="126"/>
      <c r="L359" s="120">
        <f t="shared" si="28"/>
        <v>0</v>
      </c>
    </row>
    <row r="360" spans="1:12" s="116" customFormat="1" ht="25.5" customHeight="1">
      <c r="A360" s="6" t="s">
        <v>417</v>
      </c>
      <c r="B360" s="132" t="s">
        <v>418</v>
      </c>
      <c r="C360" s="133" t="s">
        <v>413</v>
      </c>
      <c r="D360" s="121" t="str">
        <f>VLOOKUP(A360,BKE!C666:H1075,5,0)</f>
        <v>0</v>
      </c>
      <c r="E360" s="126"/>
      <c r="F360" s="122">
        <f t="shared" si="29"/>
        <v>0</v>
      </c>
      <c r="G360" s="123"/>
      <c r="H360" s="124"/>
      <c r="I360" s="498">
        <f t="shared" si="27"/>
        <v>0</v>
      </c>
      <c r="J360" s="125">
        <f t="shared" si="27"/>
        <v>0</v>
      </c>
      <c r="K360" s="126"/>
      <c r="L360" s="120">
        <f t="shared" si="28"/>
        <v>0</v>
      </c>
    </row>
    <row r="361" spans="1:12" s="116" customFormat="1" ht="25.5" customHeight="1">
      <c r="A361" s="6" t="s">
        <v>747</v>
      </c>
      <c r="B361" s="132" t="s">
        <v>748</v>
      </c>
      <c r="C361" s="133" t="s">
        <v>27</v>
      </c>
      <c r="D361" s="121">
        <f>VLOOKUP(A361,BKE!C667:H1076,5,0)</f>
        <v>6000</v>
      </c>
      <c r="E361" s="126"/>
      <c r="F361" s="122">
        <f t="shared" si="29"/>
        <v>0</v>
      </c>
      <c r="G361" s="123"/>
      <c r="H361" s="124"/>
      <c r="I361" s="498">
        <f>E361+G361-K361</f>
        <v>0</v>
      </c>
      <c r="J361" s="125">
        <f t="shared" si="27"/>
        <v>0</v>
      </c>
      <c r="K361" s="126"/>
      <c r="L361" s="120">
        <f>K361*D361</f>
        <v>0</v>
      </c>
    </row>
    <row r="362" spans="1:12" s="116" customFormat="1" ht="25.5" customHeight="1">
      <c r="A362" s="6" t="s">
        <v>427</v>
      </c>
      <c r="B362" s="127" t="s">
        <v>428</v>
      </c>
      <c r="C362" s="9" t="s">
        <v>28</v>
      </c>
      <c r="D362" s="121">
        <f>VLOOKUP(A362,BKE!C668:H1077,5,0)</f>
        <v>6000</v>
      </c>
      <c r="E362" s="126"/>
      <c r="F362" s="122">
        <f t="shared" si="29"/>
        <v>0</v>
      </c>
      <c r="G362" s="123"/>
      <c r="H362" s="124"/>
      <c r="I362" s="498">
        <f t="shared" si="27"/>
        <v>0</v>
      </c>
      <c r="J362" s="125">
        <f t="shared" si="27"/>
        <v>0</v>
      </c>
      <c r="K362" s="126"/>
      <c r="L362" s="120">
        <f t="shared" si="28"/>
        <v>0</v>
      </c>
    </row>
    <row r="363" spans="1:12" s="116" customFormat="1" ht="25.5" customHeight="1">
      <c r="A363" s="6" t="s">
        <v>419</v>
      </c>
      <c r="B363" s="132" t="s">
        <v>420</v>
      </c>
      <c r="C363" s="133" t="s">
        <v>27</v>
      </c>
      <c r="D363" s="121" t="str">
        <f>VLOOKUP(A363,BKE!C669:H1078,5,0)</f>
        <v>0</v>
      </c>
      <c r="E363" s="126"/>
      <c r="F363" s="122">
        <f t="shared" si="29"/>
        <v>0</v>
      </c>
      <c r="G363" s="123"/>
      <c r="H363" s="124"/>
      <c r="I363" s="498">
        <f t="shared" si="27"/>
        <v>0</v>
      </c>
      <c r="J363" s="125">
        <f t="shared" si="27"/>
        <v>0</v>
      </c>
      <c r="K363" s="126"/>
      <c r="L363" s="120">
        <f t="shared" si="28"/>
        <v>0</v>
      </c>
    </row>
    <row r="364" spans="1:12" s="116" customFormat="1" ht="25.5" customHeight="1">
      <c r="A364" s="6" t="s">
        <v>960</v>
      </c>
      <c r="B364" s="127" t="s">
        <v>962</v>
      </c>
      <c r="C364" s="133" t="s">
        <v>964</v>
      </c>
      <c r="D364" s="121" t="str">
        <f>VLOOKUP(A364,BKE!C670:H1079,5,0)</f>
        <v>0</v>
      </c>
      <c r="E364" s="126"/>
      <c r="F364" s="122">
        <f t="shared" si="29"/>
        <v>0</v>
      </c>
      <c r="G364" s="123"/>
      <c r="H364" s="124"/>
      <c r="I364" s="498">
        <f t="shared" si="27"/>
        <v>0</v>
      </c>
      <c r="J364" s="125">
        <f t="shared" si="27"/>
        <v>0</v>
      </c>
      <c r="K364" s="126"/>
      <c r="L364" s="120">
        <f t="shared" si="28"/>
        <v>0</v>
      </c>
    </row>
    <row r="365" spans="1:12" s="116" customFormat="1" ht="25.5" customHeight="1">
      <c r="A365" s="6" t="s">
        <v>961</v>
      </c>
      <c r="B365" s="132" t="s">
        <v>963</v>
      </c>
      <c r="C365" s="133" t="s">
        <v>964</v>
      </c>
      <c r="D365" s="121">
        <f>VLOOKUP(A365,BKE!C671:H1080,5,0)</f>
        <v>508000</v>
      </c>
      <c r="E365" s="126"/>
      <c r="F365" s="122">
        <f t="shared" si="29"/>
        <v>0</v>
      </c>
      <c r="G365" s="123"/>
      <c r="H365" s="124"/>
      <c r="I365" s="498">
        <f t="shared" si="27"/>
        <v>0</v>
      </c>
      <c r="J365" s="125">
        <f t="shared" si="27"/>
        <v>0</v>
      </c>
      <c r="K365" s="126"/>
      <c r="L365" s="120">
        <f t="shared" si="28"/>
        <v>0</v>
      </c>
    </row>
    <row r="366" spans="1:12" s="116" customFormat="1" ht="25.5" customHeight="1">
      <c r="A366" s="8" t="s">
        <v>509</v>
      </c>
      <c r="B366" s="8" t="s">
        <v>510</v>
      </c>
      <c r="C366" s="8" t="s">
        <v>27</v>
      </c>
      <c r="D366" s="121"/>
      <c r="E366" s="126"/>
      <c r="F366" s="122">
        <f t="shared" si="29"/>
        <v>0</v>
      </c>
      <c r="G366" s="123"/>
      <c r="H366" s="124"/>
      <c r="I366" s="498">
        <f t="shared" si="27"/>
        <v>0</v>
      </c>
      <c r="J366" s="125">
        <f t="shared" si="27"/>
        <v>0</v>
      </c>
      <c r="K366" s="126"/>
      <c r="L366" s="120">
        <f t="shared" si="28"/>
        <v>0</v>
      </c>
    </row>
    <row r="367" spans="1:12" s="116" customFormat="1" ht="25.5" customHeight="1">
      <c r="A367" s="6" t="s">
        <v>425</v>
      </c>
      <c r="B367" s="137" t="s">
        <v>426</v>
      </c>
      <c r="C367" s="134" t="s">
        <v>416</v>
      </c>
      <c r="D367" s="121"/>
      <c r="E367" s="126"/>
      <c r="F367" s="122">
        <f t="shared" si="29"/>
        <v>0</v>
      </c>
      <c r="G367" s="123"/>
      <c r="H367" s="124"/>
      <c r="I367" s="498">
        <f t="shared" si="27"/>
        <v>0</v>
      </c>
      <c r="J367" s="125">
        <f t="shared" si="27"/>
        <v>0</v>
      </c>
      <c r="K367" s="126"/>
      <c r="L367" s="120">
        <f t="shared" si="28"/>
        <v>0</v>
      </c>
    </row>
    <row r="368" spans="1:12" s="248" customFormat="1" ht="25.5" customHeight="1">
      <c r="A368" s="143"/>
      <c r="B368" s="143" t="s">
        <v>474</v>
      </c>
      <c r="C368" s="143"/>
      <c r="D368" s="121"/>
      <c r="E368" s="246"/>
      <c r="F368" s="247">
        <f>SUM(F346:F367)</f>
        <v>0</v>
      </c>
      <c r="G368" s="247"/>
      <c r="H368" s="247">
        <f>SUM(H346:H367)</f>
        <v>0</v>
      </c>
      <c r="I368" s="499"/>
      <c r="J368" s="247">
        <f>SUM(J346:J367)</f>
        <v>0</v>
      </c>
      <c r="K368" s="246"/>
      <c r="L368" s="247">
        <f>SUM(L346:L367)</f>
        <v>0</v>
      </c>
    </row>
    <row r="369" spans="1:12" s="116" customFormat="1" ht="25.5" customHeight="1">
      <c r="A369" s="18"/>
      <c r="B369" s="136" t="s">
        <v>466</v>
      </c>
      <c r="C369" s="18"/>
      <c r="D369" s="18"/>
      <c r="E369" s="18"/>
      <c r="F369" s="18"/>
      <c r="G369" s="18"/>
      <c r="H369" s="18"/>
      <c r="I369" s="501"/>
      <c r="J369" s="18"/>
      <c r="K369" s="18"/>
      <c r="L369" s="18"/>
    </row>
    <row r="370" spans="1:12" s="116" customFormat="1" ht="25.5" customHeight="1">
      <c r="A370" s="6" t="s">
        <v>459</v>
      </c>
      <c r="B370" s="127" t="s">
        <v>460</v>
      </c>
      <c r="C370" s="134" t="s">
        <v>31</v>
      </c>
      <c r="D370" s="121">
        <f>VLOOKUP(A370,BKE!C651:H1061,5,0)</f>
        <v>14288.7</v>
      </c>
      <c r="E370" s="126"/>
      <c r="F370" s="122">
        <f t="shared" si="29"/>
        <v>0</v>
      </c>
      <c r="G370" s="123"/>
      <c r="H370" s="124"/>
      <c r="I370" s="498">
        <f t="shared" ref="I370:J391" si="30">E370+G370-K370</f>
        <v>0</v>
      </c>
      <c r="J370" s="125">
        <f t="shared" si="30"/>
        <v>0</v>
      </c>
      <c r="K370" s="126"/>
      <c r="L370" s="120">
        <f t="shared" ref="L370:L391" si="31">K370*D370</f>
        <v>0</v>
      </c>
    </row>
    <row r="371" spans="1:12" s="116" customFormat="1" ht="25.5" customHeight="1">
      <c r="A371" s="6" t="s">
        <v>445</v>
      </c>
      <c r="B371" s="132" t="s">
        <v>461</v>
      </c>
      <c r="C371" s="138" t="s">
        <v>8</v>
      </c>
      <c r="D371" s="121">
        <f>VLOOKUP(A371,BKE!C652:H1062,5,0)</f>
        <v>3119.64</v>
      </c>
      <c r="E371" s="126"/>
      <c r="F371" s="122">
        <f t="shared" si="29"/>
        <v>0</v>
      </c>
      <c r="G371" s="123"/>
      <c r="H371" s="124"/>
      <c r="I371" s="498">
        <f t="shared" si="30"/>
        <v>0</v>
      </c>
      <c r="J371" s="125">
        <f t="shared" si="30"/>
        <v>0</v>
      </c>
      <c r="K371" s="126"/>
      <c r="L371" s="120">
        <f t="shared" si="31"/>
        <v>0</v>
      </c>
    </row>
    <row r="372" spans="1:12" s="116" customFormat="1" ht="25.5" customHeight="1">
      <c r="A372" s="6" t="s">
        <v>443</v>
      </c>
      <c r="B372" s="132" t="s">
        <v>444</v>
      </c>
      <c r="C372" s="138" t="s">
        <v>413</v>
      </c>
      <c r="D372" s="121">
        <v>70000</v>
      </c>
      <c r="E372" s="126"/>
      <c r="F372" s="122">
        <f t="shared" si="29"/>
        <v>0</v>
      </c>
      <c r="G372" s="123"/>
      <c r="H372" s="124"/>
      <c r="I372" s="498">
        <f t="shared" si="30"/>
        <v>0</v>
      </c>
      <c r="J372" s="125">
        <f t="shared" si="30"/>
        <v>0</v>
      </c>
      <c r="K372" s="126"/>
      <c r="L372" s="120">
        <f t="shared" si="31"/>
        <v>0</v>
      </c>
    </row>
    <row r="373" spans="1:12" s="116" customFormat="1" ht="25.5" customHeight="1">
      <c r="A373" s="6" t="s">
        <v>462</v>
      </c>
      <c r="B373" s="127" t="s">
        <v>185</v>
      </c>
      <c r="C373" s="134" t="s">
        <v>463</v>
      </c>
      <c r="D373" s="121">
        <v>55004.5</v>
      </c>
      <c r="E373" s="126"/>
      <c r="F373" s="122">
        <f t="shared" si="29"/>
        <v>0</v>
      </c>
      <c r="G373" s="123"/>
      <c r="H373" s="124"/>
      <c r="I373" s="498">
        <f t="shared" si="30"/>
        <v>0</v>
      </c>
      <c r="J373" s="125">
        <f t="shared" si="30"/>
        <v>0</v>
      </c>
      <c r="K373" s="126"/>
      <c r="L373" s="120">
        <f t="shared" si="31"/>
        <v>0</v>
      </c>
    </row>
    <row r="374" spans="1:12" s="116" customFormat="1" ht="25.5" customHeight="1">
      <c r="A374" s="6" t="s">
        <v>446</v>
      </c>
      <c r="B374" s="132" t="s">
        <v>447</v>
      </c>
      <c r="C374" s="138" t="s">
        <v>432</v>
      </c>
      <c r="D374" s="121">
        <v>7000.2199999999993</v>
      </c>
      <c r="E374" s="126"/>
      <c r="F374" s="122">
        <f t="shared" si="29"/>
        <v>0</v>
      </c>
      <c r="G374" s="123"/>
      <c r="H374" s="124"/>
      <c r="I374" s="498">
        <f t="shared" si="30"/>
        <v>0</v>
      </c>
      <c r="J374" s="125">
        <f t="shared" si="30"/>
        <v>0</v>
      </c>
      <c r="K374" s="126"/>
      <c r="L374" s="120">
        <f t="shared" si="31"/>
        <v>0</v>
      </c>
    </row>
    <row r="375" spans="1:12" s="116" customFormat="1" ht="25.5" customHeight="1">
      <c r="A375" s="6" t="s">
        <v>453</v>
      </c>
      <c r="B375" s="132" t="s">
        <v>454</v>
      </c>
      <c r="C375" s="133" t="s">
        <v>27</v>
      </c>
      <c r="D375" s="121">
        <v>0</v>
      </c>
      <c r="E375" s="126"/>
      <c r="F375" s="122">
        <f t="shared" si="29"/>
        <v>0</v>
      </c>
      <c r="G375" s="123"/>
      <c r="H375" s="124"/>
      <c r="I375" s="498">
        <f t="shared" si="30"/>
        <v>0</v>
      </c>
      <c r="J375" s="125">
        <f t="shared" si="30"/>
        <v>0</v>
      </c>
      <c r="K375" s="126"/>
      <c r="L375" s="120">
        <f t="shared" si="31"/>
        <v>0</v>
      </c>
    </row>
    <row r="376" spans="1:12" s="116" customFormat="1" ht="25.5" customHeight="1">
      <c r="A376" s="6" t="s">
        <v>430</v>
      </c>
      <c r="B376" s="132" t="s">
        <v>431</v>
      </c>
      <c r="C376" s="133" t="s">
        <v>432</v>
      </c>
      <c r="D376" s="121" t="str">
        <f>VLOOKUP(A376,BKE!C657:H1067,5,0)</f>
        <v>0</v>
      </c>
      <c r="E376" s="126"/>
      <c r="F376" s="122">
        <f t="shared" si="29"/>
        <v>0</v>
      </c>
      <c r="G376" s="123"/>
      <c r="H376" s="124"/>
      <c r="I376" s="498">
        <f t="shared" si="30"/>
        <v>0</v>
      </c>
      <c r="J376" s="125">
        <f t="shared" si="30"/>
        <v>0</v>
      </c>
      <c r="K376" s="126"/>
      <c r="L376" s="120">
        <f t="shared" si="31"/>
        <v>0</v>
      </c>
    </row>
    <row r="377" spans="1:12" s="116" customFormat="1" ht="25.5" customHeight="1">
      <c r="A377" s="6" t="s">
        <v>457</v>
      </c>
      <c r="B377" s="127" t="s">
        <v>458</v>
      </c>
      <c r="C377" s="134" t="s">
        <v>31</v>
      </c>
      <c r="D377" s="121" t="str">
        <f>VLOOKUP(A377,BKE!C658:H1068,5,0)</f>
        <v>0</v>
      </c>
      <c r="E377" s="126"/>
      <c r="F377" s="122">
        <f t="shared" si="29"/>
        <v>0</v>
      </c>
      <c r="G377" s="123"/>
      <c r="H377" s="124"/>
      <c r="I377" s="498">
        <f t="shared" si="30"/>
        <v>0</v>
      </c>
      <c r="J377" s="125">
        <f t="shared" si="30"/>
        <v>0</v>
      </c>
      <c r="K377" s="126"/>
      <c r="L377" s="120">
        <f t="shared" si="31"/>
        <v>0</v>
      </c>
    </row>
    <row r="378" spans="1:12" s="116" customFormat="1" ht="25.5" customHeight="1">
      <c r="A378" s="6" t="s">
        <v>440</v>
      </c>
      <c r="B378" s="132" t="s">
        <v>441</v>
      </c>
      <c r="C378" s="133" t="s">
        <v>27</v>
      </c>
      <c r="D378" s="121" t="str">
        <f>VLOOKUP(A378,BKE!C660:H1069,5,0)</f>
        <v>0</v>
      </c>
      <c r="E378" s="126"/>
      <c r="F378" s="122">
        <f t="shared" si="29"/>
        <v>0</v>
      </c>
      <c r="G378" s="123"/>
      <c r="H378" s="124"/>
      <c r="I378" s="498">
        <f t="shared" si="30"/>
        <v>0</v>
      </c>
      <c r="J378" s="125">
        <f t="shared" si="30"/>
        <v>0</v>
      </c>
      <c r="K378" s="126"/>
      <c r="L378" s="120">
        <f t="shared" si="31"/>
        <v>0</v>
      </c>
    </row>
    <row r="379" spans="1:12" s="116" customFormat="1" ht="25.5" customHeight="1">
      <c r="A379" s="6" t="s">
        <v>886</v>
      </c>
      <c r="B379" s="240" t="s">
        <v>895</v>
      </c>
      <c r="C379" s="134" t="s">
        <v>413</v>
      </c>
      <c r="D379" s="121" t="str">
        <f>VLOOKUP(A379,BKE!C661:H1070,5,0)</f>
        <v>0</v>
      </c>
      <c r="E379" s="126"/>
      <c r="F379" s="122">
        <f t="shared" si="29"/>
        <v>0</v>
      </c>
      <c r="G379" s="123"/>
      <c r="H379" s="124"/>
      <c r="I379" s="498">
        <f t="shared" si="30"/>
        <v>0</v>
      </c>
      <c r="J379" s="125">
        <f t="shared" si="30"/>
        <v>0</v>
      </c>
      <c r="K379" s="126"/>
      <c r="L379" s="120">
        <f t="shared" si="31"/>
        <v>0</v>
      </c>
    </row>
    <row r="380" spans="1:12" s="116" customFormat="1" ht="25.5" customHeight="1">
      <c r="A380" s="6" t="s">
        <v>448</v>
      </c>
      <c r="B380" s="132" t="s">
        <v>449</v>
      </c>
      <c r="C380" s="133" t="s">
        <v>432</v>
      </c>
      <c r="D380" s="121">
        <v>8000</v>
      </c>
      <c r="E380" s="280"/>
      <c r="F380" s="122">
        <f t="shared" si="29"/>
        <v>0</v>
      </c>
      <c r="G380" s="123"/>
      <c r="H380" s="124"/>
      <c r="I380" s="498">
        <f t="shared" si="30"/>
        <v>0</v>
      </c>
      <c r="J380" s="125">
        <f t="shared" si="30"/>
        <v>0</v>
      </c>
      <c r="K380" s="280"/>
      <c r="L380" s="120">
        <f t="shared" si="31"/>
        <v>0</v>
      </c>
    </row>
    <row r="381" spans="1:12" s="116" customFormat="1" ht="25.5" customHeight="1">
      <c r="A381" s="6" t="s">
        <v>723</v>
      </c>
      <c r="B381" s="132" t="s">
        <v>450</v>
      </c>
      <c r="C381" s="133" t="s">
        <v>432</v>
      </c>
      <c r="D381" s="121">
        <v>0</v>
      </c>
      <c r="E381" s="280"/>
      <c r="F381" s="122">
        <f t="shared" si="29"/>
        <v>0</v>
      </c>
      <c r="G381" s="123"/>
      <c r="H381" s="124"/>
      <c r="I381" s="498">
        <f t="shared" si="30"/>
        <v>0</v>
      </c>
      <c r="J381" s="125">
        <f t="shared" si="30"/>
        <v>0</v>
      </c>
      <c r="K381" s="280"/>
      <c r="L381" s="120">
        <f t="shared" si="31"/>
        <v>0</v>
      </c>
    </row>
    <row r="382" spans="1:12" s="116" customFormat="1" ht="25.5" customHeight="1">
      <c r="A382" s="6" t="s">
        <v>437</v>
      </c>
      <c r="B382" s="132" t="s">
        <v>728</v>
      </c>
      <c r="C382" s="133" t="s">
        <v>27</v>
      </c>
      <c r="D382" s="121">
        <v>2999.56</v>
      </c>
      <c r="E382" s="280"/>
      <c r="F382" s="122">
        <f t="shared" si="29"/>
        <v>0</v>
      </c>
      <c r="G382" s="123"/>
      <c r="H382" s="124"/>
      <c r="I382" s="498">
        <f t="shared" si="30"/>
        <v>0</v>
      </c>
      <c r="J382" s="125">
        <f t="shared" si="30"/>
        <v>0</v>
      </c>
      <c r="K382" s="280"/>
      <c r="L382" s="120">
        <f t="shared" si="31"/>
        <v>0</v>
      </c>
    </row>
    <row r="383" spans="1:12" s="116" customFormat="1" ht="25.5" customHeight="1">
      <c r="A383" s="6" t="s">
        <v>433</v>
      </c>
      <c r="B383" s="132" t="s">
        <v>434</v>
      </c>
      <c r="C383" s="133" t="s">
        <v>416</v>
      </c>
      <c r="D383" s="121">
        <v>0</v>
      </c>
      <c r="E383" s="126"/>
      <c r="F383" s="122">
        <f t="shared" si="29"/>
        <v>0</v>
      </c>
      <c r="G383" s="123"/>
      <c r="H383" s="124"/>
      <c r="I383" s="498">
        <f t="shared" si="30"/>
        <v>0</v>
      </c>
      <c r="J383" s="125">
        <f t="shared" si="30"/>
        <v>0</v>
      </c>
      <c r="K383" s="126"/>
      <c r="L383" s="120">
        <f t="shared" si="31"/>
        <v>0</v>
      </c>
    </row>
    <row r="384" spans="1:12" s="116" customFormat="1" ht="25.5" customHeight="1">
      <c r="A384" s="6" t="s">
        <v>442</v>
      </c>
      <c r="B384" s="132" t="s">
        <v>666</v>
      </c>
      <c r="C384" s="133" t="s">
        <v>27</v>
      </c>
      <c r="D384" s="121">
        <v>3000</v>
      </c>
      <c r="E384" s="126"/>
      <c r="F384" s="122">
        <f t="shared" si="29"/>
        <v>0</v>
      </c>
      <c r="G384" s="123"/>
      <c r="H384" s="124"/>
      <c r="I384" s="498">
        <f t="shared" si="30"/>
        <v>0</v>
      </c>
      <c r="J384" s="125">
        <f t="shared" si="30"/>
        <v>0</v>
      </c>
      <c r="K384" s="126"/>
      <c r="L384" s="120">
        <f t="shared" si="31"/>
        <v>0</v>
      </c>
    </row>
    <row r="385" spans="1:12" s="116" customFormat="1" ht="25.5" customHeight="1">
      <c r="A385" s="6" t="s">
        <v>805</v>
      </c>
      <c r="B385" s="132" t="s">
        <v>434</v>
      </c>
      <c r="C385" s="133" t="s">
        <v>416</v>
      </c>
      <c r="D385" s="121">
        <v>0</v>
      </c>
      <c r="E385" s="126"/>
      <c r="F385" s="122">
        <f t="shared" si="29"/>
        <v>0</v>
      </c>
      <c r="G385" s="123"/>
      <c r="H385" s="124"/>
      <c r="I385" s="498">
        <f>E385+G385-K385</f>
        <v>0</v>
      </c>
      <c r="J385" s="125">
        <f t="shared" si="30"/>
        <v>0</v>
      </c>
      <c r="K385" s="126"/>
      <c r="L385" s="120">
        <f>K385*D385</f>
        <v>0</v>
      </c>
    </row>
    <row r="386" spans="1:12" s="116" customFormat="1" ht="25.5" customHeight="1">
      <c r="A386" s="6" t="s">
        <v>455</v>
      </c>
      <c r="B386" s="132" t="s">
        <v>456</v>
      </c>
      <c r="C386" s="133" t="s">
        <v>416</v>
      </c>
      <c r="D386" s="121">
        <v>0</v>
      </c>
      <c r="E386" s="126"/>
      <c r="F386" s="122">
        <f t="shared" si="29"/>
        <v>0</v>
      </c>
      <c r="G386" s="123"/>
      <c r="H386" s="124"/>
      <c r="I386" s="498">
        <f t="shared" si="30"/>
        <v>0</v>
      </c>
      <c r="J386" s="125">
        <f t="shared" si="30"/>
        <v>0</v>
      </c>
      <c r="K386" s="126"/>
      <c r="L386" s="120">
        <f t="shared" si="31"/>
        <v>0</v>
      </c>
    </row>
    <row r="387" spans="1:12" s="116" customFormat="1" ht="25.5" customHeight="1">
      <c r="A387" s="6" t="s">
        <v>435</v>
      </c>
      <c r="B387" s="132" t="s">
        <v>436</v>
      </c>
      <c r="C387" s="133" t="s">
        <v>416</v>
      </c>
      <c r="D387" s="121">
        <v>3998.69</v>
      </c>
      <c r="E387" s="126"/>
      <c r="F387" s="122">
        <f t="shared" si="29"/>
        <v>0</v>
      </c>
      <c r="G387" s="123"/>
      <c r="H387" s="124"/>
      <c r="I387" s="498">
        <f t="shared" si="30"/>
        <v>0</v>
      </c>
      <c r="J387" s="125">
        <f t="shared" si="30"/>
        <v>0</v>
      </c>
      <c r="K387" s="126"/>
      <c r="L387" s="120">
        <f t="shared" si="31"/>
        <v>0</v>
      </c>
    </row>
    <row r="388" spans="1:12" s="116" customFormat="1" ht="25.5" customHeight="1">
      <c r="A388" s="6" t="s">
        <v>464</v>
      </c>
      <c r="B388" s="127" t="s">
        <v>465</v>
      </c>
      <c r="C388" s="134" t="s">
        <v>146</v>
      </c>
      <c r="D388" s="121"/>
      <c r="E388" s="126"/>
      <c r="F388" s="122">
        <f t="shared" si="29"/>
        <v>0</v>
      </c>
      <c r="G388" s="123"/>
      <c r="H388" s="124"/>
      <c r="I388" s="498">
        <f t="shared" si="30"/>
        <v>0</v>
      </c>
      <c r="J388" s="125">
        <f t="shared" si="30"/>
        <v>0</v>
      </c>
      <c r="K388" s="126"/>
      <c r="L388" s="120">
        <f t="shared" si="31"/>
        <v>0</v>
      </c>
    </row>
    <row r="389" spans="1:12" s="116" customFormat="1" ht="25.5" customHeight="1">
      <c r="A389" s="6" t="s">
        <v>451</v>
      </c>
      <c r="B389" s="132" t="s">
        <v>452</v>
      </c>
      <c r="C389" s="133" t="s">
        <v>27</v>
      </c>
      <c r="D389" s="121"/>
      <c r="E389" s="126"/>
      <c r="F389" s="122">
        <f t="shared" si="29"/>
        <v>0</v>
      </c>
      <c r="G389" s="123"/>
      <c r="H389" s="124"/>
      <c r="I389" s="498">
        <f t="shared" si="30"/>
        <v>0</v>
      </c>
      <c r="J389" s="125">
        <f t="shared" si="30"/>
        <v>0</v>
      </c>
      <c r="K389" s="126"/>
      <c r="L389" s="120">
        <f t="shared" si="31"/>
        <v>0</v>
      </c>
    </row>
    <row r="390" spans="1:12" s="116" customFormat="1" ht="25.5" customHeight="1">
      <c r="A390" s="6" t="s">
        <v>641</v>
      </c>
      <c r="B390" s="127" t="s">
        <v>624</v>
      </c>
      <c r="C390" s="134" t="s">
        <v>27</v>
      </c>
      <c r="D390" s="121"/>
      <c r="E390" s="126"/>
      <c r="F390" s="122">
        <f t="shared" si="29"/>
        <v>0</v>
      </c>
      <c r="G390" s="123"/>
      <c r="H390" s="124"/>
      <c r="I390" s="498">
        <f t="shared" si="30"/>
        <v>0</v>
      </c>
      <c r="J390" s="125">
        <f t="shared" si="30"/>
        <v>0</v>
      </c>
      <c r="K390" s="126"/>
      <c r="L390" s="120">
        <f t="shared" si="31"/>
        <v>0</v>
      </c>
    </row>
    <row r="391" spans="1:12" s="116" customFormat="1" ht="25.5" customHeight="1">
      <c r="A391" s="6" t="s">
        <v>438</v>
      </c>
      <c r="B391" s="132" t="s">
        <v>439</v>
      </c>
      <c r="C391" s="133" t="s">
        <v>413</v>
      </c>
      <c r="D391" s="121"/>
      <c r="E391" s="126"/>
      <c r="F391" s="122">
        <f t="shared" si="29"/>
        <v>0</v>
      </c>
      <c r="G391" s="123"/>
      <c r="H391" s="124"/>
      <c r="I391" s="498">
        <f t="shared" si="30"/>
        <v>0</v>
      </c>
      <c r="J391" s="125">
        <f t="shared" si="30"/>
        <v>0</v>
      </c>
      <c r="K391" s="126"/>
      <c r="L391" s="120">
        <f t="shared" si="31"/>
        <v>0</v>
      </c>
    </row>
    <row r="392" spans="1:12" s="248" customFormat="1" ht="25.5" customHeight="1">
      <c r="A392" s="143"/>
      <c r="B392" s="143" t="s">
        <v>474</v>
      </c>
      <c r="C392" s="143"/>
      <c r="D392" s="121"/>
      <c r="E392" s="246"/>
      <c r="F392" s="247">
        <f>SUM(F370:F391)</f>
        <v>0</v>
      </c>
      <c r="G392" s="247"/>
      <c r="H392" s="247">
        <f>SUM(H370:H391)</f>
        <v>0</v>
      </c>
      <c r="I392" s="499"/>
      <c r="J392" s="247">
        <f>SUM(J370:J391)</f>
        <v>0</v>
      </c>
      <c r="K392" s="246"/>
      <c r="L392" s="247">
        <f>SUM(L370:L391)</f>
        <v>0</v>
      </c>
    </row>
    <row r="393" spans="1:12" s="116" customFormat="1" ht="25.5" customHeight="1">
      <c r="A393" s="61" t="s">
        <v>2</v>
      </c>
      <c r="B393" s="139" t="s">
        <v>475</v>
      </c>
      <c r="C393" s="140"/>
      <c r="D393" s="140"/>
      <c r="E393" s="140"/>
      <c r="F393" s="140"/>
      <c r="G393" s="140"/>
      <c r="H393" s="140"/>
      <c r="I393" s="502"/>
      <c r="J393" s="140"/>
      <c r="K393" s="140"/>
      <c r="L393" s="140"/>
    </row>
    <row r="394" spans="1:12" s="116" customFormat="1" ht="25.5" customHeight="1">
      <c r="A394" s="62" t="s">
        <v>476</v>
      </c>
      <c r="B394" s="141" t="s">
        <v>477</v>
      </c>
      <c r="C394" s="142" t="s">
        <v>27</v>
      </c>
      <c r="D394" s="121" t="str">
        <f>VLOOKUP(A394,BKE!C651:H1061,5,0)</f>
        <v>0</v>
      </c>
      <c r="E394" s="126"/>
      <c r="F394" s="122">
        <f>E394*D394</f>
        <v>0</v>
      </c>
      <c r="G394" s="123"/>
      <c r="H394" s="124"/>
      <c r="I394" s="498">
        <f t="shared" ref="I394:J410" si="32">E394+G394-K394</f>
        <v>0</v>
      </c>
      <c r="J394" s="125">
        <f t="shared" si="32"/>
        <v>0</v>
      </c>
      <c r="K394" s="126"/>
      <c r="L394" s="120">
        <f t="shared" ref="L394:L410" si="33">K394*D394</f>
        <v>0</v>
      </c>
    </row>
    <row r="395" spans="1:12" s="116" customFormat="1" ht="25.5" customHeight="1">
      <c r="A395" s="6" t="s">
        <v>478</v>
      </c>
      <c r="B395" s="129" t="s">
        <v>479</v>
      </c>
      <c r="C395" s="133" t="s">
        <v>27</v>
      </c>
      <c r="D395" s="121" t="str">
        <f>VLOOKUP(A395,BKE!C652:H1062,5,0)</f>
        <v>0</v>
      </c>
      <c r="E395" s="126"/>
      <c r="F395" s="122">
        <f t="shared" ref="F395:F412" si="34">E395*D395</f>
        <v>0</v>
      </c>
      <c r="G395" s="123"/>
      <c r="H395" s="124"/>
      <c r="I395" s="498">
        <f t="shared" si="32"/>
        <v>0</v>
      </c>
      <c r="J395" s="125">
        <f t="shared" si="32"/>
        <v>0</v>
      </c>
      <c r="K395" s="126"/>
      <c r="L395" s="120">
        <f t="shared" si="33"/>
        <v>0</v>
      </c>
    </row>
    <row r="396" spans="1:12" s="116" customFormat="1" ht="25.5" customHeight="1">
      <c r="A396" s="6" t="s">
        <v>480</v>
      </c>
      <c r="B396" s="129" t="s">
        <v>481</v>
      </c>
      <c r="C396" s="133" t="s">
        <v>27</v>
      </c>
      <c r="D396" s="121" t="str">
        <f>VLOOKUP(A396,BKE!C653:H1063,5,0)</f>
        <v>0</v>
      </c>
      <c r="E396" s="126"/>
      <c r="F396" s="122">
        <f t="shared" si="34"/>
        <v>0</v>
      </c>
      <c r="G396" s="123"/>
      <c r="H396" s="124"/>
      <c r="I396" s="498">
        <f t="shared" si="32"/>
        <v>0</v>
      </c>
      <c r="J396" s="125">
        <f t="shared" si="32"/>
        <v>0</v>
      </c>
      <c r="K396" s="126"/>
      <c r="L396" s="120">
        <f t="shared" si="33"/>
        <v>0</v>
      </c>
    </row>
    <row r="397" spans="1:12" s="116" customFormat="1" ht="25.5" customHeight="1">
      <c r="A397" s="6" t="s">
        <v>482</v>
      </c>
      <c r="B397" s="129" t="s">
        <v>1034</v>
      </c>
      <c r="C397" s="133" t="s">
        <v>27</v>
      </c>
      <c r="D397" s="121"/>
      <c r="E397" s="126"/>
      <c r="F397" s="122">
        <f t="shared" si="34"/>
        <v>0</v>
      </c>
      <c r="G397" s="123"/>
      <c r="H397" s="124"/>
      <c r="I397" s="498">
        <f t="shared" si="32"/>
        <v>0</v>
      </c>
      <c r="J397" s="125">
        <f t="shared" si="32"/>
        <v>0</v>
      </c>
      <c r="K397" s="126"/>
      <c r="L397" s="120">
        <f t="shared" si="33"/>
        <v>0</v>
      </c>
    </row>
    <row r="398" spans="1:12" s="116" customFormat="1" ht="25.5" customHeight="1">
      <c r="A398" s="6" t="s">
        <v>484</v>
      </c>
      <c r="B398" s="129" t="s">
        <v>485</v>
      </c>
      <c r="C398" s="133" t="s">
        <v>27</v>
      </c>
      <c r="D398" s="121" t="str">
        <f>VLOOKUP(A398,BKE!C655:H1065,5,0)</f>
        <v>0</v>
      </c>
      <c r="E398" s="126"/>
      <c r="F398" s="122">
        <f t="shared" si="34"/>
        <v>0</v>
      </c>
      <c r="G398" s="123"/>
      <c r="H398" s="124"/>
      <c r="I398" s="498">
        <f t="shared" si="32"/>
        <v>0</v>
      </c>
      <c r="J398" s="125">
        <f t="shared" si="32"/>
        <v>0</v>
      </c>
      <c r="K398" s="126"/>
      <c r="L398" s="120">
        <f t="shared" si="33"/>
        <v>0</v>
      </c>
    </row>
    <row r="399" spans="1:12" s="116" customFormat="1" ht="25.5" customHeight="1">
      <c r="A399" s="6" t="s">
        <v>486</v>
      </c>
      <c r="B399" s="129" t="s">
        <v>487</v>
      </c>
      <c r="C399" s="133" t="s">
        <v>488</v>
      </c>
      <c r="D399" s="121"/>
      <c r="E399" s="126"/>
      <c r="F399" s="122">
        <f t="shared" si="34"/>
        <v>0</v>
      </c>
      <c r="G399" s="123"/>
      <c r="H399" s="124"/>
      <c r="I399" s="498">
        <f t="shared" si="32"/>
        <v>0</v>
      </c>
      <c r="J399" s="125">
        <f t="shared" si="32"/>
        <v>0</v>
      </c>
      <c r="K399" s="126"/>
      <c r="L399" s="120">
        <f t="shared" si="33"/>
        <v>0</v>
      </c>
    </row>
    <row r="400" spans="1:12" s="116" customFormat="1" ht="25.5" customHeight="1">
      <c r="A400" s="6" t="s">
        <v>489</v>
      </c>
      <c r="B400" s="129" t="s">
        <v>490</v>
      </c>
      <c r="C400" s="133" t="s">
        <v>27</v>
      </c>
      <c r="D400" s="121"/>
      <c r="E400" s="126"/>
      <c r="F400" s="122">
        <f t="shared" si="34"/>
        <v>0</v>
      </c>
      <c r="G400" s="123"/>
      <c r="H400" s="124"/>
      <c r="I400" s="498">
        <f t="shared" si="32"/>
        <v>0</v>
      </c>
      <c r="J400" s="125">
        <f t="shared" si="32"/>
        <v>0</v>
      </c>
      <c r="K400" s="126"/>
      <c r="L400" s="120">
        <f t="shared" si="33"/>
        <v>0</v>
      </c>
    </row>
    <row r="401" spans="1:12" s="116" customFormat="1" ht="25.5" customHeight="1">
      <c r="A401" s="6" t="s">
        <v>491</v>
      </c>
      <c r="B401" s="129" t="s">
        <v>492</v>
      </c>
      <c r="C401" s="133" t="s">
        <v>493</v>
      </c>
      <c r="D401" s="121" t="str">
        <f>VLOOKUP(A401,BKE!C658:H1068,5,0)</f>
        <v>0</v>
      </c>
      <c r="E401" s="126"/>
      <c r="F401" s="122">
        <f t="shared" si="34"/>
        <v>0</v>
      </c>
      <c r="G401" s="123"/>
      <c r="H401" s="124"/>
      <c r="I401" s="498">
        <f t="shared" si="32"/>
        <v>0</v>
      </c>
      <c r="J401" s="125">
        <f t="shared" si="32"/>
        <v>0</v>
      </c>
      <c r="K401" s="126"/>
      <c r="L401" s="120">
        <f t="shared" si="33"/>
        <v>0</v>
      </c>
    </row>
    <row r="402" spans="1:12" s="116" customFormat="1" ht="25.5" customHeight="1">
      <c r="A402" s="6" t="s">
        <v>494</v>
      </c>
      <c r="B402" s="129" t="s">
        <v>495</v>
      </c>
      <c r="C402" s="133" t="s">
        <v>27</v>
      </c>
      <c r="D402" s="121"/>
      <c r="E402" s="126"/>
      <c r="F402" s="122">
        <f t="shared" si="34"/>
        <v>0</v>
      </c>
      <c r="G402" s="123"/>
      <c r="H402" s="124"/>
      <c r="I402" s="498">
        <f t="shared" si="32"/>
        <v>0</v>
      </c>
      <c r="J402" s="125">
        <f t="shared" si="32"/>
        <v>0</v>
      </c>
      <c r="K402" s="126"/>
      <c r="L402" s="120">
        <f t="shared" si="33"/>
        <v>0</v>
      </c>
    </row>
    <row r="403" spans="1:12" s="116" customFormat="1" ht="25.5" customHeight="1">
      <c r="A403" s="6" t="s">
        <v>496</v>
      </c>
      <c r="B403" s="129" t="s">
        <v>497</v>
      </c>
      <c r="C403" s="133" t="s">
        <v>27</v>
      </c>
      <c r="D403" s="121" t="str">
        <f>VLOOKUP(A403,BKE!C661:H1070,5,0)</f>
        <v>0</v>
      </c>
      <c r="E403" s="126"/>
      <c r="F403" s="122">
        <f t="shared" si="34"/>
        <v>0</v>
      </c>
      <c r="G403" s="123"/>
      <c r="H403" s="124"/>
      <c r="I403" s="498">
        <f t="shared" si="32"/>
        <v>0</v>
      </c>
      <c r="J403" s="125">
        <f t="shared" si="32"/>
        <v>0</v>
      </c>
      <c r="K403" s="126"/>
      <c r="L403" s="120">
        <f t="shared" si="33"/>
        <v>0</v>
      </c>
    </row>
    <row r="404" spans="1:12" s="116" customFormat="1" ht="25.5" customHeight="1">
      <c r="A404" s="6" t="s">
        <v>498</v>
      </c>
      <c r="B404" s="129" t="s">
        <v>499</v>
      </c>
      <c r="C404" s="133" t="s">
        <v>27</v>
      </c>
      <c r="D404" s="121"/>
      <c r="E404" s="126"/>
      <c r="F404" s="122">
        <f t="shared" si="34"/>
        <v>0</v>
      </c>
      <c r="G404" s="123"/>
      <c r="H404" s="124"/>
      <c r="I404" s="498">
        <f t="shared" si="32"/>
        <v>0</v>
      </c>
      <c r="J404" s="125">
        <f t="shared" si="32"/>
        <v>0</v>
      </c>
      <c r="K404" s="126"/>
      <c r="L404" s="120">
        <f t="shared" si="33"/>
        <v>0</v>
      </c>
    </row>
    <row r="405" spans="1:12" s="116" customFormat="1" ht="25.5" customHeight="1">
      <c r="A405" s="6" t="s">
        <v>500</v>
      </c>
      <c r="B405" s="129" t="s">
        <v>501</v>
      </c>
      <c r="C405" s="133" t="s">
        <v>493</v>
      </c>
      <c r="D405" s="121"/>
      <c r="E405" s="126"/>
      <c r="F405" s="122">
        <f t="shared" si="34"/>
        <v>0</v>
      </c>
      <c r="G405" s="123"/>
      <c r="H405" s="124"/>
      <c r="I405" s="498">
        <f>E405+G405-K405</f>
        <v>0</v>
      </c>
      <c r="J405" s="125">
        <f t="shared" si="32"/>
        <v>0</v>
      </c>
      <c r="K405" s="126"/>
      <c r="L405" s="120">
        <f t="shared" si="33"/>
        <v>0</v>
      </c>
    </row>
    <row r="406" spans="1:12" s="116" customFormat="1" ht="25.5" customHeight="1">
      <c r="A406" s="6" t="s">
        <v>502</v>
      </c>
      <c r="B406" s="129" t="s">
        <v>503</v>
      </c>
      <c r="C406" s="133" t="s">
        <v>493</v>
      </c>
      <c r="D406" s="121" t="str">
        <f>VLOOKUP(A406,BKE!C664:H1073,5,0)</f>
        <v>0</v>
      </c>
      <c r="E406" s="126"/>
      <c r="F406" s="122">
        <f t="shared" si="34"/>
        <v>0</v>
      </c>
      <c r="G406" s="123"/>
      <c r="H406" s="124"/>
      <c r="I406" s="498">
        <f t="shared" si="32"/>
        <v>0</v>
      </c>
      <c r="J406" s="125">
        <f>F406+H406-L406</f>
        <v>0</v>
      </c>
      <c r="K406" s="126"/>
      <c r="L406" s="120">
        <f t="shared" si="33"/>
        <v>0</v>
      </c>
    </row>
    <row r="407" spans="1:12" s="116" customFormat="1" ht="25.5" customHeight="1">
      <c r="A407" s="6" t="s">
        <v>504</v>
      </c>
      <c r="B407" s="129" t="s">
        <v>901</v>
      </c>
      <c r="C407" s="133" t="s">
        <v>99</v>
      </c>
      <c r="D407" s="121"/>
      <c r="E407" s="126"/>
      <c r="F407" s="122">
        <f t="shared" si="34"/>
        <v>0</v>
      </c>
      <c r="G407" s="123"/>
      <c r="H407" s="124"/>
      <c r="I407" s="498">
        <f t="shared" si="32"/>
        <v>0</v>
      </c>
      <c r="J407" s="125">
        <f t="shared" si="32"/>
        <v>0</v>
      </c>
      <c r="K407" s="126"/>
      <c r="L407" s="120">
        <f t="shared" si="33"/>
        <v>0</v>
      </c>
    </row>
    <row r="408" spans="1:12" s="116" customFormat="1" ht="25.5" customHeight="1">
      <c r="A408" s="6" t="s">
        <v>143</v>
      </c>
      <c r="B408" s="129" t="s">
        <v>144</v>
      </c>
      <c r="C408" s="133" t="s">
        <v>115</v>
      </c>
      <c r="D408" s="121" t="str">
        <f>VLOOKUP(A408,BKE!C666:H1075,5,0)</f>
        <v>0</v>
      </c>
      <c r="E408" s="126"/>
      <c r="F408" s="122">
        <f t="shared" si="34"/>
        <v>0</v>
      </c>
      <c r="G408" s="123"/>
      <c r="H408" s="124"/>
      <c r="I408" s="498">
        <f>E408+G408-K408</f>
        <v>0</v>
      </c>
      <c r="J408" s="125">
        <f>F408+H408-L408</f>
        <v>0</v>
      </c>
      <c r="K408" s="126"/>
      <c r="L408" s="120">
        <f t="shared" si="33"/>
        <v>0</v>
      </c>
    </row>
    <row r="409" spans="1:12" s="116" customFormat="1" ht="25.5" customHeight="1">
      <c r="A409" s="6" t="s">
        <v>505</v>
      </c>
      <c r="B409" s="129" t="s">
        <v>902</v>
      </c>
      <c r="C409" s="133" t="s">
        <v>99</v>
      </c>
      <c r="D409" s="121"/>
      <c r="E409" s="126"/>
      <c r="F409" s="122">
        <f t="shared" si="34"/>
        <v>0</v>
      </c>
      <c r="G409" s="123"/>
      <c r="H409" s="124"/>
      <c r="I409" s="498">
        <f t="shared" si="32"/>
        <v>0</v>
      </c>
      <c r="J409" s="125">
        <f t="shared" si="32"/>
        <v>0</v>
      </c>
      <c r="K409" s="126"/>
      <c r="L409" s="120">
        <f t="shared" si="33"/>
        <v>0</v>
      </c>
    </row>
    <row r="410" spans="1:12" s="116" customFormat="1" ht="25.5" customHeight="1">
      <c r="A410" s="6" t="s">
        <v>506</v>
      </c>
      <c r="B410" s="129" t="s">
        <v>507</v>
      </c>
      <c r="C410" s="133" t="s">
        <v>27</v>
      </c>
      <c r="D410" s="121"/>
      <c r="E410" s="126"/>
      <c r="F410" s="122">
        <f t="shared" si="34"/>
        <v>0</v>
      </c>
      <c r="G410" s="123"/>
      <c r="H410" s="124"/>
      <c r="I410" s="498">
        <f t="shared" si="32"/>
        <v>0</v>
      </c>
      <c r="J410" s="125">
        <f t="shared" si="32"/>
        <v>0</v>
      </c>
      <c r="K410" s="126"/>
      <c r="L410" s="120">
        <f t="shared" si="33"/>
        <v>0</v>
      </c>
    </row>
    <row r="411" spans="1:12" s="116" customFormat="1" ht="25.5" customHeight="1">
      <c r="A411" s="6" t="s">
        <v>817</v>
      </c>
      <c r="B411" s="129" t="s">
        <v>818</v>
      </c>
      <c r="C411" s="133" t="s">
        <v>99</v>
      </c>
      <c r="D411" s="121"/>
      <c r="E411" s="126"/>
      <c r="F411" s="122">
        <f t="shared" si="34"/>
        <v>0</v>
      </c>
      <c r="G411" s="123"/>
      <c r="H411" s="124"/>
      <c r="I411" s="498">
        <f>E411+G411-K411</f>
        <v>0</v>
      </c>
      <c r="J411" s="125">
        <f>F411+H411-L411</f>
        <v>0</v>
      </c>
      <c r="K411" s="126"/>
      <c r="L411" s="120">
        <f>K411*D411</f>
        <v>0</v>
      </c>
    </row>
    <row r="412" spans="1:12" s="116" customFormat="1" ht="25.5" customHeight="1">
      <c r="A412" s="6" t="s">
        <v>819</v>
      </c>
      <c r="B412" s="129" t="s">
        <v>820</v>
      </c>
      <c r="C412" s="133" t="s">
        <v>99</v>
      </c>
      <c r="D412" s="121"/>
      <c r="E412" s="126"/>
      <c r="F412" s="122">
        <f t="shared" si="34"/>
        <v>0</v>
      </c>
      <c r="G412" s="123"/>
      <c r="H412" s="124"/>
      <c r="I412" s="498">
        <f>E412+G412-K412</f>
        <v>0</v>
      </c>
      <c r="J412" s="125">
        <f>F412+H412-L412</f>
        <v>0</v>
      </c>
      <c r="K412" s="126"/>
      <c r="L412" s="120">
        <f>K412*D412</f>
        <v>0</v>
      </c>
    </row>
    <row r="413" spans="1:12" s="248" customFormat="1" ht="25.5" customHeight="1">
      <c r="A413" s="143"/>
      <c r="B413" s="143" t="s">
        <v>474</v>
      </c>
      <c r="C413" s="143"/>
      <c r="D413" s="121"/>
      <c r="E413" s="246"/>
      <c r="F413" s="247">
        <f>SUM(F394:F412)</f>
        <v>0</v>
      </c>
      <c r="G413" s="247"/>
      <c r="H413" s="247">
        <f>SUM(H394:H412)</f>
        <v>0</v>
      </c>
      <c r="I413" s="499"/>
      <c r="J413" s="247">
        <f>SUM(J394:J412)</f>
        <v>0</v>
      </c>
      <c r="K413" s="246"/>
      <c r="L413" s="247">
        <f>SUM(L394:L412)</f>
        <v>0</v>
      </c>
    </row>
    <row r="414" spans="1:12" s="116" customFormat="1" ht="25.5" customHeight="1">
      <c r="A414" s="61" t="s">
        <v>2</v>
      </c>
      <c r="B414" s="139" t="s">
        <v>642</v>
      </c>
      <c r="C414" s="140"/>
      <c r="D414" s="140"/>
      <c r="E414" s="140"/>
      <c r="F414" s="140"/>
      <c r="G414" s="140"/>
      <c r="H414" s="140"/>
      <c r="I414" s="502"/>
      <c r="J414" s="140"/>
      <c r="K414" s="140"/>
      <c r="L414" s="140"/>
    </row>
    <row r="415" spans="1:12" s="116" customFormat="1" ht="25.5" customHeight="1">
      <c r="A415" s="62" t="s">
        <v>643</v>
      </c>
      <c r="B415" s="141" t="s">
        <v>602</v>
      </c>
      <c r="C415" s="142" t="s">
        <v>4</v>
      </c>
      <c r="D415" s="121" t="str">
        <f>VLOOKUP(A415,BKE!C651:H1061,5,0)</f>
        <v>0</v>
      </c>
      <c r="E415" s="126"/>
      <c r="F415" s="122">
        <f>E415*D415</f>
        <v>0</v>
      </c>
      <c r="G415" s="123"/>
      <c r="H415" s="124"/>
      <c r="I415" s="498">
        <f t="shared" ref="I415:J422" si="35">E415+G415-K415</f>
        <v>0</v>
      </c>
      <c r="J415" s="125">
        <f t="shared" si="35"/>
        <v>0</v>
      </c>
      <c r="K415" s="126"/>
      <c r="L415" s="120">
        <f t="shared" ref="L415:L421" si="36">K415*D415</f>
        <v>0</v>
      </c>
    </row>
    <row r="416" spans="1:12" s="116" customFormat="1" ht="25.5" customHeight="1">
      <c r="A416" s="6" t="s">
        <v>644</v>
      </c>
      <c r="B416" s="129" t="s">
        <v>604</v>
      </c>
      <c r="C416" s="133" t="s">
        <v>4</v>
      </c>
      <c r="D416" s="121"/>
      <c r="E416" s="126"/>
      <c r="F416" s="122">
        <f t="shared" ref="F416:F422" si="37">E416*D416</f>
        <v>0</v>
      </c>
      <c r="G416" s="123"/>
      <c r="H416" s="124"/>
      <c r="I416" s="498">
        <f t="shared" si="35"/>
        <v>0</v>
      </c>
      <c r="J416" s="125">
        <f t="shared" si="35"/>
        <v>0</v>
      </c>
      <c r="K416" s="126"/>
      <c r="L416" s="120">
        <f t="shared" si="36"/>
        <v>0</v>
      </c>
    </row>
    <row r="417" spans="1:12" s="116" customFormat="1" ht="25.5" customHeight="1">
      <c r="A417" s="6" t="s">
        <v>645</v>
      </c>
      <c r="B417" s="129" t="s">
        <v>605</v>
      </c>
      <c r="C417" s="133" t="s">
        <v>4</v>
      </c>
      <c r="D417" s="121" t="str">
        <f>VLOOKUP(A417,BKE!C653:H1063,5,0)</f>
        <v>0</v>
      </c>
      <c r="E417" s="126"/>
      <c r="F417" s="122">
        <f t="shared" si="37"/>
        <v>0</v>
      </c>
      <c r="G417" s="123"/>
      <c r="H417" s="124"/>
      <c r="I417" s="498">
        <f>E417+G417-K417</f>
        <v>0</v>
      </c>
      <c r="J417" s="125">
        <f t="shared" si="35"/>
        <v>0</v>
      </c>
      <c r="K417" s="126"/>
      <c r="L417" s="120">
        <f t="shared" si="36"/>
        <v>0</v>
      </c>
    </row>
    <row r="418" spans="1:12" s="116" customFormat="1" ht="25.5" customHeight="1">
      <c r="A418" s="6" t="s">
        <v>646</v>
      </c>
      <c r="B418" s="129" t="s">
        <v>606</v>
      </c>
      <c r="C418" s="133" t="s">
        <v>4</v>
      </c>
      <c r="D418" s="121" t="str">
        <f>VLOOKUP(A418,BKE!C654:H1064,5,0)</f>
        <v>0</v>
      </c>
      <c r="E418" s="126"/>
      <c r="F418" s="122">
        <f t="shared" si="37"/>
        <v>0</v>
      </c>
      <c r="G418" s="123"/>
      <c r="H418" s="124"/>
      <c r="I418" s="498">
        <f t="shared" si="35"/>
        <v>0</v>
      </c>
      <c r="J418" s="125">
        <f t="shared" si="35"/>
        <v>0</v>
      </c>
      <c r="K418" s="126"/>
      <c r="L418" s="120">
        <f t="shared" si="36"/>
        <v>0</v>
      </c>
    </row>
    <row r="419" spans="1:12" s="116" customFormat="1" ht="25.5" customHeight="1">
      <c r="A419" s="6" t="s">
        <v>647</v>
      </c>
      <c r="B419" s="129" t="s">
        <v>607</v>
      </c>
      <c r="C419" s="133" t="s">
        <v>4</v>
      </c>
      <c r="D419" s="121" t="str">
        <f>VLOOKUP(A419,BKE!C655:H1065,5,0)</f>
        <v>0</v>
      </c>
      <c r="E419" s="126"/>
      <c r="F419" s="122">
        <f t="shared" si="37"/>
        <v>0</v>
      </c>
      <c r="G419" s="123"/>
      <c r="H419" s="124"/>
      <c r="I419" s="498">
        <f t="shared" si="35"/>
        <v>0</v>
      </c>
      <c r="J419" s="125">
        <f t="shared" si="35"/>
        <v>0</v>
      </c>
      <c r="K419" s="126"/>
      <c r="L419" s="120">
        <f t="shared" si="36"/>
        <v>0</v>
      </c>
    </row>
    <row r="420" spans="1:12" s="116" customFormat="1" ht="25.5" customHeight="1">
      <c r="A420" s="6" t="s">
        <v>661</v>
      </c>
      <c r="B420" s="129" t="s">
        <v>473</v>
      </c>
      <c r="C420" s="133" t="s">
        <v>4</v>
      </c>
      <c r="D420" s="121"/>
      <c r="E420" s="126"/>
      <c r="F420" s="122">
        <f t="shared" si="37"/>
        <v>0</v>
      </c>
      <c r="G420" s="123"/>
      <c r="H420" s="124"/>
      <c r="I420" s="498">
        <f t="shared" si="35"/>
        <v>0</v>
      </c>
      <c r="J420" s="125">
        <f t="shared" si="35"/>
        <v>0</v>
      </c>
      <c r="K420" s="126"/>
      <c r="L420" s="120">
        <f t="shared" si="36"/>
        <v>0</v>
      </c>
    </row>
    <row r="421" spans="1:12" s="116" customFormat="1" ht="25.5" customHeight="1">
      <c r="A421" s="6" t="s">
        <v>916</v>
      </c>
      <c r="B421" s="283" t="s">
        <v>917</v>
      </c>
      <c r="C421" s="133" t="s">
        <v>4</v>
      </c>
      <c r="D421" s="121"/>
      <c r="E421" s="126"/>
      <c r="F421" s="122">
        <f t="shared" si="37"/>
        <v>0</v>
      </c>
      <c r="G421" s="123"/>
      <c r="H421" s="124"/>
      <c r="I421" s="498">
        <f t="shared" si="35"/>
        <v>0</v>
      </c>
      <c r="J421" s="125">
        <f t="shared" si="35"/>
        <v>0</v>
      </c>
      <c r="K421" s="126"/>
      <c r="L421" s="120">
        <f t="shared" si="36"/>
        <v>0</v>
      </c>
    </row>
    <row r="422" spans="1:12" s="116" customFormat="1" ht="25.5" customHeight="1">
      <c r="A422" s="6" t="s">
        <v>745</v>
      </c>
      <c r="B422" s="129" t="s">
        <v>746</v>
      </c>
      <c r="C422" s="133" t="s">
        <v>4</v>
      </c>
      <c r="D422" s="121"/>
      <c r="E422" s="126"/>
      <c r="F422" s="122">
        <f t="shared" si="37"/>
        <v>0</v>
      </c>
      <c r="G422" s="123"/>
      <c r="H422" s="124"/>
      <c r="I422" s="498">
        <f>E422+G422-K422</f>
        <v>0</v>
      </c>
      <c r="J422" s="125">
        <f t="shared" si="35"/>
        <v>0</v>
      </c>
      <c r="K422" s="126"/>
      <c r="L422" s="120">
        <f>K422*D422</f>
        <v>0</v>
      </c>
    </row>
    <row r="423" spans="1:12" s="248" customFormat="1" ht="25.5" customHeight="1">
      <c r="A423" s="143"/>
      <c r="B423" s="143" t="s">
        <v>474</v>
      </c>
      <c r="C423" s="143"/>
      <c r="D423" s="245"/>
      <c r="E423" s="246"/>
      <c r="F423" s="247">
        <f>SUM(F415:F422)</f>
        <v>0</v>
      </c>
      <c r="G423" s="246"/>
      <c r="H423" s="247">
        <f>SUM(H415:H422)</f>
        <v>0</v>
      </c>
      <c r="I423" s="499"/>
      <c r="J423" s="247">
        <f>SUM(J415:J422)</f>
        <v>0</v>
      </c>
      <c r="K423" s="246"/>
      <c r="L423" s="247">
        <f>SUM(L415:L422)</f>
        <v>0</v>
      </c>
    </row>
    <row r="424" spans="1:12" ht="15.75" customHeight="1">
      <c r="F424" s="237"/>
      <c r="H424" s="237"/>
      <c r="J424" s="237"/>
      <c r="L424" s="237"/>
    </row>
    <row r="425" spans="1:12" ht="15.75" customHeight="1">
      <c r="F425" s="249">
        <f>F140+F273+F280+F301+F336+F344+F368+F392+F413+F423</f>
        <v>0</v>
      </c>
      <c r="G425" s="249"/>
      <c r="H425" s="249">
        <f>H140+H273+H280+H301+H336+H344+H368+H392+H413+H423</f>
        <v>0</v>
      </c>
      <c r="I425" s="503"/>
      <c r="J425" s="249">
        <f>J140+J273+J280+J301+J336+J344+J368+J392+J413+J423</f>
        <v>0</v>
      </c>
      <c r="K425" s="249"/>
      <c r="L425" s="249">
        <f>L140+L273+L280+L301+L336+L344+L368+L392+L413+L423</f>
        <v>0</v>
      </c>
    </row>
    <row r="426" spans="1:12" ht="15.75" customHeight="1">
      <c r="B426" s="288" t="s">
        <v>841</v>
      </c>
      <c r="C426" s="285"/>
      <c r="D426" s="286"/>
      <c r="E426" s="287"/>
      <c r="F426" s="289" t="s">
        <v>378</v>
      </c>
      <c r="G426" s="290"/>
      <c r="H426" s="291" t="s">
        <v>379</v>
      </c>
      <c r="I426" s="504"/>
      <c r="J426" s="292" t="s">
        <v>470</v>
      </c>
      <c r="K426" s="293"/>
      <c r="L426" s="294" t="s">
        <v>471</v>
      </c>
    </row>
    <row r="427" spans="1:12" ht="15.75" customHeight="1">
      <c r="B427" s="51" t="s">
        <v>831</v>
      </c>
      <c r="C427" s="285"/>
      <c r="D427" s="286"/>
      <c r="E427" s="287"/>
      <c r="F427" s="296">
        <f>F140</f>
        <v>0</v>
      </c>
      <c r="G427" s="296"/>
      <c r="H427" s="296">
        <f>H140</f>
        <v>0</v>
      </c>
      <c r="I427" s="505"/>
      <c r="J427" s="296">
        <f>J140</f>
        <v>0</v>
      </c>
      <c r="K427" s="52"/>
      <c r="L427" s="52">
        <f>F427+H427-J427</f>
        <v>0</v>
      </c>
    </row>
    <row r="428" spans="1:12" ht="15.75" customHeight="1">
      <c r="B428" s="51" t="s">
        <v>832</v>
      </c>
      <c r="C428" s="285"/>
      <c r="D428" s="286"/>
      <c r="E428" s="287"/>
      <c r="F428" s="296">
        <f>F273</f>
        <v>0</v>
      </c>
      <c r="G428" s="296"/>
      <c r="H428" s="296">
        <f>H273</f>
        <v>0</v>
      </c>
      <c r="I428" s="505"/>
      <c r="J428" s="296">
        <f>J273</f>
        <v>0</v>
      </c>
      <c r="K428" s="52"/>
      <c r="L428" s="52">
        <f>F428+H428-J428</f>
        <v>0</v>
      </c>
    </row>
    <row r="429" spans="1:12" ht="15.75" customHeight="1">
      <c r="B429" s="51" t="s">
        <v>833</v>
      </c>
      <c r="C429" s="285"/>
      <c r="D429" s="286"/>
      <c r="E429" s="287"/>
      <c r="F429" s="296">
        <f>F280</f>
        <v>0</v>
      </c>
      <c r="G429" s="296"/>
      <c r="H429" s="296">
        <f>H280</f>
        <v>0</v>
      </c>
      <c r="I429" s="505"/>
      <c r="J429" s="296">
        <f>J280</f>
        <v>0</v>
      </c>
      <c r="K429" s="52"/>
      <c r="L429" s="52">
        <f t="shared" ref="L429:L437" si="38">F429+H429-J429</f>
        <v>0</v>
      </c>
    </row>
    <row r="430" spans="1:12" ht="15.75" customHeight="1">
      <c r="B430" s="51" t="s">
        <v>834</v>
      </c>
      <c r="C430" s="285"/>
      <c r="D430" s="286"/>
      <c r="E430" s="287"/>
      <c r="F430" s="296">
        <f>F301</f>
        <v>0</v>
      </c>
      <c r="G430" s="296"/>
      <c r="H430" s="296">
        <f>H301</f>
        <v>0</v>
      </c>
      <c r="I430" s="505"/>
      <c r="J430" s="296">
        <f>J301</f>
        <v>0</v>
      </c>
      <c r="K430" s="52"/>
      <c r="L430" s="52">
        <f t="shared" si="38"/>
        <v>0</v>
      </c>
    </row>
    <row r="431" spans="1:12" ht="15.75" customHeight="1">
      <c r="B431" s="51" t="s">
        <v>835</v>
      </c>
      <c r="C431" s="285"/>
      <c r="D431" s="286"/>
      <c r="E431" s="287"/>
      <c r="F431" s="296">
        <f>F336</f>
        <v>0</v>
      </c>
      <c r="G431" s="296"/>
      <c r="H431" s="296">
        <f>H336</f>
        <v>0</v>
      </c>
      <c r="I431" s="505"/>
      <c r="J431" s="296">
        <f>J336</f>
        <v>0</v>
      </c>
      <c r="K431" s="52"/>
      <c r="L431" s="52">
        <f t="shared" si="38"/>
        <v>0</v>
      </c>
    </row>
    <row r="432" spans="1:12" ht="15.75" customHeight="1">
      <c r="B432" s="51" t="s">
        <v>836</v>
      </c>
      <c r="C432" s="285"/>
      <c r="D432" s="286"/>
      <c r="E432" s="287"/>
      <c r="F432" s="296">
        <f>F344</f>
        <v>0</v>
      </c>
      <c r="G432" s="296"/>
      <c r="H432" s="296">
        <f>H344</f>
        <v>0</v>
      </c>
      <c r="I432" s="505"/>
      <c r="J432" s="296">
        <f>J344</f>
        <v>0</v>
      </c>
      <c r="K432" s="52"/>
      <c r="L432" s="52">
        <f t="shared" si="38"/>
        <v>0</v>
      </c>
    </row>
    <row r="433" spans="2:12" ht="15.75" customHeight="1">
      <c r="B433" s="51" t="s">
        <v>837</v>
      </c>
      <c r="C433" s="285"/>
      <c r="D433" s="286"/>
      <c r="E433" s="287"/>
      <c r="F433" s="296">
        <f>F368</f>
        <v>0</v>
      </c>
      <c r="G433" s="296"/>
      <c r="H433" s="296">
        <f>H368</f>
        <v>0</v>
      </c>
      <c r="I433" s="505"/>
      <c r="J433" s="296">
        <f>J368</f>
        <v>0</v>
      </c>
      <c r="K433" s="52"/>
      <c r="L433" s="52">
        <f t="shared" si="38"/>
        <v>0</v>
      </c>
    </row>
    <row r="434" spans="2:12" ht="15.75" customHeight="1">
      <c r="B434" s="51" t="s">
        <v>838</v>
      </c>
      <c r="C434" s="285"/>
      <c r="D434" s="286"/>
      <c r="E434" s="287"/>
      <c r="F434" s="296">
        <f>F392</f>
        <v>0</v>
      </c>
      <c r="G434" s="296"/>
      <c r="H434" s="296">
        <f>H392</f>
        <v>0</v>
      </c>
      <c r="I434" s="505"/>
      <c r="J434" s="296">
        <f>J392</f>
        <v>0</v>
      </c>
      <c r="K434" s="52"/>
      <c r="L434" s="52">
        <f t="shared" si="38"/>
        <v>0</v>
      </c>
    </row>
    <row r="435" spans="2:12" ht="15.75" customHeight="1">
      <c r="B435" s="51" t="s">
        <v>839</v>
      </c>
      <c r="C435" s="285"/>
      <c r="D435" s="286"/>
      <c r="E435" s="287"/>
      <c r="F435" s="296">
        <f>F413</f>
        <v>0</v>
      </c>
      <c r="G435" s="296"/>
      <c r="H435" s="296">
        <f>H413</f>
        <v>0</v>
      </c>
      <c r="I435" s="505"/>
      <c r="J435" s="296">
        <f>J413</f>
        <v>0</v>
      </c>
      <c r="K435" s="52"/>
      <c r="L435" s="52">
        <f t="shared" si="38"/>
        <v>0</v>
      </c>
    </row>
    <row r="436" spans="2:12" ht="15.75" customHeight="1">
      <c r="B436" s="51" t="s">
        <v>840</v>
      </c>
      <c r="C436" s="285"/>
      <c r="D436" s="286"/>
      <c r="E436" s="287"/>
      <c r="F436" s="296">
        <f>F423</f>
        <v>0</v>
      </c>
      <c r="G436" s="296"/>
      <c r="H436" s="296">
        <f>H423</f>
        <v>0</v>
      </c>
      <c r="I436" s="505"/>
      <c r="J436" s="296">
        <f>J423</f>
        <v>0</v>
      </c>
      <c r="K436" s="52"/>
      <c r="L436" s="52">
        <f t="shared" si="38"/>
        <v>0</v>
      </c>
    </row>
    <row r="437" spans="2:12" ht="15.75" customHeight="1">
      <c r="B437" s="288" t="s">
        <v>584</v>
      </c>
      <c r="C437" s="285"/>
      <c r="D437" s="286"/>
      <c r="E437" s="287"/>
      <c r="F437" s="295">
        <f>SUM(F427:F436)</f>
        <v>0</v>
      </c>
      <c r="G437" s="297"/>
      <c r="H437" s="295">
        <f>SUM(H427:H436)</f>
        <v>0</v>
      </c>
      <c r="I437" s="506"/>
      <c r="J437" s="493">
        <f>SUM(J427:J436)</f>
        <v>0</v>
      </c>
      <c r="K437" s="295"/>
      <c r="L437" s="295">
        <f t="shared" si="38"/>
        <v>0</v>
      </c>
    </row>
    <row r="439" spans="2:12" ht="15.75" customHeight="1">
      <c r="H439" s="34">
        <f>BKE!I520-'nguyen vat lieu kho'!H437</f>
        <v>106455610.15000001</v>
      </c>
    </row>
  </sheetData>
  <autoFilter ref="H1:H424"/>
  <mergeCells count="8">
    <mergeCell ref="I2:J2"/>
    <mergeCell ref="K2:L2"/>
    <mergeCell ref="G2:H2"/>
    <mergeCell ref="A2:A3"/>
    <mergeCell ref="B2:B3"/>
    <mergeCell ref="C2:C3"/>
    <mergeCell ref="E2:F2"/>
    <mergeCell ref="D2:D3"/>
  </mergeCells>
  <conditionalFormatting sqref="B167 B181 B191 B201 B15 B26 B35 B42 B52">
    <cfRule type="expression" dxfId="1025" priority="580" stopIfTrue="1">
      <formula>AND(COUNTIF(#REF!, B15)&gt;1,NOT(ISBLANK(B15)))</formula>
    </cfRule>
  </conditionalFormatting>
  <conditionalFormatting sqref="B196 B28 B45:B47 B209:B210">
    <cfRule type="expression" dxfId="1024" priority="1546" stopIfTrue="1">
      <formula>AND(COUNTIF(#REF!, B28)+COUNTIF($B$57:$B$58, B28)+COUNTIF($B$41:$B$41, B28)+COUNTIF(#REF!, B28)+COUNTIF(#REF!, B28)&gt;1,NOT(ISBLANK(B28)))</formula>
    </cfRule>
  </conditionalFormatting>
  <conditionalFormatting sqref="B197 B169:B175 B199:B200 B178:B180 B203 B215:B218 B44 B29:B33 B16:B22 B39:B41 B24:B25 B183:B189 B205:B208">
    <cfRule type="expression" dxfId="1023" priority="1550" stopIfTrue="1">
      <formula>AND(COUNTIF(#REF!, B16)+COUNTIF($B$56:$B$56, B16)+COUNTIF($B$28:$B$35, B16)+COUNTIF($B$39:$B$39, B16)+COUNTIF(#REF!, B16)+COUNTIF(#REF!, B16)&gt;1,NOT(ISBLANK(B16)))</formula>
    </cfRule>
  </conditionalFormatting>
  <conditionalFormatting sqref="B209 B45">
    <cfRule type="expression" dxfId="1022" priority="1556" stopIfTrue="1">
      <formula>AND(COUNTIF(#REF!, B45)&gt;1,NOT(ISBLANK(B45)))</formula>
    </cfRule>
  </conditionalFormatting>
  <conditionalFormatting sqref="B209 B202 B196 B45 B43 B28">
    <cfRule type="expression" dxfId="1021" priority="1557" stopIfTrue="1">
      <formula>AND(COUNTIF($B$57:$B$57, B28)+COUNTIF($B$41:$B$41, B28)+COUNTIF($B$55:$B$55, B28)+COUNTIF(#REF!, B28)+COUNTIF(#REF!, B28)&gt;1,NOT(ISBLANK(B28)))</formula>
    </cfRule>
  </conditionalFormatting>
  <conditionalFormatting sqref="B209 B45 B28">
    <cfRule type="expression" dxfId="1020" priority="1561" stopIfTrue="1">
      <formula>AND(COUNTIF(#REF!, B28)+COUNTIF(#REF!, B28)&gt;1,NOT(ISBLANK(B28)))</formula>
    </cfRule>
  </conditionalFormatting>
  <conditionalFormatting sqref="B182 B198 B34:B36 B27 B190:B195 B38">
    <cfRule type="expression" dxfId="1019" priority="1563" stopIfTrue="1">
      <formula>AND(COUNTIF(#REF!, B27)+COUNTIF($B$48:$B$51, B27)+COUNTIF($B$36:$B$38, B27)+COUNTIF($B$42:$B$47, B27)&gt;1,NOT(ISBLANK(B27)))</formula>
    </cfRule>
  </conditionalFormatting>
  <conditionalFormatting sqref="B202 B43">
    <cfRule type="expression" dxfId="1018" priority="1566" stopIfTrue="1">
      <formula>AND(COUNTIF($B$55:$B$55, B43)&gt;1,NOT(ISBLANK(B43)))</formula>
    </cfRule>
  </conditionalFormatting>
  <conditionalFormatting sqref="B176:B177 B23">
    <cfRule type="expression" dxfId="1017" priority="1619" stopIfTrue="1">
      <formula>AND(COUNTIF(#REF!, B23)+COUNTIF($B$57:$B$57, B23)+COUNTIF($B$30:$B$38, B23)+COUNTIF($B$41:$B$41, B23)+COUNTIF($B$53:$B$53, B23)+COUNTIF($B$43:$B$43, B23)&gt;1,NOT(ISBLANK(B23)))</formula>
    </cfRule>
  </conditionalFormatting>
  <conditionalFormatting sqref="B213 B49:B50 B46:B47 B210:B211">
    <cfRule type="expression" dxfId="1016" priority="1664" stopIfTrue="1">
      <formula>AND(COUNTIF(#REF!, B46)+COUNTIF($B$57:$B$58, B46)+COUNTIF($B$41:$B$41, B46)+COUNTIF($B$65:$B$65, B46)+COUNTIF($B$67:$B$67, B46)&gt;1,NOT(ISBLANK(B46)))</formula>
    </cfRule>
  </conditionalFormatting>
  <conditionalFormatting sqref="B212 B48">
    <cfRule type="expression" dxfId="1015" priority="1666" stopIfTrue="1">
      <formula>AND(COUNTIF($B$66:$B$66, B48)&gt;1,NOT(ISBLANK(B48)))</formula>
    </cfRule>
  </conditionalFormatting>
  <conditionalFormatting sqref="B219 B53">
    <cfRule type="expression" dxfId="1014" priority="1692" stopIfTrue="1">
      <formula>AND(COUNTIF($B$72:$B$72, B53)&gt;1,NOT(ISBLANK(B53)))</formula>
    </cfRule>
  </conditionalFormatting>
  <conditionalFormatting sqref="B219 B182 B198 B53 B27 B34:B36 B190:B195 B38">
    <cfRule type="expression" dxfId="1013" priority="1755" stopIfTrue="1">
      <formula>AND(COUNTIF($B$72:$B$72, B27)+COUNTIF(#REF!, B27)+COUNTIF($B$36:$B$38, B27)+COUNTIF($B$48:$B$51, B27)+COUNTIF($B$42:$B$47, B27)&gt;1,NOT(ISBLANK(B27)))</formula>
    </cfRule>
  </conditionalFormatting>
  <conditionalFormatting sqref="B202 B182 B198 B43 B27 B34:B36 B190:B196 B38">
    <cfRule type="expression" dxfId="1012" priority="1759" stopIfTrue="1">
      <formula>AND(COUNTIF(#REF!, B27)+COUNTIF($B$36:$B$38, B27)+COUNTIF($B$48:$B$51, B27)+COUNTIF($B$42:$B$47, B27)+COUNTIF(#REF!, B27)+COUNTIF($B$55:$B$55, B27)&gt;1,NOT(ISBLANK(B27)))</formula>
    </cfRule>
  </conditionalFormatting>
  <conditionalFormatting sqref="B227:B230 B220:B224 B211 B54:B55 B49:B51 B213:B218">
    <cfRule type="expression" dxfId="1011" priority="1845" stopIfTrue="1">
      <formula>AND(COUNTIF(#REF!, B49)+COUNTIF($B$65:$B$65, B49)+COUNTIF($B$73:$B$75, B49)+COUNTIF($B$67:$B$71, B49)&gt;1,NOT(ISBLANK(B49)))</formula>
    </cfRule>
  </conditionalFormatting>
  <conditionalFormatting sqref="B227:B230 B220:B224 B201 B54:B55 B51:B52 B42 B214:B218">
    <cfRule type="expression" dxfId="1010" priority="1849" stopIfTrue="1">
      <formula>AND(COUNTIF(#REF!, B42)+COUNTIF($B$53:$B$53, B42)+COUNTIF($B$64:$B$64, B42)+COUNTIF($B$68:$B$71, B42)+COUNTIF($B$73:$B$75, B42)&gt;1,NOT(ISBLANK(B42)))</formula>
    </cfRule>
  </conditionalFormatting>
  <conditionalFormatting sqref="B231:B234 B57:B62 B315">
    <cfRule type="expression" dxfId="1009" priority="1853" stopIfTrue="1">
      <formula>AND(COUNTIF($B$76:$B$78, B57)&gt;1,NOT(ISBLANK(B57)))</formula>
    </cfRule>
  </conditionalFormatting>
  <conditionalFormatting sqref="B256:B257 B203 B215:B218 B275:B276 B220:B242 B205:B208 B244:B254">
    <cfRule type="expression" dxfId="1008" priority="109" stopIfTrue="1">
      <formula>AND(COUNTIF($B$44:$B$44, B203)+COUNTIF(#REF!, B203)+COUNTIF(#REF!, B203)&gt;1,NOT(ISBLANK(B203)))</formula>
    </cfRule>
  </conditionalFormatting>
  <conditionalFormatting sqref="B160">
    <cfRule type="expression" dxfId="1007" priority="108" stopIfTrue="1">
      <formula>AND(COUNTIF(#REF!, B160)&gt;1,NOT(ISBLANK(B160)))</formula>
    </cfRule>
  </conditionalFormatting>
  <conditionalFormatting sqref="B159">
    <cfRule type="expression" dxfId="1006" priority="107" stopIfTrue="1">
      <formula>AND(COUNTIF(#REF!, B159)&gt;1,NOT(ISBLANK(B159)))</formula>
    </cfRule>
  </conditionalFormatting>
  <conditionalFormatting sqref="B143:B144">
    <cfRule type="expression" dxfId="1005" priority="106" stopIfTrue="1">
      <formula>AND(COUNTIF(#REF!, B143)&gt;1,NOT(ISBLANK(B143)))</formula>
    </cfRule>
  </conditionalFormatting>
  <conditionalFormatting sqref="B177">
    <cfRule type="expression" dxfId="1004" priority="105" stopIfTrue="1">
      <formula>AND(COUNTIF(#REF!, B177)&gt;1,NOT(ISBLANK(B177)))</formula>
    </cfRule>
  </conditionalFormatting>
  <conditionalFormatting sqref="B142">
    <cfRule type="expression" dxfId="1003" priority="104" stopIfTrue="1">
      <formula>AND(COUNTIF($B$5:$B$6, B142)&gt;1,NOT(ISBLANK(B142)))</formula>
    </cfRule>
  </conditionalFormatting>
  <conditionalFormatting sqref="B179">
    <cfRule type="expression" dxfId="1002" priority="103" stopIfTrue="1">
      <formula>AND(COUNTIF(#REF!, B179)&gt;1,NOT(ISBLANK(B179)))</formula>
    </cfRule>
  </conditionalFormatting>
  <conditionalFormatting sqref="B182">
    <cfRule type="expression" dxfId="1001" priority="102" stopIfTrue="1">
      <formula>AND(COUNTIF($B$27:$B$28, B182)&gt;1,NOT(ISBLANK(B182)))</formula>
    </cfRule>
  </conditionalFormatting>
  <conditionalFormatting sqref="B178:B182 B155">
    <cfRule type="expression" dxfId="1000" priority="100" stopIfTrue="1">
      <formula>AND(COUNTIF($B$24:$B$29, B155)+COUNTIF(#REF!, B155)&gt;1,NOT(ISBLANK(B155)))</formula>
    </cfRule>
  </conditionalFormatting>
  <conditionalFormatting sqref="B178:B182">
    <cfRule type="expression" dxfId="999" priority="99" stopIfTrue="1">
      <formula>AND(COUNTIF($B$24:$B$29, B178)&gt;1,NOT(ISBLANK(B178)))</formula>
    </cfRule>
  </conditionalFormatting>
  <conditionalFormatting sqref="B256:B257 B203 B215:B218 B275:B276 B220:B242 B205:B208 B244:B254">
    <cfRule type="expression" dxfId="998" priority="98" stopIfTrue="1">
      <formula>AND(COUNTIF(#REF!, B203)+COUNTIF($B$44:$B$44, B203)+COUNTIF(#REF!, B203)+COUNTIF(#REF!, B203)+COUNTIF(#REF!, B203)+COUNTIF(#REF!, B203)+COUNTIF(#REF!, B203)+COUNTIF(#REF!, B203)&gt;1,NOT(ISBLANK(B203)))</formula>
    </cfRule>
  </conditionalFormatting>
  <conditionalFormatting sqref="B185:B188">
    <cfRule type="expression" dxfId="997" priority="97" stopIfTrue="1">
      <formula>AND(COUNTIF(#REF!, B185)+COUNTIF($B$30:$B$30, B185)+COUNTIF(#REF!, B185)&gt;1,NOT(ISBLANK(B185)))</formula>
    </cfRule>
  </conditionalFormatting>
  <conditionalFormatting sqref="B180:B197">
    <cfRule type="expression" dxfId="996" priority="96" stopIfTrue="1">
      <formula>AND(COUNTIF(#REF!, B180)+COUNTIF($B$25:$B$33, B180)&gt;1,NOT(ISBLANK(B180)))</formula>
    </cfRule>
  </conditionalFormatting>
  <conditionalFormatting sqref="B189:B197">
    <cfRule type="expression" dxfId="995" priority="95" stopIfTrue="1">
      <formula>AND(COUNTIF($B$33:$B$33, B189)+COUNTIF(#REF!, B189)&gt;1,NOT(ISBLANK(B189)))</formula>
    </cfRule>
  </conditionalFormatting>
  <conditionalFormatting sqref="B145:B158 B160:B167 B169:B176">
    <cfRule type="expression" dxfId="994" priority="94" stopIfTrue="1">
      <formula>AND(COUNTIF($B$15:$B$23, B145)+COUNTIF(#REF!, B145)+COUNTIF($B$7:$B$14, B145)+COUNTIF(#REF!, B145)&gt;1,NOT(ISBLANK(B145)))</formula>
    </cfRule>
  </conditionalFormatting>
  <conditionalFormatting sqref="B156:B159 B145:B154 B161:B167 B169:B177">
    <cfRule type="expression" dxfId="993" priority="93" stopIfTrue="1">
      <formula>AND(COUNTIF($B$15:$B$23, B145)+COUNTIF(#REF!, B145)+COUNTIF($B$7:$B$13, B145)+COUNTIF($B$14:$B$14, B145)&gt;1,NOT(ISBLANK(B145)))</formula>
    </cfRule>
  </conditionalFormatting>
  <conditionalFormatting sqref="B184">
    <cfRule type="expression" dxfId="992" priority="92" stopIfTrue="1">
      <formula>AND(COUNTIF(#REF!, B184)&gt;1,NOT(ISBLANK(B184)))</formula>
    </cfRule>
  </conditionalFormatting>
  <conditionalFormatting sqref="B178:B202">
    <cfRule type="expression" dxfId="991" priority="91" stopIfTrue="1">
      <formula>AND(COUNTIF(#REF!, B178)+COUNTIF($B$24:$B$33, B178)&gt;1,NOT(ISBLANK(B178)))</formula>
    </cfRule>
  </conditionalFormatting>
  <conditionalFormatting sqref="B370 B390">
    <cfRule type="expression" dxfId="990" priority="90" stopIfTrue="1">
      <formula>AND(COUNTIF($B$348:$B$348, B370)&gt;1,NOT(ISBLANK(B370)))</formula>
    </cfRule>
  </conditionalFormatting>
  <conditionalFormatting sqref="B359">
    <cfRule type="expression" dxfId="989" priority="86" stopIfTrue="1">
      <formula>AND(COUNTIF($B$337:$B$337, B359)&gt;1,NOT(ISBLANK(B359)))</formula>
    </cfRule>
  </conditionalFormatting>
  <conditionalFormatting sqref="B379">
    <cfRule type="expression" dxfId="988" priority="83" stopIfTrue="1">
      <formula>AND(COUNTIF($B$347:$B$347, B379)&gt;1,NOT(ISBLANK(B379)))</formula>
    </cfRule>
  </conditionalFormatting>
  <conditionalFormatting sqref="B373 B377 B370 B379 B388 B390">
    <cfRule type="expression" dxfId="987" priority="81" stopIfTrue="1">
      <formula>AND(COUNTIF($B$344:$B$344, B370)&gt;1,NOT(ISBLANK(B370)))</formula>
    </cfRule>
  </conditionalFormatting>
  <conditionalFormatting sqref="B373 B377 B370 B379 B388 B390">
    <cfRule type="expression" dxfId="986" priority="77" stopIfTrue="1">
      <formula>AND(COUNTIF($B$344:$B$347, B370)&gt;1,NOT(ISBLANK(B370)))</formula>
    </cfRule>
  </conditionalFormatting>
  <conditionalFormatting sqref="B338:B343">
    <cfRule type="expression" dxfId="985" priority="74" stopIfTrue="1">
      <formula>AND(COUNTIF($B$251:$B$251, B338)&gt;1,NOT(ISBLANK(B338)))</formula>
    </cfRule>
  </conditionalFormatting>
  <conditionalFormatting sqref="B362">
    <cfRule type="expression" dxfId="984" priority="70" stopIfTrue="1">
      <formula>AND(COUNTIF(#REF!, B362)&gt;1,NOT(ISBLANK(B362)))</formula>
    </cfRule>
  </conditionalFormatting>
  <conditionalFormatting sqref="B360:B361 B346:B358">
    <cfRule type="expression" dxfId="983" priority="69" stopIfTrue="1">
      <formula>AND(COUNTIF($B$255:$B$271, B346)+COUNTIF($B$272:$B$336, B346)&gt;1,NOT(ISBLANK(B346)))</formula>
    </cfRule>
  </conditionalFormatting>
  <conditionalFormatting sqref="B346:B361">
    <cfRule type="expression" dxfId="982" priority="67" stopIfTrue="1">
      <formula>AND(COUNTIF($B$255:$B$271, B346)+COUNTIF($B$272:$B$337, B346)&gt;1,NOT(ISBLANK(B346)))</formula>
    </cfRule>
  </conditionalFormatting>
  <conditionalFormatting sqref="B359">
    <cfRule type="expression" dxfId="981" priority="65" stopIfTrue="1">
      <formula>AND(COUNTIF($B$336:$B$337, B359)&gt;1,NOT(ISBLANK(B359)))</formula>
    </cfRule>
  </conditionalFormatting>
  <conditionalFormatting sqref="B367">
    <cfRule type="expression" dxfId="980" priority="64" stopIfTrue="1">
      <formula>AND(COUNTIF(#REF!, B367)&gt;1,NOT(ISBLANK(B367)))</formula>
    </cfRule>
  </conditionalFormatting>
  <conditionalFormatting sqref="B367 B358">
    <cfRule type="expression" dxfId="979" priority="63" stopIfTrue="1">
      <formula>AND(COUNTIF($B$281:$B$336, B358)+COUNTIF(#REF!, B358)&gt;1,NOT(ISBLANK(B358)))</formula>
    </cfRule>
  </conditionalFormatting>
  <conditionalFormatting sqref="B363">
    <cfRule type="expression" dxfId="978" priority="62" stopIfTrue="1">
      <formula>AND(COUNTIF(#REF!, B363)&gt;1,NOT(ISBLANK(B363)))</formula>
    </cfRule>
  </conditionalFormatting>
  <conditionalFormatting sqref="B343">
    <cfRule type="expression" dxfId="977" priority="48" stopIfTrue="1">
      <formula>AND(COUNTIF($B$176:$B$176, B343)&gt;1,NOT(ISBLANK(B343)))</formula>
    </cfRule>
  </conditionalFormatting>
  <conditionalFormatting sqref="B339:B342">
    <cfRule type="expression" dxfId="976" priority="47" stopIfTrue="1">
      <formula>AND(COUNTIF($B$160:$B$172, B339)+COUNTIF($B$141:$B$141, B339)+COUNTIF($B$174:$B$175, B339)&gt;1,NOT(ISBLANK(B339)))</formula>
    </cfRule>
  </conditionalFormatting>
  <conditionalFormatting sqref="B338">
    <cfRule type="expression" dxfId="975" priority="46" stopIfTrue="1">
      <formula>AND(COUNTIF($B$160:$B$173, B338)+COUNTIF($B$141:$B$142, B338)&gt;1,NOT(ISBLANK(B338)))</formula>
    </cfRule>
  </conditionalFormatting>
  <conditionalFormatting sqref="B338">
    <cfRule type="expression" dxfId="974" priority="44" stopIfTrue="1">
      <formula>AND(COUNTIF($B$173:$B$173, B338)&gt;1,NOT(ISBLANK(B338)))</formula>
    </cfRule>
  </conditionalFormatting>
  <conditionalFormatting sqref="B410:B412">
    <cfRule type="expression" dxfId="973" priority="27" stopIfTrue="1">
      <formula>AND(COUNTIF($B$125:$B$125, B410)&gt;1,NOT(ISBLANK(B410)))</formula>
    </cfRule>
  </conditionalFormatting>
  <conditionalFormatting sqref="B409">
    <cfRule type="expression" dxfId="972" priority="26" stopIfTrue="1">
      <formula>AND(COUNTIF(#REF!, B409)&gt;1,NOT(ISBLANK(B409)))</formula>
    </cfRule>
  </conditionalFormatting>
  <conditionalFormatting sqref="B394:B399 B415:B420 B422">
    <cfRule type="expression" dxfId="971" priority="25" stopIfTrue="1">
      <formula>AND(COUNTIF($B$113:$B$117, B394)+COUNTIF($B$99:$B$101, B394)&gt;1,NOT(ISBLANK(B394)))</formula>
    </cfRule>
  </conditionalFormatting>
  <conditionalFormatting sqref="B393">
    <cfRule type="expression" dxfId="970" priority="24" stopIfTrue="1">
      <formula>AND(COUNTIF($B$111:$B$112, B393)&gt;1,NOT(ISBLANK(B393)))</formula>
    </cfRule>
  </conditionalFormatting>
  <conditionalFormatting sqref="B394:B399 B422">
    <cfRule type="expression" dxfId="969" priority="23" stopIfTrue="1">
      <formula>AND(COUNTIF($B$113:$B$117, B394)&gt;1,NOT(ISBLANK(B394)))</formula>
    </cfRule>
  </conditionalFormatting>
  <conditionalFormatting sqref="B410:B412">
    <cfRule type="expression" dxfId="968" priority="22" stopIfTrue="1">
      <formula>AND(COUNTIF($B$125:$B$126, B410)&gt;1,NOT(ISBLANK(B410)))</formula>
    </cfRule>
  </conditionalFormatting>
  <conditionalFormatting sqref="B388">
    <cfRule type="expression" dxfId="967" priority="6459" stopIfTrue="1">
      <formula>AND(COUNTIF($B$349:$B$349, B388)&gt;1,NOT(ISBLANK(B388)))</formula>
    </cfRule>
  </conditionalFormatting>
  <conditionalFormatting sqref="B370 B390 B373 B388">
    <cfRule type="expression" dxfId="966" priority="6465" stopIfTrue="1">
      <formula>AND(COUNTIF($B$348:$B$350, B370)&gt;1,NOT(ISBLANK(B370)))</formula>
    </cfRule>
  </conditionalFormatting>
  <conditionalFormatting sqref="B373 B377 B370 B379 B388 B390">
    <cfRule type="expression" dxfId="965" priority="6477" stopIfTrue="1">
      <formula>AND(COUNTIF($B$344:$B$350, B370)&gt;1,NOT(ISBLANK(B370)))</formula>
    </cfRule>
  </conditionalFormatting>
  <conditionalFormatting sqref="B370:B391">
    <cfRule type="expression" dxfId="964" priority="6490" stopIfTrue="1">
      <formula>AND(COUNTIF($B$255:$B$350, B370)&gt;1,NOT(ISBLANK(B370)))</formula>
    </cfRule>
  </conditionalFormatting>
  <conditionalFormatting sqref="B373">
    <cfRule type="expression" dxfId="963" priority="6509" stopIfTrue="1">
      <formula>AND(COUNTIF($B$351:$B$351, B373)+COUNTIF($B$350:$B$350, B373)&gt;1,NOT(ISBLANK(B373)))</formula>
    </cfRule>
  </conditionalFormatting>
  <conditionalFormatting sqref="B370 B390">
    <cfRule type="expression" dxfId="962" priority="6553" stopIfTrue="1">
      <formula>AND(COUNTIF($B$348:$B$357, B370)&gt;1,NOT(ISBLANK(B370)))</formula>
    </cfRule>
  </conditionalFormatting>
  <conditionalFormatting sqref="B390 B370 B379">
    <cfRule type="expression" dxfId="961" priority="6556" stopIfTrue="1">
      <formula>AND(COUNTIF($B$347:$B$357, B370)&gt;1,NOT(ISBLANK(B370)))</formula>
    </cfRule>
  </conditionalFormatting>
  <conditionalFormatting sqref="B373 B377 B370 B379 B388 B390">
    <cfRule type="expression" dxfId="960" priority="6559" stopIfTrue="1">
      <formula>AND(COUNTIF($B$344:$B$357, B370)&gt;1,NOT(ISBLANK(B370)))</formula>
    </cfRule>
  </conditionalFormatting>
  <conditionalFormatting sqref="B370:B391">
    <cfRule type="expression" dxfId="959" priority="6567" stopIfTrue="1">
      <formula>AND(COUNTIF($B$255:$B$357, B370)&gt;1,NOT(ISBLANK(B370)))</formula>
    </cfRule>
  </conditionalFormatting>
  <conditionalFormatting sqref="B414">
    <cfRule type="expression" dxfId="958" priority="14" stopIfTrue="1">
      <formula>AND(COUNTIF($B$111:$B$112, B414)&gt;1,NOT(ISBLANK(B414)))</formula>
    </cfRule>
  </conditionalFormatting>
  <conditionalFormatting sqref="B415:B420">
    <cfRule type="expression" dxfId="957" priority="13" stopIfTrue="1">
      <formula>AND(COUNTIF($B$113:$B$117, B415)&gt;1,NOT(ISBLANK(B415)))</formula>
    </cfRule>
  </conditionalFormatting>
  <conditionalFormatting sqref="B316:B329 B331:B332">
    <cfRule type="expression" dxfId="956" priority="13863" stopIfTrue="1">
      <formula>AND(COUNTIF($B$156:$B$156, B316)+COUNTIF($B$5:$B$12, B316)+COUNTIF($B$14:$B$14, B316)&gt;1,NOT(ISBLANK(B316)))</formula>
    </cfRule>
  </conditionalFormatting>
  <conditionalFormatting sqref="B316:B329 B331:B332">
    <cfRule type="expression" dxfId="955" priority="14684" stopIfTrue="1">
      <formula>AND(COUNTIF($B$256:$B$256, B316)+COUNTIF($B$156:$B$156, B316)+COUNTIF($B$25:$B$25, B316)+COUNTIF($B$14:$B$14, B316)+COUNTIF($B$5:$B$12, B316)+COUNTIF($B$27:$B$32, B316)+COUNTIF($B$34:$B$35, B316)+COUNTIF(#REF!, B316)&gt;1,NOT(ISBLANK(B316)))</formula>
    </cfRule>
  </conditionalFormatting>
  <conditionalFormatting sqref="B333:B334">
    <cfRule type="expression" dxfId="954" priority="9" stopIfTrue="1">
      <formula>AND(COUNTIF($B$156:$B$156, B333)+COUNTIF($B$5:$B$12, B333)+COUNTIF($B$14:$B$14, B333)&gt;1,NOT(ISBLANK(B333)))</formula>
    </cfRule>
  </conditionalFormatting>
  <conditionalFormatting sqref="B333:B334">
    <cfRule type="expression" dxfId="953" priority="10" stopIfTrue="1">
      <formula>AND(COUNTIF($B$256:$B$256, B333)+COUNTIF($B$156:$B$156, B333)+COUNTIF($B$25:$B$25, B333)+COUNTIF($B$14:$B$14, B333)+COUNTIF($B$5:$B$12, B333)+COUNTIF($B$27:$B$32, B333)+COUNTIF($B$34:$B$35, B333)+COUNTIF(#REF!, B333)&gt;1,NOT(ISBLANK(B333)))</formula>
    </cfRule>
  </conditionalFormatting>
  <conditionalFormatting sqref="B330">
    <cfRule type="expression" dxfId="952" priority="7" stopIfTrue="1">
      <formula>AND(COUNTIF($B$156:$B$156, B330)+COUNTIF($B$5:$B$12, B330)+COUNTIF($B$14:$B$14, B330)&gt;1,NOT(ISBLANK(B330)))</formula>
    </cfRule>
  </conditionalFormatting>
  <conditionalFormatting sqref="B330">
    <cfRule type="expression" dxfId="951" priority="8" stopIfTrue="1">
      <formula>AND(COUNTIF($B$256:$B$256, B330)+COUNTIF($B$156:$B$156, B330)+COUNTIF($B$25:$B$25, B330)+COUNTIF($B$14:$B$14, B330)+COUNTIF($B$5:$B$12, B330)+COUNTIF($B$27:$B$32, B330)+COUNTIF($B$34:$B$35, B330)+COUNTIF(#REF!, B330)&gt;1,NOT(ISBLANK(B330)))</formula>
    </cfRule>
  </conditionalFormatting>
  <conditionalFormatting sqref="B364">
    <cfRule type="expression" dxfId="950" priority="6" stopIfTrue="1">
      <formula>AND(COUNTIF(#REF!, B364)&gt;1,NOT(ISBLANK(B364)))</formula>
    </cfRule>
  </conditionalFormatting>
  <conditionalFormatting sqref="B365">
    <cfRule type="expression" dxfId="949" priority="5" stopIfTrue="1">
      <formula>AND(COUNTIF(#REF!, B365)&gt;1,NOT(ISBLANK(B365)))</formula>
    </cfRule>
  </conditionalFormatting>
  <conditionalFormatting sqref="B37">
    <cfRule type="expression" dxfId="948" priority="1" stopIfTrue="1">
      <formula>AND(COUNTIF(#REF!, B37)&gt;1,NOT(ISBLANK(B37)))</formula>
    </cfRule>
  </conditionalFormatting>
  <conditionalFormatting sqref="B37">
    <cfRule type="expression" dxfId="947" priority="2" stopIfTrue="1">
      <formula>AND(COUNTIF(#REF!, B37)+COUNTIF($B$48:$B$51, B37)+COUNTIF($B$36:$B$38, B37)+COUNTIF($B$42:$B$47, B37)&gt;1,NOT(ISBLANK(B37)))</formula>
    </cfRule>
  </conditionalFormatting>
  <conditionalFormatting sqref="B37">
    <cfRule type="expression" dxfId="946" priority="3" stopIfTrue="1">
      <formula>AND(COUNTIF($B$72:$B$72, B37)+COUNTIF(#REF!, B37)+COUNTIF($B$36:$B$38, B37)+COUNTIF($B$48:$B$51, B37)+COUNTIF($B$42:$B$47, B37)&gt;1,NOT(ISBLANK(B37)))</formula>
    </cfRule>
  </conditionalFormatting>
  <conditionalFormatting sqref="B37">
    <cfRule type="expression" dxfId="945" priority="4" stopIfTrue="1">
      <formula>AND(COUNTIF(#REF!, B37)+COUNTIF($B$36:$B$38, B37)+COUNTIF($B$48:$B$51, B37)+COUNTIF($B$42:$B$47, B37)+COUNTIF(#REF!, B37)+COUNTIF($B$55:$B$55, B37)&gt;1,NOT(ISBLANK(B37)))</formula>
    </cfRule>
  </conditionalFormatting>
  <pageMargins left="0.4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4"/>
  <sheetViews>
    <sheetView workbookViewId="0">
      <pane xSplit="4" ySplit="4" topLeftCell="E5" activePane="bottomRight" state="frozen"/>
      <selection pane="topRight" activeCell="F1" sqref="F1"/>
      <selection pane="bottomLeft" activeCell="A5" sqref="A5"/>
      <selection pane="bottomRight" activeCell="C9" sqref="C9"/>
    </sheetView>
  </sheetViews>
  <sheetFormatPr defaultColWidth="9.140625" defaultRowHeight="15.75" customHeight="1"/>
  <cols>
    <col min="1" max="1" width="10.42578125" style="5" customWidth="1"/>
    <col min="2" max="2" width="22.5703125" style="5" customWidth="1"/>
    <col min="3" max="3" width="6" style="11" customWidth="1"/>
    <col min="4" max="4" width="13" style="20" customWidth="1"/>
    <col min="5" max="5" width="9.140625" style="5"/>
    <col min="6" max="6" width="13.85546875" style="60" customWidth="1"/>
    <col min="7" max="7" width="9.140625" style="5" customWidth="1"/>
    <col min="8" max="8" width="13.140625" style="60" customWidth="1"/>
    <col min="9" max="9" width="9.140625" style="490"/>
    <col min="10" max="10" width="14.140625" style="60" customWidth="1"/>
    <col min="11" max="11" width="9.140625" style="487"/>
    <col min="12" max="12" width="14.28515625" style="60" customWidth="1"/>
    <col min="13" max="13" width="18.5703125" style="5" customWidth="1"/>
    <col min="14" max="16384" width="9.140625" style="5"/>
  </cols>
  <sheetData>
    <row r="1" spans="1:13" ht="12.75">
      <c r="A1" s="4" t="s">
        <v>583</v>
      </c>
    </row>
    <row r="2" spans="1:13" s="15" customFormat="1" ht="12.75" customHeight="1">
      <c r="A2" s="532" t="s">
        <v>30</v>
      </c>
      <c r="B2" s="532" t="s">
        <v>0</v>
      </c>
      <c r="C2" s="553" t="s">
        <v>1</v>
      </c>
      <c r="D2" s="554" t="s">
        <v>467</v>
      </c>
      <c r="E2" s="535" t="s">
        <v>378</v>
      </c>
      <c r="F2" s="535"/>
      <c r="G2" s="530" t="s">
        <v>379</v>
      </c>
      <c r="H2" s="531"/>
      <c r="I2" s="527" t="s">
        <v>470</v>
      </c>
      <c r="J2" s="528"/>
      <c r="K2" s="529" t="s">
        <v>471</v>
      </c>
      <c r="L2" s="529"/>
    </row>
    <row r="3" spans="1:13" ht="12.75" customHeight="1">
      <c r="A3" s="532"/>
      <c r="B3" s="532"/>
      <c r="C3" s="553"/>
      <c r="D3" s="555"/>
      <c r="E3" s="549" t="s">
        <v>468</v>
      </c>
      <c r="F3" s="551" t="s">
        <v>469</v>
      </c>
      <c r="G3" s="545" t="s">
        <v>468</v>
      </c>
      <c r="H3" s="547" t="s">
        <v>581</v>
      </c>
      <c r="I3" s="538" t="s">
        <v>468</v>
      </c>
      <c r="J3" s="540" t="s">
        <v>582</v>
      </c>
      <c r="K3" s="542" t="s">
        <v>468</v>
      </c>
      <c r="L3" s="543" t="s">
        <v>469</v>
      </c>
      <c r="M3" s="515" t="s">
        <v>1189</v>
      </c>
    </row>
    <row r="4" spans="1:13" ht="12.75">
      <c r="A4" s="532"/>
      <c r="B4" s="532"/>
      <c r="C4" s="553"/>
      <c r="D4" s="556"/>
      <c r="E4" s="550"/>
      <c r="F4" s="552"/>
      <c r="G4" s="546"/>
      <c r="H4" s="548"/>
      <c r="I4" s="539"/>
      <c r="J4" s="541"/>
      <c r="K4" s="542"/>
      <c r="L4" s="544"/>
      <c r="M4" s="514" t="s">
        <v>1188</v>
      </c>
    </row>
    <row r="5" spans="1:13" s="4" customFormat="1" ht="25.5">
      <c r="A5" s="214" t="s">
        <v>2</v>
      </c>
      <c r="B5" s="38" t="s">
        <v>518</v>
      </c>
      <c r="C5" s="40"/>
      <c r="D5" s="215"/>
      <c r="E5" s="216"/>
      <c r="F5" s="216">
        <f>SUM(F6:F9)</f>
        <v>0</v>
      </c>
      <c r="G5" s="216"/>
      <c r="H5" s="217"/>
      <c r="I5" s="481">
        <f t="shared" ref="I5:L5" si="0">SUM(I6:I9)</f>
        <v>0</v>
      </c>
      <c r="J5" s="481">
        <f t="shared" si="0"/>
        <v>0</v>
      </c>
      <c r="K5" s="488">
        <f t="shared" si="0"/>
        <v>0</v>
      </c>
      <c r="L5" s="484">
        <f t="shared" si="0"/>
        <v>0</v>
      </c>
    </row>
    <row r="6" spans="1:13" ht="12.75">
      <c r="A6" s="21" t="s">
        <v>519</v>
      </c>
      <c r="B6" s="23" t="s">
        <v>520</v>
      </c>
      <c r="C6" s="22" t="s">
        <v>4</v>
      </c>
      <c r="D6" s="211">
        <f>VLOOKUP(A6,BKE!N198:R222,5,0)</f>
        <v>125000</v>
      </c>
      <c r="E6" s="13"/>
      <c r="F6" s="222">
        <f>E6*D6</f>
        <v>0</v>
      </c>
      <c r="G6" s="35"/>
      <c r="H6" s="36"/>
      <c r="I6" s="492">
        <f>E6+G6-K6</f>
        <v>0</v>
      </c>
      <c r="J6" s="482">
        <f>I6*D6</f>
        <v>0</v>
      </c>
      <c r="K6" s="489"/>
      <c r="L6" s="485">
        <f>K6*D6</f>
        <v>0</v>
      </c>
    </row>
    <row r="7" spans="1:13" ht="12.75">
      <c r="A7" s="21" t="s">
        <v>521</v>
      </c>
      <c r="B7" s="23" t="s">
        <v>522</v>
      </c>
      <c r="C7" s="22" t="s">
        <v>4</v>
      </c>
      <c r="D7" s="211">
        <f>VLOOKUP(A7,BKE!N199:R223,5,0)</f>
        <v>118170</v>
      </c>
      <c r="E7" s="13"/>
      <c r="F7" s="222">
        <f t="shared" ref="F7:F10" si="1">E7*D7</f>
        <v>0</v>
      </c>
      <c r="G7" s="35"/>
      <c r="H7" s="36"/>
      <c r="I7" s="492">
        <f>E7+G7-K7</f>
        <v>0</v>
      </c>
      <c r="J7" s="482">
        <f>I7*D7</f>
        <v>0</v>
      </c>
      <c r="K7" s="489"/>
      <c r="L7" s="485">
        <f>K7*D7</f>
        <v>0</v>
      </c>
    </row>
    <row r="8" spans="1:13" ht="12.75">
      <c r="A8" s="21" t="s">
        <v>523</v>
      </c>
      <c r="B8" s="23" t="s">
        <v>524</v>
      </c>
      <c r="C8" s="22" t="s">
        <v>4</v>
      </c>
      <c r="D8" s="211">
        <f>VLOOKUP(A8,BKE!N200:R224,5,0)</f>
        <v>97110</v>
      </c>
      <c r="E8" s="13"/>
      <c r="F8" s="222">
        <f t="shared" si="1"/>
        <v>0</v>
      </c>
      <c r="G8" s="35"/>
      <c r="H8" s="36"/>
      <c r="I8" s="492">
        <f>E8+G8-K8</f>
        <v>0</v>
      </c>
      <c r="J8" s="482">
        <f>I8*D8</f>
        <v>0</v>
      </c>
      <c r="K8" s="489"/>
      <c r="L8" s="485">
        <f>K8*D8</f>
        <v>0</v>
      </c>
    </row>
    <row r="9" spans="1:13" ht="12.75">
      <c r="A9" s="21" t="s">
        <v>525</v>
      </c>
      <c r="B9" s="23" t="s">
        <v>526</v>
      </c>
      <c r="C9" s="22" t="s">
        <v>4</v>
      </c>
      <c r="D9" s="211">
        <v>125000</v>
      </c>
      <c r="E9" s="13"/>
      <c r="F9" s="222">
        <f t="shared" si="1"/>
        <v>0</v>
      </c>
      <c r="G9" s="35"/>
      <c r="H9" s="36"/>
      <c r="I9" s="492">
        <f>E9+G9-K9</f>
        <v>0</v>
      </c>
      <c r="J9" s="482">
        <f>I9*D9</f>
        <v>0</v>
      </c>
      <c r="K9" s="489"/>
      <c r="L9" s="485">
        <f>K9*D9</f>
        <v>0</v>
      </c>
    </row>
    <row r="10" spans="1:13" ht="12.75">
      <c r="A10" s="6"/>
      <c r="B10" s="10"/>
      <c r="C10" s="7"/>
      <c r="D10" s="211"/>
      <c r="E10" s="13"/>
      <c r="F10" s="222">
        <f t="shared" si="1"/>
        <v>0</v>
      </c>
      <c r="G10" s="35"/>
      <c r="H10" s="36"/>
      <c r="I10" s="492"/>
      <c r="J10" s="482">
        <f>I10*D10</f>
        <v>0</v>
      </c>
      <c r="K10" s="489"/>
      <c r="L10" s="485">
        <f>K10*D10</f>
        <v>0</v>
      </c>
    </row>
    <row r="11" spans="1:13" s="4" customFormat="1" ht="12.75">
      <c r="A11" s="214" t="s">
        <v>2</v>
      </c>
      <c r="B11" s="38" t="s">
        <v>511</v>
      </c>
      <c r="C11" s="40"/>
      <c r="D11" s="216"/>
      <c r="E11" s="216"/>
      <c r="F11" s="216">
        <f>F12</f>
        <v>0</v>
      </c>
      <c r="G11" s="216">
        <f t="shared" ref="G11:L11" si="2">SUM(G12:G12)</f>
        <v>0</v>
      </c>
      <c r="H11" s="217">
        <f t="shared" si="2"/>
        <v>0</v>
      </c>
      <c r="I11" s="491">
        <f t="shared" si="2"/>
        <v>0</v>
      </c>
      <c r="J11" s="481">
        <f t="shared" si="2"/>
        <v>0</v>
      </c>
      <c r="K11" s="488">
        <f t="shared" si="2"/>
        <v>0</v>
      </c>
      <c r="L11" s="484">
        <f t="shared" si="2"/>
        <v>0</v>
      </c>
    </row>
    <row r="12" spans="1:13" ht="12.75">
      <c r="A12" s="21" t="s">
        <v>380</v>
      </c>
      <c r="B12" s="27" t="s">
        <v>381</v>
      </c>
      <c r="C12" s="22" t="s">
        <v>512</v>
      </c>
      <c r="D12" s="211">
        <f>VLOOKUP(A12,BKE!N204:R228,5,0)</f>
        <v>2050</v>
      </c>
      <c r="E12" s="13"/>
      <c r="F12" s="516">
        <f>E12*D12</f>
        <v>0</v>
      </c>
      <c r="G12" s="35"/>
      <c r="H12" s="36"/>
      <c r="I12" s="492">
        <f>E12+G12-K12</f>
        <v>0</v>
      </c>
      <c r="J12" s="482">
        <f>I12*D12</f>
        <v>0</v>
      </c>
      <c r="K12" s="489"/>
      <c r="L12" s="485">
        <f>K12*D12</f>
        <v>0</v>
      </c>
    </row>
    <row r="13" spans="1:13" ht="12.75">
      <c r="A13" s="6"/>
      <c r="B13" s="10"/>
      <c r="C13" s="7"/>
      <c r="D13" s="211"/>
      <c r="E13" s="31"/>
      <c r="F13" s="222"/>
      <c r="G13" s="35"/>
      <c r="H13" s="36"/>
      <c r="I13" s="492"/>
      <c r="J13" s="482"/>
      <c r="K13" s="489"/>
      <c r="L13" s="485"/>
    </row>
    <row r="14" spans="1:13" s="4" customFormat="1" ht="25.5">
      <c r="A14" s="214" t="s">
        <v>2</v>
      </c>
      <c r="B14" s="39" t="s">
        <v>672</v>
      </c>
      <c r="C14" s="40"/>
      <c r="D14" s="216"/>
      <c r="E14" s="216"/>
      <c r="F14" s="217">
        <f>SUM(F15:F33)</f>
        <v>0</v>
      </c>
      <c r="G14" s="216">
        <f t="shared" ref="G14:L14" si="3">SUM(G15:G33)</f>
        <v>0</v>
      </c>
      <c r="H14" s="217">
        <f t="shared" si="3"/>
        <v>0</v>
      </c>
      <c r="I14" s="491">
        <f t="shared" si="3"/>
        <v>0</v>
      </c>
      <c r="J14" s="481">
        <f t="shared" si="3"/>
        <v>0</v>
      </c>
      <c r="K14" s="488">
        <f t="shared" si="3"/>
        <v>0</v>
      </c>
      <c r="L14" s="484">
        <f t="shared" si="3"/>
        <v>0</v>
      </c>
    </row>
    <row r="15" spans="1:13" ht="12.75">
      <c r="A15" s="24" t="s">
        <v>515</v>
      </c>
      <c r="B15" s="25" t="s">
        <v>516</v>
      </c>
      <c r="C15" s="26" t="s">
        <v>4</v>
      </c>
      <c r="D15" s="211">
        <f>VLOOKUP(A15,BKE!N207:R231,5,0)</f>
        <v>19904</v>
      </c>
      <c r="E15" s="13"/>
      <c r="F15" s="222">
        <f>E15*D15</f>
        <v>0</v>
      </c>
      <c r="G15" s="35"/>
      <c r="H15" s="36"/>
      <c r="I15" s="492">
        <f t="shared" ref="I15:I32" si="4">E15+G15-K15</f>
        <v>0</v>
      </c>
      <c r="J15" s="482">
        <f t="shared" ref="J15:J33" si="5">I15*D15</f>
        <v>0</v>
      </c>
      <c r="K15" s="489"/>
      <c r="L15" s="485">
        <f t="shared" ref="L15:L33" si="6">K15*D15</f>
        <v>0</v>
      </c>
    </row>
    <row r="16" spans="1:13" ht="12.75">
      <c r="A16" s="24" t="s">
        <v>527</v>
      </c>
      <c r="B16" s="25" t="s">
        <v>528</v>
      </c>
      <c r="C16" s="26" t="s">
        <v>4</v>
      </c>
      <c r="D16" s="211">
        <f>VLOOKUP(A16,BKE!N205:R229,5,0)</f>
        <v>37406.851851851847</v>
      </c>
      <c r="E16" s="13"/>
      <c r="F16" s="222">
        <f t="shared" ref="F16:F33" si="7">E16*D16</f>
        <v>0</v>
      </c>
      <c r="G16" s="35"/>
      <c r="H16" s="36"/>
      <c r="I16" s="492">
        <f t="shared" si="4"/>
        <v>0</v>
      </c>
      <c r="J16" s="482">
        <f t="shared" si="5"/>
        <v>0</v>
      </c>
      <c r="K16" s="489"/>
      <c r="L16" s="485">
        <f t="shared" si="6"/>
        <v>0</v>
      </c>
    </row>
    <row r="17" spans="1:12" ht="12.75">
      <c r="A17" s="24" t="s">
        <v>513</v>
      </c>
      <c r="B17" s="25" t="s">
        <v>514</v>
      </c>
      <c r="C17" s="26" t="s">
        <v>4</v>
      </c>
      <c r="D17" s="211">
        <f>VLOOKUP(A17,BKE!N206:R230,5,0)</f>
        <v>160000</v>
      </c>
      <c r="E17" s="13"/>
      <c r="F17" s="222">
        <f t="shared" si="7"/>
        <v>0</v>
      </c>
      <c r="G17" s="35"/>
      <c r="H17" s="36"/>
      <c r="I17" s="492">
        <f t="shared" si="4"/>
        <v>0</v>
      </c>
      <c r="J17" s="482">
        <f t="shared" si="5"/>
        <v>0</v>
      </c>
      <c r="K17" s="489"/>
      <c r="L17" s="485">
        <f t="shared" si="6"/>
        <v>0</v>
      </c>
    </row>
    <row r="18" spans="1:12" ht="12.75">
      <c r="A18" s="24" t="s">
        <v>529</v>
      </c>
      <c r="B18" s="25" t="s">
        <v>530</v>
      </c>
      <c r="C18" s="26" t="s">
        <v>4</v>
      </c>
      <c r="D18" s="211"/>
      <c r="E18" s="13"/>
      <c r="F18" s="222">
        <f t="shared" si="7"/>
        <v>0</v>
      </c>
      <c r="G18" s="35"/>
      <c r="H18" s="36"/>
      <c r="I18" s="492">
        <f t="shared" si="4"/>
        <v>0</v>
      </c>
      <c r="J18" s="482">
        <f t="shared" si="5"/>
        <v>0</v>
      </c>
      <c r="K18" s="489"/>
      <c r="L18" s="485">
        <f t="shared" si="6"/>
        <v>0</v>
      </c>
    </row>
    <row r="19" spans="1:12" ht="12.75">
      <c r="A19" s="24" t="s">
        <v>531</v>
      </c>
      <c r="B19" s="25" t="s">
        <v>532</v>
      </c>
      <c r="C19" s="26" t="s">
        <v>4</v>
      </c>
      <c r="D19" s="211">
        <f>VLOOKUP(A19,BKE!N208:R232,5,0)</f>
        <v>20559.765957446809</v>
      </c>
      <c r="E19" s="13"/>
      <c r="F19" s="222">
        <f t="shared" si="7"/>
        <v>0</v>
      </c>
      <c r="G19" s="35"/>
      <c r="H19" s="36"/>
      <c r="I19" s="492">
        <f t="shared" si="4"/>
        <v>0</v>
      </c>
      <c r="J19" s="482">
        <f t="shared" si="5"/>
        <v>0</v>
      </c>
      <c r="K19" s="489"/>
      <c r="L19" s="485">
        <f t="shared" si="6"/>
        <v>0</v>
      </c>
    </row>
    <row r="20" spans="1:12" ht="12.75">
      <c r="A20" s="24" t="s">
        <v>533</v>
      </c>
      <c r="B20" s="25" t="s">
        <v>534</v>
      </c>
      <c r="C20" s="26" t="s">
        <v>4</v>
      </c>
      <c r="D20" s="211">
        <f>VLOOKUP(A20,BKE!N209:R233,5,0)</f>
        <v>28571</v>
      </c>
      <c r="E20" s="13"/>
      <c r="F20" s="222">
        <f t="shared" si="7"/>
        <v>0</v>
      </c>
      <c r="G20" s="35"/>
      <c r="H20" s="36"/>
      <c r="I20" s="492">
        <f t="shared" si="4"/>
        <v>0</v>
      </c>
      <c r="J20" s="482">
        <f t="shared" si="5"/>
        <v>0</v>
      </c>
      <c r="K20" s="489"/>
      <c r="L20" s="485">
        <f t="shared" si="6"/>
        <v>0</v>
      </c>
    </row>
    <row r="21" spans="1:12" ht="12.75">
      <c r="A21" s="24" t="s">
        <v>535</v>
      </c>
      <c r="B21" s="25" t="s">
        <v>536</v>
      </c>
      <c r="C21" s="26" t="s">
        <v>4</v>
      </c>
      <c r="D21" s="211">
        <f>VLOOKUP(A21,BKE!N210:R234,5,0)</f>
        <v>25449.111111111109</v>
      </c>
      <c r="E21" s="13"/>
      <c r="F21" s="222">
        <f t="shared" si="7"/>
        <v>0</v>
      </c>
      <c r="G21" s="35"/>
      <c r="H21" s="36"/>
      <c r="I21" s="492">
        <f t="shared" si="4"/>
        <v>0</v>
      </c>
      <c r="J21" s="482">
        <f t="shared" si="5"/>
        <v>0</v>
      </c>
      <c r="K21" s="489"/>
      <c r="L21" s="485">
        <f t="shared" si="6"/>
        <v>0</v>
      </c>
    </row>
    <row r="22" spans="1:12" ht="12.75">
      <c r="A22" s="24" t="s">
        <v>537</v>
      </c>
      <c r="B22" s="25" t="s">
        <v>538</v>
      </c>
      <c r="C22" s="26" t="s">
        <v>4</v>
      </c>
      <c r="D22" s="211">
        <f>VLOOKUP(A22,BKE!N211:R235,5,0)</f>
        <v>23714</v>
      </c>
      <c r="E22" s="13"/>
      <c r="F22" s="222">
        <f t="shared" si="7"/>
        <v>0</v>
      </c>
      <c r="G22" s="35"/>
      <c r="H22" s="36"/>
      <c r="I22" s="492">
        <f t="shared" si="4"/>
        <v>0</v>
      </c>
      <c r="J22" s="482">
        <f t="shared" si="5"/>
        <v>0</v>
      </c>
      <c r="K22" s="489"/>
      <c r="L22" s="485">
        <f t="shared" si="6"/>
        <v>0</v>
      </c>
    </row>
    <row r="23" spans="1:12" ht="12.75">
      <c r="A23" s="24" t="s">
        <v>539</v>
      </c>
      <c r="B23" s="25" t="s">
        <v>540</v>
      </c>
      <c r="C23" s="26" t="s">
        <v>4</v>
      </c>
      <c r="D23" s="211">
        <f>VLOOKUP(A23,BKE!N212:R236,5,0)</f>
        <v>15714</v>
      </c>
      <c r="E23" s="13"/>
      <c r="F23" s="222">
        <f t="shared" si="7"/>
        <v>0</v>
      </c>
      <c r="G23" s="35"/>
      <c r="H23" s="36"/>
      <c r="I23" s="492">
        <f t="shared" si="4"/>
        <v>0</v>
      </c>
      <c r="J23" s="482">
        <f t="shared" si="5"/>
        <v>0</v>
      </c>
      <c r="K23" s="489"/>
      <c r="L23" s="485">
        <f t="shared" si="6"/>
        <v>0</v>
      </c>
    </row>
    <row r="24" spans="1:12" ht="12.75">
      <c r="A24" s="24" t="s">
        <v>541</v>
      </c>
      <c r="B24" s="25" t="s">
        <v>542</v>
      </c>
      <c r="C24" s="26" t="s">
        <v>4</v>
      </c>
      <c r="D24" s="211">
        <f>VLOOKUP(A24,BKE!N213:R237,5,0)</f>
        <v>26571.000000000004</v>
      </c>
      <c r="E24" s="13"/>
      <c r="F24" s="222">
        <f t="shared" si="7"/>
        <v>0</v>
      </c>
      <c r="G24" s="35"/>
      <c r="H24" s="36"/>
      <c r="I24" s="492">
        <f t="shared" si="4"/>
        <v>0</v>
      </c>
      <c r="J24" s="482">
        <f t="shared" si="5"/>
        <v>0</v>
      </c>
      <c r="K24" s="489"/>
      <c r="L24" s="485">
        <f t="shared" si="6"/>
        <v>0</v>
      </c>
    </row>
    <row r="25" spans="1:12" ht="12.75">
      <c r="A25" s="24" t="s">
        <v>543</v>
      </c>
      <c r="B25" s="25" t="s">
        <v>544</v>
      </c>
      <c r="C25" s="26" t="s">
        <v>99</v>
      </c>
      <c r="D25" s="211"/>
      <c r="E25" s="13"/>
      <c r="F25" s="222">
        <f t="shared" si="7"/>
        <v>0</v>
      </c>
      <c r="G25" s="35"/>
      <c r="H25" s="36"/>
      <c r="I25" s="492">
        <f t="shared" si="4"/>
        <v>0</v>
      </c>
      <c r="J25" s="482">
        <f t="shared" si="5"/>
        <v>0</v>
      </c>
      <c r="K25" s="489"/>
      <c r="L25" s="485">
        <f t="shared" si="6"/>
        <v>0</v>
      </c>
    </row>
    <row r="26" spans="1:12" ht="12.75">
      <c r="A26" s="24" t="s">
        <v>545</v>
      </c>
      <c r="B26" s="25" t="s">
        <v>546</v>
      </c>
      <c r="C26" s="26" t="s">
        <v>4</v>
      </c>
      <c r="D26" s="211">
        <f>VLOOKUP(A26,BKE!N215:R239,5,0)</f>
        <v>45238.000000000007</v>
      </c>
      <c r="E26" s="13"/>
      <c r="F26" s="222">
        <f t="shared" si="7"/>
        <v>0</v>
      </c>
      <c r="G26" s="35"/>
      <c r="H26" s="36"/>
      <c r="I26" s="492">
        <f t="shared" si="4"/>
        <v>0</v>
      </c>
      <c r="J26" s="482">
        <f t="shared" si="5"/>
        <v>0</v>
      </c>
      <c r="K26" s="489"/>
      <c r="L26" s="485">
        <f t="shared" si="6"/>
        <v>0</v>
      </c>
    </row>
    <row r="27" spans="1:12" ht="12.75">
      <c r="A27" s="24" t="s">
        <v>669</v>
      </c>
      <c r="B27" s="25" t="s">
        <v>547</v>
      </c>
      <c r="C27" s="26" t="s">
        <v>4</v>
      </c>
      <c r="D27" s="211">
        <f>VLOOKUP(A27,BKE!N216:R240,5,0)</f>
        <v>26666</v>
      </c>
      <c r="E27" s="13"/>
      <c r="F27" s="222">
        <f t="shared" si="7"/>
        <v>0</v>
      </c>
      <c r="G27" s="35"/>
      <c r="H27" s="36"/>
      <c r="I27" s="492">
        <f t="shared" si="4"/>
        <v>0</v>
      </c>
      <c r="J27" s="482">
        <f t="shared" si="5"/>
        <v>0</v>
      </c>
      <c r="K27" s="489"/>
      <c r="L27" s="485">
        <f t="shared" si="6"/>
        <v>0</v>
      </c>
    </row>
    <row r="28" spans="1:12" ht="12.75">
      <c r="A28" s="24" t="s">
        <v>758</v>
      </c>
      <c r="B28" s="25" t="s">
        <v>759</v>
      </c>
      <c r="C28" s="26" t="s">
        <v>4</v>
      </c>
      <c r="D28" s="211"/>
      <c r="E28" s="13"/>
      <c r="F28" s="222">
        <f t="shared" si="7"/>
        <v>0</v>
      </c>
      <c r="G28" s="35"/>
      <c r="H28" s="36"/>
      <c r="I28" s="492">
        <f>E28+G28-K28</f>
        <v>0</v>
      </c>
      <c r="J28" s="482">
        <f>I28*D28</f>
        <v>0</v>
      </c>
      <c r="K28" s="489"/>
      <c r="L28" s="485">
        <f>K28*D28</f>
        <v>0</v>
      </c>
    </row>
    <row r="29" spans="1:12" ht="12.75">
      <c r="A29" s="24" t="s">
        <v>760</v>
      </c>
      <c r="B29" s="25" t="s">
        <v>761</v>
      </c>
      <c r="C29" s="26" t="s">
        <v>4</v>
      </c>
      <c r="D29" s="211"/>
      <c r="E29" s="13"/>
      <c r="F29" s="222">
        <f t="shared" si="7"/>
        <v>0</v>
      </c>
      <c r="G29" s="35"/>
      <c r="H29" s="36"/>
      <c r="I29" s="492">
        <f>E29+G29-K29</f>
        <v>0</v>
      </c>
      <c r="J29" s="482">
        <f>I29*D29</f>
        <v>0</v>
      </c>
      <c r="K29" s="489"/>
      <c r="L29" s="485">
        <f>K29*D29</f>
        <v>0</v>
      </c>
    </row>
    <row r="30" spans="1:12" ht="12.75">
      <c r="A30" s="24" t="s">
        <v>825</v>
      </c>
      <c r="B30" s="25" t="s">
        <v>826</v>
      </c>
      <c r="C30" s="26" t="s">
        <v>4</v>
      </c>
      <c r="D30" s="211">
        <f>VLOOKUP(A30,BKE!N219:R243,5,0)</f>
        <v>0</v>
      </c>
      <c r="E30" s="13"/>
      <c r="F30" s="222">
        <f t="shared" si="7"/>
        <v>0</v>
      </c>
      <c r="G30" s="35"/>
      <c r="H30" s="36"/>
      <c r="I30" s="492">
        <f>E30+G30-K30</f>
        <v>0</v>
      </c>
      <c r="J30" s="482">
        <f>I30*D30</f>
        <v>0</v>
      </c>
      <c r="K30" s="489"/>
      <c r="L30" s="485">
        <f>K30*D30</f>
        <v>0</v>
      </c>
    </row>
    <row r="31" spans="1:12" ht="12.75">
      <c r="A31" s="24" t="s">
        <v>674</v>
      </c>
      <c r="B31" s="25" t="s">
        <v>601</v>
      </c>
      <c r="C31" s="26" t="s">
        <v>76</v>
      </c>
      <c r="D31" s="211">
        <f>VLOOKUP(A31,BKE!N220:R244,5,0)</f>
        <v>4863.5</v>
      </c>
      <c r="E31" s="13"/>
      <c r="F31" s="222">
        <f t="shared" si="7"/>
        <v>0</v>
      </c>
      <c r="G31" s="35"/>
      <c r="H31" s="36"/>
      <c r="I31" s="492">
        <f t="shared" si="4"/>
        <v>0</v>
      </c>
      <c r="J31" s="482">
        <f t="shared" si="5"/>
        <v>0</v>
      </c>
      <c r="K31" s="489"/>
      <c r="L31" s="485">
        <f t="shared" si="6"/>
        <v>0</v>
      </c>
    </row>
    <row r="32" spans="1:12" ht="12.75">
      <c r="A32" s="24" t="s">
        <v>675</v>
      </c>
      <c r="B32" s="25" t="s">
        <v>613</v>
      </c>
      <c r="C32" s="26" t="s">
        <v>76</v>
      </c>
      <c r="D32" s="211">
        <f>VLOOKUP(A32,BKE!N221:R245,5,0)</f>
        <v>5363.583333333333</v>
      </c>
      <c r="E32" s="13"/>
      <c r="F32" s="222">
        <f t="shared" si="7"/>
        <v>0</v>
      </c>
      <c r="G32" s="35"/>
      <c r="H32" s="36"/>
      <c r="I32" s="492">
        <f t="shared" si="4"/>
        <v>0</v>
      </c>
      <c r="J32" s="482">
        <f t="shared" si="5"/>
        <v>0</v>
      </c>
      <c r="K32" s="489"/>
      <c r="L32" s="485">
        <f t="shared" si="6"/>
        <v>0</v>
      </c>
    </row>
    <row r="33" spans="1:12" ht="12.75">
      <c r="A33" s="6"/>
      <c r="B33" s="16"/>
      <c r="C33" s="17"/>
      <c r="D33" s="212"/>
      <c r="E33" s="13"/>
      <c r="F33" s="222">
        <f t="shared" si="7"/>
        <v>0</v>
      </c>
      <c r="G33" s="35"/>
      <c r="H33" s="36"/>
      <c r="I33" s="492"/>
      <c r="J33" s="482">
        <f t="shared" si="5"/>
        <v>0</v>
      </c>
      <c r="K33" s="489"/>
      <c r="L33" s="485">
        <f t="shared" si="6"/>
        <v>0</v>
      </c>
    </row>
    <row r="34" spans="1:12" s="4" customFormat="1" ht="12.75">
      <c r="A34" s="218" t="s">
        <v>2</v>
      </c>
      <c r="B34" s="28" t="s">
        <v>670</v>
      </c>
      <c r="C34" s="29"/>
      <c r="D34" s="219"/>
      <c r="E34" s="220"/>
      <c r="F34" s="221"/>
      <c r="G34" s="220"/>
      <c r="H34" s="221"/>
      <c r="I34" s="491">
        <f t="shared" ref="I34:L34" si="8">I35</f>
        <v>0</v>
      </c>
      <c r="J34" s="483">
        <f t="shared" si="8"/>
        <v>0</v>
      </c>
      <c r="K34" s="488">
        <f t="shared" si="8"/>
        <v>0</v>
      </c>
      <c r="L34" s="486">
        <f t="shared" si="8"/>
        <v>0</v>
      </c>
    </row>
    <row r="35" spans="1:12" ht="12.75">
      <c r="A35" s="6" t="s">
        <v>673</v>
      </c>
      <c r="B35" s="10" t="s">
        <v>671</v>
      </c>
      <c r="C35" s="7" t="s">
        <v>300</v>
      </c>
      <c r="D35" s="211">
        <v>0</v>
      </c>
      <c r="E35" s="31"/>
      <c r="F35" s="222"/>
      <c r="G35" s="35"/>
      <c r="H35" s="36"/>
      <c r="I35" s="492">
        <f>E35+G35-K35</f>
        <v>0</v>
      </c>
      <c r="J35" s="482"/>
      <c r="K35" s="489">
        <v>0</v>
      </c>
      <c r="L35" s="485">
        <f>K35*D35</f>
        <v>0</v>
      </c>
    </row>
    <row r="36" spans="1:12" ht="12.75">
      <c r="A36" s="6"/>
      <c r="B36" s="16"/>
      <c r="C36" s="17"/>
      <c r="D36" s="212"/>
      <c r="E36" s="31"/>
      <c r="F36" s="222"/>
      <c r="G36" s="35"/>
      <c r="H36" s="36"/>
      <c r="I36" s="492"/>
      <c r="J36" s="482"/>
      <c r="K36" s="489"/>
      <c r="L36" s="485"/>
    </row>
    <row r="37" spans="1:12" s="4" customFormat="1" ht="12.75">
      <c r="A37" s="218" t="s">
        <v>2</v>
      </c>
      <c r="B37" s="28" t="s">
        <v>676</v>
      </c>
      <c r="C37" s="29"/>
      <c r="D37" s="219"/>
      <c r="E37" s="220"/>
      <c r="F37" s="221"/>
      <c r="G37" s="220"/>
      <c r="H37" s="221"/>
      <c r="I37" s="491">
        <f t="shared" ref="I37:L37" si="9">I38</f>
        <v>0</v>
      </c>
      <c r="J37" s="483">
        <f t="shared" si="9"/>
        <v>0</v>
      </c>
      <c r="K37" s="488">
        <f t="shared" si="9"/>
        <v>0</v>
      </c>
      <c r="L37" s="486">
        <f t="shared" si="9"/>
        <v>0</v>
      </c>
    </row>
    <row r="38" spans="1:12" ht="12.75">
      <c r="A38" s="6" t="s">
        <v>678</v>
      </c>
      <c r="B38" s="10" t="s">
        <v>677</v>
      </c>
      <c r="C38" s="7" t="s">
        <v>603</v>
      </c>
      <c r="D38" s="211">
        <v>15000</v>
      </c>
      <c r="E38" s="31"/>
      <c r="F38" s="222"/>
      <c r="G38" s="35"/>
      <c r="H38" s="36"/>
      <c r="I38" s="492">
        <f>E38+G38-K38</f>
        <v>0</v>
      </c>
      <c r="J38" s="482">
        <f>I38*D38</f>
        <v>0</v>
      </c>
      <c r="K38" s="489">
        <v>0</v>
      </c>
      <c r="L38" s="485">
        <f>K38*D38</f>
        <v>0</v>
      </c>
    </row>
    <row r="39" spans="1:12" ht="12.75"/>
    <row r="40" spans="1:12" ht="12.75">
      <c r="F40" s="213">
        <f>F5+F11+F14+F34+F37</f>
        <v>0</v>
      </c>
      <c r="H40" s="213"/>
      <c r="J40" s="213">
        <f>J5+J11+J14+J34+J37</f>
        <v>0</v>
      </c>
      <c r="L40" s="213">
        <f>L5+L11+L14+L34+L37</f>
        <v>0</v>
      </c>
    </row>
    <row r="41" spans="1:12" ht="12.75"/>
    <row r="42" spans="1:12" ht="12.75"/>
    <row r="43" spans="1:12" ht="12.75"/>
    <row r="44" spans="1:12" ht="12.75"/>
    <row r="45" spans="1:12" ht="12.75"/>
    <row r="46" spans="1:12" ht="12.75"/>
    <row r="47" spans="1:12" ht="12.75"/>
    <row r="48" spans="1:12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</sheetData>
  <mergeCells count="16">
    <mergeCell ref="E2:F2"/>
    <mergeCell ref="E3:E4"/>
    <mergeCell ref="F3:F4"/>
    <mergeCell ref="A2:A4"/>
    <mergeCell ref="B2:B4"/>
    <mergeCell ref="C2:C4"/>
    <mergeCell ref="D2:D4"/>
    <mergeCell ref="G2:H2"/>
    <mergeCell ref="I2:J2"/>
    <mergeCell ref="K2:L2"/>
    <mergeCell ref="I3:I4"/>
    <mergeCell ref="J3:J4"/>
    <mergeCell ref="K3:K4"/>
    <mergeCell ref="L3:L4"/>
    <mergeCell ref="G3:G4"/>
    <mergeCell ref="H3:H4"/>
  </mergeCells>
  <conditionalFormatting sqref="B32:B34 B36 B5:B16">
    <cfRule type="expression" dxfId="944" priority="155" stopIfTrue="1">
      <formula>AND(COUNTIF(#REF!, B5)&gt;1,NOT(ISBLANK(B5)))</formula>
    </cfRule>
  </conditionalFormatting>
  <conditionalFormatting sqref="B15:B16 B6:B13">
    <cfRule type="expression" dxfId="943" priority="150" stopIfTrue="1">
      <formula>AND(COUNTIF(#REF!, B6)+COUNTIF(#REF!, B6)&gt;1,NOT(ISBLANK(B6)))</formula>
    </cfRule>
  </conditionalFormatting>
  <conditionalFormatting sqref="B15">
    <cfRule type="duplicateValues" dxfId="942" priority="32"/>
  </conditionalFormatting>
  <conditionalFormatting sqref="B15">
    <cfRule type="duplicateValues" dxfId="941" priority="24"/>
  </conditionalFormatting>
  <conditionalFormatting sqref="B31">
    <cfRule type="duplicateValues" dxfId="940" priority="15"/>
  </conditionalFormatting>
  <conditionalFormatting sqref="B32 B26:B30">
    <cfRule type="duplicateValues" dxfId="939" priority="12"/>
  </conditionalFormatting>
  <conditionalFormatting sqref="B20">
    <cfRule type="duplicateValues" dxfId="938" priority="10"/>
  </conditionalFormatting>
  <conditionalFormatting sqref="B15">
    <cfRule type="expression" dxfId="937" priority="365" stopIfTrue="1">
      <formula>AND(COUNTIF(#REF!, B15)+COUNTIF(#REF!, B15)+COUNTIF(#REF!, B15)+COUNTIF(#REF!, B15)+COUNTIF(#REF!, B15)+COUNTIF(#REF!, B15)&gt;1,NOT(ISBLANK(B15)))</formula>
    </cfRule>
  </conditionalFormatting>
  <conditionalFormatting sqref="B15">
    <cfRule type="expression" dxfId="936" priority="379" stopIfTrue="1">
      <formula>AND(COUNTIF(#REF!, B15)+COUNTIF(#REF!, B15)+COUNTIF(#REF!, B15)&gt;1,NOT(ISBLANK(B15)))</formula>
    </cfRule>
  </conditionalFormatting>
  <conditionalFormatting sqref="B15">
    <cfRule type="expression" dxfId="935" priority="380" stopIfTrue="1">
      <formula>AND(COUNTIF(#REF!, B15)+COUNTIF(#REF!, B15)+COUNTIF(#REF!, B15)+COUNTIF(#REF!, B15)+COUNTIF(#REF!, B15)+COUNTIF(#REF!, B15)+COUNTIF(#REF!, B15)+COUNTIF(#REF!, B15)&gt;1,NOT(ISBLANK(B15)))</formula>
    </cfRule>
  </conditionalFormatting>
  <conditionalFormatting sqref="B12">
    <cfRule type="duplicateValues" dxfId="934" priority="6572"/>
  </conditionalFormatting>
  <conditionalFormatting sqref="B22:B24">
    <cfRule type="duplicateValues" dxfId="933" priority="12613"/>
  </conditionalFormatting>
  <conditionalFormatting sqref="B22:B24 B16:B20">
    <cfRule type="duplicateValues" dxfId="932" priority="12615"/>
  </conditionalFormatting>
  <conditionalFormatting sqref="B22:B23 B16:B19">
    <cfRule type="duplicateValues" dxfId="931" priority="12618"/>
  </conditionalFormatting>
  <conditionalFormatting sqref="B22:B23">
    <cfRule type="duplicateValues" dxfId="930" priority="12620"/>
  </conditionalFormatting>
  <conditionalFormatting sqref="B16:B19 B21:B22">
    <cfRule type="duplicateValues" dxfId="929" priority="12622"/>
  </conditionalFormatting>
  <conditionalFormatting sqref="B24 B16:B22">
    <cfRule type="duplicateValues" dxfId="928" priority="12625"/>
  </conditionalFormatting>
  <conditionalFormatting sqref="B24">
    <cfRule type="duplicateValues" dxfId="927" priority="12627"/>
  </conditionalFormatting>
  <conditionalFormatting sqref="B25:B26">
    <cfRule type="duplicateValues" dxfId="926" priority="12631"/>
  </conditionalFormatting>
  <conditionalFormatting sqref="B26:B32">
    <cfRule type="duplicateValues" dxfId="925" priority="12634"/>
  </conditionalFormatting>
  <conditionalFormatting sqref="B26:B30">
    <cfRule type="duplicateValues" dxfId="924" priority="12636"/>
  </conditionalFormatting>
  <conditionalFormatting sqref="B6:B9">
    <cfRule type="duplicateValues" dxfId="923" priority="12641"/>
  </conditionalFormatting>
  <conditionalFormatting sqref="B37">
    <cfRule type="expression" dxfId="922" priority="1" stopIfTrue="1">
      <formula>AND(COUNTIF(#REF!, B37)&gt;1,NOT(ISBLANK(B37)))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H33" sqref="H33"/>
    </sheetView>
  </sheetViews>
  <sheetFormatPr defaultRowHeight="15"/>
  <cols>
    <col min="1" max="1" width="12.28515625" customWidth="1"/>
    <col min="4" max="4" width="11" customWidth="1"/>
    <col min="6" max="6" width="13.5703125" customWidth="1"/>
    <col min="9" max="9" width="11" customWidth="1"/>
    <col min="11" max="11" width="13.5703125" customWidth="1"/>
    <col min="14" max="14" width="11" customWidth="1"/>
    <col min="16" max="16" width="13.5703125" customWidth="1"/>
  </cols>
  <sheetData>
    <row r="1" spans="1:16" ht="21">
      <c r="A1" s="558" t="s">
        <v>925</v>
      </c>
      <c r="B1" s="558"/>
      <c r="C1" s="558"/>
      <c r="D1" s="558"/>
      <c r="E1" s="558"/>
      <c r="F1" s="558"/>
      <c r="G1" s="390"/>
      <c r="H1" s="390"/>
      <c r="I1" s="390"/>
      <c r="J1" s="390"/>
      <c r="K1" s="390"/>
      <c r="L1" s="390"/>
      <c r="M1" s="390"/>
      <c r="N1" s="390"/>
      <c r="O1" s="390"/>
      <c r="P1" s="390"/>
    </row>
    <row r="2" spans="1:16" ht="21">
      <c r="A2" s="63"/>
    </row>
    <row r="3" spans="1:16" ht="15" customHeight="1">
      <c r="A3" s="559" t="s">
        <v>587</v>
      </c>
      <c r="B3" s="557" t="s">
        <v>927</v>
      </c>
      <c r="C3" s="557"/>
      <c r="D3" s="559" t="s">
        <v>589</v>
      </c>
      <c r="E3" s="559" t="s">
        <v>590</v>
      </c>
      <c r="F3" s="560" t="s">
        <v>591</v>
      </c>
      <c r="G3" s="557" t="s">
        <v>928</v>
      </c>
      <c r="H3" s="557"/>
      <c r="I3" s="559" t="s">
        <v>589</v>
      </c>
      <c r="J3" s="559" t="s">
        <v>590</v>
      </c>
      <c r="K3" s="560" t="s">
        <v>591</v>
      </c>
      <c r="L3" s="557" t="s">
        <v>929</v>
      </c>
      <c r="M3" s="557"/>
      <c r="N3" s="559" t="s">
        <v>589</v>
      </c>
      <c r="O3" s="559" t="s">
        <v>590</v>
      </c>
      <c r="P3" s="560" t="s">
        <v>591</v>
      </c>
    </row>
    <row r="4" spans="1:16">
      <c r="A4" s="559"/>
      <c r="B4" s="381" t="s">
        <v>592</v>
      </c>
      <c r="C4" s="381" t="s">
        <v>593</v>
      </c>
      <c r="D4" s="559"/>
      <c r="E4" s="559"/>
      <c r="F4" s="561"/>
      <c r="G4" s="381" t="s">
        <v>592</v>
      </c>
      <c r="H4" s="381" t="s">
        <v>593</v>
      </c>
      <c r="I4" s="559"/>
      <c r="J4" s="559"/>
      <c r="K4" s="561"/>
      <c r="L4" s="381" t="s">
        <v>592</v>
      </c>
      <c r="M4" s="381" t="s">
        <v>593</v>
      </c>
      <c r="N4" s="559"/>
      <c r="O4" s="559"/>
      <c r="P4" s="561"/>
    </row>
    <row r="5" spans="1:16">
      <c r="A5" s="373">
        <v>1</v>
      </c>
      <c r="B5" s="374">
        <v>20371</v>
      </c>
      <c r="C5" s="374">
        <v>21598</v>
      </c>
      <c r="D5" s="374">
        <f>C5-B5</f>
        <v>1227</v>
      </c>
      <c r="E5" s="382">
        <v>3991</v>
      </c>
      <c r="F5" s="382">
        <f>E5*D5</f>
        <v>4896957</v>
      </c>
      <c r="G5" s="374">
        <v>11581</v>
      </c>
      <c r="H5" s="374">
        <v>12257</v>
      </c>
      <c r="I5" s="374">
        <f>H5-G5</f>
        <v>676</v>
      </c>
      <c r="J5" s="382">
        <v>1412</v>
      </c>
      <c r="K5" s="382">
        <f>J5*I5</f>
        <v>954512</v>
      </c>
      <c r="L5" s="374">
        <v>60410</v>
      </c>
      <c r="M5" s="374">
        <v>63911</v>
      </c>
      <c r="N5" s="374">
        <f>M5-L5</f>
        <v>3501</v>
      </c>
      <c r="O5" s="382">
        <v>2320</v>
      </c>
      <c r="P5" s="382">
        <f>O5*N5</f>
        <v>8122320</v>
      </c>
    </row>
    <row r="6" spans="1:16">
      <c r="A6" s="373">
        <v>2</v>
      </c>
      <c r="B6" s="374">
        <f>C5</f>
        <v>21598</v>
      </c>
      <c r="C6" s="374">
        <v>22748</v>
      </c>
      <c r="D6" s="374">
        <f t="shared" ref="D6:D16" si="0">C6-B6</f>
        <v>1150</v>
      </c>
      <c r="E6" s="382">
        <v>3991</v>
      </c>
      <c r="F6" s="382">
        <f t="shared" ref="F6:F16" si="1">E6*D6</f>
        <v>4589650</v>
      </c>
      <c r="G6" s="374">
        <f>H5</f>
        <v>12257</v>
      </c>
      <c r="H6" s="374">
        <v>12918</v>
      </c>
      <c r="I6" s="374">
        <f t="shared" ref="I6:I16" si="2">H6-G6</f>
        <v>661</v>
      </c>
      <c r="J6" s="382">
        <v>1412</v>
      </c>
      <c r="K6" s="382">
        <f t="shared" ref="K6:K16" si="3">J6*I6</f>
        <v>933332</v>
      </c>
      <c r="L6" s="374">
        <f>M5</f>
        <v>63911</v>
      </c>
      <c r="M6" s="374">
        <v>67223</v>
      </c>
      <c r="N6" s="374">
        <f t="shared" ref="N6:N16" si="4">M6-L6</f>
        <v>3312</v>
      </c>
      <c r="O6" s="382">
        <v>2320</v>
      </c>
      <c r="P6" s="382">
        <f t="shared" ref="P6:P16" si="5">O6*N6</f>
        <v>7683840</v>
      </c>
    </row>
    <row r="7" spans="1:16">
      <c r="A7" s="373">
        <v>3</v>
      </c>
      <c r="B7" s="374">
        <f t="shared" ref="B7:B16" si="6">C6</f>
        <v>22748</v>
      </c>
      <c r="C7" s="374">
        <v>23783</v>
      </c>
      <c r="D7" s="374">
        <f t="shared" si="0"/>
        <v>1035</v>
      </c>
      <c r="E7" s="382">
        <v>3991</v>
      </c>
      <c r="F7" s="382">
        <f t="shared" si="1"/>
        <v>4130685</v>
      </c>
      <c r="G7" s="374">
        <f t="shared" ref="G7:G16" si="7">H6</f>
        <v>12918</v>
      </c>
      <c r="H7" s="374">
        <v>13504</v>
      </c>
      <c r="I7" s="374">
        <f t="shared" si="2"/>
        <v>586</v>
      </c>
      <c r="J7" s="382">
        <v>1412</v>
      </c>
      <c r="K7" s="382">
        <f t="shared" si="3"/>
        <v>827432</v>
      </c>
      <c r="L7" s="374">
        <f t="shared" ref="L7:L16" si="8">M6</f>
        <v>67223</v>
      </c>
      <c r="M7" s="374">
        <v>70295</v>
      </c>
      <c r="N7" s="374">
        <f t="shared" si="4"/>
        <v>3072</v>
      </c>
      <c r="O7" s="382">
        <v>2320</v>
      </c>
      <c r="P7" s="382">
        <f t="shared" si="5"/>
        <v>7127040</v>
      </c>
    </row>
    <row r="8" spans="1:16">
      <c r="A8" s="373">
        <v>4</v>
      </c>
      <c r="B8" s="374">
        <f t="shared" si="6"/>
        <v>23783</v>
      </c>
      <c r="C8" s="374">
        <v>24977</v>
      </c>
      <c r="D8" s="374">
        <f t="shared" si="0"/>
        <v>1194</v>
      </c>
      <c r="E8" s="382">
        <v>3991</v>
      </c>
      <c r="F8" s="382">
        <f t="shared" si="1"/>
        <v>4765254</v>
      </c>
      <c r="G8" s="374">
        <f t="shared" si="7"/>
        <v>13504</v>
      </c>
      <c r="H8" s="374">
        <v>14193</v>
      </c>
      <c r="I8" s="374">
        <f t="shared" si="2"/>
        <v>689</v>
      </c>
      <c r="J8" s="382">
        <v>1412</v>
      </c>
      <c r="K8" s="382">
        <f t="shared" si="3"/>
        <v>972868</v>
      </c>
      <c r="L8" s="374">
        <f t="shared" si="8"/>
        <v>70295</v>
      </c>
      <c r="M8" s="374">
        <v>73752</v>
      </c>
      <c r="N8" s="374">
        <f t="shared" si="4"/>
        <v>3457</v>
      </c>
      <c r="O8" s="382">
        <v>2320</v>
      </c>
      <c r="P8" s="382">
        <f t="shared" si="5"/>
        <v>8020240</v>
      </c>
    </row>
    <row r="9" spans="1:16">
      <c r="A9" s="373">
        <v>5</v>
      </c>
      <c r="B9" s="374">
        <f t="shared" si="6"/>
        <v>24977</v>
      </c>
      <c r="C9" s="374">
        <v>26141</v>
      </c>
      <c r="D9" s="374">
        <f t="shared" si="0"/>
        <v>1164</v>
      </c>
      <c r="E9" s="382">
        <v>3991</v>
      </c>
      <c r="F9" s="382">
        <f t="shared" si="1"/>
        <v>4645524</v>
      </c>
      <c r="G9" s="374">
        <f t="shared" si="7"/>
        <v>14193</v>
      </c>
      <c r="H9" s="374">
        <v>14840</v>
      </c>
      <c r="I9" s="374">
        <f t="shared" si="2"/>
        <v>647</v>
      </c>
      <c r="J9" s="382">
        <v>1412</v>
      </c>
      <c r="K9" s="382">
        <f t="shared" si="3"/>
        <v>913564</v>
      </c>
      <c r="L9" s="374">
        <f t="shared" si="8"/>
        <v>73752</v>
      </c>
      <c r="M9" s="374">
        <v>77135</v>
      </c>
      <c r="N9" s="374">
        <f t="shared" si="4"/>
        <v>3383</v>
      </c>
      <c r="O9" s="382">
        <v>2320</v>
      </c>
      <c r="P9" s="382">
        <f t="shared" si="5"/>
        <v>7848560</v>
      </c>
    </row>
    <row r="10" spans="1:16">
      <c r="A10" s="373">
        <v>6</v>
      </c>
      <c r="B10" s="374">
        <f t="shared" si="6"/>
        <v>26141</v>
      </c>
      <c r="C10" s="374">
        <v>27317</v>
      </c>
      <c r="D10" s="374">
        <f t="shared" si="0"/>
        <v>1176</v>
      </c>
      <c r="E10" s="382">
        <v>3991</v>
      </c>
      <c r="F10" s="382">
        <f t="shared" si="1"/>
        <v>4693416</v>
      </c>
      <c r="G10" s="374">
        <f t="shared" si="7"/>
        <v>14840</v>
      </c>
      <c r="H10" s="374">
        <v>15519</v>
      </c>
      <c r="I10" s="374">
        <f t="shared" si="2"/>
        <v>679</v>
      </c>
      <c r="J10" s="382">
        <v>1412</v>
      </c>
      <c r="K10" s="382">
        <f t="shared" si="3"/>
        <v>958748</v>
      </c>
      <c r="L10" s="374">
        <f t="shared" si="8"/>
        <v>77135</v>
      </c>
      <c r="M10" s="374">
        <v>80701</v>
      </c>
      <c r="N10" s="374">
        <f t="shared" si="4"/>
        <v>3566</v>
      </c>
      <c r="O10" s="382">
        <v>2320</v>
      </c>
      <c r="P10" s="382">
        <f t="shared" si="5"/>
        <v>8273120</v>
      </c>
    </row>
    <row r="11" spans="1:16">
      <c r="A11" s="373">
        <v>7</v>
      </c>
      <c r="B11" s="374">
        <f t="shared" si="6"/>
        <v>27317</v>
      </c>
      <c r="C11" s="374"/>
      <c r="D11" s="374">
        <f t="shared" si="0"/>
        <v>-27317</v>
      </c>
      <c r="E11" s="382">
        <v>3991</v>
      </c>
      <c r="F11" s="382">
        <f t="shared" si="1"/>
        <v>-109022147</v>
      </c>
      <c r="G11" s="374">
        <f t="shared" si="7"/>
        <v>15519</v>
      </c>
      <c r="H11" s="374"/>
      <c r="I11" s="374">
        <f t="shared" si="2"/>
        <v>-15519</v>
      </c>
      <c r="J11" s="382">
        <v>1412</v>
      </c>
      <c r="K11" s="382">
        <f t="shared" si="3"/>
        <v>-21912828</v>
      </c>
      <c r="L11" s="374">
        <f t="shared" si="8"/>
        <v>80701</v>
      </c>
      <c r="M11" s="374"/>
      <c r="N11" s="374">
        <f t="shared" si="4"/>
        <v>-80701</v>
      </c>
      <c r="O11" s="382">
        <v>2320</v>
      </c>
      <c r="P11" s="382">
        <f t="shared" si="5"/>
        <v>-187226320</v>
      </c>
    </row>
    <row r="12" spans="1:16">
      <c r="A12" s="373">
        <v>8</v>
      </c>
      <c r="B12" s="374">
        <f t="shared" si="6"/>
        <v>0</v>
      </c>
      <c r="C12" s="374"/>
      <c r="D12" s="374">
        <f t="shared" si="0"/>
        <v>0</v>
      </c>
      <c r="E12" s="382">
        <v>3991</v>
      </c>
      <c r="F12" s="382">
        <f t="shared" si="1"/>
        <v>0</v>
      </c>
      <c r="G12" s="374">
        <f t="shared" si="7"/>
        <v>0</v>
      </c>
      <c r="H12" s="374"/>
      <c r="I12" s="374">
        <f t="shared" si="2"/>
        <v>0</v>
      </c>
      <c r="J12" s="382">
        <v>1412</v>
      </c>
      <c r="K12" s="382">
        <f t="shared" si="3"/>
        <v>0</v>
      </c>
      <c r="L12" s="374">
        <f t="shared" si="8"/>
        <v>0</v>
      </c>
      <c r="M12" s="374"/>
      <c r="N12" s="374">
        <f t="shared" si="4"/>
        <v>0</v>
      </c>
      <c r="O12" s="382">
        <v>2320</v>
      </c>
      <c r="P12" s="382">
        <f t="shared" si="5"/>
        <v>0</v>
      </c>
    </row>
    <row r="13" spans="1:16">
      <c r="A13" s="373">
        <v>9</v>
      </c>
      <c r="B13" s="374">
        <f t="shared" si="6"/>
        <v>0</v>
      </c>
      <c r="C13" s="374"/>
      <c r="D13" s="374">
        <f t="shared" si="0"/>
        <v>0</v>
      </c>
      <c r="E13" s="382">
        <v>3991</v>
      </c>
      <c r="F13" s="382">
        <f t="shared" si="1"/>
        <v>0</v>
      </c>
      <c r="G13" s="374">
        <f t="shared" si="7"/>
        <v>0</v>
      </c>
      <c r="H13" s="374"/>
      <c r="I13" s="374">
        <f t="shared" si="2"/>
        <v>0</v>
      </c>
      <c r="J13" s="382">
        <v>1412</v>
      </c>
      <c r="K13" s="382">
        <f t="shared" si="3"/>
        <v>0</v>
      </c>
      <c r="L13" s="374">
        <f t="shared" si="8"/>
        <v>0</v>
      </c>
      <c r="M13" s="374"/>
      <c r="N13" s="374">
        <f t="shared" si="4"/>
        <v>0</v>
      </c>
      <c r="O13" s="382">
        <v>2320</v>
      </c>
      <c r="P13" s="382">
        <f t="shared" si="5"/>
        <v>0</v>
      </c>
    </row>
    <row r="14" spans="1:16">
      <c r="A14" s="373">
        <v>10</v>
      </c>
      <c r="B14" s="374">
        <f t="shared" si="6"/>
        <v>0</v>
      </c>
      <c r="C14" s="374"/>
      <c r="D14" s="374">
        <f t="shared" si="0"/>
        <v>0</v>
      </c>
      <c r="E14" s="382">
        <v>3991</v>
      </c>
      <c r="F14" s="382">
        <f t="shared" si="1"/>
        <v>0</v>
      </c>
      <c r="G14" s="374">
        <f t="shared" si="7"/>
        <v>0</v>
      </c>
      <c r="H14" s="374"/>
      <c r="I14" s="374">
        <f t="shared" si="2"/>
        <v>0</v>
      </c>
      <c r="J14" s="382">
        <v>1412</v>
      </c>
      <c r="K14" s="382">
        <f t="shared" si="3"/>
        <v>0</v>
      </c>
      <c r="L14" s="374">
        <f t="shared" si="8"/>
        <v>0</v>
      </c>
      <c r="M14" s="374"/>
      <c r="N14" s="374">
        <f t="shared" si="4"/>
        <v>0</v>
      </c>
      <c r="O14" s="382">
        <v>2320</v>
      </c>
      <c r="P14" s="382">
        <f t="shared" si="5"/>
        <v>0</v>
      </c>
    </row>
    <row r="15" spans="1:16">
      <c r="A15" s="373">
        <v>11</v>
      </c>
      <c r="B15" s="374">
        <f t="shared" si="6"/>
        <v>0</v>
      </c>
      <c r="C15" s="374"/>
      <c r="D15" s="374">
        <f t="shared" si="0"/>
        <v>0</v>
      </c>
      <c r="E15" s="382">
        <v>3991</v>
      </c>
      <c r="F15" s="382">
        <f t="shared" si="1"/>
        <v>0</v>
      </c>
      <c r="G15" s="374">
        <f t="shared" si="7"/>
        <v>0</v>
      </c>
      <c r="H15" s="374"/>
      <c r="I15" s="374">
        <f t="shared" si="2"/>
        <v>0</v>
      </c>
      <c r="J15" s="382">
        <v>1412</v>
      </c>
      <c r="K15" s="382">
        <f t="shared" si="3"/>
        <v>0</v>
      </c>
      <c r="L15" s="374">
        <f t="shared" si="8"/>
        <v>0</v>
      </c>
      <c r="M15" s="374"/>
      <c r="N15" s="374">
        <f t="shared" si="4"/>
        <v>0</v>
      </c>
      <c r="O15" s="382">
        <v>2320</v>
      </c>
      <c r="P15" s="382">
        <f t="shared" si="5"/>
        <v>0</v>
      </c>
    </row>
    <row r="16" spans="1:16">
      <c r="A16" s="373">
        <v>12</v>
      </c>
      <c r="B16" s="374">
        <f t="shared" si="6"/>
        <v>0</v>
      </c>
      <c r="C16" s="374"/>
      <c r="D16" s="374">
        <f t="shared" si="0"/>
        <v>0</v>
      </c>
      <c r="E16" s="382">
        <v>3991</v>
      </c>
      <c r="F16" s="382">
        <f t="shared" si="1"/>
        <v>0</v>
      </c>
      <c r="G16" s="374">
        <f t="shared" si="7"/>
        <v>0</v>
      </c>
      <c r="H16" s="374"/>
      <c r="I16" s="374">
        <f t="shared" si="2"/>
        <v>0</v>
      </c>
      <c r="J16" s="382">
        <v>1412</v>
      </c>
      <c r="K16" s="382">
        <f t="shared" si="3"/>
        <v>0</v>
      </c>
      <c r="L16" s="374">
        <f t="shared" si="8"/>
        <v>0</v>
      </c>
      <c r="M16" s="374"/>
      <c r="N16" s="374">
        <f t="shared" si="4"/>
        <v>0</v>
      </c>
      <c r="O16" s="382">
        <v>2320</v>
      </c>
      <c r="P16" s="382">
        <f t="shared" si="5"/>
        <v>0</v>
      </c>
    </row>
    <row r="17" spans="1:16">
      <c r="A17" s="115" t="s">
        <v>584</v>
      </c>
      <c r="B17" s="374"/>
      <c r="C17" s="374"/>
      <c r="D17" s="374">
        <f>SUM(D5:D16)</f>
        <v>-20371</v>
      </c>
      <c r="E17" s="382">
        <f>SUM(E5:E16)</f>
        <v>47892</v>
      </c>
      <c r="F17" s="382">
        <f>SUM(F5:F16)</f>
        <v>-81300661</v>
      </c>
      <c r="G17" s="374"/>
      <c r="H17" s="374"/>
      <c r="I17" s="374">
        <f>SUM(I5:I16)</f>
        <v>-11581</v>
      </c>
      <c r="J17" s="374">
        <f>SUM(J5:J16)</f>
        <v>16944</v>
      </c>
      <c r="K17" s="374">
        <f>SUM(K5:K16)</f>
        <v>-16352372</v>
      </c>
      <c r="L17" s="374"/>
      <c r="M17" s="374"/>
      <c r="N17" s="374">
        <f>SUM(N5:N16)</f>
        <v>-60410</v>
      </c>
      <c r="O17" s="374">
        <f>SUM(O5:O16)</f>
        <v>27840</v>
      </c>
      <c r="P17" s="374">
        <f>SUM(P5:P16)</f>
        <v>-140151200</v>
      </c>
    </row>
    <row r="21" spans="1:16" ht="21">
      <c r="A21" s="558" t="s">
        <v>926</v>
      </c>
      <c r="B21" s="558"/>
      <c r="C21" s="558"/>
      <c r="D21" s="558"/>
      <c r="E21" s="558"/>
      <c r="F21" s="558"/>
      <c r="G21" s="390"/>
      <c r="H21" s="390"/>
      <c r="I21" s="390"/>
      <c r="J21" s="390"/>
      <c r="K21" s="390"/>
      <c r="L21" s="390"/>
      <c r="M21" s="390"/>
      <c r="N21" s="390"/>
      <c r="O21" s="390"/>
      <c r="P21" s="390"/>
    </row>
    <row r="22" spans="1:16" ht="21">
      <c r="A22" s="63"/>
    </row>
    <row r="23" spans="1:16" ht="15" customHeight="1">
      <c r="A23" s="559" t="s">
        <v>587</v>
      </c>
      <c r="B23" s="557" t="s">
        <v>588</v>
      </c>
      <c r="C23" s="557"/>
      <c r="D23" s="559" t="s">
        <v>589</v>
      </c>
      <c r="E23" s="559" t="s">
        <v>590</v>
      </c>
      <c r="F23" s="559" t="s">
        <v>591</v>
      </c>
    </row>
    <row r="24" spans="1:16">
      <c r="A24" s="559"/>
      <c r="B24" s="381" t="s">
        <v>592</v>
      </c>
      <c r="C24" s="381" t="s">
        <v>593</v>
      </c>
      <c r="D24" s="559"/>
      <c r="E24" s="559"/>
      <c r="F24" s="559"/>
    </row>
    <row r="25" spans="1:16">
      <c r="A25" s="373">
        <v>1</v>
      </c>
      <c r="B25" s="374">
        <v>573</v>
      </c>
      <c r="C25" s="374">
        <v>607</v>
      </c>
      <c r="D25" s="374">
        <f>C25-B25</f>
        <v>34</v>
      </c>
      <c r="E25" s="382">
        <v>17800</v>
      </c>
      <c r="F25" s="382">
        <f>E25*D25</f>
        <v>605200</v>
      </c>
    </row>
    <row r="26" spans="1:16">
      <c r="A26" s="373">
        <v>2</v>
      </c>
      <c r="B26" s="374">
        <f>C25</f>
        <v>607</v>
      </c>
      <c r="C26" s="374">
        <v>638</v>
      </c>
      <c r="D26" s="374">
        <f t="shared" ref="D26:D36" si="9">C26-B26</f>
        <v>31</v>
      </c>
      <c r="E26" s="382">
        <v>17800</v>
      </c>
      <c r="F26" s="382">
        <f t="shared" ref="F26:F36" si="10">E26*D26</f>
        <v>551800</v>
      </c>
    </row>
    <row r="27" spans="1:16">
      <c r="A27" s="373">
        <v>3</v>
      </c>
      <c r="B27" s="374">
        <f t="shared" ref="B27:B36" si="11">C26</f>
        <v>638</v>
      </c>
      <c r="C27" s="374">
        <v>664</v>
      </c>
      <c r="D27" s="374">
        <f t="shared" si="9"/>
        <v>26</v>
      </c>
      <c r="E27" s="382">
        <v>17800</v>
      </c>
      <c r="F27" s="382">
        <f t="shared" si="10"/>
        <v>462800</v>
      </c>
    </row>
    <row r="28" spans="1:16">
      <c r="A28" s="373">
        <v>4</v>
      </c>
      <c r="B28" s="374">
        <f t="shared" si="11"/>
        <v>664</v>
      </c>
      <c r="C28" s="374">
        <v>693</v>
      </c>
      <c r="D28" s="374">
        <f t="shared" si="9"/>
        <v>29</v>
      </c>
      <c r="E28" s="382">
        <v>17800</v>
      </c>
      <c r="F28" s="382">
        <f t="shared" si="10"/>
        <v>516200</v>
      </c>
    </row>
    <row r="29" spans="1:16">
      <c r="A29" s="373">
        <v>5</v>
      </c>
      <c r="B29" s="374">
        <f t="shared" si="11"/>
        <v>693</v>
      </c>
      <c r="C29" s="374">
        <v>725</v>
      </c>
      <c r="D29" s="374">
        <f t="shared" si="9"/>
        <v>32</v>
      </c>
      <c r="E29" s="382">
        <v>17800</v>
      </c>
      <c r="F29" s="382">
        <f t="shared" si="10"/>
        <v>569600</v>
      </c>
    </row>
    <row r="30" spans="1:16">
      <c r="A30" s="373">
        <v>6</v>
      </c>
      <c r="B30" s="374">
        <f t="shared" si="11"/>
        <v>725</v>
      </c>
      <c r="C30" s="374">
        <v>757</v>
      </c>
      <c r="D30" s="374">
        <f t="shared" si="9"/>
        <v>32</v>
      </c>
      <c r="E30" s="382">
        <v>17800</v>
      </c>
      <c r="F30" s="382">
        <f t="shared" si="10"/>
        <v>569600</v>
      </c>
    </row>
    <row r="31" spans="1:16">
      <c r="A31" s="373">
        <v>7</v>
      </c>
      <c r="B31" s="374">
        <f t="shared" si="11"/>
        <v>757</v>
      </c>
      <c r="C31" s="374"/>
      <c r="D31" s="374">
        <f t="shared" si="9"/>
        <v>-757</v>
      </c>
      <c r="E31" s="382">
        <v>17800</v>
      </c>
      <c r="F31" s="382">
        <f t="shared" si="10"/>
        <v>-13474600</v>
      </c>
    </row>
    <row r="32" spans="1:16">
      <c r="A32" s="373">
        <v>8</v>
      </c>
      <c r="B32" s="374">
        <f t="shared" si="11"/>
        <v>0</v>
      </c>
      <c r="C32" s="374"/>
      <c r="D32" s="374">
        <f t="shared" si="9"/>
        <v>0</v>
      </c>
      <c r="E32" s="382">
        <v>17800</v>
      </c>
      <c r="F32" s="382">
        <f t="shared" si="10"/>
        <v>0</v>
      </c>
    </row>
    <row r="33" spans="1:6">
      <c r="A33" s="373">
        <v>9</v>
      </c>
      <c r="B33" s="374">
        <f t="shared" si="11"/>
        <v>0</v>
      </c>
      <c r="C33" s="374"/>
      <c r="D33" s="374">
        <f t="shared" si="9"/>
        <v>0</v>
      </c>
      <c r="E33" s="382">
        <v>17800</v>
      </c>
      <c r="F33" s="382">
        <f t="shared" si="10"/>
        <v>0</v>
      </c>
    </row>
    <row r="34" spans="1:6">
      <c r="A34" s="373">
        <v>10</v>
      </c>
      <c r="B34" s="374">
        <f t="shared" si="11"/>
        <v>0</v>
      </c>
      <c r="C34" s="374"/>
      <c r="D34" s="374">
        <f t="shared" si="9"/>
        <v>0</v>
      </c>
      <c r="E34" s="382">
        <v>17800</v>
      </c>
      <c r="F34" s="382">
        <f t="shared" si="10"/>
        <v>0</v>
      </c>
    </row>
    <row r="35" spans="1:6">
      <c r="A35" s="373">
        <v>11</v>
      </c>
      <c r="B35" s="374">
        <f t="shared" si="11"/>
        <v>0</v>
      </c>
      <c r="C35" s="374"/>
      <c r="D35" s="374">
        <f t="shared" si="9"/>
        <v>0</v>
      </c>
      <c r="E35" s="382">
        <v>17800</v>
      </c>
      <c r="F35" s="382">
        <f t="shared" si="10"/>
        <v>0</v>
      </c>
    </row>
    <row r="36" spans="1:6">
      <c r="A36" s="373">
        <v>12</v>
      </c>
      <c r="B36" s="374">
        <f t="shared" si="11"/>
        <v>0</v>
      </c>
      <c r="C36" s="374"/>
      <c r="D36" s="374">
        <f t="shared" si="9"/>
        <v>0</v>
      </c>
      <c r="E36" s="382">
        <v>17800</v>
      </c>
      <c r="F36" s="382">
        <f t="shared" si="10"/>
        <v>0</v>
      </c>
    </row>
    <row r="37" spans="1:6">
      <c r="A37" s="115" t="s">
        <v>584</v>
      </c>
      <c r="B37" s="374"/>
      <c r="C37" s="374"/>
      <c r="D37" s="374">
        <f>SUM(D25:D36)</f>
        <v>-573</v>
      </c>
      <c r="E37" s="374">
        <f>SUM(E25:E36)</f>
        <v>213600</v>
      </c>
      <c r="F37" s="374">
        <f>SUM(F25:F36)</f>
        <v>-10199400</v>
      </c>
    </row>
  </sheetData>
  <mergeCells count="20">
    <mergeCell ref="L3:M3"/>
    <mergeCell ref="N3:N4"/>
    <mergeCell ref="O3:O4"/>
    <mergeCell ref="P3:P4"/>
    <mergeCell ref="I3:I4"/>
    <mergeCell ref="J3:J4"/>
    <mergeCell ref="K3:K4"/>
    <mergeCell ref="A1:F1"/>
    <mergeCell ref="A3:A4"/>
    <mergeCell ref="B3:C3"/>
    <mergeCell ref="D3:D4"/>
    <mergeCell ref="E3:E4"/>
    <mergeCell ref="F3:F4"/>
    <mergeCell ref="G3:H3"/>
    <mergeCell ref="A21:F21"/>
    <mergeCell ref="A23:A24"/>
    <mergeCell ref="B23:C23"/>
    <mergeCell ref="D23:D24"/>
    <mergeCell ref="E23:E24"/>
    <mergeCell ref="F23:F2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U937"/>
  <sheetViews>
    <sheetView zoomScale="90" zoomScaleNormal="90" workbookViewId="0">
      <pane xSplit="2" ySplit="5" topLeftCell="C820" activePane="bottomRight" state="frozen"/>
      <selection pane="topRight" activeCell="C1" sqref="C1"/>
      <selection pane="bottomLeft" activeCell="A6" sqref="A6"/>
      <selection pane="bottomRight" activeCell="I520" sqref="I520"/>
    </sheetView>
  </sheetViews>
  <sheetFormatPr defaultColWidth="9.140625" defaultRowHeight="16.5"/>
  <cols>
    <col min="1" max="1" width="12" style="144" customWidth="1"/>
    <col min="2" max="2" width="13" style="171" customWidth="1"/>
    <col min="3" max="3" width="19.42578125" style="172" customWidth="1"/>
    <col min="4" max="4" width="43.140625" style="173" customWidth="1"/>
    <col min="5" max="5" width="11.140625" style="173" customWidth="1"/>
    <col min="6" max="6" width="14.140625" style="259" customWidth="1"/>
    <col min="7" max="7" width="16.7109375" style="259" customWidth="1"/>
    <col min="8" max="8" width="19.5703125" style="265" customWidth="1"/>
    <col min="9" max="9" width="21.5703125" style="259" customWidth="1"/>
    <col min="10" max="10" width="17.42578125" style="175" customWidth="1"/>
    <col min="11" max="11" width="5.5703125" style="166" customWidth="1"/>
    <col min="12" max="12" width="12" style="144" customWidth="1"/>
    <col min="13" max="13" width="13" style="171" customWidth="1"/>
    <col min="14" max="14" width="11.7109375" style="172" customWidth="1"/>
    <col min="15" max="15" width="28.140625" style="173" customWidth="1"/>
    <col min="16" max="16" width="7.42578125" style="173" customWidth="1"/>
    <col min="17" max="17" width="13.28515625" style="348" customWidth="1"/>
    <col min="18" max="18" width="16.28515625" style="176" customWidth="1"/>
    <col min="19" max="19" width="17.5703125" style="174" customWidth="1"/>
    <col min="20" max="20" width="33.28515625" style="175" customWidth="1"/>
    <col min="21" max="21" width="10" style="144" bestFit="1" customWidth="1"/>
    <col min="22" max="16384" width="9.140625" style="144"/>
  </cols>
  <sheetData>
    <row r="1" spans="1:20">
      <c r="B1" s="145" t="s">
        <v>1035</v>
      </c>
      <c r="C1" s="145"/>
      <c r="D1" s="145"/>
      <c r="E1" s="145"/>
      <c r="F1" s="256"/>
      <c r="G1" s="257"/>
      <c r="H1" s="262"/>
      <c r="I1" s="257"/>
      <c r="J1" s="148"/>
      <c r="K1" s="149"/>
      <c r="M1" s="145" t="s">
        <v>1035</v>
      </c>
      <c r="N1" s="145"/>
      <c r="O1" s="145"/>
      <c r="P1" s="145"/>
      <c r="Q1" s="336"/>
      <c r="R1" s="146"/>
      <c r="S1" s="147"/>
      <c r="T1" s="148"/>
    </row>
    <row r="2" spans="1:20">
      <c r="B2" s="147"/>
      <c r="C2" s="150"/>
      <c r="D2" s="151" t="s">
        <v>595</v>
      </c>
      <c r="E2" s="152"/>
      <c r="F2" s="257"/>
      <c r="G2" s="257"/>
      <c r="H2" s="262"/>
      <c r="I2" s="257"/>
      <c r="J2" s="148"/>
      <c r="K2" s="149"/>
      <c r="M2" s="147"/>
      <c r="N2" s="150"/>
      <c r="O2" s="151" t="s">
        <v>595</v>
      </c>
      <c r="P2" s="152"/>
      <c r="Q2" s="337"/>
      <c r="R2" s="146"/>
      <c r="S2" s="153"/>
      <c r="T2" s="148"/>
    </row>
    <row r="3" spans="1:20">
      <c r="A3" s="154" t="s">
        <v>634</v>
      </c>
      <c r="B3" s="147"/>
      <c r="C3" s="150"/>
      <c r="D3" s="151"/>
      <c r="E3" s="152"/>
      <c r="F3" s="257"/>
      <c r="G3" s="257"/>
      <c r="H3" s="262"/>
      <c r="I3" s="257"/>
      <c r="J3" s="148"/>
      <c r="K3" s="149"/>
      <c r="L3" s="154" t="s">
        <v>635</v>
      </c>
      <c r="M3" s="147"/>
      <c r="N3" s="150"/>
      <c r="O3" s="151"/>
      <c r="P3" s="152"/>
      <c r="Q3" s="337"/>
      <c r="R3" s="146"/>
      <c r="S3" s="153"/>
      <c r="T3" s="148"/>
    </row>
    <row r="4" spans="1:20" ht="16.5" customHeight="1">
      <c r="A4" s="581" t="s">
        <v>596</v>
      </c>
      <c r="B4" s="575" t="s">
        <v>597</v>
      </c>
      <c r="C4" s="577" t="s">
        <v>598</v>
      </c>
      <c r="D4" s="578" t="s">
        <v>599</v>
      </c>
      <c r="E4" s="578" t="s">
        <v>1</v>
      </c>
      <c r="F4" s="589" t="s">
        <v>517</v>
      </c>
      <c r="G4" s="587" t="s">
        <v>472</v>
      </c>
      <c r="H4" s="585" t="s">
        <v>469</v>
      </c>
      <c r="I4" s="587" t="s">
        <v>474</v>
      </c>
      <c r="J4" s="575" t="s">
        <v>600</v>
      </c>
      <c r="K4" s="155"/>
      <c r="L4" s="581" t="s">
        <v>596</v>
      </c>
      <c r="M4" s="575" t="s">
        <v>597</v>
      </c>
      <c r="N4" s="577" t="s">
        <v>598</v>
      </c>
      <c r="O4" s="578" t="s">
        <v>599</v>
      </c>
      <c r="P4" s="578" t="s">
        <v>1</v>
      </c>
      <c r="Q4" s="580" t="s">
        <v>517</v>
      </c>
      <c r="R4" s="579" t="s">
        <v>472</v>
      </c>
      <c r="S4" s="576" t="s">
        <v>469</v>
      </c>
      <c r="T4" s="575" t="s">
        <v>600</v>
      </c>
    </row>
    <row r="5" spans="1:20">
      <c r="A5" s="575"/>
      <c r="B5" s="575"/>
      <c r="C5" s="577"/>
      <c r="D5" s="578"/>
      <c r="E5" s="578"/>
      <c r="F5" s="589"/>
      <c r="G5" s="589"/>
      <c r="H5" s="586"/>
      <c r="I5" s="588"/>
      <c r="J5" s="575"/>
      <c r="K5" s="155"/>
      <c r="L5" s="575"/>
      <c r="M5" s="575"/>
      <c r="N5" s="577"/>
      <c r="O5" s="578"/>
      <c r="P5" s="578"/>
      <c r="Q5" s="580"/>
      <c r="R5" s="579"/>
      <c r="S5" s="576"/>
      <c r="T5" s="575"/>
    </row>
    <row r="6" spans="1:20" ht="17.25" customHeight="1">
      <c r="B6" s="260">
        <v>43044</v>
      </c>
      <c r="C6" s="362" t="s">
        <v>809</v>
      </c>
      <c r="D6" s="331" t="s">
        <v>1038</v>
      </c>
      <c r="E6" s="384" t="s">
        <v>28</v>
      </c>
      <c r="F6" s="355">
        <v>100</v>
      </c>
      <c r="G6" s="327">
        <v>200</v>
      </c>
      <c r="H6" s="443">
        <f t="shared" ref="H6:H71" si="0">F6*G6</f>
        <v>20000</v>
      </c>
      <c r="J6" s="463" t="s">
        <v>844</v>
      </c>
      <c r="K6" s="149"/>
      <c r="L6" s="366"/>
      <c r="M6" s="299">
        <v>42920</v>
      </c>
      <c r="N6" s="314" t="s">
        <v>380</v>
      </c>
      <c r="O6" s="317" t="s">
        <v>381</v>
      </c>
      <c r="P6" s="325" t="s">
        <v>512</v>
      </c>
      <c r="Q6" s="349">
        <v>1500</v>
      </c>
      <c r="R6" s="158">
        <v>2050</v>
      </c>
      <c r="S6" s="158">
        <f t="shared" ref="S6:S71" si="1">Q6*R6</f>
        <v>3075000</v>
      </c>
      <c r="T6" s="351"/>
    </row>
    <row r="7" spans="1:20" ht="17.25" customHeight="1">
      <c r="A7" s="446"/>
      <c r="B7" s="260">
        <v>43044</v>
      </c>
      <c r="C7" s="362" t="s">
        <v>851</v>
      </c>
      <c r="D7" s="331" t="s">
        <v>1023</v>
      </c>
      <c r="E7" s="384" t="s">
        <v>28</v>
      </c>
      <c r="F7" s="355">
        <v>50</v>
      </c>
      <c r="G7" s="327">
        <v>200</v>
      </c>
      <c r="H7" s="443">
        <f t="shared" si="0"/>
        <v>10000</v>
      </c>
      <c r="I7" s="455"/>
      <c r="J7" s="453"/>
      <c r="K7" s="149"/>
      <c r="L7" s="562">
        <v>7375</v>
      </c>
      <c r="M7" s="299">
        <v>42920</v>
      </c>
      <c r="N7" s="330" t="s">
        <v>675</v>
      </c>
      <c r="O7" s="309" t="s">
        <v>613</v>
      </c>
      <c r="P7" s="335" t="s">
        <v>997</v>
      </c>
      <c r="Q7" s="359">
        <v>8</v>
      </c>
      <c r="R7" s="158">
        <f>20727/4</f>
        <v>5181.75</v>
      </c>
      <c r="S7" s="158">
        <f t="shared" si="1"/>
        <v>41454</v>
      </c>
      <c r="T7" s="582" t="s">
        <v>999</v>
      </c>
    </row>
    <row r="8" spans="1:20" ht="17.25" customHeight="1">
      <c r="A8" s="446"/>
      <c r="B8" s="260">
        <v>43044</v>
      </c>
      <c r="C8" s="362" t="s">
        <v>829</v>
      </c>
      <c r="D8" s="331" t="s">
        <v>314</v>
      </c>
      <c r="E8" s="384" t="s">
        <v>28</v>
      </c>
      <c r="F8" s="355">
        <v>100</v>
      </c>
      <c r="G8" s="327">
        <v>150</v>
      </c>
      <c r="H8" s="443">
        <f t="shared" si="0"/>
        <v>15000</v>
      </c>
      <c r="I8" s="571"/>
      <c r="J8" s="453"/>
      <c r="K8" s="149"/>
      <c r="L8" s="564"/>
      <c r="M8" s="299">
        <v>42920</v>
      </c>
      <c r="N8" s="330" t="s">
        <v>674</v>
      </c>
      <c r="O8" s="309" t="s">
        <v>601</v>
      </c>
      <c r="P8" s="335" t="s">
        <v>997</v>
      </c>
      <c r="Q8" s="359">
        <v>12</v>
      </c>
      <c r="R8" s="158">
        <f>19454/4</f>
        <v>4863.5</v>
      </c>
      <c r="S8" s="158">
        <f t="shared" si="1"/>
        <v>58362</v>
      </c>
      <c r="T8" s="583"/>
    </row>
    <row r="9" spans="1:20" ht="18" customHeight="1">
      <c r="A9" s="446"/>
      <c r="B9" s="260">
        <v>43044</v>
      </c>
      <c r="C9" s="334" t="s">
        <v>903</v>
      </c>
      <c r="D9" s="331" t="s">
        <v>353</v>
      </c>
      <c r="E9" s="331" t="s">
        <v>28</v>
      </c>
      <c r="F9" s="355">
        <v>50</v>
      </c>
      <c r="G9" s="327">
        <v>2500</v>
      </c>
      <c r="H9" s="443">
        <f t="shared" si="0"/>
        <v>125000</v>
      </c>
      <c r="I9" s="571"/>
      <c r="J9" s="453"/>
      <c r="K9" s="149"/>
      <c r="L9" s="562">
        <v>7374</v>
      </c>
      <c r="M9" s="299">
        <v>42920</v>
      </c>
      <c r="N9" s="330" t="s">
        <v>541</v>
      </c>
      <c r="O9" s="309" t="s">
        <v>542</v>
      </c>
      <c r="P9" s="335" t="s">
        <v>998</v>
      </c>
      <c r="Q9" s="359">
        <v>0.8</v>
      </c>
      <c r="R9" s="158">
        <v>26571</v>
      </c>
      <c r="S9" s="158">
        <f t="shared" si="1"/>
        <v>21256.800000000003</v>
      </c>
      <c r="T9" s="583"/>
    </row>
    <row r="10" spans="1:20" s="203" customFormat="1" ht="17.25" customHeight="1">
      <c r="A10" s="446"/>
      <c r="B10" s="260">
        <v>43044</v>
      </c>
      <c r="C10" s="334" t="s">
        <v>1043</v>
      </c>
      <c r="D10" s="354" t="s">
        <v>1039</v>
      </c>
      <c r="E10" s="354" t="s">
        <v>28</v>
      </c>
      <c r="F10" s="355">
        <v>30</v>
      </c>
      <c r="G10" s="327">
        <v>13000</v>
      </c>
      <c r="H10" s="443">
        <f t="shared" si="0"/>
        <v>390000</v>
      </c>
      <c r="I10" s="455"/>
      <c r="J10" s="453"/>
      <c r="K10" s="149"/>
      <c r="L10" s="563"/>
      <c r="M10" s="418">
        <v>42920</v>
      </c>
      <c r="N10" s="419" t="s">
        <v>669</v>
      </c>
      <c r="O10" s="420" t="s">
        <v>547</v>
      </c>
      <c r="P10" s="421" t="s">
        <v>998</v>
      </c>
      <c r="Q10" s="422">
        <v>0.8</v>
      </c>
      <c r="R10" s="423">
        <v>26666</v>
      </c>
      <c r="S10" s="423">
        <f t="shared" si="1"/>
        <v>21332.800000000003</v>
      </c>
      <c r="T10" s="583"/>
    </row>
    <row r="11" spans="1:20" ht="17.25" customHeight="1">
      <c r="A11" s="446"/>
      <c r="B11" s="406">
        <v>43044</v>
      </c>
      <c r="C11" s="386" t="s">
        <v>382</v>
      </c>
      <c r="D11" s="387" t="s">
        <v>383</v>
      </c>
      <c r="E11" s="448" t="s">
        <v>146</v>
      </c>
      <c r="F11" s="407">
        <v>5</v>
      </c>
      <c r="G11" s="408">
        <v>72996.67</v>
      </c>
      <c r="H11" s="444">
        <f t="shared" si="0"/>
        <v>364983.35</v>
      </c>
      <c r="I11" s="571"/>
      <c r="J11" s="453"/>
      <c r="K11" s="149"/>
      <c r="L11" s="563"/>
      <c r="M11" s="409">
        <v>42920</v>
      </c>
      <c r="N11" s="410" t="s">
        <v>539</v>
      </c>
      <c r="O11" s="411" t="s">
        <v>540</v>
      </c>
      <c r="P11" s="412" t="s">
        <v>998</v>
      </c>
      <c r="Q11" s="413">
        <v>0.9</v>
      </c>
      <c r="R11" s="310">
        <v>15714</v>
      </c>
      <c r="S11" s="310">
        <f t="shared" si="1"/>
        <v>14142.6</v>
      </c>
      <c r="T11" s="583"/>
    </row>
    <row r="12" spans="1:20" ht="17.25" customHeight="1">
      <c r="A12" s="446"/>
      <c r="B12" s="260">
        <v>43044</v>
      </c>
      <c r="C12" s="362" t="s">
        <v>388</v>
      </c>
      <c r="D12" s="331" t="s">
        <v>389</v>
      </c>
      <c r="E12" s="384" t="s">
        <v>146</v>
      </c>
      <c r="F12" s="355">
        <v>4</v>
      </c>
      <c r="G12" s="327">
        <v>30000</v>
      </c>
      <c r="H12" s="443">
        <f t="shared" si="0"/>
        <v>120000</v>
      </c>
      <c r="I12" s="571"/>
      <c r="J12" s="453"/>
      <c r="K12" s="149"/>
      <c r="L12" s="563"/>
      <c r="M12" s="299">
        <v>42920</v>
      </c>
      <c r="N12" s="330" t="s">
        <v>545</v>
      </c>
      <c r="O12" s="309" t="s">
        <v>546</v>
      </c>
      <c r="P12" s="335" t="s">
        <v>998</v>
      </c>
      <c r="Q12" s="359">
        <v>0.9</v>
      </c>
      <c r="R12" s="158">
        <v>45238</v>
      </c>
      <c r="S12" s="158">
        <f t="shared" si="1"/>
        <v>40714.200000000004</v>
      </c>
      <c r="T12" s="583"/>
    </row>
    <row r="13" spans="1:20" ht="17.25" customHeight="1">
      <c r="A13" s="446"/>
      <c r="B13" s="260">
        <v>43044</v>
      </c>
      <c r="C13" s="362" t="s">
        <v>887</v>
      </c>
      <c r="D13" s="331" t="s">
        <v>1040</v>
      </c>
      <c r="E13" s="384" t="s">
        <v>29</v>
      </c>
      <c r="F13" s="355">
        <v>1</v>
      </c>
      <c r="G13" s="327">
        <v>265000</v>
      </c>
      <c r="H13" s="443">
        <f t="shared" si="0"/>
        <v>265000</v>
      </c>
      <c r="I13" s="571"/>
      <c r="J13" s="453"/>
      <c r="K13" s="149"/>
      <c r="L13" s="563"/>
      <c r="M13" s="299">
        <v>42920</v>
      </c>
      <c r="N13" s="330" t="s">
        <v>535</v>
      </c>
      <c r="O13" s="309" t="s">
        <v>536</v>
      </c>
      <c r="P13" s="335" t="s">
        <v>998</v>
      </c>
      <c r="Q13" s="359">
        <v>1</v>
      </c>
      <c r="R13" s="158">
        <v>27142</v>
      </c>
      <c r="S13" s="158">
        <f t="shared" si="1"/>
        <v>27142</v>
      </c>
      <c r="T13" s="583"/>
    </row>
    <row r="14" spans="1:20" ht="17.25" customHeight="1">
      <c r="A14" s="446"/>
      <c r="B14" s="260">
        <v>43044</v>
      </c>
      <c r="C14" s="362" t="s">
        <v>1030</v>
      </c>
      <c r="D14" s="331" t="s">
        <v>1032</v>
      </c>
      <c r="E14" s="384" t="s">
        <v>1044</v>
      </c>
      <c r="F14" s="244">
        <v>1</v>
      </c>
      <c r="G14" s="327">
        <v>109954.5</v>
      </c>
      <c r="H14" s="443">
        <f t="shared" si="0"/>
        <v>109954.5</v>
      </c>
      <c r="I14" s="571"/>
      <c r="J14" s="453"/>
      <c r="K14" s="149"/>
      <c r="L14" s="563"/>
      <c r="M14" s="299">
        <v>42920</v>
      </c>
      <c r="N14" s="330" t="s">
        <v>537</v>
      </c>
      <c r="O14" s="309" t="s">
        <v>538</v>
      </c>
      <c r="P14" s="335" t="s">
        <v>998</v>
      </c>
      <c r="Q14" s="359">
        <v>1.3</v>
      </c>
      <c r="R14" s="158">
        <v>23714</v>
      </c>
      <c r="S14" s="158">
        <f t="shared" si="1"/>
        <v>30828.2</v>
      </c>
      <c r="T14" s="583"/>
    </row>
    <row r="15" spans="1:20" ht="17.25" customHeight="1">
      <c r="A15" s="446"/>
      <c r="B15" s="260">
        <v>43044</v>
      </c>
      <c r="C15" s="362" t="s">
        <v>766</v>
      </c>
      <c r="D15" s="331" t="s">
        <v>11</v>
      </c>
      <c r="E15" s="384" t="s">
        <v>4</v>
      </c>
      <c r="F15" s="355">
        <v>2</v>
      </c>
      <c r="G15" s="210">
        <v>49386</v>
      </c>
      <c r="H15" s="443">
        <f t="shared" si="0"/>
        <v>98772</v>
      </c>
      <c r="I15" s="571"/>
      <c r="J15" s="453"/>
      <c r="K15" s="149"/>
      <c r="L15" s="563"/>
      <c r="M15" s="299">
        <v>42920</v>
      </c>
      <c r="N15" s="330" t="s">
        <v>531</v>
      </c>
      <c r="O15" s="309" t="s">
        <v>532</v>
      </c>
      <c r="P15" s="335" t="s">
        <v>998</v>
      </c>
      <c r="Q15" s="359">
        <v>13</v>
      </c>
      <c r="R15" s="158">
        <v>20857</v>
      </c>
      <c r="S15" s="158">
        <f t="shared" si="1"/>
        <v>271141</v>
      </c>
      <c r="T15" s="583"/>
    </row>
    <row r="16" spans="1:20" ht="17.25" customHeight="1">
      <c r="A16" s="446"/>
      <c r="B16" s="260">
        <v>43044</v>
      </c>
      <c r="C16" s="389" t="s">
        <v>133</v>
      </c>
      <c r="D16" s="331" t="s">
        <v>1006</v>
      </c>
      <c r="E16" s="384" t="s">
        <v>29</v>
      </c>
      <c r="F16" s="244">
        <v>1</v>
      </c>
      <c r="G16" s="327">
        <v>362000</v>
      </c>
      <c r="H16" s="443">
        <f t="shared" si="0"/>
        <v>362000</v>
      </c>
      <c r="I16" s="571"/>
      <c r="J16" s="453"/>
      <c r="K16" s="149"/>
      <c r="L16" s="563"/>
      <c r="M16" s="299">
        <v>42920</v>
      </c>
      <c r="N16" s="330" t="s">
        <v>527</v>
      </c>
      <c r="O16" s="309" t="s">
        <v>923</v>
      </c>
      <c r="P16" s="335" t="s">
        <v>998</v>
      </c>
      <c r="Q16" s="359">
        <v>1.4</v>
      </c>
      <c r="R16" s="158">
        <v>31904</v>
      </c>
      <c r="S16" s="158">
        <f t="shared" si="1"/>
        <v>44665.599999999999</v>
      </c>
      <c r="T16" s="583"/>
    </row>
    <row r="17" spans="1:20" ht="17.25" customHeight="1">
      <c r="A17" s="446"/>
      <c r="B17" s="260">
        <v>43044</v>
      </c>
      <c r="C17" s="334" t="s">
        <v>135</v>
      </c>
      <c r="D17" s="331" t="s">
        <v>981</v>
      </c>
      <c r="E17" s="331" t="s">
        <v>29</v>
      </c>
      <c r="F17" s="244">
        <v>1</v>
      </c>
      <c r="G17" s="210">
        <v>269860.78999999998</v>
      </c>
      <c r="H17" s="443">
        <f t="shared" si="0"/>
        <v>269860.78999999998</v>
      </c>
      <c r="I17" s="571"/>
      <c r="J17" s="453"/>
      <c r="K17" s="149"/>
      <c r="L17" s="564"/>
      <c r="M17" s="299">
        <v>42920</v>
      </c>
      <c r="N17" s="330" t="s">
        <v>515</v>
      </c>
      <c r="O17" s="309" t="s">
        <v>516</v>
      </c>
      <c r="P17" s="335" t="s">
        <v>998</v>
      </c>
      <c r="Q17" s="359">
        <v>5.6</v>
      </c>
      <c r="R17" s="158">
        <v>19904</v>
      </c>
      <c r="S17" s="158">
        <f t="shared" si="1"/>
        <v>111462.39999999999</v>
      </c>
      <c r="T17" s="583"/>
    </row>
    <row r="18" spans="1:20" ht="17.25" customHeight="1">
      <c r="A18" s="446"/>
      <c r="B18" s="260">
        <v>43044</v>
      </c>
      <c r="C18" s="334" t="s">
        <v>47</v>
      </c>
      <c r="D18" s="331" t="s">
        <v>727</v>
      </c>
      <c r="E18" s="331" t="s">
        <v>4</v>
      </c>
      <c r="F18" s="355">
        <v>1</v>
      </c>
      <c r="G18" s="210">
        <v>93850.2</v>
      </c>
      <c r="H18" s="443">
        <f t="shared" si="0"/>
        <v>93850.2</v>
      </c>
      <c r="I18" s="455"/>
      <c r="J18" s="453"/>
      <c r="K18" s="149"/>
      <c r="L18" s="562">
        <v>7130</v>
      </c>
      <c r="M18" s="299">
        <v>42918</v>
      </c>
      <c r="N18" s="330" t="s">
        <v>675</v>
      </c>
      <c r="O18" s="309" t="s">
        <v>613</v>
      </c>
      <c r="P18" s="335" t="s">
        <v>997</v>
      </c>
      <c r="Q18" s="359">
        <v>8</v>
      </c>
      <c r="R18" s="158">
        <f>20727/4</f>
        <v>5181.75</v>
      </c>
      <c r="S18" s="158">
        <f t="shared" si="1"/>
        <v>41454</v>
      </c>
      <c r="T18" s="583"/>
    </row>
    <row r="19" spans="1:20" ht="17.25" customHeight="1">
      <c r="B19" s="260">
        <v>43044</v>
      </c>
      <c r="C19" s="334" t="s">
        <v>57</v>
      </c>
      <c r="D19" s="331" t="s">
        <v>1016</v>
      </c>
      <c r="E19" s="331" t="s">
        <v>4</v>
      </c>
      <c r="F19" s="355">
        <v>2</v>
      </c>
      <c r="G19" s="327">
        <v>700000</v>
      </c>
      <c r="H19" s="443">
        <f t="shared" si="0"/>
        <v>1400000</v>
      </c>
      <c r="I19" s="455"/>
      <c r="J19" s="453"/>
      <c r="K19" s="149"/>
      <c r="L19" s="563"/>
      <c r="M19" s="299">
        <v>42918</v>
      </c>
      <c r="N19" s="330" t="s">
        <v>674</v>
      </c>
      <c r="O19" s="309" t="s">
        <v>601</v>
      </c>
      <c r="P19" s="335" t="s">
        <v>997</v>
      </c>
      <c r="Q19" s="359">
        <v>12</v>
      </c>
      <c r="R19" s="158">
        <f>19454/4</f>
        <v>4863.5</v>
      </c>
      <c r="S19" s="158">
        <f t="shared" si="1"/>
        <v>58362</v>
      </c>
      <c r="T19" s="583"/>
    </row>
    <row r="20" spans="1:20" ht="17.25" customHeight="1">
      <c r="A20" s="446"/>
      <c r="B20" s="260">
        <v>43044</v>
      </c>
      <c r="C20" s="334" t="s">
        <v>771</v>
      </c>
      <c r="D20" s="331" t="s">
        <v>159</v>
      </c>
      <c r="E20" s="331" t="s">
        <v>26</v>
      </c>
      <c r="F20" s="244">
        <v>24</v>
      </c>
      <c r="G20" s="210">
        <v>48954</v>
      </c>
      <c r="H20" s="443">
        <f t="shared" si="0"/>
        <v>1174896</v>
      </c>
      <c r="I20" s="455"/>
      <c r="J20" s="453"/>
      <c r="K20" s="149"/>
      <c r="L20" s="562">
        <v>8356</v>
      </c>
      <c r="M20" s="299">
        <v>42926</v>
      </c>
      <c r="N20" s="330" t="s">
        <v>675</v>
      </c>
      <c r="O20" s="309" t="s">
        <v>613</v>
      </c>
      <c r="P20" s="335" t="s">
        <v>997</v>
      </c>
      <c r="Q20" s="359">
        <v>8</v>
      </c>
      <c r="R20" s="158">
        <f>22909/4</f>
        <v>5727.25</v>
      </c>
      <c r="S20" s="158">
        <f t="shared" si="1"/>
        <v>45818</v>
      </c>
      <c r="T20" s="583"/>
    </row>
    <row r="21" spans="1:20" ht="17.25" customHeight="1">
      <c r="A21" s="446"/>
      <c r="B21" s="260">
        <v>43044</v>
      </c>
      <c r="C21" s="334" t="s">
        <v>772</v>
      </c>
      <c r="D21" s="331" t="s">
        <v>1024</v>
      </c>
      <c r="E21" s="331" t="s">
        <v>48</v>
      </c>
      <c r="F21" s="355">
        <v>3</v>
      </c>
      <c r="G21" s="210">
        <v>75675.45</v>
      </c>
      <c r="H21" s="443">
        <f t="shared" si="0"/>
        <v>227026.34999999998</v>
      </c>
      <c r="I21" s="455"/>
      <c r="J21" s="453"/>
      <c r="K21" s="149"/>
      <c r="L21" s="563"/>
      <c r="M21" s="299">
        <v>42926</v>
      </c>
      <c r="N21" s="330" t="s">
        <v>674</v>
      </c>
      <c r="O21" s="309" t="s">
        <v>601</v>
      </c>
      <c r="P21" s="335" t="s">
        <v>997</v>
      </c>
      <c r="Q21" s="359">
        <v>12</v>
      </c>
      <c r="R21" s="158">
        <f>19454/4</f>
        <v>4863.5</v>
      </c>
      <c r="S21" s="158">
        <f t="shared" si="1"/>
        <v>58362</v>
      </c>
      <c r="T21" s="583"/>
    </row>
    <row r="22" spans="1:20" ht="17.25" customHeight="1">
      <c r="A22" s="446"/>
      <c r="B22" s="260">
        <v>43044</v>
      </c>
      <c r="C22" s="334" t="s">
        <v>774</v>
      </c>
      <c r="D22" s="331" t="s">
        <v>1021</v>
      </c>
      <c r="E22" s="331" t="s">
        <v>48</v>
      </c>
      <c r="F22" s="355">
        <v>4</v>
      </c>
      <c r="G22" s="210">
        <v>32999.99</v>
      </c>
      <c r="H22" s="443">
        <f t="shared" si="0"/>
        <v>131999.96</v>
      </c>
      <c r="I22" s="456"/>
      <c r="J22" s="453"/>
      <c r="K22" s="149"/>
      <c r="L22" s="562">
        <v>8355</v>
      </c>
      <c r="M22" s="299">
        <v>42926</v>
      </c>
      <c r="N22" s="330" t="s">
        <v>539</v>
      </c>
      <c r="O22" s="309" t="s">
        <v>540</v>
      </c>
      <c r="P22" s="335" t="s">
        <v>998</v>
      </c>
      <c r="Q22" s="359">
        <v>0.2</v>
      </c>
      <c r="R22" s="158">
        <v>15714</v>
      </c>
      <c r="S22" s="158">
        <f t="shared" si="1"/>
        <v>3142.8</v>
      </c>
      <c r="T22" s="583"/>
    </row>
    <row r="23" spans="1:20" ht="17.25" customHeight="1">
      <c r="A23" s="446" t="s">
        <v>1037</v>
      </c>
      <c r="B23" s="260">
        <v>43044</v>
      </c>
      <c r="C23" s="334" t="s">
        <v>783</v>
      </c>
      <c r="D23" s="331" t="s">
        <v>161</v>
      </c>
      <c r="E23" s="331" t="s">
        <v>75</v>
      </c>
      <c r="F23" s="244">
        <v>1</v>
      </c>
      <c r="G23" s="210">
        <v>130000</v>
      </c>
      <c r="H23" s="443">
        <f t="shared" si="0"/>
        <v>130000</v>
      </c>
      <c r="I23" s="455">
        <f>SUM(H6:H41)</f>
        <v>17470064.299999997</v>
      </c>
      <c r="J23" s="453"/>
      <c r="K23" s="149"/>
      <c r="L23" s="563"/>
      <c r="M23" s="299">
        <v>42926</v>
      </c>
      <c r="N23" s="330" t="s">
        <v>669</v>
      </c>
      <c r="O23" s="309" t="s">
        <v>547</v>
      </c>
      <c r="P23" s="335" t="s">
        <v>998</v>
      </c>
      <c r="Q23" s="359">
        <v>0.3</v>
      </c>
      <c r="R23" s="158">
        <v>26666</v>
      </c>
      <c r="S23" s="158">
        <f t="shared" si="1"/>
        <v>7999.7999999999993</v>
      </c>
      <c r="T23" s="583"/>
    </row>
    <row r="24" spans="1:20" ht="17.25" customHeight="1">
      <c r="A24" s="446"/>
      <c r="B24" s="260">
        <v>43044</v>
      </c>
      <c r="C24" s="334" t="s">
        <v>1031</v>
      </c>
      <c r="D24" s="331" t="s">
        <v>1033</v>
      </c>
      <c r="E24" s="331" t="s">
        <v>75</v>
      </c>
      <c r="F24" s="355">
        <v>1</v>
      </c>
      <c r="G24" s="210">
        <v>80900</v>
      </c>
      <c r="H24" s="443">
        <f t="shared" si="0"/>
        <v>80900</v>
      </c>
      <c r="I24" s="455"/>
      <c r="J24" s="453"/>
      <c r="K24" s="149"/>
      <c r="L24" s="563"/>
      <c r="M24" s="299">
        <v>42926</v>
      </c>
      <c r="N24" s="330" t="s">
        <v>541</v>
      </c>
      <c r="O24" s="309" t="s">
        <v>542</v>
      </c>
      <c r="P24" s="335" t="s">
        <v>998</v>
      </c>
      <c r="Q24" s="359">
        <v>0.6</v>
      </c>
      <c r="R24" s="158">
        <v>26571</v>
      </c>
      <c r="S24" s="158">
        <f t="shared" si="1"/>
        <v>15942.599999999999</v>
      </c>
      <c r="T24" s="583"/>
    </row>
    <row r="25" spans="1:20" ht="17.25" customHeight="1">
      <c r="B25" s="260">
        <v>43044</v>
      </c>
      <c r="C25" s="334" t="s">
        <v>107</v>
      </c>
      <c r="D25" s="331" t="s">
        <v>1011</v>
      </c>
      <c r="E25" s="331" t="s">
        <v>1009</v>
      </c>
      <c r="F25" s="244">
        <v>24</v>
      </c>
      <c r="G25" s="210">
        <v>13636.33</v>
      </c>
      <c r="H25" s="443">
        <f t="shared" si="0"/>
        <v>327271.92</v>
      </c>
      <c r="I25" s="455"/>
      <c r="J25" s="453"/>
      <c r="K25" s="149"/>
      <c r="L25" s="563"/>
      <c r="M25" s="299">
        <v>42926</v>
      </c>
      <c r="N25" s="330" t="s">
        <v>535</v>
      </c>
      <c r="O25" s="309" t="s">
        <v>536</v>
      </c>
      <c r="P25" s="335" t="s">
        <v>998</v>
      </c>
      <c r="Q25" s="385">
        <v>0.8</v>
      </c>
      <c r="R25" s="158">
        <v>23333</v>
      </c>
      <c r="S25" s="158">
        <f t="shared" si="1"/>
        <v>18666.400000000001</v>
      </c>
      <c r="T25" s="583"/>
    </row>
    <row r="26" spans="1:20" ht="17.25" customHeight="1">
      <c r="A26" s="446"/>
      <c r="B26" s="260">
        <v>43044</v>
      </c>
      <c r="C26" s="334" t="s">
        <v>776</v>
      </c>
      <c r="D26" s="331" t="s">
        <v>166</v>
      </c>
      <c r="E26" s="331" t="s">
        <v>956</v>
      </c>
      <c r="F26" s="244">
        <v>2</v>
      </c>
      <c r="G26" s="210">
        <v>37000</v>
      </c>
      <c r="H26" s="443">
        <f t="shared" si="0"/>
        <v>74000</v>
      </c>
      <c r="I26" s="455"/>
      <c r="J26" s="453"/>
      <c r="K26" s="149"/>
      <c r="L26" s="563"/>
      <c r="M26" s="299">
        <v>42926</v>
      </c>
      <c r="N26" s="330" t="s">
        <v>545</v>
      </c>
      <c r="O26" s="309" t="s">
        <v>546</v>
      </c>
      <c r="P26" s="335" t="s">
        <v>998</v>
      </c>
      <c r="Q26" s="359">
        <v>0.9</v>
      </c>
      <c r="R26" s="158">
        <v>45238</v>
      </c>
      <c r="S26" s="158">
        <f t="shared" si="1"/>
        <v>40714.200000000004</v>
      </c>
      <c r="T26" s="583"/>
    </row>
    <row r="27" spans="1:20" ht="17.25" customHeight="1">
      <c r="A27" s="446"/>
      <c r="B27" s="260">
        <v>43044</v>
      </c>
      <c r="C27" s="334" t="s">
        <v>802</v>
      </c>
      <c r="D27" s="331" t="s">
        <v>174</v>
      </c>
      <c r="E27" s="331" t="s">
        <v>1017</v>
      </c>
      <c r="F27" s="355">
        <v>2</v>
      </c>
      <c r="G27" s="210">
        <v>280000</v>
      </c>
      <c r="H27" s="443">
        <f t="shared" si="0"/>
        <v>560000</v>
      </c>
      <c r="I27" s="455"/>
      <c r="J27" s="453"/>
      <c r="K27" s="149"/>
      <c r="L27" s="563"/>
      <c r="M27" s="299">
        <v>42926</v>
      </c>
      <c r="N27" s="315" t="s">
        <v>533</v>
      </c>
      <c r="O27" s="308" t="s">
        <v>534</v>
      </c>
      <c r="P27" s="333" t="s">
        <v>4</v>
      </c>
      <c r="Q27" s="359">
        <v>0.9</v>
      </c>
      <c r="R27" s="158">
        <v>28571</v>
      </c>
      <c r="S27" s="158">
        <f t="shared" si="1"/>
        <v>25713.9</v>
      </c>
      <c r="T27" s="583"/>
    </row>
    <row r="28" spans="1:20" ht="17.25" customHeight="1">
      <c r="A28" s="446"/>
      <c r="B28" s="260">
        <v>43044</v>
      </c>
      <c r="C28" s="334">
        <v>30701004</v>
      </c>
      <c r="D28" s="331" t="s">
        <v>117</v>
      </c>
      <c r="E28" s="331" t="s">
        <v>29</v>
      </c>
      <c r="F28" s="244">
        <v>1</v>
      </c>
      <c r="G28" s="210">
        <v>437371.3</v>
      </c>
      <c r="H28" s="443">
        <f t="shared" si="0"/>
        <v>437371.3</v>
      </c>
      <c r="I28" s="455"/>
      <c r="J28" s="453"/>
      <c r="K28" s="149"/>
      <c r="L28" s="563"/>
      <c r="M28" s="299">
        <v>42926</v>
      </c>
      <c r="N28" s="330" t="s">
        <v>531</v>
      </c>
      <c r="O28" s="309" t="s">
        <v>532</v>
      </c>
      <c r="P28" s="335" t="s">
        <v>998</v>
      </c>
      <c r="Q28" s="359">
        <v>1.1000000000000001</v>
      </c>
      <c r="R28" s="158">
        <v>17047</v>
      </c>
      <c r="S28" s="158">
        <f t="shared" si="1"/>
        <v>18751.7</v>
      </c>
      <c r="T28" s="583"/>
    </row>
    <row r="29" spans="1:20" ht="17.25" customHeight="1">
      <c r="A29" s="446"/>
      <c r="B29" s="260">
        <v>43044</v>
      </c>
      <c r="C29" s="334">
        <v>30701004</v>
      </c>
      <c r="D29" s="331" t="s">
        <v>1022</v>
      </c>
      <c r="E29" s="331" t="s">
        <v>29</v>
      </c>
      <c r="F29" s="244">
        <v>2</v>
      </c>
      <c r="G29" s="210">
        <v>453206.87</v>
      </c>
      <c r="H29" s="443">
        <f t="shared" si="0"/>
        <v>906413.74</v>
      </c>
      <c r="I29" s="455"/>
      <c r="J29" s="453"/>
      <c r="K29" s="149"/>
      <c r="L29" s="563"/>
      <c r="M29" s="299">
        <v>42926</v>
      </c>
      <c r="N29" s="330" t="s">
        <v>537</v>
      </c>
      <c r="O29" s="309" t="s">
        <v>538</v>
      </c>
      <c r="P29" s="335" t="s">
        <v>998</v>
      </c>
      <c r="Q29" s="359">
        <v>1.2</v>
      </c>
      <c r="R29" s="158">
        <v>23714</v>
      </c>
      <c r="S29" s="158">
        <f t="shared" si="1"/>
        <v>28456.799999999999</v>
      </c>
      <c r="T29" s="583"/>
    </row>
    <row r="30" spans="1:20" ht="17.25" customHeight="1">
      <c r="A30" s="446"/>
      <c r="B30" s="260">
        <v>43044</v>
      </c>
      <c r="C30" s="334" t="s">
        <v>82</v>
      </c>
      <c r="D30" s="331" t="s">
        <v>5</v>
      </c>
      <c r="E30" s="331" t="s">
        <v>29</v>
      </c>
      <c r="F30" s="244">
        <v>10</v>
      </c>
      <c r="G30" s="210">
        <v>91925.119999999995</v>
      </c>
      <c r="H30" s="443">
        <f t="shared" si="0"/>
        <v>919251.2</v>
      </c>
      <c r="I30" s="455"/>
      <c r="J30" s="453"/>
      <c r="K30" s="149"/>
      <c r="L30" s="564"/>
      <c r="M30" s="299">
        <v>42926</v>
      </c>
      <c r="N30" s="330" t="s">
        <v>527</v>
      </c>
      <c r="O30" s="309" t="s">
        <v>923</v>
      </c>
      <c r="P30" s="335" t="s">
        <v>998</v>
      </c>
      <c r="Q30" s="359">
        <v>1.3</v>
      </c>
      <c r="R30" s="158">
        <v>43333</v>
      </c>
      <c r="S30" s="158">
        <f t="shared" si="1"/>
        <v>56332.9</v>
      </c>
      <c r="T30" s="584"/>
    </row>
    <row r="31" spans="1:20" ht="17.25" customHeight="1">
      <c r="A31" s="446"/>
      <c r="B31" s="260">
        <v>43044</v>
      </c>
      <c r="C31" s="334" t="s">
        <v>83</v>
      </c>
      <c r="D31" s="331" t="s">
        <v>84</v>
      </c>
      <c r="E31" s="331" t="s">
        <v>29</v>
      </c>
      <c r="F31" s="244">
        <v>10</v>
      </c>
      <c r="G31" s="210">
        <v>92727.28</v>
      </c>
      <c r="H31" s="443">
        <f t="shared" si="0"/>
        <v>927272.8</v>
      </c>
      <c r="I31" s="455"/>
      <c r="J31" s="453"/>
      <c r="K31" s="149"/>
      <c r="L31" s="366"/>
      <c r="M31" s="299">
        <v>42928</v>
      </c>
      <c r="N31" s="314" t="s">
        <v>380</v>
      </c>
      <c r="O31" s="317" t="s">
        <v>381</v>
      </c>
      <c r="P31" s="325" t="s">
        <v>512</v>
      </c>
      <c r="Q31" s="359">
        <v>1500</v>
      </c>
      <c r="R31" s="158">
        <v>2050</v>
      </c>
      <c r="S31" s="158">
        <f t="shared" si="1"/>
        <v>3075000</v>
      </c>
      <c r="T31" s="582" t="s">
        <v>1018</v>
      </c>
    </row>
    <row r="32" spans="1:20" ht="17.25" customHeight="1">
      <c r="A32" s="446"/>
      <c r="B32" s="260">
        <v>43044</v>
      </c>
      <c r="C32" s="334" t="s">
        <v>93</v>
      </c>
      <c r="D32" s="331" t="s">
        <v>983</v>
      </c>
      <c r="E32" s="331" t="s">
        <v>29</v>
      </c>
      <c r="F32" s="244">
        <v>4</v>
      </c>
      <c r="G32" s="210">
        <v>172999.6</v>
      </c>
      <c r="H32" s="443">
        <f t="shared" si="0"/>
        <v>691998.4</v>
      </c>
      <c r="I32" s="455"/>
      <c r="J32" s="453"/>
      <c r="K32" s="149"/>
      <c r="L32" s="366"/>
      <c r="M32" s="299">
        <v>42930</v>
      </c>
      <c r="N32" s="367" t="s">
        <v>523</v>
      </c>
      <c r="O32" s="368" t="s">
        <v>524</v>
      </c>
      <c r="P32" s="369" t="s">
        <v>998</v>
      </c>
      <c r="Q32" s="359">
        <v>4</v>
      </c>
      <c r="R32" s="158">
        <v>97110</v>
      </c>
      <c r="S32" s="158">
        <f t="shared" si="1"/>
        <v>388440</v>
      </c>
      <c r="T32" s="583"/>
    </row>
    <row r="33" spans="1:20" ht="17.25" customHeight="1">
      <c r="A33" s="446"/>
      <c r="B33" s="260">
        <v>43044</v>
      </c>
      <c r="C33" s="334" t="s">
        <v>64</v>
      </c>
      <c r="D33" s="331" t="s">
        <v>6</v>
      </c>
      <c r="E33" s="331" t="s">
        <v>29</v>
      </c>
      <c r="F33" s="244">
        <v>25</v>
      </c>
      <c r="G33" s="210">
        <v>85000</v>
      </c>
      <c r="H33" s="443">
        <f t="shared" si="0"/>
        <v>2125000</v>
      </c>
      <c r="I33" s="455"/>
      <c r="J33" s="453"/>
      <c r="K33" s="149"/>
      <c r="L33" s="383"/>
      <c r="M33" s="299">
        <v>42930</v>
      </c>
      <c r="N33" s="367" t="s">
        <v>519</v>
      </c>
      <c r="O33" s="368" t="s">
        <v>520</v>
      </c>
      <c r="P33" s="369" t="s">
        <v>998</v>
      </c>
      <c r="Q33" s="359">
        <v>1</v>
      </c>
      <c r="R33" s="158">
        <v>125000</v>
      </c>
      <c r="S33" s="158">
        <f t="shared" si="1"/>
        <v>125000</v>
      </c>
      <c r="T33" s="583"/>
    </row>
    <row r="34" spans="1:20" ht="17.25" customHeight="1">
      <c r="A34" s="446"/>
      <c r="B34" s="260">
        <v>43044</v>
      </c>
      <c r="C34" s="334" t="s">
        <v>95</v>
      </c>
      <c r="D34" s="331" t="s">
        <v>1041</v>
      </c>
      <c r="E34" s="331" t="s">
        <v>29</v>
      </c>
      <c r="F34" s="244">
        <v>18</v>
      </c>
      <c r="G34" s="210">
        <v>139714.01999999999</v>
      </c>
      <c r="H34" s="443">
        <f t="shared" si="0"/>
        <v>2514852.36</v>
      </c>
      <c r="I34" s="455"/>
      <c r="J34" s="453"/>
      <c r="K34" s="149"/>
      <c r="L34" s="383"/>
      <c r="M34" s="299">
        <v>42930</v>
      </c>
      <c r="N34" s="367" t="s">
        <v>521</v>
      </c>
      <c r="O34" s="368" t="s">
        <v>522</v>
      </c>
      <c r="P34" s="369" t="s">
        <v>998</v>
      </c>
      <c r="Q34" s="359">
        <v>2</v>
      </c>
      <c r="R34" s="158">
        <v>118170</v>
      </c>
      <c r="S34" s="158">
        <f t="shared" si="1"/>
        <v>236340</v>
      </c>
      <c r="T34" s="583"/>
    </row>
    <row r="35" spans="1:20" ht="17.25" customHeight="1">
      <c r="A35" s="446"/>
      <c r="B35" s="414">
        <v>43044</v>
      </c>
      <c r="C35" s="415" t="s">
        <v>883</v>
      </c>
      <c r="D35" s="416" t="s">
        <v>884</v>
      </c>
      <c r="E35" s="416" t="s">
        <v>115</v>
      </c>
      <c r="F35" s="428">
        <v>1</v>
      </c>
      <c r="G35" s="417">
        <v>195000</v>
      </c>
      <c r="H35" s="445">
        <f t="shared" si="0"/>
        <v>195000</v>
      </c>
      <c r="I35" s="455"/>
      <c r="J35" s="453"/>
      <c r="K35" s="149"/>
      <c r="L35" s="429"/>
      <c r="M35" s="418">
        <v>42930</v>
      </c>
      <c r="N35" s="419" t="s">
        <v>513</v>
      </c>
      <c r="O35" s="420" t="s">
        <v>514</v>
      </c>
      <c r="P35" s="421" t="s">
        <v>998</v>
      </c>
      <c r="Q35" s="422">
        <v>2</v>
      </c>
      <c r="R35" s="423">
        <v>160000</v>
      </c>
      <c r="S35" s="423">
        <f t="shared" si="1"/>
        <v>320000</v>
      </c>
      <c r="T35" s="583"/>
    </row>
    <row r="36" spans="1:20" s="441" customFormat="1" ht="17.25" customHeight="1" thickBot="1">
      <c r="A36" s="446"/>
      <c r="B36" s="260">
        <v>43044</v>
      </c>
      <c r="C36" s="253" t="s">
        <v>102</v>
      </c>
      <c r="D36" s="324" t="s">
        <v>1020</v>
      </c>
      <c r="E36" s="253" t="s">
        <v>29</v>
      </c>
      <c r="F36" s="244">
        <v>3</v>
      </c>
      <c r="G36" s="210">
        <v>42954.62</v>
      </c>
      <c r="H36" s="443">
        <f t="shared" si="0"/>
        <v>128863.86000000002</v>
      </c>
      <c r="I36" s="455"/>
      <c r="J36" s="453"/>
      <c r="K36" s="435"/>
      <c r="L36" s="436"/>
      <c r="M36" s="437">
        <v>42937</v>
      </c>
      <c r="N36" s="438" t="s">
        <v>519</v>
      </c>
      <c r="O36" s="432" t="s">
        <v>520</v>
      </c>
      <c r="P36" s="439" t="s">
        <v>29</v>
      </c>
      <c r="Q36" s="433">
        <v>1</v>
      </c>
      <c r="R36" s="434">
        <v>125000</v>
      </c>
      <c r="S36" s="440">
        <f t="shared" si="1"/>
        <v>125000</v>
      </c>
      <c r="T36" s="583"/>
    </row>
    <row r="37" spans="1:20" ht="17.25" customHeight="1">
      <c r="A37" s="446"/>
      <c r="B37" s="406">
        <v>43044</v>
      </c>
      <c r="C37" s="352" t="s">
        <v>104</v>
      </c>
      <c r="D37" s="352" t="s">
        <v>984</v>
      </c>
      <c r="E37" s="352" t="s">
        <v>4</v>
      </c>
      <c r="F37" s="353">
        <v>1</v>
      </c>
      <c r="G37" s="311">
        <v>31637.57</v>
      </c>
      <c r="H37" s="311">
        <f t="shared" si="0"/>
        <v>31637.57</v>
      </c>
      <c r="I37" s="455"/>
      <c r="J37" s="453"/>
      <c r="K37" s="149"/>
      <c r="L37" s="424"/>
      <c r="M37" s="409">
        <v>42937</v>
      </c>
      <c r="N37" s="430" t="s">
        <v>521</v>
      </c>
      <c r="O37" s="352" t="s">
        <v>522</v>
      </c>
      <c r="P37" s="431" t="s">
        <v>29</v>
      </c>
      <c r="Q37" s="353">
        <v>2</v>
      </c>
      <c r="R37" s="311">
        <v>118170</v>
      </c>
      <c r="S37" s="310">
        <f t="shared" si="1"/>
        <v>236340</v>
      </c>
      <c r="T37" s="583"/>
    </row>
    <row r="38" spans="1:20" ht="17.25" customHeight="1">
      <c r="A38" s="446"/>
      <c r="B38" s="260">
        <v>43044</v>
      </c>
      <c r="C38" s="253" t="s">
        <v>33</v>
      </c>
      <c r="D38" s="253" t="s">
        <v>980</v>
      </c>
      <c r="E38" s="253" t="s">
        <v>8</v>
      </c>
      <c r="F38" s="244">
        <v>12</v>
      </c>
      <c r="G38" s="210">
        <v>33523.67</v>
      </c>
      <c r="H38" s="210">
        <f t="shared" si="0"/>
        <v>402284.04</v>
      </c>
      <c r="I38" s="455"/>
      <c r="J38" s="453"/>
      <c r="K38" s="149"/>
      <c r="L38" s="383"/>
      <c r="M38" s="299">
        <v>42937</v>
      </c>
      <c r="N38" s="360" t="s">
        <v>523</v>
      </c>
      <c r="O38" s="253" t="s">
        <v>524</v>
      </c>
      <c r="P38" s="323" t="s">
        <v>29</v>
      </c>
      <c r="Q38" s="244">
        <v>4</v>
      </c>
      <c r="R38" s="210">
        <v>97110</v>
      </c>
      <c r="S38" s="158">
        <f t="shared" si="1"/>
        <v>388440</v>
      </c>
      <c r="T38" s="584"/>
    </row>
    <row r="39" spans="1:20" ht="17.25" customHeight="1">
      <c r="A39" s="446"/>
      <c r="B39" s="260">
        <v>43044</v>
      </c>
      <c r="C39" s="253" t="s">
        <v>807</v>
      </c>
      <c r="D39" s="253" t="s">
        <v>1004</v>
      </c>
      <c r="E39" s="253" t="s">
        <v>8</v>
      </c>
      <c r="F39" s="244">
        <v>12</v>
      </c>
      <c r="G39" s="210">
        <v>86000.27</v>
      </c>
      <c r="H39" s="210">
        <f t="shared" si="0"/>
        <v>1032003.24</v>
      </c>
      <c r="I39" s="455"/>
      <c r="J39" s="453"/>
      <c r="K39" s="149"/>
      <c r="L39" s="383"/>
      <c r="M39" s="299"/>
      <c r="N39" s="367"/>
      <c r="O39" s="25" t="s">
        <v>536</v>
      </c>
      <c r="P39" s="369"/>
      <c r="Q39" s="359"/>
      <c r="R39" s="158"/>
      <c r="S39" s="158">
        <f t="shared" si="1"/>
        <v>0</v>
      </c>
      <c r="T39" s="351"/>
    </row>
    <row r="40" spans="1:20" ht="17.25" customHeight="1">
      <c r="A40" s="446"/>
      <c r="B40" s="260">
        <v>43044</v>
      </c>
      <c r="C40" s="253" t="s">
        <v>939</v>
      </c>
      <c r="D40" s="253" t="s">
        <v>1005</v>
      </c>
      <c r="E40" s="253" t="s">
        <v>8</v>
      </c>
      <c r="F40" s="244">
        <v>18</v>
      </c>
      <c r="G40" s="210">
        <v>21000</v>
      </c>
      <c r="H40" s="210">
        <f t="shared" si="0"/>
        <v>378000</v>
      </c>
      <c r="I40" s="455"/>
      <c r="J40" s="453"/>
      <c r="K40" s="149"/>
      <c r="L40" s="383"/>
      <c r="M40" s="299"/>
      <c r="N40" s="367"/>
      <c r="O40" s="368"/>
      <c r="P40" s="369"/>
      <c r="Q40" s="359"/>
      <c r="R40" s="158"/>
      <c r="S40" s="158"/>
      <c r="T40" s="351"/>
    </row>
    <row r="41" spans="1:20" s="427" customFormat="1" ht="16.5" customHeight="1">
      <c r="A41" s="447"/>
      <c r="B41" s="260">
        <v>43044</v>
      </c>
      <c r="C41" s="253" t="s">
        <v>142</v>
      </c>
      <c r="D41" s="253" t="s">
        <v>1042</v>
      </c>
      <c r="E41" s="253" t="s">
        <v>29</v>
      </c>
      <c r="F41" s="244">
        <v>24</v>
      </c>
      <c r="G41" s="210">
        <v>17900.03</v>
      </c>
      <c r="H41" s="210">
        <f t="shared" si="0"/>
        <v>429600.72</v>
      </c>
      <c r="I41" s="457"/>
      <c r="J41" s="454"/>
      <c r="K41" s="426"/>
      <c r="L41" s="383"/>
      <c r="M41" s="299"/>
      <c r="N41" s="367"/>
      <c r="O41" s="368"/>
      <c r="P41" s="369"/>
      <c r="Q41" s="359"/>
      <c r="R41" s="158"/>
      <c r="S41" s="158">
        <f t="shared" si="1"/>
        <v>0</v>
      </c>
      <c r="T41" s="351"/>
    </row>
    <row r="42" spans="1:20" s="427" customFormat="1" ht="17.25" hidden="1" customHeight="1">
      <c r="A42" s="446"/>
      <c r="B42" s="406"/>
      <c r="C42" s="352"/>
      <c r="D42" s="352" t="s">
        <v>1042</v>
      </c>
      <c r="E42" s="352"/>
      <c r="F42" s="353"/>
      <c r="G42" s="311"/>
      <c r="H42" s="311">
        <f t="shared" si="0"/>
        <v>0</v>
      </c>
      <c r="I42" s="402"/>
      <c r="J42" s="405"/>
      <c r="K42" s="426"/>
      <c r="L42" s="424"/>
      <c r="M42" s="409"/>
      <c r="N42" s="370"/>
      <c r="O42" s="371"/>
      <c r="P42" s="372"/>
      <c r="Q42" s="413"/>
      <c r="R42" s="310"/>
      <c r="S42" s="310">
        <f t="shared" si="1"/>
        <v>0</v>
      </c>
      <c r="T42" s="425"/>
    </row>
    <row r="43" spans="1:20" ht="17.25" hidden="1" customHeight="1">
      <c r="A43" s="446"/>
      <c r="B43" s="406"/>
      <c r="C43" s="352"/>
      <c r="D43" s="352"/>
      <c r="E43" s="352"/>
      <c r="F43" s="353"/>
      <c r="G43" s="311"/>
      <c r="H43" s="311">
        <f t="shared" si="0"/>
        <v>0</v>
      </c>
      <c r="I43" s="402"/>
      <c r="J43" s="405"/>
      <c r="K43" s="149"/>
      <c r="L43" s="424"/>
      <c r="M43" s="409"/>
      <c r="N43" s="410"/>
      <c r="O43" s="411"/>
      <c r="P43" s="412"/>
      <c r="Q43" s="413"/>
      <c r="R43" s="310"/>
      <c r="S43" s="310">
        <f t="shared" si="1"/>
        <v>0</v>
      </c>
      <c r="T43" s="425"/>
    </row>
    <row r="44" spans="1:20" ht="17.25" hidden="1" customHeight="1">
      <c r="A44" s="446"/>
      <c r="B44" s="260"/>
      <c r="C44" s="253"/>
      <c r="D44" s="253"/>
      <c r="E44" s="253"/>
      <c r="F44" s="244"/>
      <c r="G44" s="210"/>
      <c r="H44" s="210">
        <f t="shared" si="0"/>
        <v>0</v>
      </c>
      <c r="I44" s="402"/>
      <c r="J44" s="405"/>
      <c r="K44" s="149"/>
      <c r="L44" s="383"/>
      <c r="M44" s="299"/>
      <c r="N44" s="330"/>
      <c r="O44" s="309"/>
      <c r="P44" s="335"/>
      <c r="Q44" s="359"/>
      <c r="R44" s="158"/>
      <c r="S44" s="158">
        <f t="shared" si="1"/>
        <v>0</v>
      </c>
      <c r="T44" s="351"/>
    </row>
    <row r="45" spans="1:20" ht="17.25" customHeight="1">
      <c r="A45" s="446"/>
      <c r="B45" s="260">
        <v>43044</v>
      </c>
      <c r="C45" s="253" t="s">
        <v>204</v>
      </c>
      <c r="D45" s="253" t="s">
        <v>701</v>
      </c>
      <c r="E45" s="253" t="s">
        <v>27</v>
      </c>
      <c r="F45" s="244">
        <v>100</v>
      </c>
      <c r="G45" s="210">
        <v>390</v>
      </c>
      <c r="H45" s="210">
        <f>F45*G45</f>
        <v>39000</v>
      </c>
      <c r="I45" s="455"/>
      <c r="J45" s="453"/>
      <c r="K45" s="149"/>
      <c r="L45" s="383"/>
      <c r="M45" s="299"/>
      <c r="N45" s="330"/>
      <c r="O45" s="309"/>
      <c r="P45" s="335"/>
      <c r="Q45" s="359"/>
      <c r="R45" s="158"/>
      <c r="S45" s="158"/>
      <c r="T45" s="351"/>
    </row>
    <row r="46" spans="1:20" ht="17.25" customHeight="1">
      <c r="B46" s="260">
        <v>43044</v>
      </c>
      <c r="C46" s="253" t="s">
        <v>922</v>
      </c>
      <c r="D46" s="253" t="s">
        <v>1002</v>
      </c>
      <c r="E46" s="253" t="s">
        <v>27</v>
      </c>
      <c r="F46" s="244">
        <v>100</v>
      </c>
      <c r="G46" s="210">
        <v>390</v>
      </c>
      <c r="H46" s="210">
        <f t="shared" si="0"/>
        <v>39000</v>
      </c>
      <c r="I46" s="455">
        <f>SUM(H45:H89)</f>
        <v>7333063.9399999995</v>
      </c>
      <c r="J46" s="453" t="s">
        <v>1112</v>
      </c>
      <c r="K46" s="149"/>
      <c r="L46" s="383"/>
      <c r="M46" s="299"/>
      <c r="N46" s="330"/>
      <c r="O46" s="309"/>
      <c r="P46" s="335"/>
      <c r="Q46" s="359"/>
      <c r="R46" s="158"/>
      <c r="S46" s="158">
        <f t="shared" si="1"/>
        <v>0</v>
      </c>
      <c r="T46" s="351"/>
    </row>
    <row r="47" spans="1:20" ht="17.25" customHeight="1">
      <c r="A47" s="446"/>
      <c r="B47" s="260">
        <v>43044</v>
      </c>
      <c r="C47" s="253" t="s">
        <v>937</v>
      </c>
      <c r="D47" s="253" t="s">
        <v>1045</v>
      </c>
      <c r="E47" s="253" t="s">
        <v>27</v>
      </c>
      <c r="F47" s="244">
        <v>100</v>
      </c>
      <c r="G47" s="210">
        <v>380.93</v>
      </c>
      <c r="H47" s="210">
        <f t="shared" si="0"/>
        <v>38093</v>
      </c>
      <c r="I47" s="455"/>
      <c r="J47" s="453"/>
      <c r="K47" s="149"/>
      <c r="L47" s="383"/>
      <c r="M47" s="299"/>
      <c r="N47" s="330"/>
      <c r="O47" s="309"/>
      <c r="P47" s="335"/>
      <c r="Q47" s="359"/>
      <c r="R47" s="158"/>
      <c r="S47" s="158">
        <f t="shared" si="1"/>
        <v>0</v>
      </c>
      <c r="T47" s="351"/>
    </row>
    <row r="48" spans="1:20" ht="17.25" customHeight="1">
      <c r="A48" s="446"/>
      <c r="B48" s="260">
        <v>43044</v>
      </c>
      <c r="C48" s="253" t="s">
        <v>942</v>
      </c>
      <c r="D48" s="253" t="s">
        <v>1046</v>
      </c>
      <c r="E48" s="253" t="s">
        <v>27</v>
      </c>
      <c r="F48" s="244">
        <v>50</v>
      </c>
      <c r="G48" s="210">
        <v>390</v>
      </c>
      <c r="H48" s="210">
        <f t="shared" si="0"/>
        <v>19500</v>
      </c>
      <c r="I48" s="455"/>
      <c r="J48" s="453"/>
      <c r="K48" s="149"/>
      <c r="L48" s="383"/>
      <c r="M48" s="299"/>
      <c r="N48" s="330"/>
      <c r="O48" s="309"/>
      <c r="P48" s="335"/>
      <c r="Q48" s="359"/>
      <c r="R48" s="158"/>
      <c r="S48" s="158">
        <f t="shared" si="1"/>
        <v>0</v>
      </c>
      <c r="T48" s="351"/>
    </row>
    <row r="49" spans="1:21" ht="17.25" customHeight="1">
      <c r="A49" s="446"/>
      <c r="B49" s="260">
        <v>43044</v>
      </c>
      <c r="C49" s="253" t="s">
        <v>651</v>
      </c>
      <c r="D49" s="253" t="s">
        <v>1047</v>
      </c>
      <c r="E49" s="253" t="s">
        <v>115</v>
      </c>
      <c r="F49" s="244">
        <v>10</v>
      </c>
      <c r="G49" s="210">
        <v>7171.58</v>
      </c>
      <c r="H49" s="210">
        <f t="shared" si="0"/>
        <v>71715.8</v>
      </c>
      <c r="I49" s="455"/>
      <c r="J49" s="453"/>
      <c r="K49" s="149"/>
      <c r="L49" s="383"/>
      <c r="M49" s="299"/>
      <c r="N49" s="330"/>
      <c r="O49" s="309"/>
      <c r="P49" s="335"/>
      <c r="Q49" s="359"/>
      <c r="R49" s="158"/>
      <c r="S49" s="158">
        <f t="shared" si="1"/>
        <v>0</v>
      </c>
      <c r="T49" s="351"/>
    </row>
    <row r="50" spans="1:21" ht="17.25" customHeight="1">
      <c r="A50" s="446"/>
      <c r="B50" s="260">
        <v>43044</v>
      </c>
      <c r="C50" s="253" t="s">
        <v>652</v>
      </c>
      <c r="D50" s="253" t="s">
        <v>630</v>
      </c>
      <c r="E50" s="253" t="s">
        <v>27</v>
      </c>
      <c r="F50" s="244">
        <v>50</v>
      </c>
      <c r="G50" s="210">
        <v>5700</v>
      </c>
      <c r="H50" s="210">
        <f t="shared" si="0"/>
        <v>285000</v>
      </c>
      <c r="I50" s="455"/>
      <c r="J50" s="453"/>
      <c r="K50" s="149"/>
      <c r="L50" s="383"/>
      <c r="M50" s="299"/>
      <c r="N50" s="330"/>
      <c r="O50" s="309"/>
      <c r="P50" s="335"/>
      <c r="Q50" s="359"/>
      <c r="R50" s="158"/>
      <c r="S50" s="158">
        <f t="shared" si="1"/>
        <v>0</v>
      </c>
      <c r="T50" s="351"/>
    </row>
    <row r="51" spans="1:21" ht="17.25" customHeight="1">
      <c r="A51" s="446"/>
      <c r="B51" s="260">
        <v>43044</v>
      </c>
      <c r="C51" s="253" t="s">
        <v>637</v>
      </c>
      <c r="D51" s="253" t="s">
        <v>1048</v>
      </c>
      <c r="E51" s="253" t="s">
        <v>27</v>
      </c>
      <c r="F51" s="244">
        <v>30</v>
      </c>
      <c r="G51" s="210">
        <v>15311.03</v>
      </c>
      <c r="H51" s="210">
        <f t="shared" si="0"/>
        <v>459330.9</v>
      </c>
      <c r="I51" s="455"/>
      <c r="J51" s="453"/>
      <c r="K51" s="149"/>
      <c r="L51" s="383"/>
      <c r="M51" s="299"/>
      <c r="N51" s="367"/>
      <c r="O51" s="368"/>
      <c r="P51" s="369"/>
      <c r="Q51" s="359"/>
      <c r="R51" s="158"/>
      <c r="S51" s="158">
        <f t="shared" si="1"/>
        <v>0</v>
      </c>
      <c r="T51" s="351"/>
    </row>
    <row r="52" spans="1:21" ht="17.25" customHeight="1">
      <c r="A52" s="446"/>
      <c r="B52" s="260">
        <v>43044</v>
      </c>
      <c r="C52" s="360" t="s">
        <v>411</v>
      </c>
      <c r="D52" s="324" t="s">
        <v>412</v>
      </c>
      <c r="E52" s="253" t="s">
        <v>1014</v>
      </c>
      <c r="F52" s="244">
        <v>20</v>
      </c>
      <c r="G52" s="210">
        <v>9599.9599999999991</v>
      </c>
      <c r="H52" s="210">
        <f t="shared" si="0"/>
        <v>191999.19999999998</v>
      </c>
      <c r="I52" s="455"/>
      <c r="J52" s="453"/>
      <c r="K52" s="149"/>
      <c r="L52" s="383"/>
      <c r="M52" s="299"/>
      <c r="N52" s="367"/>
      <c r="O52" s="368"/>
      <c r="P52" s="369"/>
      <c r="Q52" s="359"/>
      <c r="R52" s="158"/>
      <c r="S52" s="158">
        <f t="shared" si="1"/>
        <v>0</v>
      </c>
      <c r="T52" s="351"/>
    </row>
    <row r="53" spans="1:21" ht="17.25" customHeight="1">
      <c r="A53" s="446"/>
      <c r="B53" s="260">
        <v>43044</v>
      </c>
      <c r="C53" s="360" t="s">
        <v>764</v>
      </c>
      <c r="D53" s="253" t="s">
        <v>151</v>
      </c>
      <c r="E53" s="253" t="s">
        <v>146</v>
      </c>
      <c r="F53" s="244">
        <v>24</v>
      </c>
      <c r="G53" s="210">
        <v>52758.49</v>
      </c>
      <c r="H53" s="210">
        <f t="shared" si="0"/>
        <v>1266203.76</v>
      </c>
      <c r="I53" s="455"/>
      <c r="J53" s="453"/>
      <c r="K53" s="149"/>
      <c r="L53" s="383"/>
      <c r="M53" s="299"/>
      <c r="N53" s="330"/>
      <c r="O53" s="309"/>
      <c r="P53" s="335"/>
      <c r="Q53" s="359"/>
      <c r="R53" s="158"/>
      <c r="S53" s="158">
        <f t="shared" si="1"/>
        <v>0</v>
      </c>
      <c r="T53" s="351"/>
    </row>
    <row r="54" spans="1:21" ht="17.25" customHeight="1">
      <c r="A54" s="446"/>
      <c r="B54" s="260">
        <v>43044</v>
      </c>
      <c r="C54" s="360" t="s">
        <v>822</v>
      </c>
      <c r="D54" s="253" t="s">
        <v>1049</v>
      </c>
      <c r="E54" s="253" t="s">
        <v>1076</v>
      </c>
      <c r="F54" s="244">
        <v>1</v>
      </c>
      <c r="G54" s="210">
        <v>74132</v>
      </c>
      <c r="H54" s="210">
        <f t="shared" si="0"/>
        <v>74132</v>
      </c>
      <c r="I54" s="455"/>
      <c r="J54" s="453"/>
      <c r="K54" s="149"/>
      <c r="L54" s="383"/>
      <c r="M54" s="299"/>
      <c r="N54" s="330"/>
      <c r="O54" s="309"/>
      <c r="P54" s="335"/>
      <c r="Q54" s="359"/>
      <c r="R54" s="158"/>
      <c r="S54" s="158">
        <f t="shared" si="1"/>
        <v>0</v>
      </c>
      <c r="T54" s="351"/>
    </row>
    <row r="55" spans="1:21" ht="17.25" customHeight="1">
      <c r="A55" s="446"/>
      <c r="B55" s="260">
        <v>43044</v>
      </c>
      <c r="C55" s="360" t="s">
        <v>656</v>
      </c>
      <c r="D55" s="253" t="s">
        <v>655</v>
      </c>
      <c r="E55" s="253" t="s">
        <v>1076</v>
      </c>
      <c r="F55" s="244">
        <v>1</v>
      </c>
      <c r="G55" s="210">
        <v>74558</v>
      </c>
      <c r="H55" s="210">
        <f t="shared" si="0"/>
        <v>74558</v>
      </c>
      <c r="I55" s="455"/>
      <c r="J55" s="453"/>
      <c r="K55" s="149"/>
      <c r="L55" s="383"/>
      <c r="M55" s="299"/>
      <c r="N55" s="367"/>
      <c r="O55" s="368"/>
      <c r="P55" s="369"/>
      <c r="Q55" s="359"/>
      <c r="R55" s="158"/>
      <c r="S55" s="158">
        <f t="shared" si="1"/>
        <v>0</v>
      </c>
      <c r="T55" s="351"/>
    </row>
    <row r="56" spans="1:21" ht="17.25" customHeight="1">
      <c r="A56" s="446" t="s">
        <v>1036</v>
      </c>
      <c r="B56" s="260">
        <v>43044</v>
      </c>
      <c r="C56" s="360" t="s">
        <v>653</v>
      </c>
      <c r="D56" s="253" t="s">
        <v>1026</v>
      </c>
      <c r="E56" s="253" t="s">
        <v>1076</v>
      </c>
      <c r="F56" s="244">
        <v>1</v>
      </c>
      <c r="G56" s="210">
        <v>72254.55</v>
      </c>
      <c r="H56" s="210">
        <f t="shared" si="0"/>
        <v>72254.55</v>
      </c>
      <c r="I56" s="455"/>
      <c r="J56" s="453"/>
      <c r="K56" s="149"/>
      <c r="L56" s="383"/>
      <c r="M56" s="299"/>
      <c r="N56" s="367"/>
      <c r="O56" s="368"/>
      <c r="P56" s="369"/>
      <c r="Q56" s="359"/>
      <c r="R56" s="158"/>
      <c r="S56" s="158">
        <f t="shared" si="1"/>
        <v>0</v>
      </c>
      <c r="T56" s="351"/>
    </row>
    <row r="57" spans="1:21" ht="17.25" customHeight="1">
      <c r="A57" s="446"/>
      <c r="B57" s="260">
        <v>43044</v>
      </c>
      <c r="C57" s="360" t="s">
        <v>209</v>
      </c>
      <c r="D57" s="253" t="s">
        <v>1050</v>
      </c>
      <c r="E57" s="253" t="s">
        <v>4</v>
      </c>
      <c r="F57" s="244">
        <v>7</v>
      </c>
      <c r="G57" s="210">
        <v>48964.88</v>
      </c>
      <c r="H57" s="210">
        <f t="shared" si="0"/>
        <v>342754.16</v>
      </c>
      <c r="I57" s="455"/>
      <c r="J57" s="453"/>
      <c r="K57" s="149"/>
      <c r="L57" s="383"/>
      <c r="M57" s="299"/>
      <c r="N57" s="370"/>
      <c r="O57" s="371"/>
      <c r="P57" s="372"/>
      <c r="Q57" s="359"/>
      <c r="R57" s="158"/>
      <c r="S57" s="158">
        <f t="shared" si="1"/>
        <v>0</v>
      </c>
      <c r="T57" s="351"/>
    </row>
    <row r="58" spans="1:21" ht="17.25" customHeight="1">
      <c r="A58" s="446"/>
      <c r="B58" s="260">
        <v>43044</v>
      </c>
      <c r="C58" s="360" t="s">
        <v>211</v>
      </c>
      <c r="D58" s="324" t="s">
        <v>1051</v>
      </c>
      <c r="E58" s="253" t="s">
        <v>4</v>
      </c>
      <c r="F58" s="244">
        <v>3</v>
      </c>
      <c r="G58" s="210">
        <v>48996.22</v>
      </c>
      <c r="H58" s="210">
        <f t="shared" si="0"/>
        <v>146988.66</v>
      </c>
      <c r="I58" s="455"/>
      <c r="J58" s="453"/>
      <c r="K58" s="149"/>
      <c r="L58" s="383"/>
      <c r="M58" s="299"/>
      <c r="N58" s="330"/>
      <c r="O58" s="309"/>
      <c r="P58" s="335"/>
      <c r="Q58" s="359"/>
      <c r="R58" s="158"/>
      <c r="S58" s="158">
        <f t="shared" si="1"/>
        <v>0</v>
      </c>
      <c r="T58" s="351"/>
    </row>
    <row r="59" spans="1:21" ht="17.25" customHeight="1">
      <c r="A59" s="446"/>
      <c r="B59" s="260">
        <v>43044</v>
      </c>
      <c r="C59" s="253" t="s">
        <v>217</v>
      </c>
      <c r="D59" s="253" t="s">
        <v>218</v>
      </c>
      <c r="E59" s="253" t="s">
        <v>4</v>
      </c>
      <c r="F59" s="244">
        <v>2</v>
      </c>
      <c r="G59" s="210">
        <v>45057</v>
      </c>
      <c r="H59" s="210">
        <f t="shared" si="0"/>
        <v>90114</v>
      </c>
      <c r="I59" s="455"/>
      <c r="J59" s="453"/>
      <c r="K59" s="149"/>
      <c r="L59" s="383"/>
      <c r="M59" s="299"/>
      <c r="N59" s="330"/>
      <c r="O59" s="309"/>
      <c r="P59" s="335"/>
      <c r="Q59" s="359"/>
      <c r="R59" s="158"/>
      <c r="S59" s="158">
        <f t="shared" si="1"/>
        <v>0</v>
      </c>
      <c r="T59" s="351"/>
    </row>
    <row r="60" spans="1:21" ht="17.25" customHeight="1">
      <c r="A60" s="446"/>
      <c r="B60" s="260">
        <v>43044</v>
      </c>
      <c r="C60" s="253" t="s">
        <v>223</v>
      </c>
      <c r="D60" s="253" t="s">
        <v>1052</v>
      </c>
      <c r="E60" s="253" t="s">
        <v>4</v>
      </c>
      <c r="F60" s="244">
        <v>5</v>
      </c>
      <c r="G60" s="210">
        <v>49000.01</v>
      </c>
      <c r="H60" s="210">
        <f t="shared" si="0"/>
        <v>245000.05000000002</v>
      </c>
      <c r="I60" s="455"/>
      <c r="J60" s="453"/>
      <c r="K60" s="149"/>
      <c r="L60" s="383"/>
      <c r="M60" s="299"/>
      <c r="N60" s="330"/>
      <c r="O60" s="309"/>
      <c r="P60" s="335"/>
      <c r="Q60" s="359"/>
      <c r="R60" s="158"/>
      <c r="S60" s="158">
        <f t="shared" si="1"/>
        <v>0</v>
      </c>
      <c r="T60" s="351"/>
    </row>
    <row r="61" spans="1:21" ht="17.25" customHeight="1">
      <c r="A61" s="446"/>
      <c r="B61" s="260">
        <v>43044</v>
      </c>
      <c r="C61" s="253" t="s">
        <v>225</v>
      </c>
      <c r="D61" s="253" t="s">
        <v>1053</v>
      </c>
      <c r="E61" s="253" t="s">
        <v>4</v>
      </c>
      <c r="F61" s="244">
        <v>1</v>
      </c>
      <c r="G61" s="210">
        <v>49000.03</v>
      </c>
      <c r="H61" s="210">
        <f t="shared" si="0"/>
        <v>49000.03</v>
      </c>
      <c r="I61" s="455"/>
      <c r="J61" s="453"/>
      <c r="K61" s="149"/>
      <c r="L61" s="383"/>
      <c r="M61" s="299"/>
      <c r="N61" s="330"/>
      <c r="O61" s="309"/>
      <c r="P61" s="335"/>
      <c r="Q61" s="359"/>
      <c r="R61" s="158"/>
      <c r="S61" s="158">
        <f t="shared" si="1"/>
        <v>0</v>
      </c>
      <c r="T61" s="351"/>
    </row>
    <row r="62" spans="1:21" ht="17.25" customHeight="1">
      <c r="A62" s="446"/>
      <c r="B62" s="260">
        <v>43044</v>
      </c>
      <c r="C62" s="253" t="s">
        <v>235</v>
      </c>
      <c r="D62" s="253" t="s">
        <v>986</v>
      </c>
      <c r="E62" s="253" t="s">
        <v>4</v>
      </c>
      <c r="F62" s="244">
        <v>1</v>
      </c>
      <c r="G62" s="210">
        <v>138343.57</v>
      </c>
      <c r="H62" s="210">
        <f t="shared" si="0"/>
        <v>138343.57</v>
      </c>
      <c r="I62" s="455"/>
      <c r="J62" s="453"/>
      <c r="K62" s="149"/>
      <c r="L62" s="383"/>
      <c r="M62" s="299"/>
      <c r="N62" s="330"/>
      <c r="O62" s="309"/>
      <c r="P62" s="335"/>
      <c r="Q62" s="359"/>
      <c r="R62" s="158"/>
      <c r="S62" s="158">
        <f t="shared" si="1"/>
        <v>0</v>
      </c>
      <c r="T62" s="351"/>
    </row>
    <row r="63" spans="1:21" ht="17.25" customHeight="1">
      <c r="A63" s="446"/>
      <c r="B63" s="260">
        <v>43044</v>
      </c>
      <c r="C63" s="360" t="s">
        <v>812</v>
      </c>
      <c r="D63" s="283" t="s">
        <v>1054</v>
      </c>
      <c r="E63" s="253" t="s">
        <v>27</v>
      </c>
      <c r="F63" s="244">
        <v>50</v>
      </c>
      <c r="G63" s="210">
        <v>4143</v>
      </c>
      <c r="H63" s="210">
        <f t="shared" si="0"/>
        <v>207150</v>
      </c>
      <c r="I63" s="455"/>
      <c r="J63" s="453"/>
      <c r="K63" s="149"/>
      <c r="L63" s="383"/>
      <c r="M63" s="299"/>
      <c r="N63" s="330"/>
      <c r="O63" s="309"/>
      <c r="P63" s="335"/>
      <c r="Q63" s="359"/>
      <c r="R63" s="158"/>
      <c r="S63" s="158">
        <f t="shared" si="1"/>
        <v>0</v>
      </c>
      <c r="T63" s="351"/>
    </row>
    <row r="64" spans="1:21" ht="17.25" customHeight="1">
      <c r="A64" s="446"/>
      <c r="B64" s="260">
        <v>43044</v>
      </c>
      <c r="C64" s="360" t="s">
        <v>248</v>
      </c>
      <c r="D64" s="253" t="s">
        <v>1055</v>
      </c>
      <c r="E64" s="253" t="s">
        <v>27</v>
      </c>
      <c r="F64" s="244">
        <v>100</v>
      </c>
      <c r="G64" s="210">
        <v>1990</v>
      </c>
      <c r="H64" s="210">
        <f t="shared" si="0"/>
        <v>199000</v>
      </c>
      <c r="I64" s="455"/>
      <c r="J64" s="453"/>
      <c r="K64" s="149"/>
      <c r="L64" s="383"/>
      <c r="M64" s="299"/>
      <c r="N64" s="330"/>
      <c r="O64" s="309"/>
      <c r="P64" s="335"/>
      <c r="Q64" s="359"/>
      <c r="R64" s="158"/>
      <c r="S64" s="158">
        <f t="shared" si="1"/>
        <v>0</v>
      </c>
      <c r="T64" s="351"/>
      <c r="U64" s="243"/>
    </row>
    <row r="65" spans="1:21" ht="17.25" customHeight="1">
      <c r="A65" s="446"/>
      <c r="B65" s="260">
        <v>43044</v>
      </c>
      <c r="C65" s="253" t="s">
        <v>250</v>
      </c>
      <c r="D65" s="253" t="s">
        <v>1057</v>
      </c>
      <c r="E65" s="253" t="s">
        <v>27</v>
      </c>
      <c r="F65" s="244">
        <v>100</v>
      </c>
      <c r="G65" s="210">
        <v>1358.98</v>
      </c>
      <c r="H65" s="210">
        <f t="shared" si="0"/>
        <v>135898</v>
      </c>
      <c r="I65" s="455"/>
      <c r="J65" s="453"/>
      <c r="K65" s="149"/>
      <c r="L65" s="383"/>
      <c r="M65" s="299"/>
      <c r="N65" s="330"/>
      <c r="O65" s="309"/>
      <c r="P65" s="335"/>
      <c r="Q65" s="359"/>
      <c r="R65" s="158"/>
      <c r="S65" s="158">
        <f t="shared" si="1"/>
        <v>0</v>
      </c>
      <c r="T65" s="351"/>
      <c r="U65" s="243"/>
    </row>
    <row r="66" spans="1:21" ht="17.25" customHeight="1">
      <c r="A66" s="446"/>
      <c r="B66" s="260">
        <v>43044</v>
      </c>
      <c r="C66" s="253" t="s">
        <v>252</v>
      </c>
      <c r="D66" s="253" t="s">
        <v>1056</v>
      </c>
      <c r="E66" s="253" t="s">
        <v>27</v>
      </c>
      <c r="F66" s="244">
        <v>50</v>
      </c>
      <c r="G66" s="210">
        <v>1120</v>
      </c>
      <c r="H66" s="210">
        <f t="shared" si="0"/>
        <v>56000</v>
      </c>
      <c r="I66" s="455"/>
      <c r="J66" s="453"/>
      <c r="K66" s="149"/>
      <c r="L66" s="383"/>
      <c r="M66" s="299"/>
      <c r="N66" s="330"/>
      <c r="O66" s="309"/>
      <c r="P66" s="335"/>
      <c r="Q66" s="359"/>
      <c r="R66" s="158"/>
      <c r="S66" s="158">
        <f t="shared" si="1"/>
        <v>0</v>
      </c>
      <c r="T66" s="351"/>
      <c r="U66" s="243"/>
    </row>
    <row r="67" spans="1:21" ht="17.25" customHeight="1">
      <c r="A67" s="446"/>
      <c r="B67" s="260">
        <v>43044</v>
      </c>
      <c r="C67" s="253" t="s">
        <v>1072</v>
      </c>
      <c r="D67" s="253" t="s">
        <v>994</v>
      </c>
      <c r="E67" s="253" t="s">
        <v>27</v>
      </c>
      <c r="F67" s="244">
        <v>1000</v>
      </c>
      <c r="G67" s="210">
        <v>645.58000000000004</v>
      </c>
      <c r="H67" s="210">
        <f t="shared" si="0"/>
        <v>645580</v>
      </c>
      <c r="I67" s="455"/>
      <c r="J67" s="453"/>
      <c r="K67" s="149"/>
      <c r="L67" s="383"/>
      <c r="M67" s="299"/>
      <c r="N67" s="314"/>
      <c r="O67" s="317"/>
      <c r="P67" s="325"/>
      <c r="Q67" s="359"/>
      <c r="R67" s="158"/>
      <c r="S67" s="158">
        <f t="shared" si="1"/>
        <v>0</v>
      </c>
      <c r="T67" s="351"/>
      <c r="U67" s="243"/>
    </row>
    <row r="68" spans="1:21" ht="17.25" customHeight="1">
      <c r="A68" s="446"/>
      <c r="B68" s="260">
        <v>43044</v>
      </c>
      <c r="C68" s="253" t="s">
        <v>975</v>
      </c>
      <c r="D68" s="253" t="s">
        <v>995</v>
      </c>
      <c r="E68" s="253" t="s">
        <v>27</v>
      </c>
      <c r="F68" s="244">
        <v>1000</v>
      </c>
      <c r="G68" s="210">
        <v>250.7</v>
      </c>
      <c r="H68" s="210">
        <f t="shared" si="0"/>
        <v>250700</v>
      </c>
      <c r="I68" s="455"/>
      <c r="J68" s="453"/>
      <c r="K68" s="149"/>
      <c r="L68" s="383"/>
      <c r="M68" s="299"/>
      <c r="N68" s="314"/>
      <c r="O68" s="317"/>
      <c r="P68" s="325"/>
      <c r="Q68" s="359"/>
      <c r="R68" s="158"/>
      <c r="S68" s="158">
        <f t="shared" si="1"/>
        <v>0</v>
      </c>
      <c r="T68" s="351"/>
      <c r="U68" s="243"/>
    </row>
    <row r="69" spans="1:21" ht="17.25" customHeight="1">
      <c r="A69" s="446"/>
      <c r="B69" s="260">
        <v>43044</v>
      </c>
      <c r="C69" s="253" t="s">
        <v>688</v>
      </c>
      <c r="D69" s="253" t="s">
        <v>989</v>
      </c>
      <c r="E69" s="253" t="s">
        <v>1017</v>
      </c>
      <c r="F69" s="244">
        <v>2</v>
      </c>
      <c r="G69" s="210">
        <v>73600</v>
      </c>
      <c r="H69" s="210">
        <f t="shared" si="0"/>
        <v>147200</v>
      </c>
      <c r="I69" s="455"/>
      <c r="J69" s="453"/>
      <c r="K69" s="149"/>
      <c r="L69" s="383"/>
      <c r="M69" s="299"/>
      <c r="N69" s="314"/>
      <c r="O69" s="317"/>
      <c r="P69" s="325"/>
      <c r="Q69" s="359"/>
      <c r="R69" s="158"/>
      <c r="S69" s="158">
        <f t="shared" si="1"/>
        <v>0</v>
      </c>
      <c r="T69" s="351"/>
      <c r="U69" s="243"/>
    </row>
    <row r="70" spans="1:21" ht="17.25" customHeight="1">
      <c r="A70" s="446"/>
      <c r="B70" s="260">
        <v>43044</v>
      </c>
      <c r="C70" s="253" t="s">
        <v>692</v>
      </c>
      <c r="D70" s="253" t="s">
        <v>1058</v>
      </c>
      <c r="E70" s="253" t="s">
        <v>1017</v>
      </c>
      <c r="F70" s="244">
        <v>2</v>
      </c>
      <c r="G70" s="210">
        <v>83600</v>
      </c>
      <c r="H70" s="210">
        <f t="shared" si="0"/>
        <v>167200</v>
      </c>
      <c r="I70" s="455"/>
      <c r="J70" s="453"/>
      <c r="K70" s="149"/>
      <c r="L70" s="383"/>
      <c r="M70" s="299"/>
      <c r="N70" s="330"/>
      <c r="O70" s="309"/>
      <c r="P70" s="335"/>
      <c r="Q70" s="359"/>
      <c r="R70" s="158"/>
      <c r="S70" s="158">
        <f t="shared" si="1"/>
        <v>0</v>
      </c>
      <c r="T70" s="351"/>
      <c r="U70" s="243"/>
    </row>
    <row r="71" spans="1:21" ht="17.25" customHeight="1">
      <c r="A71" s="446"/>
      <c r="B71" s="260">
        <v>43044</v>
      </c>
      <c r="C71" s="253" t="s">
        <v>694</v>
      </c>
      <c r="D71" s="253" t="s">
        <v>1059</v>
      </c>
      <c r="E71" s="253" t="s">
        <v>1044</v>
      </c>
      <c r="F71" s="244">
        <v>1</v>
      </c>
      <c r="G71" s="210">
        <v>50000</v>
      </c>
      <c r="H71" s="210">
        <f t="shared" si="0"/>
        <v>50000</v>
      </c>
      <c r="I71" s="455"/>
      <c r="J71" s="453"/>
      <c r="K71" s="149"/>
      <c r="L71" s="383"/>
      <c r="M71" s="299"/>
      <c r="N71" s="330"/>
      <c r="O71" s="309"/>
      <c r="P71" s="335"/>
      <c r="Q71" s="359"/>
      <c r="R71" s="158"/>
      <c r="S71" s="158">
        <f t="shared" si="1"/>
        <v>0</v>
      </c>
      <c r="T71" s="351"/>
    </row>
    <row r="72" spans="1:21" ht="17.25" customHeight="1">
      <c r="A72" s="446"/>
      <c r="B72" s="260">
        <v>43044</v>
      </c>
      <c r="C72" s="253" t="s">
        <v>918</v>
      </c>
      <c r="D72" s="253" t="s">
        <v>1060</v>
      </c>
      <c r="E72" s="253" t="s">
        <v>1044</v>
      </c>
      <c r="F72" s="244">
        <v>1</v>
      </c>
      <c r="G72" s="210">
        <v>50000</v>
      </c>
      <c r="H72" s="210">
        <f t="shared" ref="H72:H135" si="2">F72*G72</f>
        <v>50000</v>
      </c>
      <c r="I72" s="455"/>
      <c r="J72" s="453"/>
      <c r="K72" s="149"/>
      <c r="L72" s="383"/>
      <c r="M72" s="299"/>
      <c r="N72" s="330"/>
      <c r="O72" s="309"/>
      <c r="P72" s="335"/>
      <c r="Q72" s="359"/>
      <c r="R72" s="158"/>
      <c r="S72" s="158">
        <f t="shared" ref="S72:S114" si="3">Q72*R72</f>
        <v>0</v>
      </c>
      <c r="T72" s="351"/>
    </row>
    <row r="73" spans="1:21" ht="17.25" customHeight="1">
      <c r="A73" s="446"/>
      <c r="B73" s="260">
        <v>43044</v>
      </c>
      <c r="C73" s="253" t="s">
        <v>657</v>
      </c>
      <c r="D73" s="253" t="s">
        <v>632</v>
      </c>
      <c r="E73" s="253" t="s">
        <v>1076</v>
      </c>
      <c r="F73" s="244">
        <v>1</v>
      </c>
      <c r="G73" s="210">
        <v>199981.35</v>
      </c>
      <c r="H73" s="210">
        <f t="shared" si="2"/>
        <v>199981.35</v>
      </c>
      <c r="I73" s="455"/>
      <c r="J73" s="453"/>
      <c r="K73" s="149"/>
      <c r="L73" s="383"/>
      <c r="M73" s="299"/>
      <c r="N73" s="330"/>
      <c r="O73" s="309"/>
      <c r="P73" s="335"/>
      <c r="Q73" s="359"/>
      <c r="R73" s="158"/>
      <c r="S73" s="158">
        <f t="shared" si="3"/>
        <v>0</v>
      </c>
      <c r="T73" s="351"/>
    </row>
    <row r="74" spans="1:21" ht="17.25" customHeight="1">
      <c r="A74" s="446"/>
      <c r="B74" s="260">
        <v>43044</v>
      </c>
      <c r="C74" s="253" t="s">
        <v>638</v>
      </c>
      <c r="D74" s="253" t="s">
        <v>619</v>
      </c>
      <c r="E74" s="253" t="s">
        <v>29</v>
      </c>
      <c r="F74" s="244">
        <v>1</v>
      </c>
      <c r="G74" s="210">
        <v>186353.5</v>
      </c>
      <c r="H74" s="210">
        <f t="shared" si="2"/>
        <v>186353.5</v>
      </c>
      <c r="I74" s="455"/>
      <c r="J74" s="453"/>
      <c r="K74" s="149"/>
      <c r="L74" s="383"/>
      <c r="M74" s="299"/>
      <c r="N74" s="367"/>
      <c r="O74" s="368"/>
      <c r="P74" s="369"/>
      <c r="Q74" s="379"/>
      <c r="R74" s="158"/>
      <c r="S74" s="158">
        <f t="shared" si="3"/>
        <v>0</v>
      </c>
      <c r="T74" s="351"/>
    </row>
    <row r="75" spans="1:21" ht="17.25" customHeight="1">
      <c r="A75" s="446"/>
      <c r="B75" s="260">
        <v>43044</v>
      </c>
      <c r="C75" s="253" t="s">
        <v>949</v>
      </c>
      <c r="D75" s="253" t="s">
        <v>1061</v>
      </c>
      <c r="E75" s="253" t="s">
        <v>146</v>
      </c>
      <c r="F75" s="244">
        <v>3</v>
      </c>
      <c r="G75" s="210">
        <v>36460</v>
      </c>
      <c r="H75" s="210">
        <f t="shared" si="2"/>
        <v>109380</v>
      </c>
      <c r="I75" s="455"/>
      <c r="J75" s="453"/>
      <c r="K75" s="149"/>
      <c r="L75" s="383"/>
      <c r="M75" s="299"/>
      <c r="N75" s="367"/>
      <c r="O75" s="368"/>
      <c r="P75" s="369"/>
      <c r="Q75" s="359"/>
      <c r="R75" s="158"/>
      <c r="S75" s="158">
        <f t="shared" si="3"/>
        <v>0</v>
      </c>
      <c r="T75" s="351"/>
    </row>
    <row r="76" spans="1:21" ht="17.25" customHeight="1">
      <c r="A76" s="446"/>
      <c r="B76" s="260">
        <v>43044</v>
      </c>
      <c r="C76" s="253" t="s">
        <v>639</v>
      </c>
      <c r="D76" s="283" t="s">
        <v>620</v>
      </c>
      <c r="E76" s="253" t="s">
        <v>146</v>
      </c>
      <c r="F76" s="244">
        <v>12</v>
      </c>
      <c r="G76" s="210">
        <v>27082.85</v>
      </c>
      <c r="H76" s="210">
        <f t="shared" si="2"/>
        <v>324994.19999999995</v>
      </c>
      <c r="I76" s="455"/>
      <c r="J76" s="453"/>
      <c r="K76" s="149"/>
      <c r="L76" s="383"/>
      <c r="M76" s="299"/>
      <c r="N76" s="330"/>
      <c r="O76" s="309"/>
      <c r="P76" s="335"/>
      <c r="Q76" s="359"/>
      <c r="R76" s="158"/>
      <c r="S76" s="158">
        <f t="shared" si="3"/>
        <v>0</v>
      </c>
      <c r="T76" s="351"/>
    </row>
    <row r="77" spans="1:21" ht="17.25" customHeight="1">
      <c r="A77" s="400"/>
      <c r="B77" s="260">
        <v>43044</v>
      </c>
      <c r="C77" s="253" t="s">
        <v>640</v>
      </c>
      <c r="D77" s="283" t="s">
        <v>1062</v>
      </c>
      <c r="E77" s="253" t="s">
        <v>1015</v>
      </c>
      <c r="F77" s="244">
        <v>10</v>
      </c>
      <c r="G77" s="210">
        <v>9500</v>
      </c>
      <c r="H77" s="210">
        <f t="shared" si="2"/>
        <v>95000</v>
      </c>
      <c r="I77" s="455"/>
      <c r="J77" s="453"/>
      <c r="K77" s="149"/>
      <c r="L77" s="383"/>
      <c r="M77" s="299"/>
      <c r="N77" s="307"/>
      <c r="O77" s="309"/>
      <c r="P77" s="376"/>
      <c r="Q77" s="359"/>
      <c r="R77" s="158"/>
      <c r="S77" s="158">
        <f t="shared" si="3"/>
        <v>0</v>
      </c>
      <c r="T77" s="351"/>
    </row>
    <row r="78" spans="1:21" ht="17.25" customHeight="1">
      <c r="A78" s="400"/>
      <c r="B78" s="260">
        <v>43044</v>
      </c>
      <c r="C78" s="253" t="s">
        <v>907</v>
      </c>
      <c r="D78" s="354" t="s">
        <v>623</v>
      </c>
      <c r="E78" s="253" t="s">
        <v>1017</v>
      </c>
      <c r="F78" s="244">
        <v>3</v>
      </c>
      <c r="G78" s="210">
        <v>169235.7</v>
      </c>
      <c r="H78" s="210">
        <f t="shared" si="2"/>
        <v>507707.10000000003</v>
      </c>
      <c r="I78" s="458"/>
      <c r="J78" s="453"/>
      <c r="K78" s="149"/>
      <c r="L78" s="383"/>
      <c r="M78" s="299"/>
      <c r="N78" s="307"/>
      <c r="O78" s="309"/>
      <c r="P78" s="376"/>
      <c r="Q78" s="359"/>
      <c r="R78" s="158"/>
      <c r="S78" s="158">
        <f t="shared" si="3"/>
        <v>0</v>
      </c>
      <c r="T78" s="351"/>
    </row>
    <row r="79" spans="1:21" ht="17.25" customHeight="1">
      <c r="A79" s="400"/>
      <c r="B79" s="260">
        <v>43044</v>
      </c>
      <c r="C79" s="253" t="s">
        <v>263</v>
      </c>
      <c r="D79" s="354" t="s">
        <v>1063</v>
      </c>
      <c r="E79" s="253" t="s">
        <v>115</v>
      </c>
      <c r="F79" s="244">
        <v>1</v>
      </c>
      <c r="G79" s="210">
        <v>6368.68</v>
      </c>
      <c r="H79" s="210">
        <f t="shared" si="2"/>
        <v>6368.68</v>
      </c>
      <c r="I79" s="458"/>
      <c r="J79" s="453"/>
      <c r="K79" s="149"/>
      <c r="L79" s="383"/>
      <c r="M79" s="299"/>
      <c r="N79" s="307"/>
      <c r="O79" s="309"/>
      <c r="P79" s="376"/>
      <c r="Q79" s="359"/>
      <c r="R79" s="327"/>
      <c r="S79" s="158">
        <f t="shared" si="3"/>
        <v>0</v>
      </c>
      <c r="T79" s="351"/>
    </row>
    <row r="80" spans="1:21" ht="17.25" customHeight="1">
      <c r="A80" s="400"/>
      <c r="B80" s="260">
        <v>43044</v>
      </c>
      <c r="C80" s="253" t="s">
        <v>264</v>
      </c>
      <c r="D80" s="354" t="s">
        <v>1064</v>
      </c>
      <c r="E80" s="253" t="s">
        <v>28</v>
      </c>
      <c r="F80" s="244">
        <v>400</v>
      </c>
      <c r="G80" s="210">
        <v>200</v>
      </c>
      <c r="H80" s="210">
        <f t="shared" si="2"/>
        <v>80000</v>
      </c>
      <c r="I80" s="458"/>
      <c r="J80" s="453"/>
      <c r="K80" s="149"/>
      <c r="L80" s="383"/>
      <c r="M80" s="299"/>
      <c r="N80" s="307"/>
      <c r="O80" s="309"/>
      <c r="P80" s="376"/>
      <c r="Q80" s="359"/>
      <c r="R80" s="158"/>
      <c r="S80" s="158">
        <f t="shared" si="3"/>
        <v>0</v>
      </c>
      <c r="T80" s="351"/>
    </row>
    <row r="81" spans="1:21" ht="17.25" customHeight="1">
      <c r="A81" s="400"/>
      <c r="B81" s="260">
        <v>43044</v>
      </c>
      <c r="C81" s="253" t="s">
        <v>266</v>
      </c>
      <c r="D81" s="354" t="s">
        <v>1065</v>
      </c>
      <c r="E81" s="253" t="s">
        <v>28</v>
      </c>
      <c r="F81" s="244">
        <v>30</v>
      </c>
      <c r="G81" s="210">
        <v>1200</v>
      </c>
      <c r="H81" s="210">
        <f t="shared" si="2"/>
        <v>36000</v>
      </c>
      <c r="I81" s="458"/>
      <c r="J81" s="453"/>
      <c r="K81" s="149"/>
      <c r="L81" s="383"/>
      <c r="M81" s="299"/>
      <c r="N81" s="307"/>
      <c r="O81" s="309"/>
      <c r="P81" s="376"/>
      <c r="Q81" s="359"/>
      <c r="R81" s="158"/>
      <c r="S81" s="158">
        <f t="shared" si="3"/>
        <v>0</v>
      </c>
      <c r="T81" s="351"/>
    </row>
    <row r="82" spans="1:21" ht="17.25" customHeight="1">
      <c r="A82" s="400"/>
      <c r="B82" s="260">
        <v>43044</v>
      </c>
      <c r="C82" s="334" t="s">
        <v>272</v>
      </c>
      <c r="D82" s="331" t="s">
        <v>1066</v>
      </c>
      <c r="E82" s="331" t="s">
        <v>146</v>
      </c>
      <c r="F82" s="244">
        <v>1</v>
      </c>
      <c r="G82" s="210">
        <v>11992.7</v>
      </c>
      <c r="H82" s="210">
        <f t="shared" si="2"/>
        <v>11992.7</v>
      </c>
      <c r="I82" s="458"/>
      <c r="J82" s="453"/>
      <c r="K82" s="149"/>
      <c r="L82" s="383"/>
      <c r="M82" s="299"/>
      <c r="N82" s="377"/>
      <c r="O82" s="368"/>
      <c r="P82" s="378"/>
      <c r="Q82" s="359"/>
      <c r="R82" s="269"/>
      <c r="S82" s="158">
        <f t="shared" si="3"/>
        <v>0</v>
      </c>
      <c r="T82" s="351"/>
    </row>
    <row r="83" spans="1:21" ht="17.25" customHeight="1">
      <c r="A83" s="400"/>
      <c r="B83" s="260">
        <v>43044</v>
      </c>
      <c r="C83" s="334" t="s">
        <v>274</v>
      </c>
      <c r="D83" s="331" t="s">
        <v>1067</v>
      </c>
      <c r="E83" s="331" t="s">
        <v>146</v>
      </c>
      <c r="F83" s="244">
        <v>1</v>
      </c>
      <c r="G83" s="210">
        <v>11987.5</v>
      </c>
      <c r="H83" s="210">
        <f t="shared" si="2"/>
        <v>11987.5</v>
      </c>
      <c r="I83" s="458"/>
      <c r="J83" s="453"/>
      <c r="K83" s="149"/>
      <c r="L83" s="383"/>
      <c r="M83" s="299"/>
      <c r="N83" s="377"/>
      <c r="O83" s="368"/>
      <c r="P83" s="378"/>
      <c r="Q83" s="359"/>
      <c r="R83" s="158"/>
      <c r="S83" s="158">
        <f t="shared" si="3"/>
        <v>0</v>
      </c>
      <c r="T83" s="351"/>
    </row>
    <row r="84" spans="1:21" ht="17.25" customHeight="1">
      <c r="A84" s="400"/>
      <c r="B84" s="260">
        <v>43044</v>
      </c>
      <c r="C84" s="334" t="s">
        <v>276</v>
      </c>
      <c r="D84" s="331" t="s">
        <v>1068</v>
      </c>
      <c r="E84" s="331" t="s">
        <v>146</v>
      </c>
      <c r="F84" s="244">
        <v>2</v>
      </c>
      <c r="G84" s="210">
        <v>12000</v>
      </c>
      <c r="H84" s="210">
        <f t="shared" si="2"/>
        <v>24000</v>
      </c>
      <c r="I84" s="458"/>
      <c r="J84" s="453"/>
      <c r="K84" s="149"/>
      <c r="L84" s="383"/>
      <c r="M84" s="299"/>
      <c r="N84" s="377"/>
      <c r="O84" s="368"/>
      <c r="P84" s="378"/>
      <c r="Q84" s="359"/>
      <c r="R84" s="158"/>
      <c r="S84" s="158">
        <f t="shared" si="3"/>
        <v>0</v>
      </c>
      <c r="T84" s="351"/>
    </row>
    <row r="85" spans="1:21" ht="17.25" customHeight="1">
      <c r="A85" s="400"/>
      <c r="B85" s="260">
        <v>43044</v>
      </c>
      <c r="C85" s="334" t="s">
        <v>278</v>
      </c>
      <c r="D85" s="331" t="s">
        <v>1069</v>
      </c>
      <c r="E85" s="331" t="s">
        <v>146</v>
      </c>
      <c r="F85" s="244">
        <v>1</v>
      </c>
      <c r="G85" s="210">
        <v>12000</v>
      </c>
      <c r="H85" s="210">
        <f t="shared" si="2"/>
        <v>12000</v>
      </c>
      <c r="I85" s="458"/>
      <c r="J85" s="453"/>
      <c r="K85" s="149"/>
      <c r="L85" s="383"/>
      <c r="M85" s="299"/>
      <c r="N85" s="377"/>
      <c r="O85" s="368"/>
      <c r="P85" s="378"/>
      <c r="Q85" s="359"/>
      <c r="R85" s="158"/>
      <c r="S85" s="158">
        <f t="shared" si="3"/>
        <v>0</v>
      </c>
      <c r="T85" s="351"/>
    </row>
    <row r="86" spans="1:21" ht="17.25" customHeight="1">
      <c r="A86" s="400"/>
      <c r="B86" s="260">
        <v>43044</v>
      </c>
      <c r="C86" s="334" t="s">
        <v>1073</v>
      </c>
      <c r="D86" s="331" t="s">
        <v>1074</v>
      </c>
      <c r="E86" s="331" t="s">
        <v>4</v>
      </c>
      <c r="F86" s="244">
        <v>1</v>
      </c>
      <c r="G86" s="210">
        <v>70585.23</v>
      </c>
      <c r="H86" s="210">
        <f t="shared" si="2"/>
        <v>70585.23</v>
      </c>
      <c r="I86" s="458"/>
      <c r="J86" s="453"/>
      <c r="K86" s="149"/>
      <c r="L86" s="383"/>
      <c r="M86" s="299"/>
      <c r="N86" s="307"/>
      <c r="O86" s="309"/>
      <c r="P86" s="376"/>
      <c r="Q86" s="359"/>
      <c r="R86" s="158"/>
      <c r="S86" s="158">
        <f t="shared" si="3"/>
        <v>0</v>
      </c>
      <c r="T86" s="351"/>
    </row>
    <row r="87" spans="1:21" ht="17.25" customHeight="1">
      <c r="A87" s="400"/>
      <c r="B87" s="260">
        <v>43044</v>
      </c>
      <c r="C87" s="334" t="s">
        <v>854</v>
      </c>
      <c r="D87" s="331" t="s">
        <v>1075</v>
      </c>
      <c r="E87" s="331" t="s">
        <v>28</v>
      </c>
      <c r="F87" s="244">
        <v>100</v>
      </c>
      <c r="G87" s="449">
        <v>659.98</v>
      </c>
      <c r="H87" s="210">
        <f t="shared" si="2"/>
        <v>65998</v>
      </c>
      <c r="I87" s="458"/>
      <c r="J87" s="453"/>
      <c r="K87" s="149"/>
      <c r="L87" s="383"/>
      <c r="M87" s="299"/>
      <c r="N87" s="307"/>
      <c r="O87" s="309"/>
      <c r="P87" s="376"/>
      <c r="Q87" s="359"/>
      <c r="R87" s="158"/>
      <c r="S87" s="158">
        <f t="shared" si="3"/>
        <v>0</v>
      </c>
      <c r="T87" s="351"/>
    </row>
    <row r="88" spans="1:21" ht="17.25" customHeight="1">
      <c r="A88" s="400"/>
      <c r="B88" s="260">
        <v>43044</v>
      </c>
      <c r="C88" s="334" t="s">
        <v>931</v>
      </c>
      <c r="D88" s="354" t="s">
        <v>1070</v>
      </c>
      <c r="E88" s="354" t="s">
        <v>28</v>
      </c>
      <c r="F88" s="244">
        <v>50</v>
      </c>
      <c r="G88" s="210">
        <v>390</v>
      </c>
      <c r="H88" s="210">
        <f t="shared" si="2"/>
        <v>19500</v>
      </c>
      <c r="I88" s="458"/>
      <c r="J88" s="453"/>
      <c r="K88" s="149"/>
      <c r="L88" s="383"/>
      <c r="M88" s="299"/>
      <c r="N88" s="307"/>
      <c r="O88" s="309"/>
      <c r="P88" s="376"/>
      <c r="Q88" s="359"/>
      <c r="R88" s="158"/>
      <c r="S88" s="158">
        <f t="shared" si="3"/>
        <v>0</v>
      </c>
      <c r="T88" s="351"/>
    </row>
    <row r="89" spans="1:21" ht="17.25" customHeight="1">
      <c r="A89" s="401"/>
      <c r="B89" s="260">
        <v>43044</v>
      </c>
      <c r="C89" s="334" t="s">
        <v>932</v>
      </c>
      <c r="D89" s="354" t="s">
        <v>1071</v>
      </c>
      <c r="E89" s="354" t="s">
        <v>28</v>
      </c>
      <c r="F89" s="244">
        <v>50</v>
      </c>
      <c r="G89" s="210">
        <v>390</v>
      </c>
      <c r="H89" s="210">
        <f t="shared" si="2"/>
        <v>19500</v>
      </c>
      <c r="I89" s="459"/>
      <c r="J89" s="453"/>
      <c r="K89" s="149"/>
      <c r="L89" s="383"/>
      <c r="M89" s="299"/>
      <c r="N89" s="307"/>
      <c r="O89" s="309"/>
      <c r="P89" s="376"/>
      <c r="Q89" s="359"/>
      <c r="R89" s="158"/>
      <c r="S89" s="158">
        <f t="shared" si="3"/>
        <v>0</v>
      </c>
      <c r="T89" s="351"/>
    </row>
    <row r="90" spans="1:21" ht="15.75" customHeight="1">
      <c r="A90" s="400" t="s">
        <v>1077</v>
      </c>
      <c r="B90" s="260">
        <v>43044</v>
      </c>
      <c r="C90" s="361" t="s">
        <v>1078</v>
      </c>
      <c r="D90" s="283" t="s">
        <v>1081</v>
      </c>
      <c r="E90" s="279" t="s">
        <v>28</v>
      </c>
      <c r="F90" s="244">
        <v>1</v>
      </c>
      <c r="G90" s="210">
        <v>70000</v>
      </c>
      <c r="H90" s="210">
        <f t="shared" si="2"/>
        <v>70000</v>
      </c>
      <c r="I90" s="458">
        <f>SUM(H90:H92)</f>
        <v>315000</v>
      </c>
      <c r="J90" s="453"/>
      <c r="K90" s="149"/>
      <c r="L90" s="383"/>
      <c r="M90" s="299"/>
      <c r="N90" s="307"/>
      <c r="O90" s="309"/>
      <c r="P90" s="376"/>
      <c r="Q90" s="359"/>
      <c r="R90" s="158"/>
      <c r="S90" s="158">
        <f t="shared" si="3"/>
        <v>0</v>
      </c>
      <c r="T90" s="351"/>
    </row>
    <row r="91" spans="1:21" ht="17.25" customHeight="1">
      <c r="A91" s="400"/>
      <c r="B91" s="260">
        <v>43044</v>
      </c>
      <c r="C91" s="334" t="s">
        <v>1079</v>
      </c>
      <c r="D91" s="331" t="s">
        <v>1082</v>
      </c>
      <c r="E91" s="331" t="s">
        <v>28</v>
      </c>
      <c r="F91" s="244">
        <v>3</v>
      </c>
      <c r="G91" s="210">
        <v>45000</v>
      </c>
      <c r="H91" s="210">
        <f t="shared" si="2"/>
        <v>135000</v>
      </c>
      <c r="I91" s="458"/>
      <c r="J91" s="453"/>
      <c r="K91" s="149"/>
      <c r="L91" s="383"/>
      <c r="M91" s="299"/>
      <c r="N91" s="307"/>
      <c r="O91" s="309"/>
      <c r="P91" s="376"/>
      <c r="Q91" s="359"/>
      <c r="R91" s="158"/>
      <c r="S91" s="158">
        <f t="shared" si="3"/>
        <v>0</v>
      </c>
      <c r="T91" s="351"/>
    </row>
    <row r="92" spans="1:21" ht="17.25" customHeight="1">
      <c r="A92" s="450"/>
      <c r="B92" s="260">
        <v>43044</v>
      </c>
      <c r="C92" s="334" t="s">
        <v>1080</v>
      </c>
      <c r="D92" s="331" t="s">
        <v>1083</v>
      </c>
      <c r="E92" s="331" t="s">
        <v>28</v>
      </c>
      <c r="F92" s="355">
        <v>2</v>
      </c>
      <c r="G92" s="210">
        <v>55000</v>
      </c>
      <c r="H92" s="443">
        <f t="shared" si="2"/>
        <v>110000</v>
      </c>
      <c r="I92" s="459"/>
      <c r="J92" s="453"/>
      <c r="K92" s="149"/>
      <c r="L92" s="383"/>
      <c r="M92" s="299"/>
      <c r="N92" s="330"/>
      <c r="O92" s="309"/>
      <c r="P92" s="335"/>
      <c r="Q92" s="359"/>
      <c r="R92" s="158"/>
      <c r="S92" s="158">
        <f t="shared" si="3"/>
        <v>0</v>
      </c>
      <c r="T92" s="351"/>
    </row>
    <row r="93" spans="1:21" ht="17.25" customHeight="1">
      <c r="A93" s="400" t="s">
        <v>1084</v>
      </c>
      <c r="B93" s="260">
        <v>43044</v>
      </c>
      <c r="C93" s="334" t="s">
        <v>459</v>
      </c>
      <c r="D93" s="331" t="s">
        <v>1003</v>
      </c>
      <c r="E93" s="331" t="s">
        <v>1007</v>
      </c>
      <c r="F93" s="355">
        <v>5</v>
      </c>
      <c r="G93" s="327">
        <v>14288.7</v>
      </c>
      <c r="H93" s="210">
        <f t="shared" si="2"/>
        <v>71443.5</v>
      </c>
      <c r="I93" s="458"/>
      <c r="J93" s="453"/>
      <c r="K93" s="149"/>
      <c r="L93" s="383"/>
      <c r="M93" s="299"/>
      <c r="N93" s="330"/>
      <c r="O93" s="309"/>
      <c r="P93" s="335"/>
      <c r="Q93" s="359"/>
      <c r="R93" s="158"/>
      <c r="S93" s="158">
        <f t="shared" si="3"/>
        <v>0</v>
      </c>
      <c r="T93" s="351"/>
      <c r="U93" s="243"/>
    </row>
    <row r="94" spans="1:21" ht="17.25" customHeight="1">
      <c r="A94" s="401"/>
      <c r="B94" s="260"/>
      <c r="C94" s="334"/>
      <c r="D94" s="331"/>
      <c r="E94" s="331"/>
      <c r="F94" s="355"/>
      <c r="G94" s="327"/>
      <c r="H94" s="210">
        <f t="shared" si="2"/>
        <v>0</v>
      </c>
      <c r="I94" s="459"/>
      <c r="J94" s="453"/>
      <c r="K94" s="149"/>
      <c r="L94" s="383"/>
      <c r="M94" s="299"/>
      <c r="N94" s="330"/>
      <c r="O94" s="309"/>
      <c r="P94" s="335"/>
      <c r="Q94" s="359"/>
      <c r="R94" s="158"/>
      <c r="S94" s="158">
        <f t="shared" si="3"/>
        <v>0</v>
      </c>
      <c r="T94" s="351"/>
      <c r="U94" s="243"/>
    </row>
    <row r="95" spans="1:21" ht="17.25" customHeight="1">
      <c r="A95" s="400"/>
      <c r="B95" s="260">
        <v>43049</v>
      </c>
      <c r="C95" s="334" t="s">
        <v>382</v>
      </c>
      <c r="D95" s="331" t="s">
        <v>383</v>
      </c>
      <c r="E95" s="331" t="s">
        <v>146</v>
      </c>
      <c r="F95" s="355">
        <v>5</v>
      </c>
      <c r="G95" s="327">
        <v>73000.7</v>
      </c>
      <c r="H95" s="210">
        <f t="shared" si="2"/>
        <v>365003.5</v>
      </c>
      <c r="I95" s="458"/>
      <c r="J95" s="453"/>
      <c r="K95" s="149"/>
      <c r="L95" s="383"/>
      <c r="M95" s="299"/>
      <c r="N95" s="330"/>
      <c r="O95" s="309"/>
      <c r="P95" s="335"/>
      <c r="Q95" s="359"/>
      <c r="R95" s="158"/>
      <c r="S95" s="158">
        <f t="shared" si="3"/>
        <v>0</v>
      </c>
      <c r="T95" s="351"/>
      <c r="U95" s="243"/>
    </row>
    <row r="96" spans="1:21" ht="15.75" customHeight="1">
      <c r="B96" s="260">
        <v>43049</v>
      </c>
      <c r="C96" s="334" t="s">
        <v>772</v>
      </c>
      <c r="D96" s="331" t="s">
        <v>1088</v>
      </c>
      <c r="E96" s="331" t="s">
        <v>1009</v>
      </c>
      <c r="F96" s="355">
        <v>4</v>
      </c>
      <c r="G96" s="327">
        <v>75675.460000000006</v>
      </c>
      <c r="H96" s="210">
        <f t="shared" si="2"/>
        <v>302701.84000000003</v>
      </c>
      <c r="I96" s="458"/>
      <c r="J96" s="453"/>
      <c r="K96" s="149"/>
      <c r="L96" s="383"/>
      <c r="M96" s="299"/>
      <c r="N96" s="330"/>
      <c r="O96" s="309"/>
      <c r="P96" s="335"/>
      <c r="Q96" s="359"/>
      <c r="R96" s="158"/>
      <c r="S96" s="158">
        <f t="shared" si="3"/>
        <v>0</v>
      </c>
      <c r="T96" s="351"/>
      <c r="U96" s="243"/>
    </row>
    <row r="97" spans="1:21" ht="15.75" customHeight="1">
      <c r="A97" s="400"/>
      <c r="B97" s="260">
        <v>43049</v>
      </c>
      <c r="C97" s="334" t="s">
        <v>789</v>
      </c>
      <c r="D97" s="331" t="s">
        <v>1089</v>
      </c>
      <c r="E97" s="331" t="s">
        <v>29</v>
      </c>
      <c r="F97" s="355">
        <v>2</v>
      </c>
      <c r="G97" s="327">
        <v>255493.29</v>
      </c>
      <c r="H97" s="210">
        <f t="shared" si="2"/>
        <v>510986.58</v>
      </c>
      <c r="I97" s="458"/>
      <c r="J97" s="453"/>
      <c r="K97" s="149"/>
      <c r="L97" s="383"/>
      <c r="M97" s="299"/>
      <c r="N97" s="330"/>
      <c r="O97" s="309"/>
      <c r="P97" s="335"/>
      <c r="Q97" s="359"/>
      <c r="R97" s="158"/>
      <c r="S97" s="158">
        <f t="shared" si="3"/>
        <v>0</v>
      </c>
      <c r="T97" s="351"/>
    </row>
    <row r="98" spans="1:21" ht="15.75" customHeight="1">
      <c r="A98" s="400"/>
      <c r="B98" s="260">
        <v>43049</v>
      </c>
      <c r="C98" s="334" t="s">
        <v>773</v>
      </c>
      <c r="D98" s="331" t="s">
        <v>1090</v>
      </c>
      <c r="E98" s="331" t="s">
        <v>1009</v>
      </c>
      <c r="F98" s="355">
        <v>5</v>
      </c>
      <c r="G98" s="327">
        <v>60557.17</v>
      </c>
      <c r="H98" s="210">
        <f t="shared" si="2"/>
        <v>302785.84999999998</v>
      </c>
      <c r="I98" s="458"/>
      <c r="J98" s="453"/>
      <c r="K98" s="149"/>
      <c r="L98" s="383"/>
      <c r="M98" s="299"/>
      <c r="N98" s="330"/>
      <c r="O98" s="309"/>
      <c r="P98" s="335"/>
      <c r="Q98" s="359"/>
      <c r="R98" s="158"/>
      <c r="S98" s="158">
        <f t="shared" si="3"/>
        <v>0</v>
      </c>
      <c r="T98" s="351"/>
    </row>
    <row r="99" spans="1:21" ht="15.75" customHeight="1">
      <c r="A99" s="400"/>
      <c r="B99" s="260">
        <v>43049</v>
      </c>
      <c r="C99" s="334" t="s">
        <v>774</v>
      </c>
      <c r="D99" s="331" t="s">
        <v>196</v>
      </c>
      <c r="E99" s="331" t="s">
        <v>1009</v>
      </c>
      <c r="F99" s="355">
        <v>2</v>
      </c>
      <c r="G99" s="327">
        <v>33000</v>
      </c>
      <c r="H99" s="210">
        <f t="shared" si="2"/>
        <v>66000</v>
      </c>
      <c r="I99" s="458"/>
      <c r="J99" s="453"/>
      <c r="L99" s="383"/>
      <c r="M99" s="299"/>
      <c r="N99" s="330"/>
      <c r="O99" s="309"/>
      <c r="P99" s="335"/>
      <c r="Q99" s="359"/>
      <c r="R99" s="158"/>
      <c r="S99" s="158">
        <f t="shared" si="3"/>
        <v>0</v>
      </c>
      <c r="T99" s="351"/>
    </row>
    <row r="100" spans="1:21" ht="15.75" customHeight="1">
      <c r="A100" s="400"/>
      <c r="B100" s="260">
        <v>43049</v>
      </c>
      <c r="C100" s="334" t="s">
        <v>109</v>
      </c>
      <c r="D100" s="331" t="s">
        <v>1091</v>
      </c>
      <c r="E100" s="331" t="s">
        <v>1009</v>
      </c>
      <c r="F100" s="355">
        <v>8</v>
      </c>
      <c r="G100" s="327">
        <v>55015.43</v>
      </c>
      <c r="H100" s="210">
        <f t="shared" si="2"/>
        <v>440123.44</v>
      </c>
      <c r="I100" s="458"/>
      <c r="J100" s="453"/>
      <c r="L100" s="383"/>
      <c r="M100" s="299"/>
      <c r="N100" s="330"/>
      <c r="O100" s="309"/>
      <c r="P100" s="335"/>
      <c r="Q100" s="359"/>
      <c r="R100" s="158"/>
      <c r="S100" s="158">
        <f t="shared" si="3"/>
        <v>0</v>
      </c>
      <c r="T100" s="351"/>
    </row>
    <row r="101" spans="1:21" ht="15.75" customHeight="1">
      <c r="A101" s="400"/>
      <c r="B101" s="260">
        <v>43049</v>
      </c>
      <c r="C101" s="334" t="s">
        <v>882</v>
      </c>
      <c r="D101" s="331" t="s">
        <v>1092</v>
      </c>
      <c r="E101" s="331" t="s">
        <v>1017</v>
      </c>
      <c r="F101" s="355">
        <v>1</v>
      </c>
      <c r="G101" s="327">
        <v>130000</v>
      </c>
      <c r="H101" s="210">
        <f t="shared" si="2"/>
        <v>130000</v>
      </c>
      <c r="I101" s="458"/>
      <c r="J101" s="453"/>
      <c r="L101" s="383"/>
      <c r="M101" s="299"/>
      <c r="N101" s="330"/>
      <c r="O101" s="309"/>
      <c r="P101" s="335"/>
      <c r="Q101" s="359"/>
      <c r="R101" s="158"/>
      <c r="S101" s="158">
        <f t="shared" si="3"/>
        <v>0</v>
      </c>
      <c r="T101" s="351"/>
      <c r="U101" s="243"/>
    </row>
    <row r="102" spans="1:21" ht="15.75" customHeight="1">
      <c r="A102" s="400"/>
      <c r="B102" s="260">
        <v>43049</v>
      </c>
      <c r="C102" s="334" t="s">
        <v>849</v>
      </c>
      <c r="D102" s="331" t="s">
        <v>1093</v>
      </c>
      <c r="E102" s="331" t="s">
        <v>1017</v>
      </c>
      <c r="F102" s="357">
        <v>1</v>
      </c>
      <c r="G102" s="327">
        <v>130000</v>
      </c>
      <c r="H102" s="210">
        <f t="shared" si="2"/>
        <v>130000</v>
      </c>
      <c r="I102" s="458"/>
      <c r="J102" s="453"/>
      <c r="L102" s="383"/>
      <c r="M102" s="299"/>
      <c r="N102" s="330"/>
      <c r="O102" s="309"/>
      <c r="P102" s="335"/>
      <c r="Q102" s="359"/>
      <c r="R102" s="158"/>
      <c r="S102" s="158">
        <f t="shared" si="3"/>
        <v>0</v>
      </c>
      <c r="T102" s="351"/>
      <c r="U102" s="243"/>
    </row>
    <row r="103" spans="1:21" ht="15.75" customHeight="1">
      <c r="A103" s="400"/>
      <c r="B103" s="260">
        <v>43049</v>
      </c>
      <c r="C103" s="334">
        <v>30701001</v>
      </c>
      <c r="D103" s="331" t="s">
        <v>1094</v>
      </c>
      <c r="E103" s="331" t="s">
        <v>29</v>
      </c>
      <c r="F103" s="355">
        <v>5</v>
      </c>
      <c r="G103" s="327">
        <v>437371.29</v>
      </c>
      <c r="H103" s="210">
        <f t="shared" si="2"/>
        <v>2186856.4499999997</v>
      </c>
      <c r="I103" s="458"/>
      <c r="J103" s="453"/>
      <c r="K103" s="149"/>
      <c r="L103" s="383"/>
      <c r="M103" s="299"/>
      <c r="N103" s="330"/>
      <c r="O103" s="309"/>
      <c r="P103" s="335"/>
      <c r="Q103" s="359"/>
      <c r="R103" s="158"/>
      <c r="S103" s="158">
        <f t="shared" si="3"/>
        <v>0</v>
      </c>
      <c r="T103" s="351"/>
      <c r="U103" s="243"/>
    </row>
    <row r="104" spans="1:21" ht="15.75" customHeight="1">
      <c r="A104" s="400"/>
      <c r="B104" s="260">
        <v>43049</v>
      </c>
      <c r="C104" s="334">
        <v>40305019</v>
      </c>
      <c r="D104" s="331" t="s">
        <v>1095</v>
      </c>
      <c r="E104" s="331" t="s">
        <v>28</v>
      </c>
      <c r="F104" s="355">
        <v>200</v>
      </c>
      <c r="G104" s="327">
        <v>501.32</v>
      </c>
      <c r="H104" s="210">
        <f t="shared" si="2"/>
        <v>100264</v>
      </c>
      <c r="I104" s="458"/>
      <c r="J104" s="453"/>
      <c r="L104" s="383"/>
      <c r="M104" s="299"/>
      <c r="N104" s="330"/>
      <c r="O104" s="309"/>
      <c r="P104" s="335"/>
      <c r="Q104" s="359"/>
      <c r="R104" s="158"/>
      <c r="S104" s="158">
        <f t="shared" si="3"/>
        <v>0</v>
      </c>
      <c r="T104" s="351"/>
      <c r="U104" s="243"/>
    </row>
    <row r="105" spans="1:21" ht="15.75" customHeight="1">
      <c r="A105" s="400"/>
      <c r="B105" s="260">
        <v>43049</v>
      </c>
      <c r="C105" s="334">
        <v>40405010</v>
      </c>
      <c r="D105" s="331" t="s">
        <v>1096</v>
      </c>
      <c r="E105" s="331" t="s">
        <v>28</v>
      </c>
      <c r="F105" s="355">
        <v>200</v>
      </c>
      <c r="G105" s="327">
        <v>765.23</v>
      </c>
      <c r="H105" s="210">
        <f t="shared" si="2"/>
        <v>153046</v>
      </c>
      <c r="I105" s="458"/>
      <c r="J105" s="453"/>
      <c r="L105" s="383"/>
      <c r="M105" s="299"/>
      <c r="N105" s="330"/>
      <c r="O105" s="309"/>
      <c r="P105" s="335"/>
      <c r="Q105" s="359"/>
      <c r="R105" s="158"/>
      <c r="S105" s="158">
        <f t="shared" si="3"/>
        <v>0</v>
      </c>
      <c r="T105" s="351"/>
      <c r="U105" s="243"/>
    </row>
    <row r="106" spans="1:21" ht="15.75" customHeight="1">
      <c r="A106" s="400"/>
      <c r="B106" s="260">
        <v>43049</v>
      </c>
      <c r="C106" s="334" t="s">
        <v>851</v>
      </c>
      <c r="D106" s="331" t="s">
        <v>1097</v>
      </c>
      <c r="E106" s="331" t="s">
        <v>28</v>
      </c>
      <c r="F106" s="355">
        <v>50</v>
      </c>
      <c r="G106" s="327">
        <v>200</v>
      </c>
      <c r="H106" s="210">
        <f t="shared" si="2"/>
        <v>10000</v>
      </c>
      <c r="I106" s="458"/>
      <c r="J106" s="453"/>
      <c r="L106" s="383"/>
      <c r="M106" s="299"/>
      <c r="N106" s="367"/>
      <c r="O106" s="368"/>
      <c r="P106" s="369"/>
      <c r="Q106" s="359"/>
      <c r="R106" s="158"/>
      <c r="S106" s="158">
        <f t="shared" si="3"/>
        <v>0</v>
      </c>
      <c r="T106" s="351"/>
      <c r="U106" s="243"/>
    </row>
    <row r="107" spans="1:21" ht="15.75" customHeight="1">
      <c r="A107" s="400" t="s">
        <v>1085</v>
      </c>
      <c r="B107" s="260">
        <v>43049</v>
      </c>
      <c r="C107" s="334" t="s">
        <v>829</v>
      </c>
      <c r="D107" s="331" t="s">
        <v>314</v>
      </c>
      <c r="E107" s="331" t="s">
        <v>28</v>
      </c>
      <c r="F107" s="355">
        <v>50</v>
      </c>
      <c r="G107" s="327">
        <v>150</v>
      </c>
      <c r="H107" s="210">
        <f t="shared" si="2"/>
        <v>7500</v>
      </c>
      <c r="I107" s="458">
        <f>SUM(H95:H122)</f>
        <v>13137136.369999999</v>
      </c>
      <c r="J107" s="453"/>
      <c r="L107" s="383"/>
      <c r="M107" s="299"/>
      <c r="N107" s="370"/>
      <c r="O107" s="371"/>
      <c r="P107" s="372"/>
      <c r="Q107" s="359"/>
      <c r="R107" s="158"/>
      <c r="S107" s="158">
        <f t="shared" si="3"/>
        <v>0</v>
      </c>
      <c r="T107" s="351"/>
      <c r="U107" s="243"/>
    </row>
    <row r="108" spans="1:21" ht="15.75" customHeight="1">
      <c r="A108" s="400"/>
      <c r="B108" s="260">
        <v>43049</v>
      </c>
      <c r="C108" s="334" t="s">
        <v>83</v>
      </c>
      <c r="D108" s="331" t="s">
        <v>84</v>
      </c>
      <c r="E108" s="331" t="s">
        <v>29</v>
      </c>
      <c r="F108" s="244">
        <v>3</v>
      </c>
      <c r="G108" s="327">
        <v>92727.360000000001</v>
      </c>
      <c r="H108" s="210">
        <f t="shared" si="2"/>
        <v>278182.08</v>
      </c>
      <c r="I108" s="458"/>
      <c r="J108" s="453"/>
      <c r="L108" s="383"/>
      <c r="M108" s="299"/>
      <c r="N108" s="370"/>
      <c r="O108" s="371"/>
      <c r="P108" s="372"/>
      <c r="Q108" s="359"/>
      <c r="R108" s="158"/>
      <c r="S108" s="158">
        <f t="shared" si="3"/>
        <v>0</v>
      </c>
      <c r="T108" s="351"/>
      <c r="U108" s="243"/>
    </row>
    <row r="109" spans="1:21" ht="15.75" customHeight="1">
      <c r="A109" s="400"/>
      <c r="B109" s="260">
        <v>43049</v>
      </c>
      <c r="C109" s="334" t="s">
        <v>91</v>
      </c>
      <c r="D109" s="354" t="s">
        <v>92</v>
      </c>
      <c r="E109" s="354" t="s">
        <v>29</v>
      </c>
      <c r="F109" s="244">
        <v>1</v>
      </c>
      <c r="G109" s="327">
        <v>287419.43</v>
      </c>
      <c r="H109" s="210">
        <f t="shared" si="2"/>
        <v>287419.43</v>
      </c>
      <c r="I109" s="458"/>
      <c r="J109" s="453"/>
      <c r="L109" s="383"/>
      <c r="M109" s="299"/>
      <c r="N109" s="370"/>
      <c r="O109" s="371"/>
      <c r="P109" s="372"/>
      <c r="Q109" s="359"/>
      <c r="R109" s="158"/>
      <c r="S109" s="158">
        <f t="shared" si="3"/>
        <v>0</v>
      </c>
      <c r="T109" s="351"/>
    </row>
    <row r="110" spans="1:21" ht="15.75" customHeight="1">
      <c r="A110" s="400"/>
      <c r="B110" s="260">
        <v>43049</v>
      </c>
      <c r="C110" s="389" t="s">
        <v>93</v>
      </c>
      <c r="D110" s="331" t="s">
        <v>1098</v>
      </c>
      <c r="E110" s="384" t="s">
        <v>29</v>
      </c>
      <c r="F110" s="244">
        <v>3</v>
      </c>
      <c r="G110" s="327">
        <v>172998.6</v>
      </c>
      <c r="H110" s="210">
        <f t="shared" si="2"/>
        <v>518995.80000000005</v>
      </c>
      <c r="I110" s="458"/>
      <c r="J110" s="453"/>
      <c r="L110" s="383"/>
      <c r="M110" s="299"/>
      <c r="N110" s="330"/>
      <c r="O110" s="309"/>
      <c r="P110" s="335"/>
      <c r="Q110" s="359"/>
      <c r="R110" s="158"/>
      <c r="S110" s="158">
        <f t="shared" si="3"/>
        <v>0</v>
      </c>
      <c r="T110" s="351"/>
    </row>
    <row r="111" spans="1:21" ht="15.75" customHeight="1">
      <c r="A111" s="400"/>
      <c r="B111" s="260">
        <v>43049</v>
      </c>
      <c r="C111" s="334" t="s">
        <v>64</v>
      </c>
      <c r="D111" s="331" t="s">
        <v>6</v>
      </c>
      <c r="E111" s="331" t="s">
        <v>29</v>
      </c>
      <c r="F111" s="244">
        <v>25</v>
      </c>
      <c r="G111" s="327">
        <v>85000</v>
      </c>
      <c r="H111" s="210">
        <f t="shared" si="2"/>
        <v>2125000</v>
      </c>
      <c r="I111" s="458"/>
      <c r="J111" s="453"/>
      <c r="L111" s="383"/>
      <c r="M111" s="299"/>
      <c r="N111" s="330"/>
      <c r="O111" s="309"/>
      <c r="P111" s="335"/>
      <c r="Q111" s="359"/>
      <c r="R111" s="158"/>
      <c r="S111" s="158">
        <f t="shared" si="3"/>
        <v>0</v>
      </c>
      <c r="T111" s="351"/>
    </row>
    <row r="112" spans="1:21" ht="15.75" customHeight="1">
      <c r="A112" s="400"/>
      <c r="B112" s="260">
        <v>43049</v>
      </c>
      <c r="C112" s="334" t="s">
        <v>95</v>
      </c>
      <c r="D112" s="331" t="s">
        <v>1099</v>
      </c>
      <c r="E112" s="331" t="s">
        <v>29</v>
      </c>
      <c r="F112" s="244">
        <v>10</v>
      </c>
      <c r="G112" s="327">
        <v>140554.51999999999</v>
      </c>
      <c r="H112" s="210">
        <f t="shared" si="2"/>
        <v>1405545.2</v>
      </c>
      <c r="I112" s="458"/>
      <c r="J112" s="453"/>
      <c r="L112" s="383"/>
      <c r="M112" s="299"/>
      <c r="N112" s="330"/>
      <c r="O112" s="309"/>
      <c r="P112" s="335"/>
      <c r="Q112" s="359"/>
      <c r="R112" s="158"/>
      <c r="S112" s="158">
        <f t="shared" si="3"/>
        <v>0</v>
      </c>
      <c r="T112" s="351"/>
    </row>
    <row r="113" spans="1:21" ht="15.75" customHeight="1">
      <c r="A113" s="400"/>
      <c r="B113" s="260">
        <v>43049</v>
      </c>
      <c r="C113" s="334" t="s">
        <v>883</v>
      </c>
      <c r="D113" s="331" t="s">
        <v>1100</v>
      </c>
      <c r="E113" s="331" t="s">
        <v>115</v>
      </c>
      <c r="F113" s="244">
        <v>2</v>
      </c>
      <c r="G113" s="327">
        <v>194999.96</v>
      </c>
      <c r="H113" s="210">
        <f t="shared" si="2"/>
        <v>389999.92</v>
      </c>
      <c r="I113" s="458"/>
      <c r="J113" s="453"/>
      <c r="L113" s="383"/>
      <c r="M113" s="299"/>
      <c r="N113" s="330"/>
      <c r="O113" s="309"/>
      <c r="P113" s="335"/>
      <c r="Q113" s="359"/>
      <c r="R113" s="158"/>
      <c r="S113" s="158">
        <f t="shared" si="3"/>
        <v>0</v>
      </c>
      <c r="T113" s="351"/>
    </row>
    <row r="114" spans="1:21" ht="15.75" customHeight="1">
      <c r="A114" s="400"/>
      <c r="B114" s="260">
        <v>43049</v>
      </c>
      <c r="C114" s="334" t="s">
        <v>104</v>
      </c>
      <c r="D114" s="331" t="s">
        <v>1101</v>
      </c>
      <c r="E114" s="331" t="s">
        <v>29</v>
      </c>
      <c r="F114" s="244">
        <v>1</v>
      </c>
      <c r="G114" s="327">
        <v>30636.32</v>
      </c>
      <c r="H114" s="210">
        <f t="shared" si="2"/>
        <v>30636.32</v>
      </c>
      <c r="I114" s="458"/>
      <c r="J114" s="453"/>
      <c r="K114" s="149"/>
      <c r="L114" s="383"/>
      <c r="M114" s="299"/>
      <c r="N114" s="330"/>
      <c r="O114" s="309"/>
      <c r="P114" s="335"/>
      <c r="Q114" s="359"/>
      <c r="R114" s="158"/>
      <c r="S114" s="158">
        <f t="shared" si="3"/>
        <v>0</v>
      </c>
      <c r="T114" s="351"/>
    </row>
    <row r="115" spans="1:21" ht="15.75" customHeight="1">
      <c r="A115" s="400"/>
      <c r="B115" s="260">
        <v>43049</v>
      </c>
      <c r="C115" s="334" t="s">
        <v>33</v>
      </c>
      <c r="D115" s="331" t="s">
        <v>980</v>
      </c>
      <c r="E115" s="331" t="s">
        <v>146</v>
      </c>
      <c r="F115" s="244">
        <v>24</v>
      </c>
      <c r="G115" s="210">
        <v>55263.5</v>
      </c>
      <c r="H115" s="210">
        <f t="shared" si="2"/>
        <v>1326324</v>
      </c>
      <c r="I115" s="458"/>
      <c r="J115" s="453"/>
      <c r="L115" s="383"/>
      <c r="M115" s="299"/>
      <c r="N115" s="330"/>
      <c r="O115" s="309"/>
      <c r="P115" s="335"/>
      <c r="Q115" s="359"/>
      <c r="R115" s="158"/>
      <c r="S115" s="158">
        <f t="shared" ref="S115:S135" si="4">Q115*R115</f>
        <v>0</v>
      </c>
      <c r="T115" s="351"/>
    </row>
    <row r="116" spans="1:21" ht="15.75" customHeight="1">
      <c r="A116" s="400"/>
      <c r="B116" s="260">
        <v>43049</v>
      </c>
      <c r="C116" s="334" t="s">
        <v>939</v>
      </c>
      <c r="D116" s="331" t="s">
        <v>1102</v>
      </c>
      <c r="E116" s="331" t="s">
        <v>146</v>
      </c>
      <c r="F116" s="244">
        <v>12</v>
      </c>
      <c r="G116" s="210">
        <v>21000</v>
      </c>
      <c r="H116" s="210">
        <f t="shared" si="2"/>
        <v>252000</v>
      </c>
      <c r="I116" s="458"/>
      <c r="J116" s="453"/>
      <c r="L116" s="383"/>
      <c r="M116" s="299"/>
      <c r="N116" s="330"/>
      <c r="O116" s="309"/>
      <c r="P116" s="335"/>
      <c r="Q116" s="359"/>
      <c r="R116" s="158"/>
      <c r="S116" s="158">
        <f t="shared" si="4"/>
        <v>0</v>
      </c>
      <c r="T116" s="351"/>
    </row>
    <row r="117" spans="1:21" ht="15.75" customHeight="1">
      <c r="A117" s="400"/>
      <c r="B117" s="260">
        <v>43049</v>
      </c>
      <c r="C117" s="334" t="s">
        <v>142</v>
      </c>
      <c r="D117" s="331" t="s">
        <v>1103</v>
      </c>
      <c r="E117" s="331" t="s">
        <v>29</v>
      </c>
      <c r="F117" s="244">
        <v>36</v>
      </c>
      <c r="G117" s="210">
        <v>17899.689999999999</v>
      </c>
      <c r="H117" s="210">
        <f t="shared" si="2"/>
        <v>644388.84</v>
      </c>
      <c r="I117" s="458"/>
      <c r="J117" s="453"/>
      <c r="K117" s="149"/>
      <c r="L117" s="383"/>
      <c r="M117" s="299"/>
      <c r="N117" s="330"/>
      <c r="O117" s="309"/>
      <c r="P117" s="335"/>
      <c r="Q117" s="359"/>
      <c r="R117" s="158"/>
      <c r="S117" s="158">
        <f t="shared" si="4"/>
        <v>0</v>
      </c>
      <c r="T117" s="351"/>
    </row>
    <row r="118" spans="1:21" ht="15.75" customHeight="1">
      <c r="A118" s="400"/>
      <c r="B118" s="260">
        <v>43049</v>
      </c>
      <c r="C118" s="334" t="s">
        <v>135</v>
      </c>
      <c r="D118" s="331" t="s">
        <v>981</v>
      </c>
      <c r="E118" s="331" t="s">
        <v>29</v>
      </c>
      <c r="F118" s="244">
        <v>2</v>
      </c>
      <c r="G118" s="210">
        <v>270109.46000000002</v>
      </c>
      <c r="H118" s="210">
        <f t="shared" si="2"/>
        <v>540218.92000000004</v>
      </c>
      <c r="I118" s="458"/>
      <c r="J118" s="453"/>
      <c r="L118" s="383"/>
      <c r="M118" s="299"/>
      <c r="N118" s="315"/>
      <c r="O118" s="308"/>
      <c r="P118" s="333"/>
      <c r="Q118" s="359"/>
      <c r="R118" s="158"/>
      <c r="S118" s="158">
        <f t="shared" si="4"/>
        <v>0</v>
      </c>
      <c r="T118" s="351"/>
    </row>
    <row r="119" spans="1:21" ht="15.75" customHeight="1">
      <c r="A119" s="400"/>
      <c r="B119" s="260">
        <v>43049</v>
      </c>
      <c r="C119" s="334" t="s">
        <v>47</v>
      </c>
      <c r="D119" s="331" t="s">
        <v>727</v>
      </c>
      <c r="E119" s="331" t="s">
        <v>29</v>
      </c>
      <c r="F119" s="244">
        <v>1</v>
      </c>
      <c r="G119" s="210">
        <v>66097</v>
      </c>
      <c r="H119" s="210">
        <f t="shared" si="2"/>
        <v>66097</v>
      </c>
      <c r="I119" s="458"/>
      <c r="J119" s="453"/>
      <c r="L119" s="383"/>
      <c r="M119" s="299"/>
      <c r="N119" s="314"/>
      <c r="O119" s="317"/>
      <c r="P119" s="325"/>
      <c r="Q119" s="359"/>
      <c r="R119" s="158"/>
      <c r="S119" s="158">
        <f t="shared" si="4"/>
        <v>0</v>
      </c>
      <c r="T119" s="351"/>
    </row>
    <row r="120" spans="1:21" ht="15.75" customHeight="1">
      <c r="A120" s="400"/>
      <c r="B120" s="260">
        <v>43049</v>
      </c>
      <c r="C120" s="334" t="s">
        <v>1086</v>
      </c>
      <c r="D120" s="331" t="s">
        <v>1104</v>
      </c>
      <c r="E120" s="331" t="s">
        <v>29</v>
      </c>
      <c r="F120" s="244">
        <v>5</v>
      </c>
      <c r="G120" s="210">
        <v>42727.199999999997</v>
      </c>
      <c r="H120" s="210">
        <f t="shared" si="2"/>
        <v>213636</v>
      </c>
      <c r="I120" s="458"/>
      <c r="J120" s="453"/>
      <c r="L120" s="383"/>
      <c r="M120" s="299"/>
      <c r="N120" s="367"/>
      <c r="O120" s="368"/>
      <c r="P120" s="369"/>
      <c r="Q120" s="359"/>
      <c r="R120" s="158"/>
      <c r="S120" s="158">
        <f t="shared" si="4"/>
        <v>0</v>
      </c>
      <c r="T120" s="351"/>
      <c r="U120" s="243"/>
    </row>
    <row r="121" spans="1:21" ht="15.75" customHeight="1">
      <c r="A121" s="400"/>
      <c r="B121" s="260">
        <v>43049</v>
      </c>
      <c r="C121" s="334" t="s">
        <v>1087</v>
      </c>
      <c r="D121" s="331" t="s">
        <v>1105</v>
      </c>
      <c r="E121" s="331" t="s">
        <v>29</v>
      </c>
      <c r="F121" s="244">
        <v>5</v>
      </c>
      <c r="G121" s="210">
        <v>46090.8</v>
      </c>
      <c r="H121" s="210">
        <f t="shared" si="2"/>
        <v>230454</v>
      </c>
      <c r="I121" s="458"/>
      <c r="J121" s="453"/>
      <c r="L121" s="383"/>
      <c r="M121" s="299"/>
      <c r="N121" s="370"/>
      <c r="O121" s="371"/>
      <c r="P121" s="372"/>
      <c r="Q121" s="359"/>
      <c r="R121" s="158"/>
      <c r="S121" s="158">
        <f t="shared" si="4"/>
        <v>0</v>
      </c>
      <c r="T121" s="351"/>
      <c r="U121" s="282"/>
    </row>
    <row r="122" spans="1:21" ht="15.75" customHeight="1">
      <c r="A122" s="404"/>
      <c r="B122" s="260">
        <v>43049</v>
      </c>
      <c r="C122" s="334">
        <v>20201318</v>
      </c>
      <c r="D122" s="331" t="s">
        <v>1106</v>
      </c>
      <c r="E122" s="331" t="s">
        <v>1107</v>
      </c>
      <c r="F122" s="244">
        <v>2720</v>
      </c>
      <c r="G122" s="210">
        <v>45.21</v>
      </c>
      <c r="H122" s="210">
        <f t="shared" si="2"/>
        <v>122971.2</v>
      </c>
      <c r="I122" s="459"/>
      <c r="J122" s="453"/>
      <c r="K122" s="149"/>
      <c r="L122" s="383"/>
      <c r="M122" s="299"/>
      <c r="N122" s="370"/>
      <c r="O122" s="371"/>
      <c r="P122" s="372"/>
      <c r="Q122" s="359"/>
      <c r="R122" s="158"/>
      <c r="S122" s="158">
        <f t="shared" si="4"/>
        <v>0</v>
      </c>
      <c r="T122" s="351"/>
      <c r="U122" s="282"/>
    </row>
    <row r="123" spans="1:21" ht="15.75" customHeight="1">
      <c r="A123" s="400"/>
      <c r="B123" s="260">
        <v>43049</v>
      </c>
      <c r="C123" s="334" t="s">
        <v>797</v>
      </c>
      <c r="D123" s="331" t="s">
        <v>189</v>
      </c>
      <c r="E123" s="331" t="s">
        <v>4</v>
      </c>
      <c r="F123" s="244">
        <v>5</v>
      </c>
      <c r="G123" s="210">
        <v>70000</v>
      </c>
      <c r="H123" s="210">
        <f t="shared" si="2"/>
        <v>350000</v>
      </c>
      <c r="I123" s="458"/>
      <c r="J123" s="453"/>
      <c r="L123" s="383"/>
      <c r="M123" s="299"/>
      <c r="N123" s="370"/>
      <c r="O123" s="371"/>
      <c r="P123" s="372"/>
      <c r="Q123" s="359"/>
      <c r="R123" s="158"/>
      <c r="S123" s="158">
        <f t="shared" si="4"/>
        <v>0</v>
      </c>
      <c r="T123" s="351"/>
      <c r="U123" s="243"/>
    </row>
    <row r="124" spans="1:21" ht="15.75" customHeight="1">
      <c r="A124" s="400" t="s">
        <v>1108</v>
      </c>
      <c r="B124" s="260">
        <v>43049</v>
      </c>
      <c r="C124" s="334" t="s">
        <v>521</v>
      </c>
      <c r="D124" s="331" t="s">
        <v>522</v>
      </c>
      <c r="E124" s="331" t="s">
        <v>29</v>
      </c>
      <c r="F124" s="244">
        <v>2</v>
      </c>
      <c r="G124" s="210">
        <v>118170</v>
      </c>
      <c r="H124" s="210">
        <f t="shared" si="2"/>
        <v>236340</v>
      </c>
      <c r="I124" s="458">
        <f>SUM(H123:H126)</f>
        <v>1620620</v>
      </c>
      <c r="J124" s="453"/>
      <c r="K124" s="149"/>
      <c r="L124" s="383"/>
      <c r="M124" s="299"/>
      <c r="N124" s="330"/>
      <c r="O124" s="309"/>
      <c r="P124" s="335"/>
      <c r="Q124" s="359"/>
      <c r="R124" s="158"/>
      <c r="S124" s="158">
        <f t="shared" si="4"/>
        <v>0</v>
      </c>
      <c r="T124" s="351"/>
      <c r="U124" s="243"/>
    </row>
    <row r="125" spans="1:21" ht="15.75" customHeight="1">
      <c r="A125" s="400"/>
      <c r="B125" s="260">
        <v>43049</v>
      </c>
      <c r="C125" s="334" t="s">
        <v>523</v>
      </c>
      <c r="D125" s="331" t="s">
        <v>524</v>
      </c>
      <c r="E125" s="331" t="s">
        <v>4</v>
      </c>
      <c r="F125" s="244">
        <v>8</v>
      </c>
      <c r="G125" s="210">
        <v>97110</v>
      </c>
      <c r="H125" s="210">
        <f t="shared" si="2"/>
        <v>776880</v>
      </c>
      <c r="I125" s="458"/>
      <c r="J125" s="453"/>
      <c r="L125" s="383"/>
      <c r="M125" s="299"/>
      <c r="N125" s="330"/>
      <c r="O125" s="309"/>
      <c r="P125" s="335"/>
      <c r="Q125" s="312"/>
      <c r="R125" s="158"/>
      <c r="S125" s="158">
        <f t="shared" si="4"/>
        <v>0</v>
      </c>
      <c r="T125" s="351"/>
      <c r="U125" s="243"/>
    </row>
    <row r="126" spans="1:21" ht="17.25" customHeight="1">
      <c r="A126" s="404"/>
      <c r="B126" s="260">
        <v>43049</v>
      </c>
      <c r="C126" s="360" t="s">
        <v>525</v>
      </c>
      <c r="D126" s="253" t="s">
        <v>1019</v>
      </c>
      <c r="E126" s="253" t="s">
        <v>4</v>
      </c>
      <c r="F126" s="244">
        <v>2</v>
      </c>
      <c r="G126" s="210">
        <v>128700</v>
      </c>
      <c r="H126" s="210">
        <f t="shared" si="2"/>
        <v>257400</v>
      </c>
      <c r="I126" s="459"/>
      <c r="J126" s="453"/>
      <c r="K126" s="149"/>
      <c r="L126" s="383"/>
      <c r="M126" s="299"/>
      <c r="N126" s="330"/>
      <c r="O126" s="309"/>
      <c r="P126" s="335"/>
      <c r="Q126" s="312"/>
      <c r="R126" s="158"/>
      <c r="S126" s="158">
        <f t="shared" si="4"/>
        <v>0</v>
      </c>
      <c r="T126" s="351"/>
    </row>
    <row r="127" spans="1:21" ht="18" customHeight="1">
      <c r="B127" s="260">
        <v>43049</v>
      </c>
      <c r="C127" s="360" t="s">
        <v>209</v>
      </c>
      <c r="D127" s="253" t="s">
        <v>1050</v>
      </c>
      <c r="E127" s="253" t="s">
        <v>4</v>
      </c>
      <c r="F127" s="244">
        <v>5</v>
      </c>
      <c r="G127" s="210">
        <v>49075.07</v>
      </c>
      <c r="H127" s="210">
        <f t="shared" si="2"/>
        <v>245375.35</v>
      </c>
      <c r="I127" s="458"/>
      <c r="J127" s="453"/>
      <c r="K127" s="149"/>
      <c r="L127" s="383"/>
      <c r="M127" s="299"/>
      <c r="N127" s="330"/>
      <c r="O127" s="309"/>
      <c r="P127" s="335"/>
      <c r="Q127" s="312"/>
      <c r="R127" s="158"/>
      <c r="S127" s="158">
        <f t="shared" si="4"/>
        <v>0</v>
      </c>
      <c r="T127" s="351"/>
    </row>
    <row r="128" spans="1:21" ht="15.75" customHeight="1">
      <c r="A128" s="569" t="s">
        <v>1109</v>
      </c>
      <c r="B128" s="260">
        <v>43049</v>
      </c>
      <c r="C128" s="362" t="s">
        <v>211</v>
      </c>
      <c r="D128" s="324" t="s">
        <v>1051</v>
      </c>
      <c r="E128" s="253" t="s">
        <v>4</v>
      </c>
      <c r="F128" s="244">
        <v>2</v>
      </c>
      <c r="G128" s="210">
        <v>48999.22</v>
      </c>
      <c r="H128" s="210">
        <f t="shared" si="2"/>
        <v>97998.44</v>
      </c>
      <c r="I128" s="571">
        <f>SUM(H127:H168)</f>
        <v>4612805.9700000007</v>
      </c>
      <c r="J128" s="453"/>
      <c r="K128" s="149"/>
      <c r="L128" s="383"/>
      <c r="M128" s="299"/>
      <c r="N128" s="330"/>
      <c r="O128" s="309"/>
      <c r="P128" s="335"/>
      <c r="Q128" s="312"/>
      <c r="R128" s="158"/>
      <c r="S128" s="158">
        <f t="shared" si="4"/>
        <v>0</v>
      </c>
      <c r="T128" s="351"/>
    </row>
    <row r="129" spans="1:21" ht="17.25" customHeight="1">
      <c r="A129" s="569"/>
      <c r="B129" s="260">
        <v>43049</v>
      </c>
      <c r="C129" s="362" t="s">
        <v>217</v>
      </c>
      <c r="D129" s="253" t="s">
        <v>218</v>
      </c>
      <c r="E129" s="253" t="s">
        <v>4</v>
      </c>
      <c r="F129" s="244">
        <v>1</v>
      </c>
      <c r="G129" s="210">
        <v>49695.83</v>
      </c>
      <c r="H129" s="210">
        <f t="shared" si="2"/>
        <v>49695.83</v>
      </c>
      <c r="I129" s="571"/>
      <c r="J129" s="453"/>
      <c r="K129" s="149"/>
      <c r="L129" s="383"/>
      <c r="M129" s="299"/>
      <c r="N129" s="330"/>
      <c r="O129" s="309"/>
      <c r="P129" s="335"/>
      <c r="Q129" s="312"/>
      <c r="R129" s="158"/>
      <c r="S129" s="158">
        <f t="shared" si="4"/>
        <v>0</v>
      </c>
      <c r="T129" s="351"/>
    </row>
    <row r="130" spans="1:21" ht="17.25" customHeight="1">
      <c r="A130" s="569"/>
      <c r="B130" s="260">
        <v>43049</v>
      </c>
      <c r="C130" s="362" t="s">
        <v>223</v>
      </c>
      <c r="D130" s="253" t="s">
        <v>1052</v>
      </c>
      <c r="E130" s="253" t="s">
        <v>4</v>
      </c>
      <c r="F130" s="244">
        <v>3</v>
      </c>
      <c r="G130" s="210">
        <v>49000</v>
      </c>
      <c r="H130" s="210">
        <f t="shared" si="2"/>
        <v>147000</v>
      </c>
      <c r="I130" s="571"/>
      <c r="J130" s="453"/>
      <c r="K130" s="149"/>
      <c r="L130" s="383"/>
      <c r="M130" s="299"/>
      <c r="N130" s="330"/>
      <c r="O130" s="309"/>
      <c r="P130" s="335"/>
      <c r="Q130" s="312"/>
      <c r="R130" s="158"/>
      <c r="S130" s="158">
        <f t="shared" si="4"/>
        <v>0</v>
      </c>
      <c r="T130" s="351"/>
    </row>
    <row r="131" spans="1:21" ht="17.25" customHeight="1">
      <c r="A131" s="569"/>
      <c r="B131" s="260">
        <v>43049</v>
      </c>
      <c r="C131" s="362" t="s">
        <v>812</v>
      </c>
      <c r="D131" s="283" t="s">
        <v>1054</v>
      </c>
      <c r="E131" s="253" t="s">
        <v>27</v>
      </c>
      <c r="F131" s="244">
        <v>100</v>
      </c>
      <c r="G131" s="210">
        <v>4143</v>
      </c>
      <c r="H131" s="210">
        <f t="shared" si="2"/>
        <v>414300</v>
      </c>
      <c r="I131" s="571"/>
      <c r="J131" s="453"/>
      <c r="K131" s="149"/>
      <c r="L131" s="383"/>
      <c r="M131" s="299"/>
      <c r="N131" s="330"/>
      <c r="O131" s="309"/>
      <c r="P131" s="335"/>
      <c r="Q131" s="312"/>
      <c r="R131" s="158"/>
      <c r="S131" s="158">
        <f t="shared" si="4"/>
        <v>0</v>
      </c>
      <c r="T131" s="351"/>
    </row>
    <row r="132" spans="1:21" ht="17.25" customHeight="1">
      <c r="A132" s="452"/>
      <c r="B132" s="260">
        <v>43049</v>
      </c>
      <c r="C132" s="334" t="s">
        <v>248</v>
      </c>
      <c r="D132" s="253" t="s">
        <v>1055</v>
      </c>
      <c r="E132" s="253" t="s">
        <v>27</v>
      </c>
      <c r="F132" s="244">
        <v>100</v>
      </c>
      <c r="G132" s="210">
        <v>1990</v>
      </c>
      <c r="H132" s="210">
        <f t="shared" si="2"/>
        <v>199000</v>
      </c>
      <c r="I132" s="455"/>
      <c r="J132" s="453"/>
      <c r="K132" s="149"/>
      <c r="L132" s="383"/>
      <c r="M132" s="299"/>
      <c r="N132" s="330"/>
      <c r="O132" s="309"/>
      <c r="P132" s="335"/>
      <c r="Q132" s="312"/>
      <c r="R132" s="158"/>
      <c r="S132" s="158">
        <f t="shared" si="4"/>
        <v>0</v>
      </c>
      <c r="T132" s="351"/>
    </row>
    <row r="133" spans="1:21" ht="17.25" customHeight="1">
      <c r="A133" s="403"/>
      <c r="B133" s="260">
        <v>43049</v>
      </c>
      <c r="C133" s="334" t="s">
        <v>250</v>
      </c>
      <c r="D133" s="253" t="s">
        <v>1057</v>
      </c>
      <c r="E133" s="253" t="s">
        <v>27</v>
      </c>
      <c r="F133" s="244">
        <v>150</v>
      </c>
      <c r="G133" s="210">
        <v>1357.23</v>
      </c>
      <c r="H133" s="210">
        <f t="shared" si="2"/>
        <v>203584.5</v>
      </c>
      <c r="I133" s="455"/>
      <c r="J133" s="453"/>
      <c r="K133" s="149"/>
      <c r="L133" s="383"/>
      <c r="M133" s="299"/>
      <c r="N133" s="314"/>
      <c r="O133" s="178"/>
      <c r="P133" s="325"/>
      <c r="Q133" s="312"/>
      <c r="R133" s="158"/>
      <c r="S133" s="158">
        <f t="shared" si="4"/>
        <v>0</v>
      </c>
      <c r="T133" s="351"/>
    </row>
    <row r="134" spans="1:21" ht="17.25" customHeight="1">
      <c r="A134" s="452"/>
      <c r="B134" s="260">
        <v>43049</v>
      </c>
      <c r="C134" s="334" t="s">
        <v>252</v>
      </c>
      <c r="D134" s="253" t="s">
        <v>1056</v>
      </c>
      <c r="E134" s="253" t="s">
        <v>27</v>
      </c>
      <c r="F134" s="244">
        <v>200</v>
      </c>
      <c r="G134" s="210">
        <v>1120</v>
      </c>
      <c r="H134" s="210">
        <f t="shared" si="2"/>
        <v>224000</v>
      </c>
      <c r="I134" s="455"/>
      <c r="J134" s="453"/>
      <c r="K134" s="149"/>
      <c r="L134" s="383"/>
      <c r="M134" s="299"/>
      <c r="N134" s="314"/>
      <c r="O134" s="178"/>
      <c r="P134" s="325"/>
      <c r="Q134" s="312"/>
      <c r="R134" s="158"/>
      <c r="S134" s="158">
        <f t="shared" si="4"/>
        <v>0</v>
      </c>
      <c r="T134" s="351"/>
    </row>
    <row r="135" spans="1:21" ht="17.25" customHeight="1">
      <c r="A135" s="452"/>
      <c r="B135" s="260">
        <v>43049</v>
      </c>
      <c r="C135" s="334" t="s">
        <v>942</v>
      </c>
      <c r="D135" s="331" t="s">
        <v>1046</v>
      </c>
      <c r="E135" s="331" t="s">
        <v>27</v>
      </c>
      <c r="F135" s="244">
        <v>50</v>
      </c>
      <c r="G135" s="210">
        <v>390</v>
      </c>
      <c r="H135" s="210">
        <f t="shared" si="2"/>
        <v>19500</v>
      </c>
      <c r="I135" s="455"/>
      <c r="J135" s="453"/>
      <c r="K135" s="149"/>
      <c r="L135" s="383"/>
      <c r="M135" s="299"/>
      <c r="N135" s="314"/>
      <c r="O135" s="178"/>
      <c r="P135" s="325"/>
      <c r="Q135" s="312"/>
      <c r="R135" s="158"/>
      <c r="S135" s="158">
        <f t="shared" si="4"/>
        <v>0</v>
      </c>
      <c r="T135" s="351"/>
    </row>
    <row r="136" spans="1:21" ht="17.25" customHeight="1">
      <c r="A136" s="452"/>
      <c r="B136" s="260">
        <v>43049</v>
      </c>
      <c r="C136" s="334" t="s">
        <v>714</v>
      </c>
      <c r="D136" s="331" t="s">
        <v>716</v>
      </c>
      <c r="E136" s="331" t="s">
        <v>115</v>
      </c>
      <c r="F136" s="244">
        <v>5</v>
      </c>
      <c r="G136" s="210">
        <v>3000</v>
      </c>
      <c r="H136" s="210">
        <f t="shared" ref="H136:H167" si="5">F136*G136</f>
        <v>15000</v>
      </c>
      <c r="I136" s="455"/>
      <c r="J136" s="453"/>
      <c r="K136" s="149"/>
      <c r="L136" s="383"/>
      <c r="M136" s="299"/>
      <c r="N136" s="314"/>
      <c r="O136" s="178"/>
      <c r="P136" s="325"/>
      <c r="Q136" s="312"/>
      <c r="R136" s="158"/>
      <c r="S136" s="158">
        <f t="shared" ref="S136:S199" si="6">Q136*R136</f>
        <v>0</v>
      </c>
      <c r="T136" s="351"/>
    </row>
    <row r="137" spans="1:21" ht="17.25" customHeight="1">
      <c r="A137" s="452"/>
      <c r="B137" s="260">
        <v>43049</v>
      </c>
      <c r="C137" s="334" t="s">
        <v>636</v>
      </c>
      <c r="D137" s="331" t="s">
        <v>616</v>
      </c>
      <c r="E137" s="331" t="s">
        <v>617</v>
      </c>
      <c r="F137" s="244">
        <v>5</v>
      </c>
      <c r="G137" s="210">
        <v>4000</v>
      </c>
      <c r="H137" s="210">
        <f t="shared" si="5"/>
        <v>20000</v>
      </c>
      <c r="I137" s="455"/>
      <c r="J137" s="453"/>
      <c r="K137" s="149"/>
      <c r="L137" s="383"/>
      <c r="M137" s="299"/>
      <c r="N137" s="330"/>
      <c r="O137" s="309"/>
      <c r="P137" s="335"/>
      <c r="Q137" s="312"/>
      <c r="R137" s="158"/>
      <c r="S137" s="158">
        <f t="shared" si="6"/>
        <v>0</v>
      </c>
      <c r="T137" s="351"/>
    </row>
    <row r="138" spans="1:21" ht="17.25" customHeight="1">
      <c r="A138" s="452"/>
      <c r="B138" s="260">
        <v>43049</v>
      </c>
      <c r="C138" s="334" t="s">
        <v>411</v>
      </c>
      <c r="D138" s="331" t="s">
        <v>412</v>
      </c>
      <c r="E138" s="331" t="s">
        <v>1014</v>
      </c>
      <c r="F138" s="244">
        <v>5</v>
      </c>
      <c r="G138" s="210">
        <v>9600</v>
      </c>
      <c r="H138" s="210">
        <f t="shared" si="5"/>
        <v>48000</v>
      </c>
      <c r="I138" s="455"/>
      <c r="J138" s="453"/>
      <c r="K138" s="149"/>
      <c r="L138" s="383"/>
      <c r="M138" s="299"/>
      <c r="N138" s="315"/>
      <c r="O138" s="308"/>
      <c r="P138" s="333"/>
      <c r="Q138" s="312"/>
      <c r="R138" s="158"/>
      <c r="S138" s="158">
        <f t="shared" si="6"/>
        <v>0</v>
      </c>
      <c r="T138" s="351"/>
      <c r="U138" s="243"/>
    </row>
    <row r="139" spans="1:21" ht="17.25" customHeight="1">
      <c r="A139" s="452"/>
      <c r="B139" s="260">
        <v>43049</v>
      </c>
      <c r="C139" s="334" t="s">
        <v>421</v>
      </c>
      <c r="D139" s="331" t="s">
        <v>422</v>
      </c>
      <c r="E139" s="331" t="s">
        <v>29</v>
      </c>
      <c r="F139" s="244">
        <v>3</v>
      </c>
      <c r="G139" s="210">
        <v>28015.32</v>
      </c>
      <c r="H139" s="210">
        <f t="shared" si="5"/>
        <v>84045.959999999992</v>
      </c>
      <c r="I139" s="455"/>
      <c r="J139" s="453"/>
      <c r="K139" s="149"/>
      <c r="L139" s="383"/>
      <c r="M139" s="299"/>
      <c r="N139" s="315"/>
      <c r="O139" s="308"/>
      <c r="P139" s="333"/>
      <c r="Q139" s="312"/>
      <c r="R139" s="158"/>
      <c r="S139" s="158">
        <f t="shared" si="6"/>
        <v>0</v>
      </c>
      <c r="T139" s="351"/>
      <c r="U139" s="243"/>
    </row>
    <row r="140" spans="1:21" ht="17.25" customHeight="1">
      <c r="A140" s="452"/>
      <c r="B140" s="260">
        <v>43049</v>
      </c>
      <c r="C140" s="334" t="s">
        <v>806</v>
      </c>
      <c r="D140" s="331" t="s">
        <v>1025</v>
      </c>
      <c r="E140" s="331" t="s">
        <v>115</v>
      </c>
      <c r="F140" s="244">
        <v>5</v>
      </c>
      <c r="G140" s="210">
        <v>13949.8</v>
      </c>
      <c r="H140" s="210">
        <f t="shared" si="5"/>
        <v>69749</v>
      </c>
      <c r="I140" s="455"/>
      <c r="J140" s="453"/>
      <c r="K140" s="149"/>
      <c r="L140" s="383"/>
      <c r="M140" s="299"/>
      <c r="N140" s="330"/>
      <c r="O140" s="309"/>
      <c r="P140" s="335"/>
      <c r="Q140" s="312"/>
      <c r="R140" s="158"/>
      <c r="S140" s="158">
        <f t="shared" si="6"/>
        <v>0</v>
      </c>
      <c r="T140" s="351"/>
      <c r="U140" s="243"/>
    </row>
    <row r="141" spans="1:21" ht="17.25" customHeight="1">
      <c r="A141" s="452"/>
      <c r="B141" s="260">
        <v>43049</v>
      </c>
      <c r="C141" s="334" t="s">
        <v>822</v>
      </c>
      <c r="D141" s="331" t="s">
        <v>1049</v>
      </c>
      <c r="E141" s="331" t="s">
        <v>1076</v>
      </c>
      <c r="F141" s="244">
        <v>1</v>
      </c>
      <c r="G141" s="210">
        <v>72835.14</v>
      </c>
      <c r="H141" s="210">
        <f t="shared" si="5"/>
        <v>72835.14</v>
      </c>
      <c r="I141" s="455"/>
      <c r="J141" s="453"/>
      <c r="K141" s="149"/>
      <c r="L141" s="383"/>
      <c r="M141" s="299"/>
      <c r="N141" s="330"/>
      <c r="O141" s="309"/>
      <c r="P141" s="335"/>
      <c r="Q141" s="312"/>
      <c r="R141" s="158"/>
      <c r="S141" s="158">
        <f t="shared" si="6"/>
        <v>0</v>
      </c>
      <c r="T141" s="351"/>
      <c r="U141" s="243"/>
    </row>
    <row r="142" spans="1:21" ht="17.25" customHeight="1">
      <c r="A142" s="452"/>
      <c r="B142" s="260">
        <v>43049</v>
      </c>
      <c r="C142" s="334" t="s">
        <v>656</v>
      </c>
      <c r="D142" s="331" t="s">
        <v>655</v>
      </c>
      <c r="E142" s="331" t="s">
        <v>1076</v>
      </c>
      <c r="F142" s="244">
        <v>1</v>
      </c>
      <c r="G142" s="210">
        <v>72604.5</v>
      </c>
      <c r="H142" s="210">
        <f t="shared" si="5"/>
        <v>72604.5</v>
      </c>
      <c r="I142" s="455"/>
      <c r="J142" s="453"/>
      <c r="K142" s="149"/>
      <c r="L142" s="383"/>
      <c r="M142" s="299"/>
      <c r="N142" s="330"/>
      <c r="O142" s="309"/>
      <c r="P142" s="335"/>
      <c r="Q142" s="312"/>
      <c r="R142" s="158"/>
      <c r="S142" s="158">
        <f t="shared" si="6"/>
        <v>0</v>
      </c>
      <c r="T142" s="351"/>
      <c r="U142" s="243"/>
    </row>
    <row r="143" spans="1:21" ht="17.25" customHeight="1">
      <c r="A143" s="452"/>
      <c r="B143" s="260">
        <v>43049</v>
      </c>
      <c r="C143" s="334" t="s">
        <v>653</v>
      </c>
      <c r="D143" s="331" t="s">
        <v>1026</v>
      </c>
      <c r="E143" s="331" t="s">
        <v>1076</v>
      </c>
      <c r="F143" s="244">
        <v>1</v>
      </c>
      <c r="G143" s="210">
        <v>72659.509999999995</v>
      </c>
      <c r="H143" s="210">
        <f t="shared" si="5"/>
        <v>72659.509999999995</v>
      </c>
      <c r="I143" s="455"/>
      <c r="J143" s="453"/>
      <c r="K143" s="149"/>
      <c r="L143" s="383"/>
      <c r="M143" s="299"/>
      <c r="N143" s="330"/>
      <c r="O143" s="309"/>
      <c r="P143" s="335"/>
      <c r="Q143" s="312"/>
      <c r="R143" s="158"/>
      <c r="S143" s="158">
        <f t="shared" si="6"/>
        <v>0</v>
      </c>
      <c r="T143" s="351"/>
      <c r="U143" s="243"/>
    </row>
    <row r="144" spans="1:21" ht="17.25" customHeight="1">
      <c r="A144" s="452"/>
      <c r="B144" s="260">
        <v>43049</v>
      </c>
      <c r="C144" s="334" t="s">
        <v>688</v>
      </c>
      <c r="D144" s="331" t="s">
        <v>989</v>
      </c>
      <c r="E144" s="331" t="s">
        <v>1017</v>
      </c>
      <c r="F144" s="244">
        <v>2</v>
      </c>
      <c r="G144" s="210">
        <v>73600</v>
      </c>
      <c r="H144" s="210">
        <f t="shared" si="5"/>
        <v>147200</v>
      </c>
      <c r="I144" s="455"/>
      <c r="J144" s="453"/>
      <c r="K144" s="149"/>
      <c r="L144" s="383"/>
      <c r="M144" s="299"/>
      <c r="N144" s="330"/>
      <c r="O144" s="309"/>
      <c r="P144" s="335"/>
      <c r="Q144" s="312"/>
      <c r="R144" s="158"/>
      <c r="S144" s="158">
        <f t="shared" si="6"/>
        <v>0</v>
      </c>
      <c r="T144" s="351"/>
      <c r="U144" s="243"/>
    </row>
    <row r="145" spans="1:21" ht="17.25" customHeight="1">
      <c r="A145" s="452"/>
      <c r="B145" s="260">
        <v>43049</v>
      </c>
      <c r="C145" s="334" t="s">
        <v>690</v>
      </c>
      <c r="D145" s="331" t="s">
        <v>1001</v>
      </c>
      <c r="E145" s="331" t="s">
        <v>1017</v>
      </c>
      <c r="F145" s="244">
        <v>2</v>
      </c>
      <c r="G145" s="210">
        <v>76000</v>
      </c>
      <c r="H145" s="210">
        <f t="shared" si="5"/>
        <v>152000</v>
      </c>
      <c r="I145" s="455"/>
      <c r="J145" s="453"/>
      <c r="K145" s="149"/>
      <c r="L145" s="383"/>
      <c r="M145" s="299"/>
      <c r="N145" s="330"/>
      <c r="O145" s="309"/>
      <c r="P145" s="335"/>
      <c r="Q145" s="312"/>
      <c r="R145" s="158"/>
      <c r="S145" s="158">
        <f t="shared" si="6"/>
        <v>0</v>
      </c>
      <c r="T145" s="351"/>
      <c r="U145" s="243"/>
    </row>
    <row r="146" spans="1:21" ht="17.25" customHeight="1">
      <c r="A146" s="452"/>
      <c r="B146" s="260">
        <v>43049</v>
      </c>
      <c r="C146" s="334" t="s">
        <v>692</v>
      </c>
      <c r="D146" s="331" t="s">
        <v>693</v>
      </c>
      <c r="E146" s="331" t="s">
        <v>1017</v>
      </c>
      <c r="F146" s="244">
        <v>1</v>
      </c>
      <c r="G146" s="210">
        <v>83600</v>
      </c>
      <c r="H146" s="210">
        <f t="shared" si="5"/>
        <v>83600</v>
      </c>
      <c r="I146" s="455"/>
      <c r="J146" s="453"/>
      <c r="K146" s="149"/>
      <c r="L146" s="383"/>
      <c r="M146" s="299"/>
      <c r="N146" s="315"/>
      <c r="O146" s="308"/>
      <c r="P146" s="333"/>
      <c r="Q146" s="312"/>
      <c r="R146" s="158"/>
      <c r="S146" s="158">
        <f t="shared" si="6"/>
        <v>0</v>
      </c>
      <c r="T146" s="351"/>
      <c r="U146" s="243"/>
    </row>
    <row r="147" spans="1:21" ht="17.25" customHeight="1">
      <c r="A147" s="452"/>
      <c r="B147" s="260">
        <v>43049</v>
      </c>
      <c r="C147" s="334" t="s">
        <v>918</v>
      </c>
      <c r="D147" s="331" t="s">
        <v>1060</v>
      </c>
      <c r="E147" s="331" t="s">
        <v>115</v>
      </c>
      <c r="F147" s="244">
        <v>1</v>
      </c>
      <c r="G147" s="210">
        <v>50000</v>
      </c>
      <c r="H147" s="210">
        <f t="shared" si="5"/>
        <v>50000</v>
      </c>
      <c r="I147" s="455"/>
      <c r="J147" s="453"/>
      <c r="K147" s="149"/>
      <c r="L147" s="383"/>
      <c r="M147" s="299"/>
      <c r="N147" s="315"/>
      <c r="O147" s="308"/>
      <c r="P147" s="333"/>
      <c r="Q147" s="312"/>
      <c r="R147" s="158"/>
      <c r="S147" s="158">
        <f t="shared" si="6"/>
        <v>0</v>
      </c>
      <c r="T147" s="351"/>
      <c r="U147" s="243"/>
    </row>
    <row r="148" spans="1:21" ht="17.25" customHeight="1">
      <c r="A148" s="452"/>
      <c r="B148" s="260">
        <v>43049</v>
      </c>
      <c r="C148" s="360" t="s">
        <v>657</v>
      </c>
      <c r="D148" s="253" t="s">
        <v>632</v>
      </c>
      <c r="E148" s="253" t="s">
        <v>29</v>
      </c>
      <c r="F148" s="244">
        <v>1</v>
      </c>
      <c r="G148" s="210">
        <v>199981.04</v>
      </c>
      <c r="H148" s="210">
        <f t="shared" si="5"/>
        <v>199981.04</v>
      </c>
      <c r="I148" s="455"/>
      <c r="J148" s="453"/>
      <c r="K148" s="149"/>
      <c r="L148" s="383"/>
      <c r="M148" s="299"/>
      <c r="N148" s="316"/>
      <c r="O148" s="318"/>
      <c r="P148" s="332"/>
      <c r="Q148" s="312"/>
      <c r="R148" s="158"/>
      <c r="S148" s="158">
        <f t="shared" si="6"/>
        <v>0</v>
      </c>
      <c r="T148" s="351"/>
    </row>
    <row r="149" spans="1:21" ht="17.25" customHeight="1">
      <c r="A149" s="452"/>
      <c r="B149" s="260">
        <v>43049</v>
      </c>
      <c r="C149" s="360" t="s">
        <v>1072</v>
      </c>
      <c r="D149" s="253" t="s">
        <v>994</v>
      </c>
      <c r="E149" s="253" t="s">
        <v>27</v>
      </c>
      <c r="F149" s="244">
        <v>500</v>
      </c>
      <c r="G149" s="210">
        <v>649.1</v>
      </c>
      <c r="H149" s="210">
        <f t="shared" si="5"/>
        <v>324550</v>
      </c>
      <c r="I149" s="455"/>
      <c r="J149" s="453"/>
      <c r="L149" s="383"/>
      <c r="M149" s="299"/>
      <c r="N149" s="316"/>
      <c r="O149" s="318"/>
      <c r="P149" s="332"/>
      <c r="Q149" s="312"/>
      <c r="R149" s="158"/>
      <c r="S149" s="158">
        <f t="shared" si="6"/>
        <v>0</v>
      </c>
      <c r="T149" s="351"/>
    </row>
    <row r="150" spans="1:21" ht="17.25" customHeight="1">
      <c r="A150" s="452"/>
      <c r="B150" s="260">
        <v>43049</v>
      </c>
      <c r="C150" s="360" t="s">
        <v>975</v>
      </c>
      <c r="D150" s="253" t="s">
        <v>995</v>
      </c>
      <c r="E150" s="253" t="s">
        <v>28</v>
      </c>
      <c r="F150" s="244">
        <v>500</v>
      </c>
      <c r="G150" s="210">
        <v>250.17</v>
      </c>
      <c r="H150" s="210">
        <f t="shared" si="5"/>
        <v>125085</v>
      </c>
      <c r="I150" s="455"/>
      <c r="J150" s="453"/>
      <c r="K150" s="149"/>
      <c r="L150" s="383"/>
      <c r="M150" s="299"/>
      <c r="N150" s="316"/>
      <c r="O150" s="318"/>
      <c r="P150" s="332"/>
      <c r="Q150" s="312"/>
      <c r="R150" s="158"/>
      <c r="S150" s="158">
        <f t="shared" si="6"/>
        <v>0</v>
      </c>
      <c r="T150" s="351"/>
    </row>
    <row r="151" spans="1:21" ht="17.25" customHeight="1">
      <c r="A151" s="452"/>
      <c r="B151" s="260">
        <v>43049</v>
      </c>
      <c r="C151" s="360" t="s">
        <v>263</v>
      </c>
      <c r="D151" s="253" t="s">
        <v>698</v>
      </c>
      <c r="E151" s="253" t="s">
        <v>115</v>
      </c>
      <c r="F151" s="244">
        <v>2</v>
      </c>
      <c r="G151" s="210">
        <v>6303.89</v>
      </c>
      <c r="H151" s="210">
        <f t="shared" si="5"/>
        <v>12607.78</v>
      </c>
      <c r="I151" s="455"/>
      <c r="J151" s="453"/>
      <c r="K151" s="149"/>
      <c r="L151" s="383"/>
      <c r="M151" s="299"/>
      <c r="N151" s="316"/>
      <c r="O151" s="318"/>
      <c r="P151" s="332"/>
      <c r="Q151" s="312"/>
      <c r="R151" s="158"/>
      <c r="S151" s="158">
        <f t="shared" si="6"/>
        <v>0</v>
      </c>
      <c r="T151" s="351"/>
    </row>
    <row r="152" spans="1:21" ht="17.25" customHeight="1">
      <c r="A152" s="452"/>
      <c r="B152" s="260">
        <v>43049</v>
      </c>
      <c r="C152" s="360" t="s">
        <v>254</v>
      </c>
      <c r="D152" s="253" t="s">
        <v>255</v>
      </c>
      <c r="E152" s="253" t="s">
        <v>29</v>
      </c>
      <c r="F152" s="244">
        <v>0.5</v>
      </c>
      <c r="G152" s="210">
        <v>36000</v>
      </c>
      <c r="H152" s="210">
        <f t="shared" si="5"/>
        <v>18000</v>
      </c>
      <c r="I152" s="455"/>
      <c r="J152" s="453"/>
      <c r="K152" s="149"/>
      <c r="L152" s="383"/>
      <c r="M152" s="299"/>
      <c r="N152" s="316"/>
      <c r="O152" s="318"/>
      <c r="P152" s="332"/>
      <c r="Q152" s="312"/>
      <c r="R152" s="158"/>
      <c r="S152" s="158">
        <f t="shared" si="6"/>
        <v>0</v>
      </c>
      <c r="T152" s="351"/>
    </row>
    <row r="153" spans="1:21" ht="17.25" customHeight="1">
      <c r="A153" s="452"/>
      <c r="B153" s="260">
        <v>43049</v>
      </c>
      <c r="C153" s="334" t="s">
        <v>264</v>
      </c>
      <c r="D153" s="354" t="s">
        <v>1110</v>
      </c>
      <c r="E153" s="354" t="s">
        <v>28</v>
      </c>
      <c r="F153" s="244">
        <v>400</v>
      </c>
      <c r="G153" s="210">
        <v>200</v>
      </c>
      <c r="H153" s="210">
        <f t="shared" si="5"/>
        <v>80000</v>
      </c>
      <c r="I153" s="455"/>
      <c r="J153" s="453"/>
      <c r="K153" s="149"/>
      <c r="L153" s="383"/>
      <c r="M153" s="299"/>
      <c r="N153" s="316"/>
      <c r="O153" s="318"/>
      <c r="P153" s="332"/>
      <c r="Q153" s="312"/>
      <c r="R153" s="158"/>
      <c r="S153" s="158">
        <f t="shared" si="6"/>
        <v>0</v>
      </c>
      <c r="T153" s="351"/>
    </row>
    <row r="154" spans="1:21" ht="17.25" customHeight="1">
      <c r="A154" s="452"/>
      <c r="B154" s="260">
        <v>43049</v>
      </c>
      <c r="C154" s="334" t="s">
        <v>266</v>
      </c>
      <c r="D154" s="354" t="s">
        <v>267</v>
      </c>
      <c r="E154" s="354" t="s">
        <v>27</v>
      </c>
      <c r="F154" s="244">
        <v>70</v>
      </c>
      <c r="G154" s="210">
        <v>1200</v>
      </c>
      <c r="H154" s="210">
        <f t="shared" si="5"/>
        <v>84000</v>
      </c>
      <c r="I154" s="455"/>
      <c r="J154" s="453"/>
      <c r="K154" s="149"/>
      <c r="L154" s="383"/>
      <c r="M154" s="299"/>
      <c r="N154" s="316"/>
      <c r="O154" s="318"/>
      <c r="P154" s="332"/>
      <c r="Q154" s="312"/>
      <c r="R154" s="158"/>
      <c r="S154" s="158">
        <f t="shared" si="6"/>
        <v>0</v>
      </c>
      <c r="T154" s="351"/>
    </row>
    <row r="155" spans="1:21" ht="17.25" customHeight="1">
      <c r="A155" s="452"/>
      <c r="B155" s="260">
        <v>43049</v>
      </c>
      <c r="C155" s="334" t="s">
        <v>274</v>
      </c>
      <c r="D155" s="354" t="s">
        <v>1111</v>
      </c>
      <c r="E155" s="354" t="s">
        <v>146</v>
      </c>
      <c r="F155" s="244">
        <v>1</v>
      </c>
      <c r="G155" s="210">
        <v>12000</v>
      </c>
      <c r="H155" s="210">
        <f t="shared" si="5"/>
        <v>12000</v>
      </c>
      <c r="I155" s="455"/>
      <c r="J155" s="453"/>
      <c r="L155" s="383"/>
      <c r="M155" s="299"/>
      <c r="N155" s="316"/>
      <c r="O155" s="318"/>
      <c r="P155" s="332"/>
      <c r="Q155" s="312"/>
      <c r="R155" s="158"/>
      <c r="S155" s="158">
        <f t="shared" si="6"/>
        <v>0</v>
      </c>
      <c r="T155" s="351"/>
    </row>
    <row r="156" spans="1:21" ht="17.25" customHeight="1">
      <c r="A156" s="452"/>
      <c r="B156" s="260">
        <v>43049</v>
      </c>
      <c r="C156" s="334" t="s">
        <v>931</v>
      </c>
      <c r="D156" s="354" t="s">
        <v>1070</v>
      </c>
      <c r="E156" s="354" t="s">
        <v>28</v>
      </c>
      <c r="F156" s="244">
        <v>50</v>
      </c>
      <c r="G156" s="210">
        <v>390</v>
      </c>
      <c r="H156" s="210">
        <f t="shared" si="5"/>
        <v>19500</v>
      </c>
      <c r="I156" s="455"/>
      <c r="J156" s="453"/>
      <c r="L156" s="383"/>
      <c r="M156" s="299"/>
      <c r="N156" s="316"/>
      <c r="O156" s="318"/>
      <c r="P156" s="332"/>
      <c r="Q156" s="312"/>
      <c r="R156" s="158"/>
      <c r="S156" s="158">
        <f t="shared" si="6"/>
        <v>0</v>
      </c>
      <c r="T156" s="351"/>
    </row>
    <row r="157" spans="1:21" ht="17.25" customHeight="1">
      <c r="A157" s="452"/>
      <c r="B157" s="260">
        <v>43049</v>
      </c>
      <c r="C157" s="334" t="s">
        <v>922</v>
      </c>
      <c r="D157" s="253" t="s">
        <v>1002</v>
      </c>
      <c r="E157" s="253" t="s">
        <v>27</v>
      </c>
      <c r="F157" s="244">
        <v>100</v>
      </c>
      <c r="G157" s="210">
        <v>390</v>
      </c>
      <c r="H157" s="210">
        <f t="shared" si="5"/>
        <v>39000</v>
      </c>
      <c r="I157" s="455"/>
      <c r="J157" s="453"/>
      <c r="K157" s="149"/>
      <c r="L157" s="383"/>
      <c r="M157" s="299"/>
      <c r="N157" s="316"/>
      <c r="O157" s="318"/>
      <c r="P157" s="312"/>
      <c r="Q157" s="312"/>
      <c r="R157" s="158"/>
      <c r="S157" s="158">
        <f t="shared" si="6"/>
        <v>0</v>
      </c>
      <c r="T157" s="351"/>
    </row>
    <row r="158" spans="1:21" ht="17.25" customHeight="1">
      <c r="A158" s="452"/>
      <c r="B158" s="260">
        <v>43049</v>
      </c>
      <c r="C158" s="334" t="s">
        <v>937</v>
      </c>
      <c r="D158" s="253" t="s">
        <v>1045</v>
      </c>
      <c r="E158" s="253" t="s">
        <v>27</v>
      </c>
      <c r="F158" s="244">
        <v>100</v>
      </c>
      <c r="G158" s="210">
        <v>380.55</v>
      </c>
      <c r="H158" s="210">
        <f t="shared" si="5"/>
        <v>38055</v>
      </c>
      <c r="I158" s="455"/>
      <c r="J158" s="453"/>
      <c r="K158" s="149"/>
      <c r="L158" s="383"/>
      <c r="M158" s="299"/>
      <c r="N158" s="316"/>
      <c r="O158" s="318"/>
      <c r="P158" s="312"/>
      <c r="Q158" s="312"/>
      <c r="R158" s="158"/>
      <c r="S158" s="158">
        <f t="shared" si="6"/>
        <v>0</v>
      </c>
      <c r="T158" s="351"/>
    </row>
    <row r="159" spans="1:21" ht="17.25" customHeight="1">
      <c r="A159" s="452"/>
      <c r="B159" s="260">
        <v>43049</v>
      </c>
      <c r="C159" s="334" t="s">
        <v>638</v>
      </c>
      <c r="D159" s="354" t="s">
        <v>619</v>
      </c>
      <c r="E159" s="354" t="s">
        <v>29</v>
      </c>
      <c r="F159" s="244">
        <v>1</v>
      </c>
      <c r="G159" s="210">
        <v>185902</v>
      </c>
      <c r="H159" s="210">
        <f t="shared" si="5"/>
        <v>185902</v>
      </c>
      <c r="I159" s="455"/>
      <c r="J159" s="453"/>
      <c r="K159" s="149"/>
      <c r="L159" s="383"/>
      <c r="M159" s="299"/>
      <c r="N159" s="316"/>
      <c r="O159" s="318"/>
      <c r="P159" s="312"/>
      <c r="Q159" s="312"/>
      <c r="R159" s="158"/>
      <c r="S159" s="158">
        <f t="shared" si="6"/>
        <v>0</v>
      </c>
      <c r="T159" s="351"/>
    </row>
    <row r="160" spans="1:21" ht="17.25" customHeight="1">
      <c r="A160" s="452"/>
      <c r="B160" s="260">
        <v>43049</v>
      </c>
      <c r="C160" s="334" t="s">
        <v>949</v>
      </c>
      <c r="D160" s="354" t="s">
        <v>957</v>
      </c>
      <c r="E160" s="354" t="s">
        <v>8</v>
      </c>
      <c r="F160" s="244">
        <v>5</v>
      </c>
      <c r="G160" s="210">
        <v>36460</v>
      </c>
      <c r="H160" s="210">
        <f t="shared" si="5"/>
        <v>182300</v>
      </c>
      <c r="I160" s="455"/>
      <c r="J160" s="453"/>
      <c r="K160" s="149"/>
      <c r="L160" s="383"/>
      <c r="M160" s="299"/>
      <c r="N160" s="307"/>
      <c r="O160" s="326"/>
      <c r="P160" s="328"/>
      <c r="Q160" s="312"/>
      <c r="R160" s="158"/>
      <c r="S160" s="158">
        <f t="shared" si="6"/>
        <v>0</v>
      </c>
      <c r="T160" s="351"/>
    </row>
    <row r="161" spans="1:21" ht="17.25" customHeight="1">
      <c r="A161" s="452"/>
      <c r="B161" s="260">
        <v>43049</v>
      </c>
      <c r="C161" s="360" t="s">
        <v>639</v>
      </c>
      <c r="D161" s="354" t="s">
        <v>620</v>
      </c>
      <c r="E161" s="354" t="s">
        <v>146</v>
      </c>
      <c r="F161" s="244">
        <v>5</v>
      </c>
      <c r="G161" s="210">
        <v>27060.97</v>
      </c>
      <c r="H161" s="210">
        <f t="shared" si="5"/>
        <v>135304.85</v>
      </c>
      <c r="I161" s="455"/>
      <c r="J161" s="453"/>
      <c r="K161" s="149"/>
      <c r="L161" s="383"/>
      <c r="M161" s="299"/>
      <c r="N161" s="307"/>
      <c r="O161" s="326"/>
      <c r="P161" s="328"/>
      <c r="Q161" s="312"/>
      <c r="R161" s="158"/>
      <c r="S161" s="158">
        <f t="shared" si="6"/>
        <v>0</v>
      </c>
      <c r="T161" s="351"/>
    </row>
    <row r="162" spans="1:21" ht="17.25" customHeight="1">
      <c r="A162" s="452"/>
      <c r="B162" s="260">
        <v>43049</v>
      </c>
      <c r="C162" s="334" t="s">
        <v>640</v>
      </c>
      <c r="D162" s="354" t="s">
        <v>621</v>
      </c>
      <c r="E162" s="354" t="s">
        <v>622</v>
      </c>
      <c r="F162" s="244">
        <v>10</v>
      </c>
      <c r="G162" s="210">
        <v>9500</v>
      </c>
      <c r="H162" s="210">
        <f t="shared" si="5"/>
        <v>95000</v>
      </c>
      <c r="I162" s="455"/>
      <c r="J162" s="453"/>
      <c r="K162" s="149"/>
      <c r="L162" s="383"/>
      <c r="M162" s="299"/>
      <c r="N162" s="316"/>
      <c r="O162" s="318"/>
      <c r="P162" s="312"/>
      <c r="Q162" s="312"/>
      <c r="R162" s="158"/>
      <c r="S162" s="158">
        <f t="shared" si="6"/>
        <v>0</v>
      </c>
      <c r="T162" s="351"/>
    </row>
    <row r="163" spans="1:21" ht="17.25" customHeight="1">
      <c r="A163" s="452"/>
      <c r="B163" s="260">
        <v>43049</v>
      </c>
      <c r="C163" s="334" t="s">
        <v>907</v>
      </c>
      <c r="D163" s="354" t="s">
        <v>623</v>
      </c>
      <c r="E163" s="354" t="s">
        <v>75</v>
      </c>
      <c r="F163" s="359">
        <v>3</v>
      </c>
      <c r="G163" s="210">
        <v>169235.75</v>
      </c>
      <c r="H163" s="210">
        <f t="shared" si="5"/>
        <v>507707.25</v>
      </c>
      <c r="I163" s="455"/>
      <c r="J163" s="453"/>
      <c r="K163" s="149"/>
      <c r="L163" s="383"/>
      <c r="M163" s="299"/>
      <c r="N163" s="307"/>
      <c r="O163" s="326"/>
      <c r="P163" s="328"/>
      <c r="Q163" s="312"/>
      <c r="R163" s="158"/>
      <c r="S163" s="158">
        <f t="shared" si="6"/>
        <v>0</v>
      </c>
      <c r="T163" s="351"/>
    </row>
    <row r="164" spans="1:21" ht="17.25" customHeight="1">
      <c r="A164" s="452"/>
      <c r="B164" s="260">
        <v>43049</v>
      </c>
      <c r="C164" s="334" t="s">
        <v>943</v>
      </c>
      <c r="D164" s="354" t="s">
        <v>950</v>
      </c>
      <c r="E164" s="354" t="s">
        <v>1076</v>
      </c>
      <c r="F164" s="359">
        <v>2</v>
      </c>
      <c r="G164" s="210">
        <v>8568.68</v>
      </c>
      <c r="H164" s="210">
        <f t="shared" si="5"/>
        <v>17137.36</v>
      </c>
      <c r="I164" s="455"/>
      <c r="J164" s="453"/>
      <c r="K164" s="149"/>
      <c r="L164" s="383"/>
      <c r="M164" s="299"/>
      <c r="N164" s="307"/>
      <c r="O164" s="326"/>
      <c r="P164" s="328"/>
      <c r="Q164" s="312"/>
      <c r="R164" s="158"/>
      <c r="S164" s="158">
        <f t="shared" si="6"/>
        <v>0</v>
      </c>
      <c r="T164" s="351"/>
    </row>
    <row r="165" spans="1:21" ht="17.25" customHeight="1">
      <c r="A165" s="452"/>
      <c r="B165" s="260">
        <v>43049</v>
      </c>
      <c r="C165" s="334" t="s">
        <v>944</v>
      </c>
      <c r="D165" s="354" t="s">
        <v>951</v>
      </c>
      <c r="E165" s="354" t="s">
        <v>1076</v>
      </c>
      <c r="F165" s="359">
        <v>2</v>
      </c>
      <c r="G165" s="210">
        <v>8000</v>
      </c>
      <c r="H165" s="210">
        <f t="shared" si="5"/>
        <v>16000</v>
      </c>
      <c r="I165" s="455"/>
      <c r="J165" s="453"/>
      <c r="K165" s="149"/>
      <c r="L165" s="383"/>
      <c r="M165" s="299"/>
      <c r="N165" s="330"/>
      <c r="O165" s="309"/>
      <c r="P165" s="335"/>
      <c r="Q165" s="312"/>
      <c r="R165" s="158"/>
      <c r="S165" s="158">
        <f t="shared" si="6"/>
        <v>0</v>
      </c>
      <c r="T165" s="351"/>
    </row>
    <row r="166" spans="1:21" ht="17.25" customHeight="1">
      <c r="A166" s="452"/>
      <c r="B166" s="260">
        <v>43049</v>
      </c>
      <c r="C166" s="334" t="s">
        <v>945</v>
      </c>
      <c r="D166" s="354" t="s">
        <v>952</v>
      </c>
      <c r="E166" s="354" t="s">
        <v>1076</v>
      </c>
      <c r="F166" s="359">
        <v>2</v>
      </c>
      <c r="G166" s="210">
        <v>8000</v>
      </c>
      <c r="H166" s="210">
        <f t="shared" si="5"/>
        <v>16000</v>
      </c>
      <c r="I166" s="455"/>
      <c r="J166" s="453"/>
      <c r="K166" s="149"/>
      <c r="L166" s="383"/>
      <c r="M166" s="299"/>
      <c r="N166" s="330"/>
      <c r="O166" s="309"/>
      <c r="P166" s="335"/>
      <c r="Q166" s="312"/>
      <c r="R166" s="158"/>
      <c r="S166" s="158">
        <f t="shared" si="6"/>
        <v>0</v>
      </c>
      <c r="T166" s="351"/>
    </row>
    <row r="167" spans="1:21" ht="17.25" customHeight="1">
      <c r="A167" s="452"/>
      <c r="B167" s="260">
        <v>43049</v>
      </c>
      <c r="C167" s="334" t="s">
        <v>946</v>
      </c>
      <c r="D167" s="354" t="s">
        <v>953</v>
      </c>
      <c r="E167" s="354" t="s">
        <v>1076</v>
      </c>
      <c r="F167" s="359">
        <v>2</v>
      </c>
      <c r="G167" s="210">
        <v>4003.45</v>
      </c>
      <c r="H167" s="210">
        <f t="shared" si="5"/>
        <v>8006.9</v>
      </c>
      <c r="I167" s="455"/>
      <c r="J167" s="453"/>
      <c r="K167" s="149"/>
      <c r="L167" s="383"/>
      <c r="M167" s="299"/>
      <c r="N167" s="330"/>
      <c r="O167" s="309"/>
      <c r="P167" s="328"/>
      <c r="Q167" s="312"/>
      <c r="R167" s="158"/>
      <c r="S167" s="158">
        <f t="shared" si="6"/>
        <v>0</v>
      </c>
      <c r="T167" s="351"/>
    </row>
    <row r="168" spans="1:21" ht="17.25" customHeight="1">
      <c r="A168" s="451"/>
      <c r="B168" s="260">
        <v>43049</v>
      </c>
      <c r="C168" s="334" t="s">
        <v>947</v>
      </c>
      <c r="D168" s="354" t="s">
        <v>954</v>
      </c>
      <c r="E168" s="354" t="s">
        <v>1076</v>
      </c>
      <c r="F168" s="359">
        <v>2</v>
      </c>
      <c r="G168" s="210">
        <v>4260.28</v>
      </c>
      <c r="H168" s="443">
        <f>F168*G168</f>
        <v>8520.56</v>
      </c>
      <c r="I168" s="442"/>
      <c r="J168" s="454"/>
      <c r="K168" s="149"/>
      <c r="L168" s="383"/>
      <c r="M168" s="299"/>
      <c r="N168" s="307"/>
      <c r="O168" s="326"/>
      <c r="P168" s="328"/>
      <c r="Q168" s="312"/>
      <c r="R168" s="158"/>
      <c r="S168" s="158">
        <f t="shared" si="6"/>
        <v>0</v>
      </c>
      <c r="T168" s="351"/>
    </row>
    <row r="169" spans="1:21" ht="17.25" customHeight="1">
      <c r="A169" s="375" t="s">
        <v>1113</v>
      </c>
      <c r="B169" s="260">
        <v>43052</v>
      </c>
      <c r="C169" s="334" t="s">
        <v>1114</v>
      </c>
      <c r="D169" s="354" t="s">
        <v>1115</v>
      </c>
      <c r="E169" s="354" t="s">
        <v>28</v>
      </c>
      <c r="F169" s="359">
        <v>1</v>
      </c>
      <c r="G169" s="210">
        <v>600000</v>
      </c>
      <c r="H169" s="210">
        <v>600000</v>
      </c>
      <c r="I169" s="469">
        <v>600000</v>
      </c>
      <c r="J169" s="470" t="s">
        <v>1112</v>
      </c>
      <c r="K169" s="149"/>
      <c r="L169" s="383"/>
      <c r="M169" s="299"/>
      <c r="N169" s="330"/>
      <c r="O169" s="309"/>
      <c r="P169" s="328"/>
      <c r="Q169" s="312"/>
      <c r="R169" s="158"/>
      <c r="S169" s="158">
        <f t="shared" si="6"/>
        <v>0</v>
      </c>
      <c r="T169" s="351"/>
      <c r="U169" s="243"/>
    </row>
    <row r="170" spans="1:21" ht="17.25" customHeight="1">
      <c r="B170" s="260">
        <v>43052</v>
      </c>
      <c r="C170" s="334" t="s">
        <v>85</v>
      </c>
      <c r="D170" s="354" t="s">
        <v>1118</v>
      </c>
      <c r="E170" s="354" t="s">
        <v>4</v>
      </c>
      <c r="F170" s="359">
        <v>1</v>
      </c>
      <c r="G170" s="311">
        <v>100000</v>
      </c>
      <c r="H170" s="210">
        <f t="shared" ref="H170:H201" si="7">F170*G170</f>
        <v>100000</v>
      </c>
      <c r="J170" s="453"/>
      <c r="K170" s="149"/>
      <c r="L170" s="383"/>
      <c r="M170" s="299"/>
      <c r="N170" s="330"/>
      <c r="O170" s="309"/>
      <c r="P170" s="328"/>
      <c r="Q170" s="338"/>
      <c r="R170" s="158"/>
      <c r="S170" s="158">
        <f t="shared" si="6"/>
        <v>0</v>
      </c>
      <c r="T170" s="351"/>
      <c r="U170" s="243"/>
    </row>
    <row r="171" spans="1:21" ht="17.25" customHeight="1">
      <c r="A171" s="452"/>
      <c r="B171" s="260">
        <v>43052</v>
      </c>
      <c r="C171" s="334" t="s">
        <v>1117</v>
      </c>
      <c r="D171" s="354" t="s">
        <v>1119</v>
      </c>
      <c r="E171" s="354" t="s">
        <v>4</v>
      </c>
      <c r="F171" s="359">
        <v>1</v>
      </c>
      <c r="G171" s="210">
        <v>100000</v>
      </c>
      <c r="H171" s="210">
        <f t="shared" si="7"/>
        <v>100000</v>
      </c>
      <c r="I171" s="455"/>
      <c r="J171" s="453"/>
      <c r="K171" s="149"/>
      <c r="L171" s="383"/>
      <c r="M171" s="299"/>
      <c r="N171" s="316"/>
      <c r="O171" s="318"/>
      <c r="P171" s="312"/>
      <c r="Q171" s="338"/>
      <c r="R171" s="158"/>
      <c r="S171" s="158">
        <f t="shared" si="6"/>
        <v>0</v>
      </c>
      <c r="T171" s="351"/>
      <c r="U171" s="243"/>
    </row>
    <row r="172" spans="1:21" ht="17.25" customHeight="1">
      <c r="A172" s="452"/>
      <c r="B172" s="260">
        <v>43052</v>
      </c>
      <c r="C172" s="334">
        <v>20201318</v>
      </c>
      <c r="D172" s="354" t="s">
        <v>1106</v>
      </c>
      <c r="E172" s="354" t="s">
        <v>1107</v>
      </c>
      <c r="F172" s="359">
        <v>3.4</v>
      </c>
      <c r="G172" s="210">
        <v>45210</v>
      </c>
      <c r="H172" s="449">
        <f t="shared" si="7"/>
        <v>153714</v>
      </c>
      <c r="I172" s="455"/>
      <c r="J172" s="453"/>
      <c r="K172" s="168"/>
      <c r="L172" s="383"/>
      <c r="M172" s="299"/>
      <c r="N172" s="316"/>
      <c r="O172" s="318"/>
      <c r="P172" s="312"/>
      <c r="Q172" s="338"/>
      <c r="R172" s="158"/>
      <c r="S172" s="158">
        <f t="shared" si="6"/>
        <v>0</v>
      </c>
      <c r="T172" s="351"/>
      <c r="U172" s="243"/>
    </row>
    <row r="173" spans="1:21" ht="17.25" customHeight="1">
      <c r="A173" s="452" t="s">
        <v>1116</v>
      </c>
      <c r="B173" s="260">
        <v>43052</v>
      </c>
      <c r="C173" s="334" t="s">
        <v>845</v>
      </c>
      <c r="D173" s="331" t="s">
        <v>1120</v>
      </c>
      <c r="E173" s="331" t="s">
        <v>28</v>
      </c>
      <c r="F173" s="359">
        <v>100</v>
      </c>
      <c r="G173" s="210">
        <v>1400</v>
      </c>
      <c r="H173" s="210">
        <f t="shared" si="7"/>
        <v>140000</v>
      </c>
      <c r="I173" s="455">
        <f>SUM(H170:H176)</f>
        <v>805214</v>
      </c>
      <c r="J173" s="453" t="s">
        <v>1112</v>
      </c>
      <c r="K173" s="168"/>
      <c r="L173" s="383"/>
      <c r="M173" s="299"/>
      <c r="N173" s="307"/>
      <c r="O173" s="326"/>
      <c r="P173" s="328"/>
      <c r="Q173" s="338"/>
      <c r="R173" s="158"/>
      <c r="S173" s="158">
        <f t="shared" si="6"/>
        <v>0</v>
      </c>
      <c r="T173" s="351"/>
      <c r="U173" s="243"/>
    </row>
    <row r="174" spans="1:21" ht="17.25" customHeight="1">
      <c r="A174" s="464"/>
      <c r="B174" s="260">
        <v>43052</v>
      </c>
      <c r="C174" s="334" t="s">
        <v>828</v>
      </c>
      <c r="D174" s="331" t="s">
        <v>347</v>
      </c>
      <c r="E174" s="331" t="s">
        <v>28</v>
      </c>
      <c r="F174" s="359">
        <v>50</v>
      </c>
      <c r="G174" s="327">
        <v>2500</v>
      </c>
      <c r="H174" s="210">
        <f t="shared" si="7"/>
        <v>125000</v>
      </c>
      <c r="I174" s="465"/>
      <c r="J174" s="453"/>
      <c r="K174" s="168"/>
      <c r="L174" s="383"/>
      <c r="M174" s="299"/>
      <c r="N174" s="307"/>
      <c r="O174" s="326"/>
      <c r="P174" s="328"/>
      <c r="Q174" s="338"/>
      <c r="R174" s="158"/>
      <c r="S174" s="158">
        <f t="shared" si="6"/>
        <v>0</v>
      </c>
      <c r="T174" s="351"/>
      <c r="U174" s="243"/>
    </row>
    <row r="175" spans="1:21" ht="17.25" customHeight="1">
      <c r="A175" s="464"/>
      <c r="B175" s="260">
        <v>43052</v>
      </c>
      <c r="C175" s="334" t="s">
        <v>910</v>
      </c>
      <c r="D175" s="331" t="s">
        <v>1121</v>
      </c>
      <c r="E175" s="331" t="s">
        <v>28</v>
      </c>
      <c r="F175" s="359">
        <v>50</v>
      </c>
      <c r="G175" s="327">
        <v>3400</v>
      </c>
      <c r="H175" s="210">
        <f t="shared" si="7"/>
        <v>170000</v>
      </c>
      <c r="I175" s="465"/>
      <c r="J175" s="453"/>
      <c r="K175" s="168"/>
      <c r="L175" s="383"/>
      <c r="M175" s="299"/>
      <c r="N175" s="330"/>
      <c r="O175" s="309"/>
      <c r="P175" s="335"/>
      <c r="Q175" s="338"/>
      <c r="R175" s="158"/>
      <c r="S175" s="158">
        <f t="shared" si="6"/>
        <v>0</v>
      </c>
      <c r="T175" s="351"/>
      <c r="U175" s="243"/>
    </row>
    <row r="176" spans="1:21" ht="17.25" customHeight="1">
      <c r="A176" s="466"/>
      <c r="B176" s="260">
        <v>43052</v>
      </c>
      <c r="C176" s="334" t="s">
        <v>724</v>
      </c>
      <c r="D176" s="331" t="s">
        <v>1122</v>
      </c>
      <c r="E176" s="331" t="s">
        <v>991</v>
      </c>
      <c r="F176" s="359">
        <v>1</v>
      </c>
      <c r="G176" s="327">
        <v>16500</v>
      </c>
      <c r="H176" s="210">
        <f t="shared" si="7"/>
        <v>16500</v>
      </c>
      <c r="I176" s="472"/>
      <c r="J176" s="454"/>
      <c r="K176" s="168"/>
      <c r="L176" s="383"/>
      <c r="M176" s="299"/>
      <c r="N176" s="330"/>
      <c r="O176" s="309"/>
      <c r="P176" s="328"/>
      <c r="Q176" s="338"/>
      <c r="R176" s="158"/>
      <c r="S176" s="158">
        <f t="shared" si="6"/>
        <v>0</v>
      </c>
      <c r="T176" s="351"/>
      <c r="U176" s="243"/>
    </row>
    <row r="177" spans="1:20" ht="17.25" customHeight="1">
      <c r="A177" s="464"/>
      <c r="B177" s="260">
        <v>43052</v>
      </c>
      <c r="C177" s="334" t="s">
        <v>1124</v>
      </c>
      <c r="D177" s="331" t="s">
        <v>1128</v>
      </c>
      <c r="E177" s="331" t="s">
        <v>4</v>
      </c>
      <c r="F177" s="355">
        <v>0.5</v>
      </c>
      <c r="G177" s="327">
        <v>177272</v>
      </c>
      <c r="H177" s="210">
        <f t="shared" si="7"/>
        <v>88636</v>
      </c>
      <c r="I177" s="465"/>
      <c r="J177" s="453"/>
      <c r="K177" s="168"/>
      <c r="L177" s="383"/>
      <c r="M177" s="299"/>
      <c r="N177" s="307"/>
      <c r="O177" s="326"/>
      <c r="P177" s="328"/>
      <c r="Q177" s="338"/>
      <c r="R177" s="158"/>
      <c r="S177" s="158">
        <f t="shared" si="6"/>
        <v>0</v>
      </c>
      <c r="T177" s="351"/>
    </row>
    <row r="178" spans="1:20" ht="17.25" customHeight="1">
      <c r="A178" s="464"/>
      <c r="B178" s="260">
        <v>43052</v>
      </c>
      <c r="C178" s="334" t="s">
        <v>1125</v>
      </c>
      <c r="D178" s="331" t="s">
        <v>1129</v>
      </c>
      <c r="E178" s="331" t="s">
        <v>4</v>
      </c>
      <c r="F178" s="355">
        <v>0.5</v>
      </c>
      <c r="G178" s="327">
        <v>127272</v>
      </c>
      <c r="H178" s="210">
        <f t="shared" si="7"/>
        <v>63636</v>
      </c>
      <c r="I178" s="465"/>
      <c r="J178" s="453"/>
      <c r="K178" s="168"/>
      <c r="L178" s="383"/>
      <c r="M178" s="299"/>
      <c r="N178" s="330"/>
      <c r="O178" s="309"/>
      <c r="P178" s="328"/>
      <c r="Q178" s="338"/>
      <c r="R178" s="158"/>
      <c r="S178" s="158">
        <f t="shared" si="6"/>
        <v>0</v>
      </c>
      <c r="T178" s="351"/>
    </row>
    <row r="179" spans="1:20" ht="17.25" customHeight="1">
      <c r="A179" s="464" t="s">
        <v>1123</v>
      </c>
      <c r="B179" s="260">
        <v>43052</v>
      </c>
      <c r="C179" s="334" t="s">
        <v>1126</v>
      </c>
      <c r="D179" s="331" t="s">
        <v>1130</v>
      </c>
      <c r="E179" s="331" t="s">
        <v>99</v>
      </c>
      <c r="F179" s="355">
        <v>1</v>
      </c>
      <c r="G179" s="327">
        <v>136363</v>
      </c>
      <c r="H179" s="210">
        <f t="shared" si="7"/>
        <v>136363</v>
      </c>
      <c r="I179" s="465">
        <f>SUM(H177:H180)</f>
        <v>312635</v>
      </c>
      <c r="J179" s="453" t="s">
        <v>1112</v>
      </c>
      <c r="K179" s="168"/>
      <c r="L179" s="383"/>
      <c r="M179" s="299"/>
      <c r="N179" s="330"/>
      <c r="O179" s="309"/>
      <c r="P179" s="328"/>
      <c r="Q179" s="338"/>
      <c r="R179" s="158"/>
      <c r="S179" s="158">
        <f t="shared" si="6"/>
        <v>0</v>
      </c>
      <c r="T179" s="351"/>
    </row>
    <row r="180" spans="1:20" ht="17.25" customHeight="1">
      <c r="A180" s="466"/>
      <c r="B180" s="260">
        <v>43052</v>
      </c>
      <c r="C180" s="334" t="s">
        <v>1127</v>
      </c>
      <c r="D180" s="331" t="s">
        <v>1131</v>
      </c>
      <c r="E180" s="331" t="s">
        <v>28</v>
      </c>
      <c r="F180" s="355">
        <v>3</v>
      </c>
      <c r="G180" s="327">
        <v>8000</v>
      </c>
      <c r="H180" s="210">
        <f t="shared" si="7"/>
        <v>24000</v>
      </c>
      <c r="I180" s="472"/>
      <c r="J180" s="454"/>
      <c r="K180" s="168"/>
      <c r="L180" s="383"/>
      <c r="M180" s="299"/>
      <c r="N180" s="307"/>
      <c r="O180" s="326"/>
      <c r="P180" s="328"/>
      <c r="Q180" s="338"/>
      <c r="R180" s="158"/>
      <c r="S180" s="158">
        <f t="shared" si="6"/>
        <v>0</v>
      </c>
      <c r="T180" s="351"/>
    </row>
    <row r="181" spans="1:20" ht="17.25" customHeight="1">
      <c r="A181" s="464"/>
      <c r="B181" s="260">
        <v>43054</v>
      </c>
      <c r="C181" s="334" t="s">
        <v>1133</v>
      </c>
      <c r="D181" s="331" t="s">
        <v>1137</v>
      </c>
      <c r="E181" s="331" t="s">
        <v>29</v>
      </c>
      <c r="F181" s="355">
        <v>2</v>
      </c>
      <c r="G181" s="327">
        <v>95000</v>
      </c>
      <c r="H181" s="210">
        <f t="shared" si="7"/>
        <v>190000</v>
      </c>
      <c r="I181" s="465"/>
      <c r="J181" s="453"/>
      <c r="K181" s="168"/>
      <c r="L181" s="383"/>
      <c r="M181" s="299"/>
      <c r="N181" s="330"/>
      <c r="O181" s="309"/>
      <c r="P181" s="328"/>
      <c r="Q181" s="338"/>
      <c r="R181" s="158"/>
      <c r="S181" s="158">
        <f t="shared" si="6"/>
        <v>0</v>
      </c>
      <c r="T181" s="351"/>
    </row>
    <row r="182" spans="1:20" ht="17.25" customHeight="1">
      <c r="A182" s="464"/>
      <c r="B182" s="260">
        <v>43054</v>
      </c>
      <c r="C182" s="360" t="s">
        <v>411</v>
      </c>
      <c r="D182" s="253" t="s">
        <v>412</v>
      </c>
      <c r="E182" s="253" t="s">
        <v>1014</v>
      </c>
      <c r="F182" s="244">
        <v>5</v>
      </c>
      <c r="G182" s="210">
        <v>9600</v>
      </c>
      <c r="H182" s="210">
        <f t="shared" si="7"/>
        <v>48000</v>
      </c>
      <c r="I182" s="465"/>
      <c r="J182" s="453"/>
      <c r="K182" s="168"/>
      <c r="L182" s="383"/>
      <c r="M182" s="299"/>
      <c r="N182" s="330"/>
      <c r="O182" s="309"/>
      <c r="P182" s="335"/>
      <c r="Q182" s="338"/>
      <c r="R182" s="158"/>
      <c r="S182" s="158">
        <f t="shared" si="6"/>
        <v>0</v>
      </c>
      <c r="T182" s="351"/>
    </row>
    <row r="183" spans="1:20" ht="17.25" customHeight="1">
      <c r="A183" s="464" t="s">
        <v>1132</v>
      </c>
      <c r="B183" s="260">
        <v>43054</v>
      </c>
      <c r="C183" s="360" t="s">
        <v>829</v>
      </c>
      <c r="D183" s="253" t="s">
        <v>314</v>
      </c>
      <c r="E183" s="253" t="s">
        <v>28</v>
      </c>
      <c r="F183" s="244">
        <v>50</v>
      </c>
      <c r="G183" s="210">
        <v>150</v>
      </c>
      <c r="H183" s="210">
        <f t="shared" si="7"/>
        <v>7500</v>
      </c>
      <c r="I183" s="465">
        <f>SUM(H181:H186)</f>
        <v>507734</v>
      </c>
      <c r="J183" s="453" t="s">
        <v>1112</v>
      </c>
      <c r="K183" s="168"/>
      <c r="L183" s="383"/>
      <c r="M183" s="299"/>
      <c r="N183" s="307"/>
      <c r="O183" s="326"/>
      <c r="P183" s="328"/>
      <c r="Q183" s="338"/>
      <c r="R183" s="158"/>
      <c r="S183" s="158">
        <f t="shared" si="6"/>
        <v>0</v>
      </c>
      <c r="T183" s="351"/>
    </row>
    <row r="184" spans="1:20" ht="17.25" customHeight="1">
      <c r="A184" s="464"/>
      <c r="B184" s="260">
        <v>43054</v>
      </c>
      <c r="C184" s="360" t="s">
        <v>1134</v>
      </c>
      <c r="D184" s="253" t="s">
        <v>1138</v>
      </c>
      <c r="E184" s="253" t="s">
        <v>1017</v>
      </c>
      <c r="F184" s="244">
        <v>1</v>
      </c>
      <c r="G184" s="210">
        <v>46780</v>
      </c>
      <c r="H184" s="210">
        <f t="shared" si="7"/>
        <v>46780</v>
      </c>
      <c r="I184" s="465"/>
      <c r="J184" s="453"/>
      <c r="K184" s="168"/>
      <c r="L184" s="383"/>
      <c r="M184" s="299"/>
      <c r="N184" s="330"/>
      <c r="O184" s="309"/>
      <c r="P184" s="328"/>
      <c r="Q184" s="338"/>
      <c r="R184" s="158"/>
      <c r="S184" s="158">
        <f t="shared" si="6"/>
        <v>0</v>
      </c>
      <c r="T184" s="351"/>
    </row>
    <row r="185" spans="1:20" ht="17.25" customHeight="1">
      <c r="A185" s="464"/>
      <c r="B185" s="260">
        <v>43054</v>
      </c>
      <c r="C185" s="360" t="s">
        <v>1135</v>
      </c>
      <c r="D185" s="253" t="s">
        <v>1139</v>
      </c>
      <c r="E185" s="253" t="s">
        <v>1017</v>
      </c>
      <c r="F185" s="244">
        <v>1</v>
      </c>
      <c r="G185" s="210">
        <v>47273</v>
      </c>
      <c r="H185" s="210">
        <f t="shared" si="7"/>
        <v>47273</v>
      </c>
      <c r="I185" s="465"/>
      <c r="J185" s="453"/>
      <c r="K185" s="168"/>
      <c r="L185" s="383"/>
      <c r="M185" s="299"/>
      <c r="N185" s="330"/>
      <c r="O185" s="309"/>
      <c r="P185" s="328"/>
      <c r="Q185" s="338"/>
      <c r="R185" s="158"/>
      <c r="S185" s="158">
        <f t="shared" si="6"/>
        <v>0</v>
      </c>
      <c r="T185" s="351"/>
    </row>
    <row r="186" spans="1:20" ht="17.25" customHeight="1">
      <c r="A186" s="466"/>
      <c r="B186" s="260">
        <v>43054</v>
      </c>
      <c r="C186" s="360" t="s">
        <v>1136</v>
      </c>
      <c r="D186" s="253" t="s">
        <v>1140</v>
      </c>
      <c r="E186" s="253" t="s">
        <v>4</v>
      </c>
      <c r="F186" s="244">
        <v>1</v>
      </c>
      <c r="G186" s="210">
        <v>168181</v>
      </c>
      <c r="H186" s="210">
        <f t="shared" si="7"/>
        <v>168181</v>
      </c>
      <c r="I186" s="472"/>
      <c r="J186" s="454"/>
      <c r="K186" s="168"/>
      <c r="L186" s="383"/>
      <c r="M186" s="299"/>
      <c r="N186" s="316"/>
      <c r="O186" s="318"/>
      <c r="P186" s="312"/>
      <c r="Q186" s="338"/>
      <c r="R186" s="158"/>
      <c r="S186" s="158">
        <f t="shared" si="6"/>
        <v>0</v>
      </c>
      <c r="T186" s="351"/>
    </row>
    <row r="187" spans="1:20" ht="17.25" customHeight="1">
      <c r="A187" s="464"/>
      <c r="B187" s="260">
        <v>43056</v>
      </c>
      <c r="C187" s="360" t="s">
        <v>79</v>
      </c>
      <c r="D187" s="324" t="s">
        <v>3</v>
      </c>
      <c r="E187" s="253" t="s">
        <v>29</v>
      </c>
      <c r="F187" s="244">
        <v>2</v>
      </c>
      <c r="G187" s="210">
        <v>308400</v>
      </c>
      <c r="H187" s="210">
        <f t="shared" si="7"/>
        <v>616800</v>
      </c>
      <c r="I187" s="465"/>
      <c r="J187" s="453"/>
      <c r="K187" s="168"/>
      <c r="L187" s="383"/>
      <c r="M187" s="157"/>
      <c r="N187" s="254"/>
      <c r="O187" s="157"/>
      <c r="P187" s="157"/>
      <c r="Q187" s="338"/>
      <c r="R187" s="158"/>
      <c r="S187" s="158">
        <f t="shared" si="6"/>
        <v>0</v>
      </c>
      <c r="T187" s="351"/>
    </row>
    <row r="188" spans="1:20" ht="17.25" customHeight="1">
      <c r="A188" s="464"/>
      <c r="B188" s="260">
        <v>43056</v>
      </c>
      <c r="C188" s="360" t="s">
        <v>80</v>
      </c>
      <c r="D188" s="283" t="s">
        <v>1144</v>
      </c>
      <c r="E188" s="253" t="s">
        <v>1076</v>
      </c>
      <c r="F188" s="244">
        <v>3</v>
      </c>
      <c r="G188" s="210">
        <v>87454.53</v>
      </c>
      <c r="H188" s="210">
        <f t="shared" si="7"/>
        <v>262363.58999999997</v>
      </c>
      <c r="I188" s="465"/>
      <c r="J188" s="453"/>
      <c r="K188" s="168"/>
      <c r="L188" s="383"/>
      <c r="M188" s="157"/>
      <c r="N188" s="254"/>
      <c r="O188" s="161"/>
      <c r="P188" s="161"/>
      <c r="Q188" s="338"/>
      <c r="R188" s="158"/>
      <c r="S188" s="158">
        <f t="shared" si="6"/>
        <v>0</v>
      </c>
      <c r="T188" s="159"/>
    </row>
    <row r="189" spans="1:20" ht="17.25" customHeight="1">
      <c r="A189" s="464"/>
      <c r="B189" s="260">
        <v>43056</v>
      </c>
      <c r="C189" s="360" t="s">
        <v>82</v>
      </c>
      <c r="D189" s="283" t="s">
        <v>5</v>
      </c>
      <c r="E189" s="253" t="s">
        <v>29</v>
      </c>
      <c r="F189" s="244">
        <v>10</v>
      </c>
      <c r="G189" s="210">
        <v>91847.56</v>
      </c>
      <c r="H189" s="210">
        <f t="shared" si="7"/>
        <v>918475.6</v>
      </c>
      <c r="I189" s="465"/>
      <c r="J189" s="453"/>
      <c r="K189" s="168"/>
      <c r="L189" s="383"/>
      <c r="M189" s="157"/>
      <c r="N189" s="254"/>
      <c r="O189" s="157"/>
      <c r="P189" s="157"/>
      <c r="Q189" s="338"/>
      <c r="R189" s="158"/>
      <c r="S189" s="158">
        <f t="shared" si="6"/>
        <v>0</v>
      </c>
      <c r="T189" s="159"/>
    </row>
    <row r="190" spans="1:20" ht="17.25" customHeight="1">
      <c r="A190" s="464"/>
      <c r="B190" s="260">
        <v>43056</v>
      </c>
      <c r="C190" s="360" t="s">
        <v>83</v>
      </c>
      <c r="D190" s="354" t="s">
        <v>84</v>
      </c>
      <c r="E190" s="253" t="s">
        <v>29</v>
      </c>
      <c r="F190" s="244">
        <v>10</v>
      </c>
      <c r="G190" s="210">
        <v>92727.24</v>
      </c>
      <c r="H190" s="210">
        <f t="shared" si="7"/>
        <v>927272.4</v>
      </c>
      <c r="I190" s="465"/>
      <c r="J190" s="453"/>
      <c r="K190" s="168"/>
      <c r="L190" s="383"/>
      <c r="M190" s="157"/>
      <c r="N190" s="254"/>
      <c r="O190" s="161"/>
      <c r="P190" s="161"/>
      <c r="Q190" s="338"/>
      <c r="R190" s="158"/>
      <c r="S190" s="158">
        <f t="shared" si="6"/>
        <v>0</v>
      </c>
      <c r="T190" s="159"/>
    </row>
    <row r="191" spans="1:20" ht="17.25" customHeight="1">
      <c r="A191" s="464"/>
      <c r="B191" s="260">
        <v>43056</v>
      </c>
      <c r="C191" s="360" t="s">
        <v>93</v>
      </c>
      <c r="D191" s="354" t="s">
        <v>983</v>
      </c>
      <c r="E191" s="253" t="s">
        <v>29</v>
      </c>
      <c r="F191" s="244">
        <v>2</v>
      </c>
      <c r="G191" s="210">
        <v>173000.17</v>
      </c>
      <c r="H191" s="210">
        <f t="shared" si="7"/>
        <v>346000.34</v>
      </c>
      <c r="I191" s="465"/>
      <c r="J191" s="453"/>
      <c r="K191" s="168"/>
      <c r="L191" s="260"/>
      <c r="M191" s="157"/>
      <c r="N191" s="254"/>
      <c r="O191" s="157"/>
      <c r="P191" s="157"/>
      <c r="Q191" s="338"/>
      <c r="R191" s="269"/>
      <c r="S191" s="158">
        <f t="shared" si="6"/>
        <v>0</v>
      </c>
      <c r="T191" s="162"/>
    </row>
    <row r="192" spans="1:20" ht="17.25" customHeight="1">
      <c r="A192" s="464"/>
      <c r="B192" s="260">
        <v>43056</v>
      </c>
      <c r="C192" s="360" t="s">
        <v>64</v>
      </c>
      <c r="D192" s="354" t="s">
        <v>6</v>
      </c>
      <c r="E192" s="253" t="s">
        <v>29</v>
      </c>
      <c r="F192" s="244">
        <v>25</v>
      </c>
      <c r="G192" s="210">
        <v>85000</v>
      </c>
      <c r="H192" s="210">
        <f t="shared" si="7"/>
        <v>2125000</v>
      </c>
      <c r="I192" s="465"/>
      <c r="J192" s="453"/>
      <c r="K192" s="168"/>
      <c r="L192" s="260"/>
      <c r="M192" s="157"/>
      <c r="N192" s="254"/>
      <c r="O192" s="161"/>
      <c r="P192" s="161"/>
      <c r="Q192" s="338"/>
      <c r="R192" s="158"/>
      <c r="S192" s="158">
        <f t="shared" si="6"/>
        <v>0</v>
      </c>
      <c r="T192" s="159"/>
    </row>
    <row r="193" spans="1:20" ht="17.25" customHeight="1">
      <c r="B193" s="260">
        <v>43056</v>
      </c>
      <c r="C193" s="360" t="s">
        <v>95</v>
      </c>
      <c r="D193" s="354" t="s">
        <v>1145</v>
      </c>
      <c r="E193" s="253" t="s">
        <v>29</v>
      </c>
      <c r="F193" s="244">
        <v>20</v>
      </c>
      <c r="G193" s="210">
        <v>145190.84</v>
      </c>
      <c r="H193" s="210">
        <f t="shared" si="7"/>
        <v>2903816.8</v>
      </c>
      <c r="I193" s="465"/>
      <c r="J193" s="453"/>
      <c r="K193" s="168"/>
      <c r="L193" s="260"/>
      <c r="M193" s="157"/>
      <c r="N193" s="254"/>
      <c r="O193" s="157"/>
      <c r="P193" s="157"/>
      <c r="Q193" s="338"/>
      <c r="R193" s="269"/>
      <c r="S193" s="158">
        <f t="shared" si="6"/>
        <v>0</v>
      </c>
      <c r="T193" s="162"/>
    </row>
    <row r="194" spans="1:20" ht="17.25" customHeight="1">
      <c r="A194" s="464"/>
      <c r="B194" s="260">
        <v>43056</v>
      </c>
      <c r="C194" s="360" t="s">
        <v>883</v>
      </c>
      <c r="D194" s="331" t="s">
        <v>884</v>
      </c>
      <c r="E194" s="384" t="s">
        <v>115</v>
      </c>
      <c r="F194" s="244">
        <v>2</v>
      </c>
      <c r="G194" s="210">
        <v>195000</v>
      </c>
      <c r="H194" s="210">
        <f t="shared" si="7"/>
        <v>390000</v>
      </c>
      <c r="I194" s="465"/>
      <c r="J194" s="453"/>
      <c r="K194" s="168"/>
      <c r="L194" s="156"/>
      <c r="M194" s="157"/>
      <c r="N194" s="254"/>
      <c r="O194" s="161"/>
      <c r="P194" s="161"/>
      <c r="Q194" s="338"/>
      <c r="R194" s="158"/>
      <c r="S194" s="158">
        <f t="shared" si="6"/>
        <v>0</v>
      </c>
      <c r="T194" s="159"/>
    </row>
    <row r="195" spans="1:20" ht="17.25" customHeight="1">
      <c r="A195" s="464"/>
      <c r="B195" s="260">
        <v>43056</v>
      </c>
      <c r="C195" s="360" t="s">
        <v>33</v>
      </c>
      <c r="D195" s="331" t="s">
        <v>980</v>
      </c>
      <c r="E195" s="253" t="s">
        <v>146</v>
      </c>
      <c r="F195" s="244">
        <v>24</v>
      </c>
      <c r="G195" s="210">
        <v>45193.1</v>
      </c>
      <c r="H195" s="210">
        <f t="shared" si="7"/>
        <v>1084634.3999999999</v>
      </c>
      <c r="I195" s="465"/>
      <c r="J195" s="453"/>
      <c r="K195" s="168"/>
      <c r="L195" s="177"/>
      <c r="M195" s="157"/>
      <c r="N195" s="254"/>
      <c r="O195" s="157"/>
      <c r="P195" s="157"/>
      <c r="Q195" s="338"/>
      <c r="R195" s="269"/>
      <c r="S195" s="158">
        <f t="shared" si="6"/>
        <v>0</v>
      </c>
      <c r="T195" s="162"/>
    </row>
    <row r="196" spans="1:20" ht="17.25" customHeight="1">
      <c r="A196" s="464"/>
      <c r="B196" s="260">
        <v>43056</v>
      </c>
      <c r="C196" s="360" t="s">
        <v>35</v>
      </c>
      <c r="D196" s="320" t="s">
        <v>36</v>
      </c>
      <c r="E196" s="253" t="s">
        <v>146</v>
      </c>
      <c r="F196" s="244">
        <v>1</v>
      </c>
      <c r="G196" s="210">
        <v>56000</v>
      </c>
      <c r="H196" s="210">
        <f t="shared" si="7"/>
        <v>56000</v>
      </c>
      <c r="I196" s="465"/>
      <c r="J196" s="453"/>
      <c r="K196" s="168"/>
      <c r="L196" s="177"/>
      <c r="M196" s="157"/>
      <c r="N196" s="254"/>
      <c r="O196" s="157"/>
      <c r="P196" s="157"/>
      <c r="Q196" s="338"/>
      <c r="R196" s="269"/>
      <c r="S196" s="158">
        <f t="shared" si="6"/>
        <v>0</v>
      </c>
      <c r="T196" s="162"/>
    </row>
    <row r="197" spans="1:20" ht="17.25" customHeight="1">
      <c r="A197" s="464"/>
      <c r="B197" s="260">
        <v>43056</v>
      </c>
      <c r="C197" s="360" t="s">
        <v>807</v>
      </c>
      <c r="D197" s="331" t="s">
        <v>1004</v>
      </c>
      <c r="E197" s="331" t="s">
        <v>146</v>
      </c>
      <c r="F197" s="244">
        <v>24</v>
      </c>
      <c r="G197" s="210">
        <v>85997.62</v>
      </c>
      <c r="H197" s="210">
        <f t="shared" si="7"/>
        <v>2063942.88</v>
      </c>
      <c r="I197" s="465"/>
      <c r="J197" s="453"/>
      <c r="K197" s="168"/>
      <c r="L197" s="177"/>
      <c r="M197" s="157"/>
      <c r="N197" s="254"/>
      <c r="O197" s="157"/>
      <c r="P197" s="157"/>
      <c r="Q197" s="338"/>
      <c r="R197" s="269"/>
      <c r="S197" s="158">
        <f t="shared" si="6"/>
        <v>0</v>
      </c>
      <c r="T197" s="162"/>
    </row>
    <row r="198" spans="1:20" ht="17.25" customHeight="1">
      <c r="A198" s="464"/>
      <c r="B198" s="260">
        <v>43056</v>
      </c>
      <c r="C198" s="360" t="s">
        <v>37</v>
      </c>
      <c r="D198" s="331" t="s">
        <v>1146</v>
      </c>
      <c r="E198" s="331" t="s">
        <v>29</v>
      </c>
      <c r="F198" s="244">
        <v>5</v>
      </c>
      <c r="G198" s="210">
        <v>82365.2</v>
      </c>
      <c r="H198" s="210">
        <f t="shared" si="7"/>
        <v>411826</v>
      </c>
      <c r="I198" s="465"/>
      <c r="J198" s="453"/>
      <c r="K198" s="168"/>
      <c r="L198" s="177"/>
      <c r="M198" s="157"/>
      <c r="N198" s="254"/>
      <c r="O198" s="157"/>
      <c r="P198" s="157"/>
      <c r="Q198" s="338"/>
      <c r="R198" s="269"/>
      <c r="S198" s="158">
        <f t="shared" si="6"/>
        <v>0</v>
      </c>
      <c r="T198" s="162"/>
    </row>
    <row r="199" spans="1:20" ht="17.25" customHeight="1">
      <c r="A199" s="464"/>
      <c r="B199" s="260">
        <v>43056</v>
      </c>
      <c r="C199" s="334" t="s">
        <v>939</v>
      </c>
      <c r="D199" s="331" t="s">
        <v>1102</v>
      </c>
      <c r="E199" s="331" t="s">
        <v>146</v>
      </c>
      <c r="F199" s="244">
        <v>12</v>
      </c>
      <c r="G199" s="210">
        <v>21000</v>
      </c>
      <c r="H199" s="210">
        <f t="shared" si="7"/>
        <v>252000</v>
      </c>
      <c r="I199" s="465"/>
      <c r="J199" s="453"/>
      <c r="K199" s="168"/>
      <c r="L199" s="177"/>
      <c r="M199" s="157"/>
      <c r="N199" s="160"/>
      <c r="O199" s="161"/>
      <c r="P199" s="161"/>
      <c r="Q199" s="338"/>
      <c r="R199" s="269"/>
      <c r="S199" s="158">
        <f t="shared" si="6"/>
        <v>0</v>
      </c>
      <c r="T199" s="162"/>
    </row>
    <row r="200" spans="1:20" ht="17.25" customHeight="1">
      <c r="A200" s="464"/>
      <c r="B200" s="260">
        <v>43056</v>
      </c>
      <c r="C200" s="334" t="s">
        <v>142</v>
      </c>
      <c r="D200" s="331" t="s">
        <v>1103</v>
      </c>
      <c r="E200" s="331" t="s">
        <v>29</v>
      </c>
      <c r="F200" s="244">
        <v>36</v>
      </c>
      <c r="G200" s="210">
        <v>17899.97</v>
      </c>
      <c r="H200" s="210">
        <f t="shared" si="7"/>
        <v>644398.92000000004</v>
      </c>
      <c r="I200" s="465"/>
      <c r="J200" s="453"/>
      <c r="K200" s="168"/>
      <c r="L200" s="177"/>
      <c r="M200" s="157"/>
      <c r="N200" s="254"/>
      <c r="O200" s="157"/>
      <c r="P200" s="157"/>
      <c r="Q200" s="338"/>
      <c r="R200" s="269"/>
      <c r="S200" s="158">
        <f t="shared" ref="S200:S204" si="8">Q200*R200</f>
        <v>0</v>
      </c>
      <c r="T200" s="162"/>
    </row>
    <row r="201" spans="1:20" ht="17.25" customHeight="1">
      <c r="A201" s="464" t="s">
        <v>1141</v>
      </c>
      <c r="B201" s="260">
        <v>43056</v>
      </c>
      <c r="C201" s="334" t="s">
        <v>765</v>
      </c>
      <c r="D201" s="331" t="s">
        <v>10</v>
      </c>
      <c r="E201" s="331" t="s">
        <v>29</v>
      </c>
      <c r="F201" s="244">
        <v>1</v>
      </c>
      <c r="G201" s="210">
        <v>7000</v>
      </c>
      <c r="H201" s="210">
        <f t="shared" si="7"/>
        <v>7000</v>
      </c>
      <c r="I201" s="465">
        <f>SUM(H187:H230)</f>
        <v>23221606.960000001</v>
      </c>
      <c r="J201" s="453" t="s">
        <v>1112</v>
      </c>
      <c r="K201" s="168"/>
      <c r="L201" s="177"/>
      <c r="M201" s="157"/>
      <c r="N201" s="255"/>
      <c r="O201" s="178"/>
      <c r="P201" s="179"/>
      <c r="Q201" s="338"/>
      <c r="R201" s="269"/>
      <c r="S201" s="158">
        <f t="shared" si="8"/>
        <v>0</v>
      </c>
      <c r="T201" s="162"/>
    </row>
    <row r="202" spans="1:20" ht="17.25" customHeight="1">
      <c r="A202" s="464"/>
      <c r="B202" s="260">
        <v>43056</v>
      </c>
      <c r="C202" s="334" t="s">
        <v>131</v>
      </c>
      <c r="D202" s="331" t="s">
        <v>1147</v>
      </c>
      <c r="E202" s="331" t="s">
        <v>29</v>
      </c>
      <c r="F202" s="244">
        <v>1</v>
      </c>
      <c r="G202" s="210">
        <v>260009.5</v>
      </c>
      <c r="H202" s="210">
        <f t="shared" ref="H202:H233" si="9">F202*G202</f>
        <v>260009.5</v>
      </c>
      <c r="I202" s="465"/>
      <c r="J202" s="454"/>
      <c r="K202" s="168"/>
      <c r="L202" s="177"/>
      <c r="M202" s="157"/>
      <c r="N202" s="254"/>
      <c r="O202" s="157"/>
      <c r="P202" s="157"/>
      <c r="Q202" s="338"/>
      <c r="R202" s="269"/>
      <c r="S202" s="158">
        <f t="shared" si="8"/>
        <v>0</v>
      </c>
      <c r="T202" s="162"/>
    </row>
    <row r="203" spans="1:20" ht="17.25" customHeight="1">
      <c r="A203" s="464"/>
      <c r="B203" s="260">
        <v>43056</v>
      </c>
      <c r="C203" s="334" t="s">
        <v>766</v>
      </c>
      <c r="D203" s="331" t="s">
        <v>11</v>
      </c>
      <c r="E203" s="331" t="s">
        <v>29</v>
      </c>
      <c r="F203" s="244">
        <v>10</v>
      </c>
      <c r="G203" s="210">
        <v>49392.23</v>
      </c>
      <c r="H203" s="210">
        <f t="shared" si="9"/>
        <v>493922.30000000005</v>
      </c>
      <c r="I203" s="465"/>
      <c r="J203" s="453"/>
      <c r="K203" s="168"/>
      <c r="L203" s="177"/>
      <c r="M203" s="157"/>
      <c r="N203" s="281"/>
      <c r="O203" s="157"/>
      <c r="P203" s="157"/>
      <c r="Q203" s="338"/>
      <c r="R203" s="158"/>
      <c r="S203" s="158">
        <f t="shared" si="8"/>
        <v>0</v>
      </c>
      <c r="T203" s="162"/>
    </row>
    <row r="204" spans="1:20" ht="17.25" customHeight="1">
      <c r="A204" s="464"/>
      <c r="B204" s="260">
        <v>43056</v>
      </c>
      <c r="C204" s="334" t="s">
        <v>1142</v>
      </c>
      <c r="D204" s="331" t="s">
        <v>1148</v>
      </c>
      <c r="E204" s="331" t="s">
        <v>29</v>
      </c>
      <c r="F204" s="329">
        <v>1</v>
      </c>
      <c r="G204" s="210">
        <v>78000</v>
      </c>
      <c r="H204" s="210">
        <f t="shared" si="9"/>
        <v>78000</v>
      </c>
      <c r="I204" s="465"/>
      <c r="J204" s="453"/>
      <c r="K204" s="168"/>
      <c r="L204" s="177"/>
      <c r="M204" s="157"/>
      <c r="N204" s="254"/>
      <c r="O204" s="157"/>
      <c r="P204" s="157"/>
      <c r="Q204" s="338"/>
      <c r="R204" s="158"/>
      <c r="S204" s="158">
        <f t="shared" si="8"/>
        <v>0</v>
      </c>
      <c r="T204" s="162"/>
    </row>
    <row r="205" spans="1:20" ht="17.25" customHeight="1">
      <c r="A205" s="464"/>
      <c r="B205" s="260">
        <v>43056</v>
      </c>
      <c r="C205" s="334" t="s">
        <v>135</v>
      </c>
      <c r="D205" s="331" t="s">
        <v>981</v>
      </c>
      <c r="E205" s="331" t="s">
        <v>29</v>
      </c>
      <c r="F205" s="329">
        <v>3</v>
      </c>
      <c r="G205" s="210">
        <v>270000.71999999997</v>
      </c>
      <c r="H205" s="210">
        <f t="shared" si="9"/>
        <v>810002.15999999992</v>
      </c>
      <c r="I205" s="465"/>
      <c r="J205" s="453"/>
      <c r="K205" s="168"/>
      <c r="L205" s="177"/>
      <c r="M205" s="163"/>
      <c r="N205" s="164"/>
      <c r="O205" s="270" t="s">
        <v>474</v>
      </c>
      <c r="P205" s="274"/>
      <c r="Q205" s="339"/>
      <c r="R205" s="275"/>
      <c r="S205" s="275">
        <f>SUM(S6:S204)</f>
        <v>9071778.6999999993</v>
      </c>
      <c r="T205" s="162"/>
    </row>
    <row r="206" spans="1:20" ht="17.25" customHeight="1">
      <c r="A206" s="464"/>
      <c r="B206" s="260">
        <v>43056</v>
      </c>
      <c r="C206" s="334" t="s">
        <v>39</v>
      </c>
      <c r="D206" s="331" t="s">
        <v>1149</v>
      </c>
      <c r="E206" s="331" t="s">
        <v>29</v>
      </c>
      <c r="F206" s="329">
        <v>5</v>
      </c>
      <c r="G206" s="210">
        <v>85000</v>
      </c>
      <c r="H206" s="210">
        <f t="shared" si="9"/>
        <v>425000</v>
      </c>
      <c r="I206" s="465"/>
      <c r="J206" s="453"/>
      <c r="K206" s="168"/>
      <c r="L206" s="185"/>
      <c r="M206" s="181"/>
      <c r="N206" s="182"/>
      <c r="O206" s="181"/>
      <c r="P206" s="181"/>
      <c r="Q206" s="340"/>
      <c r="R206" s="184"/>
      <c r="S206" s="183"/>
      <c r="T206" s="168"/>
    </row>
    <row r="207" spans="1:20" ht="17.25" customHeight="1">
      <c r="A207" s="464"/>
      <c r="B207" s="260">
        <v>43056</v>
      </c>
      <c r="C207" s="334" t="s">
        <v>60</v>
      </c>
      <c r="D207" s="331" t="s">
        <v>1150</v>
      </c>
      <c r="E207" s="331" t="s">
        <v>29</v>
      </c>
      <c r="F207" s="244">
        <v>25</v>
      </c>
      <c r="G207" s="210">
        <v>12500</v>
      </c>
      <c r="H207" s="210">
        <f t="shared" si="9"/>
        <v>312500</v>
      </c>
      <c r="I207" s="465"/>
      <c r="J207" s="453"/>
      <c r="K207" s="168"/>
      <c r="L207" s="156"/>
      <c r="M207" s="157"/>
      <c r="N207" s="314" t="s">
        <v>519</v>
      </c>
      <c r="O207" s="178" t="s">
        <v>520</v>
      </c>
      <c r="P207" s="325" t="s">
        <v>4</v>
      </c>
      <c r="Q207" s="338">
        <f t="shared" ref="Q207:Q224" si="10">SUMIF($N$6:$N$204,N207,$Q$6:$Q$204)</f>
        <v>2</v>
      </c>
      <c r="R207" s="158">
        <f>S207/Q207</f>
        <v>125000</v>
      </c>
      <c r="S207" s="210">
        <f t="shared" ref="S207:S224" si="11">SUMIF($N$6:$N$204,N207,$S$6:$S$204)</f>
        <v>250000</v>
      </c>
      <c r="T207" s="210"/>
    </row>
    <row r="208" spans="1:20" ht="17.25" customHeight="1">
      <c r="A208" s="464"/>
      <c r="B208" s="260">
        <v>43056</v>
      </c>
      <c r="C208" s="334" t="s">
        <v>62</v>
      </c>
      <c r="D208" s="331" t="s">
        <v>1151</v>
      </c>
      <c r="E208" s="331" t="s">
        <v>29</v>
      </c>
      <c r="F208" s="244">
        <v>2</v>
      </c>
      <c r="G208" s="210">
        <v>26000</v>
      </c>
      <c r="H208" s="210">
        <f t="shared" si="9"/>
        <v>52000</v>
      </c>
      <c r="I208" s="465"/>
      <c r="J208" s="453"/>
      <c r="K208" s="168"/>
      <c r="L208" s="156"/>
      <c r="M208" s="157"/>
      <c r="N208" s="314" t="s">
        <v>521</v>
      </c>
      <c r="O208" s="178" t="s">
        <v>522</v>
      </c>
      <c r="P208" s="325" t="s">
        <v>4</v>
      </c>
      <c r="Q208" s="341">
        <f t="shared" si="10"/>
        <v>4</v>
      </c>
      <c r="R208" s="310">
        <f t="shared" ref="R208:R224" si="12">S208/Q208</f>
        <v>118170</v>
      </c>
      <c r="S208" s="311">
        <f t="shared" si="11"/>
        <v>472680</v>
      </c>
      <c r="T208" s="311"/>
    </row>
    <row r="209" spans="1:21" ht="17.25" customHeight="1">
      <c r="A209" s="464"/>
      <c r="B209" s="260">
        <v>43056</v>
      </c>
      <c r="C209" s="334" t="s">
        <v>59</v>
      </c>
      <c r="D209" s="331" t="s">
        <v>1152</v>
      </c>
      <c r="E209" s="331" t="s">
        <v>29</v>
      </c>
      <c r="F209" s="244">
        <v>2</v>
      </c>
      <c r="G209" s="210">
        <v>61571.44</v>
      </c>
      <c r="H209" s="210">
        <f t="shared" si="9"/>
        <v>123142.88</v>
      </c>
      <c r="I209" s="465"/>
      <c r="J209" s="453"/>
      <c r="K209" s="168"/>
      <c r="L209" s="156"/>
      <c r="M209" s="157"/>
      <c r="N209" s="314" t="s">
        <v>523</v>
      </c>
      <c r="O209" s="178" t="s">
        <v>524</v>
      </c>
      <c r="P209" s="325" t="s">
        <v>4</v>
      </c>
      <c r="Q209" s="338">
        <f t="shared" si="10"/>
        <v>8</v>
      </c>
      <c r="R209" s="158">
        <f t="shared" si="12"/>
        <v>97110</v>
      </c>
      <c r="S209" s="210">
        <f t="shared" si="11"/>
        <v>776880</v>
      </c>
      <c r="T209" s="210"/>
      <c r="U209" s="203"/>
    </row>
    <row r="210" spans="1:21" ht="17.25" customHeight="1">
      <c r="A210" s="464"/>
      <c r="B210" s="260">
        <v>43056</v>
      </c>
      <c r="C210" s="334" t="s">
        <v>47</v>
      </c>
      <c r="D210" s="331" t="s">
        <v>727</v>
      </c>
      <c r="E210" s="331" t="s">
        <v>29</v>
      </c>
      <c r="F210" s="355">
        <v>1</v>
      </c>
      <c r="G210" s="210">
        <v>125873.15</v>
      </c>
      <c r="H210" s="210">
        <f t="shared" si="9"/>
        <v>125873.15</v>
      </c>
      <c r="I210" s="465"/>
      <c r="J210" s="453"/>
      <c r="K210" s="168"/>
      <c r="L210" s="156"/>
      <c r="M210" s="157"/>
      <c r="N210" s="314" t="s">
        <v>525</v>
      </c>
      <c r="O210" s="178" t="s">
        <v>526</v>
      </c>
      <c r="P210" s="325" t="s">
        <v>4</v>
      </c>
      <c r="Q210" s="338">
        <f t="shared" si="10"/>
        <v>0</v>
      </c>
      <c r="R210" s="158" t="e">
        <f t="shared" si="12"/>
        <v>#DIV/0!</v>
      </c>
      <c r="S210" s="210">
        <f t="shared" si="11"/>
        <v>0</v>
      </c>
      <c r="T210" s="210"/>
    </row>
    <row r="211" spans="1:21" ht="17.25" customHeight="1">
      <c r="A211" s="464"/>
      <c r="B211" s="260">
        <v>43056</v>
      </c>
      <c r="C211" s="334" t="s">
        <v>790</v>
      </c>
      <c r="D211" s="331" t="s">
        <v>157</v>
      </c>
      <c r="E211" s="331" t="s">
        <v>29</v>
      </c>
      <c r="F211" s="355">
        <v>1</v>
      </c>
      <c r="G211" s="327">
        <v>200000</v>
      </c>
      <c r="H211" s="210">
        <f t="shared" si="9"/>
        <v>200000</v>
      </c>
      <c r="I211" s="465"/>
      <c r="J211" s="453"/>
      <c r="K211" s="168"/>
      <c r="L211" s="156"/>
      <c r="M211" s="157"/>
      <c r="N211" s="314" t="s">
        <v>380</v>
      </c>
      <c r="O211" s="317" t="s">
        <v>381</v>
      </c>
      <c r="P211" s="325" t="s">
        <v>512</v>
      </c>
      <c r="Q211" s="338">
        <f t="shared" si="10"/>
        <v>3000</v>
      </c>
      <c r="R211" s="158">
        <f t="shared" si="12"/>
        <v>2050</v>
      </c>
      <c r="S211" s="210">
        <f t="shared" si="11"/>
        <v>6150000</v>
      </c>
      <c r="T211" s="210"/>
    </row>
    <row r="212" spans="1:21" ht="17.25" customHeight="1">
      <c r="A212" s="464"/>
      <c r="B212" s="260">
        <v>43056</v>
      </c>
      <c r="C212" s="364" t="s">
        <v>1086</v>
      </c>
      <c r="D212" s="323" t="s">
        <v>1104</v>
      </c>
      <c r="E212" s="253" t="s">
        <v>29</v>
      </c>
      <c r="F212" s="355">
        <v>5</v>
      </c>
      <c r="G212" s="327">
        <v>42727.3</v>
      </c>
      <c r="H212" s="210">
        <f t="shared" si="9"/>
        <v>213636.5</v>
      </c>
      <c r="I212" s="402"/>
      <c r="J212" s="453"/>
      <c r="K212" s="168"/>
      <c r="L212" s="156"/>
      <c r="M212" s="157"/>
      <c r="N212" s="315" t="s">
        <v>515</v>
      </c>
      <c r="O212" s="308" t="s">
        <v>516</v>
      </c>
      <c r="P212" s="333" t="s">
        <v>4</v>
      </c>
      <c r="Q212" s="338">
        <f>SUMIF($N$6:$N$204,N212,$Q$6:$Q$204)</f>
        <v>5.6</v>
      </c>
      <c r="R212" s="158">
        <f>S212/Q212</f>
        <v>19904</v>
      </c>
      <c r="S212" s="210">
        <f>SUMIF($N$6:$N$204,N212,$S$6:$S$204)</f>
        <v>111462.39999999999</v>
      </c>
      <c r="T212" s="210"/>
    </row>
    <row r="213" spans="1:21" ht="17.25" customHeight="1">
      <c r="A213" s="464"/>
      <c r="B213" s="260">
        <v>43056</v>
      </c>
      <c r="C213" s="362" t="s">
        <v>771</v>
      </c>
      <c r="D213" s="331" t="s">
        <v>159</v>
      </c>
      <c r="E213" s="384" t="s">
        <v>1010</v>
      </c>
      <c r="F213" s="355">
        <v>20</v>
      </c>
      <c r="G213" s="327">
        <v>47600</v>
      </c>
      <c r="H213" s="210">
        <f t="shared" si="9"/>
        <v>952000</v>
      </c>
      <c r="I213" s="465"/>
      <c r="J213" s="453"/>
      <c r="K213" s="168"/>
      <c r="L213" s="156"/>
      <c r="M213" s="157"/>
      <c r="N213" s="315" t="s">
        <v>527</v>
      </c>
      <c r="O213" s="308" t="s">
        <v>923</v>
      </c>
      <c r="P213" s="333" t="s">
        <v>4</v>
      </c>
      <c r="Q213" s="341">
        <f t="shared" si="10"/>
        <v>2.7</v>
      </c>
      <c r="R213" s="158">
        <f t="shared" si="12"/>
        <v>37406.851851851847</v>
      </c>
      <c r="S213" s="210">
        <f t="shared" si="11"/>
        <v>100998.5</v>
      </c>
      <c r="T213" s="210"/>
    </row>
    <row r="214" spans="1:21" ht="17.25" customHeight="1">
      <c r="A214" s="464"/>
      <c r="B214" s="260">
        <v>43056</v>
      </c>
      <c r="C214" s="362" t="s">
        <v>109</v>
      </c>
      <c r="D214" s="331" t="s">
        <v>1091</v>
      </c>
      <c r="E214" s="384" t="s">
        <v>1009</v>
      </c>
      <c r="F214" s="355">
        <v>10</v>
      </c>
      <c r="G214" s="327">
        <v>54996.46</v>
      </c>
      <c r="H214" s="210">
        <f t="shared" si="9"/>
        <v>549964.6</v>
      </c>
      <c r="I214" s="465"/>
      <c r="J214" s="453"/>
      <c r="K214" s="168"/>
      <c r="L214" s="156"/>
      <c r="M214" s="157"/>
      <c r="N214" s="315" t="s">
        <v>513</v>
      </c>
      <c r="O214" s="308" t="s">
        <v>514</v>
      </c>
      <c r="P214" s="333" t="s">
        <v>4</v>
      </c>
      <c r="Q214" s="338">
        <f t="shared" si="10"/>
        <v>2</v>
      </c>
      <c r="R214" s="158">
        <f t="shared" si="12"/>
        <v>160000</v>
      </c>
      <c r="S214" s="210">
        <f t="shared" si="11"/>
        <v>320000</v>
      </c>
      <c r="T214" s="210"/>
    </row>
    <row r="215" spans="1:21" ht="17.25" customHeight="1">
      <c r="A215" s="474"/>
      <c r="B215" s="260">
        <v>43056</v>
      </c>
      <c r="C215" s="334" t="s">
        <v>1134</v>
      </c>
      <c r="D215" s="331" t="s">
        <v>1138</v>
      </c>
      <c r="E215" s="384" t="s">
        <v>1017</v>
      </c>
      <c r="F215" s="355">
        <v>1</v>
      </c>
      <c r="G215" s="327">
        <v>46780</v>
      </c>
      <c r="H215" s="210">
        <f t="shared" si="9"/>
        <v>46780</v>
      </c>
      <c r="I215" s="402"/>
      <c r="J215" s="453"/>
      <c r="K215" s="168"/>
      <c r="L215" s="156"/>
      <c r="M215" s="157"/>
      <c r="N215" s="315" t="s">
        <v>529</v>
      </c>
      <c r="O215" s="308" t="s">
        <v>530</v>
      </c>
      <c r="P215" s="333" t="s">
        <v>4</v>
      </c>
      <c r="Q215" s="338">
        <f t="shared" si="10"/>
        <v>0</v>
      </c>
      <c r="R215" s="158" t="e">
        <f t="shared" si="12"/>
        <v>#DIV/0!</v>
      </c>
      <c r="S215" s="210">
        <f t="shared" si="11"/>
        <v>0</v>
      </c>
      <c r="T215" s="210"/>
    </row>
    <row r="216" spans="1:21" ht="17.25" customHeight="1">
      <c r="A216" s="452"/>
      <c r="B216" s="260">
        <v>43056</v>
      </c>
      <c r="C216" s="334" t="s">
        <v>1031</v>
      </c>
      <c r="D216" s="331" t="s">
        <v>1033</v>
      </c>
      <c r="E216" s="331" t="s">
        <v>1017</v>
      </c>
      <c r="F216" s="244">
        <v>1</v>
      </c>
      <c r="G216" s="210">
        <v>80900</v>
      </c>
      <c r="H216" s="210">
        <f t="shared" si="9"/>
        <v>80900</v>
      </c>
      <c r="I216" s="471"/>
      <c r="J216" s="453"/>
      <c r="K216" s="168"/>
      <c r="L216" s="156"/>
      <c r="M216" s="157"/>
      <c r="N216" s="315" t="s">
        <v>531</v>
      </c>
      <c r="O216" s="308" t="s">
        <v>532</v>
      </c>
      <c r="P216" s="333" t="s">
        <v>4</v>
      </c>
      <c r="Q216" s="338">
        <f t="shared" si="10"/>
        <v>14.1</v>
      </c>
      <c r="R216" s="158">
        <f t="shared" si="12"/>
        <v>20559.765957446809</v>
      </c>
      <c r="S216" s="210">
        <f t="shared" si="11"/>
        <v>289892.7</v>
      </c>
      <c r="T216" s="210"/>
    </row>
    <row r="217" spans="1:21" ht="17.25" customHeight="1">
      <c r="A217" s="452"/>
      <c r="B217" s="260">
        <v>43056</v>
      </c>
      <c r="C217" s="334" t="s">
        <v>1143</v>
      </c>
      <c r="D217" s="331" t="s">
        <v>1153</v>
      </c>
      <c r="E217" s="331" t="s">
        <v>1017</v>
      </c>
      <c r="F217" s="355">
        <v>4</v>
      </c>
      <c r="G217" s="327">
        <v>28000</v>
      </c>
      <c r="H217" s="210">
        <f t="shared" si="9"/>
        <v>112000</v>
      </c>
      <c r="I217" s="471"/>
      <c r="J217" s="453"/>
      <c r="K217" s="168"/>
      <c r="L217" s="156"/>
      <c r="M217" s="157"/>
      <c r="N217" s="315" t="s">
        <v>533</v>
      </c>
      <c r="O217" s="308" t="s">
        <v>534</v>
      </c>
      <c r="P217" s="333" t="s">
        <v>4</v>
      </c>
      <c r="Q217" s="338">
        <f t="shared" si="10"/>
        <v>0.9</v>
      </c>
      <c r="R217" s="158">
        <f t="shared" si="12"/>
        <v>28571</v>
      </c>
      <c r="S217" s="210">
        <f t="shared" si="11"/>
        <v>25713.9</v>
      </c>
      <c r="T217" s="210"/>
    </row>
    <row r="218" spans="1:21" ht="17.25" customHeight="1">
      <c r="A218" s="452"/>
      <c r="B218" s="260">
        <v>43056</v>
      </c>
      <c r="C218" s="334" t="s">
        <v>121</v>
      </c>
      <c r="D218" s="331" t="s">
        <v>1154</v>
      </c>
      <c r="E218" s="331" t="s">
        <v>29</v>
      </c>
      <c r="F218" s="355">
        <v>5</v>
      </c>
      <c r="G218" s="327">
        <v>83999.96</v>
      </c>
      <c r="H218" s="210">
        <f t="shared" si="9"/>
        <v>419999.80000000005</v>
      </c>
      <c r="I218" s="471"/>
      <c r="J218" s="453"/>
      <c r="K218" s="168"/>
      <c r="L218" s="156"/>
      <c r="M218" s="157"/>
      <c r="N218" s="315" t="s">
        <v>535</v>
      </c>
      <c r="O218" s="308" t="s">
        <v>536</v>
      </c>
      <c r="P218" s="333" t="s">
        <v>4</v>
      </c>
      <c r="Q218" s="338">
        <f t="shared" si="10"/>
        <v>1.8</v>
      </c>
      <c r="R218" s="158">
        <f t="shared" si="12"/>
        <v>25449.111111111109</v>
      </c>
      <c r="S218" s="210">
        <f t="shared" si="11"/>
        <v>45808.4</v>
      </c>
      <c r="T218" s="210"/>
    </row>
    <row r="219" spans="1:21" ht="17.25" customHeight="1">
      <c r="A219" s="452"/>
      <c r="B219" s="260">
        <v>43056</v>
      </c>
      <c r="C219" s="164" t="s">
        <v>802</v>
      </c>
      <c r="D219" s="331" t="s">
        <v>174</v>
      </c>
      <c r="E219" s="331" t="s">
        <v>1017</v>
      </c>
      <c r="F219" s="355">
        <v>2</v>
      </c>
      <c r="G219" s="327">
        <v>280000</v>
      </c>
      <c r="H219" s="210">
        <f t="shared" si="9"/>
        <v>560000</v>
      </c>
      <c r="I219" s="471"/>
      <c r="J219" s="453"/>
      <c r="K219" s="168"/>
      <c r="L219" s="156"/>
      <c r="M219" s="157"/>
      <c r="N219" s="315" t="s">
        <v>537</v>
      </c>
      <c r="O219" s="308" t="s">
        <v>538</v>
      </c>
      <c r="P219" s="333" t="s">
        <v>4</v>
      </c>
      <c r="Q219" s="338">
        <f t="shared" si="10"/>
        <v>2.5</v>
      </c>
      <c r="R219" s="158">
        <f t="shared" si="12"/>
        <v>23714</v>
      </c>
      <c r="S219" s="210">
        <f t="shared" si="11"/>
        <v>59285</v>
      </c>
      <c r="T219" s="210"/>
    </row>
    <row r="220" spans="1:21" ht="17.25" customHeight="1">
      <c r="A220" s="452"/>
      <c r="B220" s="260">
        <v>43056</v>
      </c>
      <c r="C220" s="334">
        <v>30701001</v>
      </c>
      <c r="D220" s="331" t="s">
        <v>1155</v>
      </c>
      <c r="E220" s="331" t="s">
        <v>4</v>
      </c>
      <c r="F220" s="355">
        <v>4</v>
      </c>
      <c r="G220" s="327">
        <v>437371.29</v>
      </c>
      <c r="H220" s="210">
        <f t="shared" si="9"/>
        <v>1749485.16</v>
      </c>
      <c r="I220" s="471"/>
      <c r="J220" s="453"/>
      <c r="K220" s="168"/>
      <c r="L220" s="156"/>
      <c r="M220" s="157"/>
      <c r="N220" s="315" t="s">
        <v>539</v>
      </c>
      <c r="O220" s="308" t="s">
        <v>540</v>
      </c>
      <c r="P220" s="333" t="s">
        <v>4</v>
      </c>
      <c r="Q220" s="338">
        <f t="shared" si="10"/>
        <v>1.1000000000000001</v>
      </c>
      <c r="R220" s="158">
        <f t="shared" si="12"/>
        <v>15714</v>
      </c>
      <c r="S220" s="210">
        <f t="shared" si="11"/>
        <v>17285.400000000001</v>
      </c>
      <c r="T220" s="210"/>
    </row>
    <row r="221" spans="1:21" ht="17.25" customHeight="1">
      <c r="A221" s="452"/>
      <c r="B221" s="260">
        <v>43056</v>
      </c>
      <c r="C221" s="334">
        <v>30701004</v>
      </c>
      <c r="D221" s="331" t="s">
        <v>1022</v>
      </c>
      <c r="E221" s="331" t="s">
        <v>4</v>
      </c>
      <c r="F221" s="357">
        <v>2</v>
      </c>
      <c r="G221" s="327">
        <v>453206.87</v>
      </c>
      <c r="H221" s="210">
        <f t="shared" si="9"/>
        <v>906413.74</v>
      </c>
      <c r="I221" s="471"/>
      <c r="J221" s="453"/>
      <c r="K221" s="168"/>
      <c r="L221" s="156"/>
      <c r="M221" s="157"/>
      <c r="N221" s="315" t="s">
        <v>541</v>
      </c>
      <c r="O221" s="308" t="s">
        <v>542</v>
      </c>
      <c r="P221" s="333" t="s">
        <v>4</v>
      </c>
      <c r="Q221" s="338">
        <f t="shared" si="10"/>
        <v>1.4</v>
      </c>
      <c r="R221" s="158">
        <f t="shared" si="12"/>
        <v>26571.000000000004</v>
      </c>
      <c r="S221" s="210">
        <f t="shared" si="11"/>
        <v>37199.4</v>
      </c>
      <c r="T221" s="210"/>
    </row>
    <row r="222" spans="1:21" ht="17.25" customHeight="1">
      <c r="A222" s="452"/>
      <c r="B222" s="260"/>
      <c r="C222" s="334" t="s">
        <v>967</v>
      </c>
      <c r="D222" s="331" t="s">
        <v>1156</v>
      </c>
      <c r="E222" s="331" t="s">
        <v>28</v>
      </c>
      <c r="F222" s="244">
        <v>100</v>
      </c>
      <c r="G222" s="210">
        <v>1358.15</v>
      </c>
      <c r="H222" s="210">
        <f t="shared" si="9"/>
        <v>135815</v>
      </c>
      <c r="I222" s="471"/>
      <c r="J222" s="453"/>
      <c r="K222" s="168"/>
      <c r="L222" s="156"/>
      <c r="M222" s="157"/>
      <c r="N222" s="315" t="s">
        <v>543</v>
      </c>
      <c r="O222" s="308" t="s">
        <v>544</v>
      </c>
      <c r="P222" s="333" t="s">
        <v>99</v>
      </c>
      <c r="Q222" s="338">
        <f t="shared" si="10"/>
        <v>0</v>
      </c>
      <c r="R222" s="158" t="e">
        <f t="shared" si="12"/>
        <v>#DIV/0!</v>
      </c>
      <c r="S222" s="210">
        <f t="shared" si="11"/>
        <v>0</v>
      </c>
      <c r="T222" s="210"/>
    </row>
    <row r="223" spans="1:21" ht="17.25" customHeight="1">
      <c r="A223" s="452"/>
      <c r="B223" s="260">
        <v>43056</v>
      </c>
      <c r="C223" s="334" t="s">
        <v>851</v>
      </c>
      <c r="D223" s="331" t="s">
        <v>360</v>
      </c>
      <c r="E223" s="331" t="s">
        <v>28</v>
      </c>
      <c r="F223" s="244">
        <v>100</v>
      </c>
      <c r="G223" s="210">
        <v>200</v>
      </c>
      <c r="H223" s="210">
        <f t="shared" si="9"/>
        <v>20000</v>
      </c>
      <c r="I223" s="471"/>
      <c r="J223" s="453"/>
      <c r="K223" s="168"/>
      <c r="L223" s="156"/>
      <c r="M223" s="157"/>
      <c r="N223" s="315" t="s">
        <v>545</v>
      </c>
      <c r="O223" s="308" t="s">
        <v>546</v>
      </c>
      <c r="P223" s="333" t="s">
        <v>4</v>
      </c>
      <c r="Q223" s="338">
        <f t="shared" si="10"/>
        <v>1.8</v>
      </c>
      <c r="R223" s="158">
        <f t="shared" si="12"/>
        <v>45238.000000000007</v>
      </c>
      <c r="S223" s="210">
        <f t="shared" si="11"/>
        <v>81428.400000000009</v>
      </c>
      <c r="T223" s="210"/>
    </row>
    <row r="224" spans="1:21" ht="17.25" customHeight="1">
      <c r="A224" s="452"/>
      <c r="B224" s="260">
        <v>43056</v>
      </c>
      <c r="C224" s="334" t="s">
        <v>910</v>
      </c>
      <c r="D224" s="331" t="s">
        <v>1121</v>
      </c>
      <c r="E224" s="331" t="s">
        <v>28</v>
      </c>
      <c r="F224" s="244">
        <v>50</v>
      </c>
      <c r="G224" s="210">
        <v>3400</v>
      </c>
      <c r="H224" s="210">
        <f t="shared" si="9"/>
        <v>170000</v>
      </c>
      <c r="I224" s="471"/>
      <c r="J224" s="453"/>
      <c r="K224" s="168"/>
      <c r="L224" s="156"/>
      <c r="M224" s="157"/>
      <c r="N224" s="315" t="s">
        <v>669</v>
      </c>
      <c r="O224" s="308" t="s">
        <v>547</v>
      </c>
      <c r="P224" s="333" t="s">
        <v>4</v>
      </c>
      <c r="Q224" s="338">
        <f t="shared" si="10"/>
        <v>1.1000000000000001</v>
      </c>
      <c r="R224" s="158">
        <f t="shared" si="12"/>
        <v>26666</v>
      </c>
      <c r="S224" s="210">
        <f t="shared" si="11"/>
        <v>29332.600000000002</v>
      </c>
      <c r="T224" s="210"/>
    </row>
    <row r="225" spans="1:20" ht="17.25" customHeight="1">
      <c r="A225" s="452"/>
      <c r="B225" s="260">
        <v>43056</v>
      </c>
      <c r="C225" s="334" t="s">
        <v>829</v>
      </c>
      <c r="D225" s="331" t="s">
        <v>314</v>
      </c>
      <c r="E225" s="331" t="s">
        <v>28</v>
      </c>
      <c r="F225" s="244">
        <v>100</v>
      </c>
      <c r="G225" s="210">
        <v>150</v>
      </c>
      <c r="H225" s="210">
        <f t="shared" si="9"/>
        <v>15000</v>
      </c>
      <c r="I225" s="471"/>
      <c r="J225" s="453"/>
      <c r="K225" s="168"/>
      <c r="L225" s="156"/>
      <c r="M225" s="157"/>
      <c r="N225" s="315" t="s">
        <v>758</v>
      </c>
      <c r="O225" s="308" t="s">
        <v>759</v>
      </c>
      <c r="P225" s="333" t="s">
        <v>4</v>
      </c>
      <c r="Q225" s="338">
        <f>SUMIF($N$6:$N$204,N225,$Q$6:$Q$204)</f>
        <v>0</v>
      </c>
      <c r="R225" s="350" t="e">
        <f>IF(S225/Q225=0,0,S225/Q225)</f>
        <v>#DIV/0!</v>
      </c>
      <c r="S225" s="210">
        <f>SUMIF($N$6:$N$204,N225,$S$6:$S$204)</f>
        <v>0</v>
      </c>
      <c r="T225" s="210"/>
    </row>
    <row r="226" spans="1:20" ht="17.25" customHeight="1">
      <c r="A226" s="452"/>
      <c r="B226" s="260">
        <v>43056</v>
      </c>
      <c r="C226" s="334" t="s">
        <v>382</v>
      </c>
      <c r="D226" s="387" t="s">
        <v>383</v>
      </c>
      <c r="E226" s="387" t="s">
        <v>1008</v>
      </c>
      <c r="F226" s="244">
        <v>5</v>
      </c>
      <c r="G226" s="210">
        <v>73000.639999999999</v>
      </c>
      <c r="H226" s="210">
        <f t="shared" si="9"/>
        <v>365003.2</v>
      </c>
      <c r="I226" s="471"/>
      <c r="J226" s="453"/>
      <c r="K226" s="168"/>
      <c r="L226" s="156"/>
      <c r="M226" s="157"/>
      <c r="N226" s="315" t="s">
        <v>760</v>
      </c>
      <c r="O226" s="308" t="s">
        <v>761</v>
      </c>
      <c r="P226" s="333" t="s">
        <v>4</v>
      </c>
      <c r="Q226" s="338">
        <f t="shared" ref="Q226:Q231" si="13">SUMIF($N$6:$N$204,N226,$Q$6:$Q$204)</f>
        <v>0</v>
      </c>
      <c r="R226" s="158" t="e">
        <f t="shared" ref="R226:R231" si="14">S226/Q226</f>
        <v>#DIV/0!</v>
      </c>
      <c r="S226" s="210">
        <f t="shared" ref="S226:S230" si="15">SUMIF($N$6:$N$204,N226,$S$6:$S$204)</f>
        <v>0</v>
      </c>
      <c r="T226" s="210"/>
    </row>
    <row r="227" spans="1:20" ht="17.25" customHeight="1">
      <c r="A227" s="452"/>
      <c r="B227" s="260">
        <v>43056</v>
      </c>
      <c r="C227" s="334" t="s">
        <v>797</v>
      </c>
      <c r="D227" s="331" t="s">
        <v>189</v>
      </c>
      <c r="E227" s="331" t="s">
        <v>4</v>
      </c>
      <c r="F227" s="244">
        <v>5</v>
      </c>
      <c r="G227" s="210">
        <v>70000</v>
      </c>
      <c r="H227" s="210">
        <f t="shared" si="9"/>
        <v>350000</v>
      </c>
      <c r="I227" s="471"/>
      <c r="J227" s="453"/>
      <c r="K227" s="168"/>
      <c r="L227" s="177"/>
      <c r="M227" s="163"/>
      <c r="N227" s="313" t="s">
        <v>825</v>
      </c>
      <c r="O227" s="283" t="s">
        <v>826</v>
      </c>
      <c r="P227" s="283" t="s">
        <v>4</v>
      </c>
      <c r="Q227" s="338">
        <f t="shared" si="13"/>
        <v>0</v>
      </c>
      <c r="R227" s="158">
        <v>0</v>
      </c>
      <c r="S227" s="210">
        <f t="shared" si="15"/>
        <v>0</v>
      </c>
      <c r="T227" s="162"/>
    </row>
    <row r="228" spans="1:20" ht="17.25" customHeight="1">
      <c r="A228" s="452"/>
      <c r="B228" s="260">
        <v>43056</v>
      </c>
      <c r="C228" s="334" t="s">
        <v>772</v>
      </c>
      <c r="D228" s="331" t="s">
        <v>1088</v>
      </c>
      <c r="E228" s="331" t="s">
        <v>1009</v>
      </c>
      <c r="F228" s="244">
        <v>4</v>
      </c>
      <c r="G228" s="210">
        <v>75838.759999999995</v>
      </c>
      <c r="H228" s="210">
        <f t="shared" si="9"/>
        <v>303355.03999999998</v>
      </c>
      <c r="I228" s="471"/>
      <c r="J228" s="453"/>
      <c r="K228" s="168"/>
      <c r="L228" s="156"/>
      <c r="M228" s="157"/>
      <c r="N228" s="315" t="s">
        <v>674</v>
      </c>
      <c r="O228" s="308" t="s">
        <v>601</v>
      </c>
      <c r="P228" s="333" t="s">
        <v>76</v>
      </c>
      <c r="Q228" s="338">
        <f t="shared" si="13"/>
        <v>36</v>
      </c>
      <c r="R228" s="158">
        <f t="shared" si="14"/>
        <v>4863.5</v>
      </c>
      <c r="S228" s="210">
        <f t="shared" si="15"/>
        <v>175086</v>
      </c>
      <c r="T228" s="210"/>
    </row>
    <row r="229" spans="1:20" ht="17.25" customHeight="1">
      <c r="A229" s="451"/>
      <c r="B229" s="260">
        <v>43056</v>
      </c>
      <c r="C229" s="360" t="s">
        <v>1135</v>
      </c>
      <c r="D229" s="331" t="s">
        <v>1139</v>
      </c>
      <c r="E229" s="331" t="s">
        <v>1017</v>
      </c>
      <c r="F229" s="391">
        <v>1</v>
      </c>
      <c r="G229" s="210">
        <v>47273</v>
      </c>
      <c r="H229" s="210">
        <f t="shared" si="9"/>
        <v>47273</v>
      </c>
      <c r="I229" s="442"/>
      <c r="J229" s="454"/>
      <c r="K229" s="168"/>
      <c r="L229" s="156"/>
      <c r="M229" s="157"/>
      <c r="N229" s="315" t="s">
        <v>675</v>
      </c>
      <c r="O229" s="308" t="s">
        <v>613</v>
      </c>
      <c r="P229" s="333" t="s">
        <v>76</v>
      </c>
      <c r="Q229" s="338">
        <f t="shared" si="13"/>
        <v>24</v>
      </c>
      <c r="R229" s="158">
        <f t="shared" si="14"/>
        <v>5363.583333333333</v>
      </c>
      <c r="S229" s="210">
        <f t="shared" si="15"/>
        <v>128726</v>
      </c>
      <c r="T229" s="210"/>
    </row>
    <row r="230" spans="1:20" ht="17.25" customHeight="1">
      <c r="A230" s="473" t="s">
        <v>1157</v>
      </c>
      <c r="B230" s="260">
        <v>43056</v>
      </c>
      <c r="C230" s="172" t="s">
        <v>1158</v>
      </c>
      <c r="D230" s="253" t="s">
        <v>1159</v>
      </c>
      <c r="E230" s="253" t="s">
        <v>964</v>
      </c>
      <c r="F230" s="244">
        <v>1</v>
      </c>
      <c r="G230" s="210">
        <v>334000</v>
      </c>
      <c r="H230" s="210">
        <f t="shared" si="9"/>
        <v>334000</v>
      </c>
      <c r="I230" s="475">
        <f>SUM(H230:H231)</f>
        <v>842000</v>
      </c>
      <c r="J230" s="453" t="s">
        <v>1112</v>
      </c>
      <c r="K230" s="168"/>
      <c r="L230" s="156"/>
      <c r="M230" s="157"/>
      <c r="N230" s="316" t="s">
        <v>673</v>
      </c>
      <c r="O230" s="318" t="s">
        <v>671</v>
      </c>
      <c r="P230" s="332" t="s">
        <v>300</v>
      </c>
      <c r="Q230" s="338">
        <f t="shared" si="13"/>
        <v>0</v>
      </c>
      <c r="R230" s="158">
        <v>0</v>
      </c>
      <c r="S230" s="210">
        <f t="shared" si="15"/>
        <v>0</v>
      </c>
      <c r="T230" s="210"/>
    </row>
    <row r="231" spans="1:20" ht="17.25" customHeight="1">
      <c r="A231" s="451"/>
      <c r="B231" s="260">
        <v>43056</v>
      </c>
      <c r="C231" s="360" t="s">
        <v>961</v>
      </c>
      <c r="D231" s="253" t="s">
        <v>1160</v>
      </c>
      <c r="E231" s="253" t="s">
        <v>964</v>
      </c>
      <c r="F231" s="244">
        <v>1</v>
      </c>
      <c r="G231" s="210">
        <v>508000</v>
      </c>
      <c r="H231" s="210">
        <f t="shared" si="9"/>
        <v>508000</v>
      </c>
      <c r="I231" s="457"/>
      <c r="J231" s="454"/>
      <c r="K231" s="168"/>
      <c r="L231" s="156"/>
      <c r="M231" s="157"/>
      <c r="N231" s="316" t="s">
        <v>678</v>
      </c>
      <c r="O231" s="318" t="s">
        <v>677</v>
      </c>
      <c r="P231" s="332" t="s">
        <v>603</v>
      </c>
      <c r="Q231" s="338">
        <f t="shared" si="13"/>
        <v>0</v>
      </c>
      <c r="R231" s="158" t="e">
        <f t="shared" si="14"/>
        <v>#DIV/0!</v>
      </c>
      <c r="S231" s="210">
        <f>SUMIF($N$6:$N$204,N231,$S$6:$S$204)</f>
        <v>0</v>
      </c>
      <c r="T231" s="210"/>
    </row>
    <row r="232" spans="1:20" ht="17.25" customHeight="1">
      <c r="A232" s="468" t="s">
        <v>1161</v>
      </c>
      <c r="B232" s="260">
        <v>43056</v>
      </c>
      <c r="C232" s="392" t="s">
        <v>513</v>
      </c>
      <c r="D232" s="393" t="s">
        <v>514</v>
      </c>
      <c r="E232" s="394" t="s">
        <v>4</v>
      </c>
      <c r="F232" s="244">
        <v>2</v>
      </c>
      <c r="G232" s="210">
        <v>160000</v>
      </c>
      <c r="H232" s="210">
        <f t="shared" si="9"/>
        <v>320000</v>
      </c>
      <c r="I232" s="467">
        <f>SUM(H232:H236)</f>
        <v>1289155</v>
      </c>
      <c r="J232" s="453" t="s">
        <v>1112</v>
      </c>
      <c r="K232" s="168"/>
      <c r="L232" s="156"/>
      <c r="M232" s="157"/>
      <c r="N232" s="165"/>
      <c r="O232" s="271" t="s">
        <v>474</v>
      </c>
      <c r="P232" s="272"/>
      <c r="Q232" s="342"/>
      <c r="R232" s="273"/>
      <c r="S232" s="266">
        <f>SUM(S206:S231)</f>
        <v>9071778.7000000011</v>
      </c>
      <c r="T232" s="167"/>
    </row>
    <row r="233" spans="1:20" ht="17.25" customHeight="1">
      <c r="A233" s="464"/>
      <c r="B233" s="260">
        <v>43056</v>
      </c>
      <c r="C233" s="395" t="s">
        <v>519</v>
      </c>
      <c r="D233" s="396" t="s">
        <v>520</v>
      </c>
      <c r="E233" s="397" t="s">
        <v>4</v>
      </c>
      <c r="F233" s="244">
        <v>1</v>
      </c>
      <c r="G233" s="210">
        <v>125000</v>
      </c>
      <c r="H233" s="210">
        <f t="shared" si="9"/>
        <v>125000</v>
      </c>
      <c r="I233" s="465"/>
      <c r="J233" s="453"/>
      <c r="K233" s="168"/>
      <c r="L233" s="180"/>
      <c r="M233" s="181"/>
      <c r="N233" s="182"/>
      <c r="O233" s="181"/>
      <c r="P233" s="181"/>
      <c r="Q233" s="340"/>
      <c r="R233" s="184"/>
      <c r="S233" s="183"/>
      <c r="T233" s="168"/>
    </row>
    <row r="234" spans="1:20" ht="17.25" customHeight="1">
      <c r="A234" s="464"/>
      <c r="B234" s="260">
        <v>43056</v>
      </c>
      <c r="C234" s="360" t="s">
        <v>521</v>
      </c>
      <c r="D234" s="253" t="s">
        <v>522</v>
      </c>
      <c r="E234" s="253" t="s">
        <v>4</v>
      </c>
      <c r="F234" s="244">
        <v>2.5</v>
      </c>
      <c r="G234" s="210">
        <v>118170</v>
      </c>
      <c r="H234" s="210">
        <f t="shared" ref="H234:H306" si="16">F234*G234</f>
        <v>295425</v>
      </c>
      <c r="I234" s="465"/>
      <c r="J234" s="453"/>
      <c r="K234" s="168"/>
      <c r="L234" s="180"/>
      <c r="M234" s="181"/>
      <c r="N234" s="182"/>
      <c r="O234" s="181"/>
      <c r="P234" s="181"/>
      <c r="Q234" s="340"/>
      <c r="R234" s="184"/>
      <c r="S234" s="183"/>
      <c r="T234" s="168"/>
    </row>
    <row r="235" spans="1:20" ht="17.25" customHeight="1">
      <c r="A235" s="464"/>
      <c r="B235" s="260">
        <v>43056</v>
      </c>
      <c r="C235" s="360" t="s">
        <v>523</v>
      </c>
      <c r="D235" s="253" t="s">
        <v>524</v>
      </c>
      <c r="E235" s="253" t="s">
        <v>4</v>
      </c>
      <c r="F235" s="244">
        <v>3</v>
      </c>
      <c r="G235" s="210">
        <v>97110</v>
      </c>
      <c r="H235" s="210">
        <f t="shared" si="16"/>
        <v>291330</v>
      </c>
      <c r="I235" s="465"/>
      <c r="J235" s="453"/>
      <c r="K235" s="168"/>
      <c r="L235" s="180"/>
      <c r="M235" s="181"/>
      <c r="N235" s="182"/>
      <c r="O235" s="181"/>
      <c r="P235" s="181"/>
      <c r="Q235" s="340"/>
      <c r="R235" s="184"/>
      <c r="S235" s="183"/>
      <c r="T235" s="168"/>
    </row>
    <row r="236" spans="1:20" ht="17.25" customHeight="1">
      <c r="A236" s="466"/>
      <c r="B236" s="260">
        <v>43056</v>
      </c>
      <c r="C236" s="360" t="s">
        <v>525</v>
      </c>
      <c r="D236" s="253" t="s">
        <v>1019</v>
      </c>
      <c r="E236" s="253" t="s">
        <v>4</v>
      </c>
      <c r="F236" s="244">
        <v>2</v>
      </c>
      <c r="G236" s="210">
        <v>128700</v>
      </c>
      <c r="H236" s="210">
        <f t="shared" si="16"/>
        <v>257400</v>
      </c>
      <c r="I236" s="472"/>
      <c r="J236" s="454"/>
      <c r="K236" s="168"/>
      <c r="L236" s="180"/>
      <c r="M236" s="181"/>
      <c r="N236" s="182"/>
      <c r="O236" s="181"/>
      <c r="P236" s="181"/>
      <c r="Q236" s="340"/>
      <c r="R236" s="184"/>
      <c r="S236" s="183"/>
      <c r="T236" s="168"/>
    </row>
    <row r="237" spans="1:20" ht="17.25" customHeight="1">
      <c r="A237" s="476" t="s">
        <v>1163</v>
      </c>
      <c r="B237" s="260">
        <v>43056</v>
      </c>
      <c r="C237" s="360" t="s">
        <v>445</v>
      </c>
      <c r="D237" s="253" t="s">
        <v>1164</v>
      </c>
      <c r="E237" s="253" t="s">
        <v>1007</v>
      </c>
      <c r="F237" s="244">
        <v>10</v>
      </c>
      <c r="G237" s="210">
        <v>3119.64</v>
      </c>
      <c r="H237" s="210">
        <f t="shared" si="16"/>
        <v>31196.399999999998</v>
      </c>
      <c r="I237" s="477">
        <f>SUM(H237)</f>
        <v>31196.399999999998</v>
      </c>
      <c r="J237" s="470" t="s">
        <v>1162</v>
      </c>
      <c r="K237" s="168"/>
      <c r="L237" s="180"/>
      <c r="M237" s="181"/>
      <c r="N237" s="182"/>
      <c r="O237" s="181"/>
      <c r="P237" s="181"/>
      <c r="Q237" s="340"/>
      <c r="R237" s="184"/>
      <c r="S237" s="183"/>
      <c r="T237" s="168"/>
    </row>
    <row r="238" spans="1:20" ht="17.25" customHeight="1">
      <c r="B238" s="260">
        <v>43056</v>
      </c>
      <c r="C238" s="360" t="s">
        <v>638</v>
      </c>
      <c r="D238" s="253" t="s">
        <v>619</v>
      </c>
      <c r="E238" s="354" t="s">
        <v>4</v>
      </c>
      <c r="F238" s="244">
        <v>1</v>
      </c>
      <c r="G238" s="210">
        <v>184853.6</v>
      </c>
      <c r="H238" s="210">
        <f t="shared" si="16"/>
        <v>184853.6</v>
      </c>
      <c r="K238" s="168"/>
      <c r="L238" s="180"/>
      <c r="M238" s="181"/>
      <c r="N238" s="182"/>
      <c r="O238" s="181"/>
      <c r="P238" s="181"/>
      <c r="Q238" s="340"/>
      <c r="R238" s="184"/>
      <c r="S238" s="183"/>
      <c r="T238" s="168"/>
    </row>
    <row r="239" spans="1:20" ht="17.25" customHeight="1">
      <c r="A239" s="464"/>
      <c r="B239" s="260">
        <v>43056</v>
      </c>
      <c r="C239" s="323" t="s">
        <v>907</v>
      </c>
      <c r="D239" s="398" t="s">
        <v>623</v>
      </c>
      <c r="E239" s="398" t="s">
        <v>1017</v>
      </c>
      <c r="F239" s="244">
        <v>2</v>
      </c>
      <c r="G239" s="210">
        <v>169235.5</v>
      </c>
      <c r="H239" s="210">
        <f t="shared" si="16"/>
        <v>338471</v>
      </c>
      <c r="I239" s="465"/>
      <c r="J239" s="453"/>
      <c r="K239" s="168"/>
      <c r="L239" s="180"/>
      <c r="M239" s="181"/>
      <c r="N239" s="182"/>
      <c r="O239" s="181"/>
      <c r="P239" s="181"/>
      <c r="Q239" s="340"/>
      <c r="R239" s="184"/>
      <c r="S239" s="183"/>
      <c r="T239" s="168"/>
    </row>
    <row r="240" spans="1:20" ht="17.25" customHeight="1">
      <c r="A240" s="464"/>
      <c r="B240" s="260">
        <v>43056</v>
      </c>
      <c r="C240" s="323" t="s">
        <v>1124</v>
      </c>
      <c r="D240" s="398" t="s">
        <v>1128</v>
      </c>
      <c r="E240" s="398" t="s">
        <v>4</v>
      </c>
      <c r="F240" s="244">
        <v>1</v>
      </c>
      <c r="G240" s="210">
        <v>177272</v>
      </c>
      <c r="H240" s="210">
        <f t="shared" si="16"/>
        <v>177272</v>
      </c>
      <c r="I240" s="465"/>
      <c r="J240" s="453"/>
      <c r="K240" s="168"/>
      <c r="L240" s="180"/>
      <c r="M240" s="181"/>
      <c r="N240" s="182"/>
      <c r="O240" s="181"/>
      <c r="P240" s="181"/>
      <c r="Q240" s="340"/>
      <c r="R240" s="184"/>
      <c r="S240" s="183"/>
      <c r="T240" s="168"/>
    </row>
    <row r="241" spans="1:20" ht="17.25" customHeight="1">
      <c r="A241" s="464"/>
      <c r="B241" s="260">
        <v>43056</v>
      </c>
      <c r="C241" s="323" t="s">
        <v>816</v>
      </c>
      <c r="D241" s="398" t="s">
        <v>631</v>
      </c>
      <c r="E241" s="398" t="s">
        <v>4</v>
      </c>
      <c r="F241" s="399">
        <v>1</v>
      </c>
      <c r="G241" s="210">
        <v>110000</v>
      </c>
      <c r="H241" s="210">
        <f t="shared" si="16"/>
        <v>110000</v>
      </c>
      <c r="I241" s="465"/>
      <c r="J241" s="453"/>
      <c r="K241" s="168"/>
      <c r="L241" s="180"/>
      <c r="M241" s="181"/>
      <c r="N241" s="182"/>
      <c r="O241" s="181"/>
      <c r="P241" s="181"/>
      <c r="Q241" s="340"/>
      <c r="R241" s="184"/>
      <c r="S241" s="183"/>
      <c r="T241" s="168"/>
    </row>
    <row r="242" spans="1:20" ht="17.25" customHeight="1">
      <c r="A242" s="464"/>
      <c r="B242" s="260">
        <v>43056</v>
      </c>
      <c r="C242" s="172" t="s">
        <v>1126</v>
      </c>
      <c r="D242" s="173" t="s">
        <v>1130</v>
      </c>
      <c r="E242" s="173" t="s">
        <v>115</v>
      </c>
      <c r="F242" s="244">
        <v>1</v>
      </c>
      <c r="G242" s="210">
        <v>136363</v>
      </c>
      <c r="H242" s="210">
        <f t="shared" si="16"/>
        <v>136363</v>
      </c>
      <c r="I242" s="465"/>
      <c r="J242" s="453"/>
      <c r="K242" s="168"/>
      <c r="L242" s="180"/>
      <c r="M242" s="181"/>
      <c r="N242" s="182"/>
      <c r="O242" s="181"/>
      <c r="P242" s="181"/>
      <c r="Q242" s="340"/>
      <c r="R242" s="184"/>
      <c r="S242" s="183"/>
      <c r="T242" s="168"/>
    </row>
    <row r="243" spans="1:20" ht="17.25" customHeight="1">
      <c r="A243" s="464"/>
      <c r="B243" s="260">
        <v>43056</v>
      </c>
      <c r="C243" s="360" t="s">
        <v>652</v>
      </c>
      <c r="D243" s="253" t="s">
        <v>630</v>
      </c>
      <c r="E243" s="354" t="s">
        <v>28</v>
      </c>
      <c r="F243" s="244">
        <v>50</v>
      </c>
      <c r="G243" s="210">
        <v>5702.1</v>
      </c>
      <c r="H243" s="210">
        <f t="shared" si="16"/>
        <v>285105</v>
      </c>
      <c r="I243" s="465"/>
      <c r="J243" s="453"/>
      <c r="K243" s="168"/>
      <c r="L243" s="180"/>
      <c r="M243" s="181"/>
      <c r="N243" s="182"/>
      <c r="O243" s="181"/>
      <c r="P243" s="181"/>
      <c r="Q243" s="340"/>
      <c r="R243" s="184"/>
      <c r="S243" s="183"/>
      <c r="T243" s="168"/>
    </row>
    <row r="244" spans="1:20" ht="17.25" customHeight="1">
      <c r="A244" s="464"/>
      <c r="B244" s="260">
        <v>43056</v>
      </c>
      <c r="C244" s="360" t="s">
        <v>637</v>
      </c>
      <c r="D244" s="253" t="s">
        <v>1048</v>
      </c>
      <c r="E244" s="354" t="s">
        <v>991</v>
      </c>
      <c r="F244" s="244">
        <v>30</v>
      </c>
      <c r="G244" s="210">
        <v>14628.5</v>
      </c>
      <c r="H244" s="210">
        <f t="shared" si="16"/>
        <v>438855</v>
      </c>
      <c r="I244" s="465"/>
      <c r="J244" s="453"/>
      <c r="K244" s="168"/>
      <c r="L244" s="180"/>
      <c r="M244" s="181"/>
      <c r="N244" s="182"/>
      <c r="O244" s="181"/>
      <c r="P244" s="181"/>
      <c r="Q244" s="340"/>
      <c r="R244" s="184"/>
      <c r="S244" s="183"/>
      <c r="T244" s="168"/>
    </row>
    <row r="245" spans="1:20" ht="17.25" customHeight="1">
      <c r="A245" s="464"/>
      <c r="B245" s="260">
        <v>43056</v>
      </c>
      <c r="C245" s="360" t="s">
        <v>411</v>
      </c>
      <c r="D245" s="253" t="s">
        <v>412</v>
      </c>
      <c r="E245" s="354" t="s">
        <v>1014</v>
      </c>
      <c r="F245" s="244">
        <v>15</v>
      </c>
      <c r="G245" s="210">
        <v>9600</v>
      </c>
      <c r="H245" s="210">
        <f t="shared" si="16"/>
        <v>144000</v>
      </c>
      <c r="I245" s="465"/>
      <c r="J245" s="453"/>
      <c r="K245" s="168"/>
      <c r="L245" s="180"/>
      <c r="M245" s="181"/>
      <c r="N245" s="182"/>
      <c r="O245" s="181"/>
      <c r="P245" s="181"/>
      <c r="Q245" s="340"/>
      <c r="R245" s="184"/>
      <c r="S245" s="183"/>
      <c r="T245" s="168"/>
    </row>
    <row r="246" spans="1:20" ht="17.25" customHeight="1">
      <c r="A246" s="464"/>
      <c r="B246" s="260">
        <v>43056</v>
      </c>
      <c r="C246" s="360" t="s">
        <v>421</v>
      </c>
      <c r="D246" s="253" t="s">
        <v>422</v>
      </c>
      <c r="E246" s="354" t="s">
        <v>29</v>
      </c>
      <c r="F246" s="244">
        <v>2</v>
      </c>
      <c r="G246" s="210">
        <v>28003.82</v>
      </c>
      <c r="H246" s="210">
        <f t="shared" si="16"/>
        <v>56007.64</v>
      </c>
      <c r="I246" s="465"/>
      <c r="J246" s="453"/>
      <c r="K246" s="168"/>
      <c r="L246" s="180"/>
      <c r="M246" s="181"/>
      <c r="N246" s="186"/>
      <c r="O246" s="181"/>
      <c r="P246" s="181"/>
      <c r="Q246" s="340"/>
      <c r="R246" s="184"/>
      <c r="S246" s="183"/>
      <c r="T246" s="168"/>
    </row>
    <row r="247" spans="1:20" ht="17.25" customHeight="1">
      <c r="A247" s="464"/>
      <c r="B247" s="260">
        <v>43056</v>
      </c>
      <c r="C247" s="360" t="s">
        <v>764</v>
      </c>
      <c r="D247" s="354" t="s">
        <v>151</v>
      </c>
      <c r="E247" s="354" t="s">
        <v>146</v>
      </c>
      <c r="F247" s="244">
        <v>12</v>
      </c>
      <c r="G247" s="210">
        <v>53008.21</v>
      </c>
      <c r="H247" s="210">
        <f t="shared" si="16"/>
        <v>636098.52</v>
      </c>
      <c r="I247" s="465"/>
      <c r="J247" s="453"/>
      <c r="K247" s="168"/>
      <c r="L247" s="180"/>
      <c r="M247" s="181"/>
      <c r="N247" s="187"/>
      <c r="O247" s="181"/>
      <c r="P247" s="181"/>
      <c r="Q247" s="340"/>
      <c r="R247" s="184"/>
      <c r="S247" s="183"/>
      <c r="T247" s="168"/>
    </row>
    <row r="248" spans="1:20" ht="17.25" customHeight="1">
      <c r="A248" s="464"/>
      <c r="B248" s="260">
        <v>43056</v>
      </c>
      <c r="C248" s="360" t="s">
        <v>822</v>
      </c>
      <c r="D248" s="354" t="s">
        <v>1049</v>
      </c>
      <c r="E248" s="354" t="s">
        <v>1076</v>
      </c>
      <c r="F248" s="244">
        <v>1</v>
      </c>
      <c r="G248" s="210">
        <v>72758.820000000007</v>
      </c>
      <c r="H248" s="210">
        <f t="shared" si="16"/>
        <v>72758.820000000007</v>
      </c>
      <c r="I248" s="465"/>
      <c r="J248" s="453"/>
      <c r="K248" s="168"/>
      <c r="L248" s="180"/>
      <c r="M248" s="181"/>
      <c r="N248" s="182"/>
      <c r="O248" s="181"/>
      <c r="P248" s="181"/>
      <c r="Q248" s="340"/>
      <c r="R248" s="184"/>
      <c r="S248" s="183"/>
      <c r="T248" s="168"/>
    </row>
    <row r="249" spans="1:20" ht="17.25" customHeight="1">
      <c r="A249" s="464"/>
      <c r="B249" s="260">
        <v>43056</v>
      </c>
      <c r="C249" s="360" t="s">
        <v>653</v>
      </c>
      <c r="D249" s="331" t="s">
        <v>1026</v>
      </c>
      <c r="E249" s="384" t="s">
        <v>1076</v>
      </c>
      <c r="F249" s="244">
        <v>1</v>
      </c>
      <c r="G249" s="210">
        <v>72659.460000000006</v>
      </c>
      <c r="H249" s="210">
        <f t="shared" si="16"/>
        <v>72659.460000000006</v>
      </c>
      <c r="I249" s="465"/>
      <c r="J249" s="453"/>
      <c r="K249" s="168"/>
      <c r="L249" s="180"/>
      <c r="M249" s="181"/>
      <c r="N249" s="182"/>
      <c r="O249" s="181"/>
      <c r="P249" s="181"/>
      <c r="Q249" s="340"/>
      <c r="R249" s="184"/>
      <c r="S249" s="183"/>
      <c r="T249" s="168"/>
    </row>
    <row r="250" spans="1:20" ht="17.25" customHeight="1">
      <c r="A250" s="464"/>
      <c r="B250" s="260">
        <v>43056</v>
      </c>
      <c r="C250" s="360" t="s">
        <v>656</v>
      </c>
      <c r="D250" s="331" t="s">
        <v>655</v>
      </c>
      <c r="E250" s="384" t="s">
        <v>1076</v>
      </c>
      <c r="F250" s="244">
        <v>2</v>
      </c>
      <c r="G250" s="210">
        <v>72604</v>
      </c>
      <c r="H250" s="210">
        <f t="shared" si="16"/>
        <v>145208</v>
      </c>
      <c r="I250" s="465"/>
      <c r="J250" s="453"/>
      <c r="K250" s="168"/>
      <c r="L250" s="180"/>
      <c r="M250" s="181"/>
      <c r="N250" s="187"/>
      <c r="O250" s="181"/>
      <c r="P250" s="181"/>
      <c r="Q250" s="340"/>
      <c r="R250" s="184"/>
      <c r="S250" s="183"/>
      <c r="T250" s="168"/>
    </row>
    <row r="251" spans="1:20" ht="17.25" customHeight="1">
      <c r="A251" s="464" t="s">
        <v>1165</v>
      </c>
      <c r="B251" s="260">
        <v>43056</v>
      </c>
      <c r="C251" s="362" t="s">
        <v>209</v>
      </c>
      <c r="D251" s="331" t="s">
        <v>1050</v>
      </c>
      <c r="E251" s="384" t="s">
        <v>4</v>
      </c>
      <c r="F251" s="244">
        <v>2</v>
      </c>
      <c r="G251" s="210">
        <v>49075.14</v>
      </c>
      <c r="H251" s="210">
        <f t="shared" si="16"/>
        <v>98150.28</v>
      </c>
      <c r="I251" s="465">
        <f>SUM(H238:H261)</f>
        <v>4237340.9000000004</v>
      </c>
      <c r="J251" s="453" t="s">
        <v>1112</v>
      </c>
      <c r="K251" s="168"/>
      <c r="L251" s="180"/>
      <c r="M251" s="181"/>
      <c r="N251" s="187"/>
      <c r="O251" s="181"/>
      <c r="P251" s="181"/>
      <c r="Q251" s="340"/>
      <c r="R251" s="184"/>
      <c r="S251" s="183"/>
      <c r="T251" s="168"/>
    </row>
    <row r="252" spans="1:20" ht="17.25" customHeight="1">
      <c r="A252" s="464"/>
      <c r="B252" s="260">
        <v>43056</v>
      </c>
      <c r="C252" s="362" t="s">
        <v>211</v>
      </c>
      <c r="D252" s="331" t="s">
        <v>1166</v>
      </c>
      <c r="E252" s="384" t="s">
        <v>4</v>
      </c>
      <c r="F252" s="244">
        <v>1</v>
      </c>
      <c r="G252" s="210">
        <v>48999.24</v>
      </c>
      <c r="H252" s="210">
        <f t="shared" si="16"/>
        <v>48999.24</v>
      </c>
      <c r="I252" s="465"/>
      <c r="J252" s="453"/>
      <c r="K252" s="168"/>
      <c r="L252" s="180"/>
      <c r="M252" s="188"/>
      <c r="N252" s="189"/>
      <c r="O252" s="190"/>
      <c r="P252" s="190"/>
      <c r="Q252" s="343"/>
      <c r="R252" s="192"/>
      <c r="S252" s="191"/>
      <c r="T252" s="168"/>
    </row>
    <row r="253" spans="1:20" s="170" customFormat="1" ht="15.75" customHeight="1">
      <c r="A253" s="464"/>
      <c r="B253" s="260">
        <v>43056</v>
      </c>
      <c r="C253" s="386" t="s">
        <v>812</v>
      </c>
      <c r="D253" s="387" t="s">
        <v>1054</v>
      </c>
      <c r="E253" s="388" t="s">
        <v>28</v>
      </c>
      <c r="F253" s="244">
        <v>100</v>
      </c>
      <c r="G253" s="210">
        <v>4143</v>
      </c>
      <c r="H253" s="210">
        <f t="shared" si="16"/>
        <v>414300</v>
      </c>
      <c r="I253" s="465"/>
      <c r="J253" s="453"/>
      <c r="K253" s="169"/>
      <c r="L253" s="180"/>
      <c r="M253" s="181"/>
      <c r="N253" s="193"/>
      <c r="O253" s="194"/>
      <c r="P253" s="194"/>
      <c r="Q253" s="344"/>
      <c r="R253" s="196"/>
      <c r="S253" s="195"/>
      <c r="T253" s="169"/>
    </row>
    <row r="254" spans="1:20">
      <c r="A254" s="464"/>
      <c r="B254" s="260">
        <v>43056</v>
      </c>
      <c r="C254" s="334" t="s">
        <v>248</v>
      </c>
      <c r="D254" s="331" t="s">
        <v>1055</v>
      </c>
      <c r="E254" s="331" t="s">
        <v>28</v>
      </c>
      <c r="F254" s="244">
        <v>100</v>
      </c>
      <c r="G254" s="210">
        <v>1990</v>
      </c>
      <c r="H254" s="210">
        <f t="shared" si="16"/>
        <v>199000</v>
      </c>
      <c r="I254" s="465"/>
      <c r="J254" s="453"/>
      <c r="L254" s="180"/>
      <c r="M254" s="197"/>
      <c r="N254" s="193"/>
      <c r="O254" s="198"/>
      <c r="P254" s="198"/>
      <c r="Q254" s="345"/>
      <c r="R254" s="200"/>
      <c r="S254" s="199"/>
      <c r="T254" s="166"/>
    </row>
    <row r="255" spans="1:20">
      <c r="A255" s="464"/>
      <c r="B255" s="260">
        <v>43056</v>
      </c>
      <c r="C255" s="334" t="s">
        <v>250</v>
      </c>
      <c r="D255" s="331" t="s">
        <v>1057</v>
      </c>
      <c r="E255" s="331" t="s">
        <v>28</v>
      </c>
      <c r="F255" s="244">
        <v>200</v>
      </c>
      <c r="G255" s="210">
        <v>1356.21</v>
      </c>
      <c r="H255" s="210">
        <f t="shared" si="16"/>
        <v>271242</v>
      </c>
      <c r="I255" s="465"/>
      <c r="J255" s="453"/>
      <c r="L255" s="180"/>
      <c r="M255" s="197"/>
      <c r="N255" s="193"/>
      <c r="O255" s="198"/>
      <c r="P255" s="198"/>
      <c r="Q255" s="345"/>
      <c r="R255" s="200"/>
      <c r="S255" s="199"/>
      <c r="T255" s="166"/>
    </row>
    <row r="256" spans="1:20">
      <c r="A256" s="464"/>
      <c r="B256" s="260">
        <v>43056</v>
      </c>
      <c r="C256" s="334" t="s">
        <v>252</v>
      </c>
      <c r="D256" s="331" t="s">
        <v>1056</v>
      </c>
      <c r="E256" s="331" t="s">
        <v>28</v>
      </c>
      <c r="F256" s="355">
        <v>200</v>
      </c>
      <c r="G256" s="210">
        <v>1120</v>
      </c>
      <c r="H256" s="210">
        <f t="shared" si="16"/>
        <v>224000</v>
      </c>
      <c r="I256" s="465"/>
      <c r="J256" s="453"/>
      <c r="L256" s="180"/>
      <c r="M256" s="197"/>
      <c r="N256" s="193"/>
      <c r="O256" s="198"/>
      <c r="P256" s="198"/>
      <c r="Q256" s="346"/>
      <c r="R256" s="202"/>
      <c r="S256" s="201"/>
      <c r="T256" s="166"/>
    </row>
    <row r="257" spans="1:20">
      <c r="A257" s="464"/>
      <c r="B257" s="260">
        <v>43056</v>
      </c>
      <c r="C257" s="334" t="s">
        <v>264</v>
      </c>
      <c r="D257" s="331" t="s">
        <v>1064</v>
      </c>
      <c r="E257" s="331" t="s">
        <v>28</v>
      </c>
      <c r="F257" s="355">
        <v>400</v>
      </c>
      <c r="G257" s="210">
        <v>200</v>
      </c>
      <c r="H257" s="210">
        <f t="shared" si="16"/>
        <v>80000</v>
      </c>
      <c r="I257" s="465"/>
      <c r="J257" s="453"/>
      <c r="L257" s="203"/>
      <c r="M257" s="204"/>
      <c r="N257" s="205"/>
      <c r="O257" s="206"/>
      <c r="P257" s="206"/>
      <c r="Q257" s="347"/>
      <c r="R257" s="208"/>
      <c r="S257" s="207"/>
      <c r="T257" s="209"/>
    </row>
    <row r="258" spans="1:20">
      <c r="A258" s="464"/>
      <c r="B258" s="260">
        <v>43056</v>
      </c>
      <c r="C258" s="334" t="s">
        <v>274</v>
      </c>
      <c r="D258" s="331" t="s">
        <v>1111</v>
      </c>
      <c r="E258" s="331" t="s">
        <v>146</v>
      </c>
      <c r="F258" s="355">
        <v>1</v>
      </c>
      <c r="G258" s="210">
        <v>11993.91</v>
      </c>
      <c r="H258" s="210">
        <f t="shared" si="16"/>
        <v>11993.91</v>
      </c>
      <c r="I258" s="465"/>
      <c r="J258" s="453"/>
      <c r="L258" s="203"/>
      <c r="M258" s="204"/>
      <c r="N258" s="205"/>
      <c r="O258" s="206"/>
      <c r="P258" s="206"/>
      <c r="Q258" s="347"/>
      <c r="R258" s="208"/>
      <c r="S258" s="207"/>
      <c r="T258" s="209"/>
    </row>
    <row r="259" spans="1:20">
      <c r="A259" s="464"/>
      <c r="B259" s="260">
        <v>43056</v>
      </c>
      <c r="C259" s="334" t="s">
        <v>276</v>
      </c>
      <c r="D259" s="331" t="s">
        <v>1068</v>
      </c>
      <c r="E259" s="331" t="s">
        <v>146</v>
      </c>
      <c r="F259" s="355">
        <v>1</v>
      </c>
      <c r="G259" s="210">
        <v>12003.43</v>
      </c>
      <c r="H259" s="210">
        <f t="shared" si="16"/>
        <v>12003.43</v>
      </c>
      <c r="I259" s="465"/>
      <c r="J259" s="453"/>
      <c r="L259" s="203"/>
      <c r="M259" s="204"/>
      <c r="N259" s="205"/>
      <c r="O259" s="206"/>
      <c r="P259" s="206"/>
      <c r="Q259" s="347"/>
      <c r="R259" s="208"/>
      <c r="S259" s="207"/>
      <c r="T259" s="209"/>
    </row>
    <row r="260" spans="1:20">
      <c r="A260" s="464"/>
      <c r="B260" s="260">
        <v>43056</v>
      </c>
      <c r="C260" s="334" t="s">
        <v>715</v>
      </c>
      <c r="D260" s="331" t="s">
        <v>717</v>
      </c>
      <c r="E260" s="331" t="s">
        <v>115</v>
      </c>
      <c r="F260" s="355">
        <v>10</v>
      </c>
      <c r="G260" s="210">
        <v>6000</v>
      </c>
      <c r="H260" s="210">
        <f t="shared" si="16"/>
        <v>60000</v>
      </c>
      <c r="I260" s="465"/>
      <c r="J260" s="453"/>
      <c r="L260" s="203"/>
      <c r="M260" s="204"/>
      <c r="N260" s="205"/>
      <c r="O260" s="206"/>
      <c r="P260" s="206"/>
      <c r="Q260" s="347"/>
      <c r="R260" s="208"/>
      <c r="S260" s="207"/>
      <c r="T260" s="209"/>
    </row>
    <row r="261" spans="1:20">
      <c r="A261" s="466"/>
      <c r="B261" s="260">
        <v>43056</v>
      </c>
      <c r="C261" s="334" t="s">
        <v>636</v>
      </c>
      <c r="D261" s="331" t="s">
        <v>616</v>
      </c>
      <c r="E261" s="331" t="s">
        <v>617</v>
      </c>
      <c r="F261" s="355">
        <v>5</v>
      </c>
      <c r="G261" s="210">
        <v>4000</v>
      </c>
      <c r="H261" s="210">
        <f t="shared" si="16"/>
        <v>20000</v>
      </c>
      <c r="I261" s="472"/>
      <c r="J261" s="454"/>
      <c r="L261" s="203"/>
      <c r="M261" s="204"/>
      <c r="N261" s="205"/>
      <c r="O261" s="206"/>
      <c r="P261" s="206"/>
      <c r="Q261" s="347"/>
      <c r="R261" s="208"/>
      <c r="S261" s="207"/>
      <c r="T261" s="209"/>
    </row>
    <row r="262" spans="1:20">
      <c r="A262" s="464"/>
      <c r="B262" s="260">
        <v>43060</v>
      </c>
      <c r="C262" s="334" t="s">
        <v>1136</v>
      </c>
      <c r="D262" s="331" t="s">
        <v>1140</v>
      </c>
      <c r="E262" s="331" t="s">
        <v>29</v>
      </c>
      <c r="F262" s="244">
        <v>2</v>
      </c>
      <c r="G262" s="210">
        <v>168181</v>
      </c>
      <c r="H262" s="210">
        <f t="shared" si="16"/>
        <v>336362</v>
      </c>
      <c r="I262" s="465">
        <f>SUM(H262:H266)</f>
        <v>996288</v>
      </c>
      <c r="J262" s="453" t="s">
        <v>1170</v>
      </c>
      <c r="L262" s="203"/>
      <c r="M262" s="204"/>
      <c r="N262" s="205"/>
      <c r="O262" s="206"/>
      <c r="P262" s="206"/>
      <c r="Q262" s="347"/>
      <c r="R262" s="208"/>
      <c r="S262" s="207"/>
      <c r="T262" s="209"/>
    </row>
    <row r="263" spans="1:20">
      <c r="A263" s="464" t="s">
        <v>1167</v>
      </c>
      <c r="B263" s="260">
        <v>43060</v>
      </c>
      <c r="C263" s="334" t="s">
        <v>266</v>
      </c>
      <c r="D263" s="331" t="s">
        <v>267</v>
      </c>
      <c r="E263" s="331" t="s">
        <v>28</v>
      </c>
      <c r="F263" s="244">
        <v>100</v>
      </c>
      <c r="G263" s="210">
        <v>1200</v>
      </c>
      <c r="H263" s="210">
        <f t="shared" si="16"/>
        <v>120000</v>
      </c>
      <c r="I263" s="465"/>
      <c r="J263" s="453"/>
      <c r="L263" s="203"/>
      <c r="M263" s="204"/>
      <c r="N263" s="205"/>
      <c r="O263" s="206"/>
      <c r="P263" s="206"/>
      <c r="Q263" s="347"/>
      <c r="R263" s="208"/>
      <c r="S263" s="207"/>
      <c r="T263" s="209"/>
    </row>
    <row r="264" spans="1:20">
      <c r="A264" s="464"/>
      <c r="B264" s="260">
        <v>43060</v>
      </c>
      <c r="C264" s="334" t="s">
        <v>1168</v>
      </c>
      <c r="D264" s="331" t="s">
        <v>1169</v>
      </c>
      <c r="E264" s="331" t="s">
        <v>146</v>
      </c>
      <c r="F264" s="244">
        <v>8</v>
      </c>
      <c r="G264" s="210">
        <v>24200</v>
      </c>
      <c r="H264" s="210">
        <f t="shared" si="16"/>
        <v>193600</v>
      </c>
      <c r="I264" s="465"/>
      <c r="J264" s="453"/>
      <c r="L264" s="203"/>
      <c r="M264" s="204"/>
      <c r="N264" s="205"/>
      <c r="O264" s="206"/>
      <c r="P264" s="206"/>
      <c r="Q264" s="347"/>
      <c r="R264" s="208"/>
      <c r="S264" s="207"/>
      <c r="T264" s="209"/>
    </row>
    <row r="265" spans="1:20">
      <c r="A265" s="464"/>
      <c r="B265" s="260">
        <v>43060</v>
      </c>
      <c r="C265" s="334" t="s">
        <v>1126</v>
      </c>
      <c r="D265" s="354" t="s">
        <v>1130</v>
      </c>
      <c r="E265" s="354" t="s">
        <v>115</v>
      </c>
      <c r="F265" s="244">
        <v>2</v>
      </c>
      <c r="G265" s="210">
        <v>136363</v>
      </c>
      <c r="H265" s="210">
        <f t="shared" si="16"/>
        <v>272726</v>
      </c>
      <c r="I265" s="465"/>
      <c r="J265" s="453"/>
      <c r="L265" s="203"/>
      <c r="M265" s="204"/>
      <c r="N265" s="205"/>
      <c r="O265" s="206"/>
      <c r="P265" s="206"/>
      <c r="Q265" s="347"/>
      <c r="R265" s="208"/>
      <c r="S265" s="207"/>
      <c r="T265" s="209"/>
    </row>
    <row r="266" spans="1:20">
      <c r="A266" s="478"/>
      <c r="B266" s="260">
        <v>43060</v>
      </c>
      <c r="C266" s="334" t="s">
        <v>688</v>
      </c>
      <c r="D266" s="354" t="s">
        <v>989</v>
      </c>
      <c r="E266" s="354" t="s">
        <v>1010</v>
      </c>
      <c r="F266" s="244">
        <v>1</v>
      </c>
      <c r="G266" s="210">
        <v>73600</v>
      </c>
      <c r="H266" s="210">
        <f t="shared" si="16"/>
        <v>73600</v>
      </c>
      <c r="I266" s="472"/>
      <c r="J266" s="454"/>
      <c r="L266" s="203"/>
      <c r="M266" s="204"/>
      <c r="N266" s="205"/>
      <c r="O266" s="206"/>
      <c r="P266" s="206"/>
      <c r="Q266" s="347"/>
      <c r="R266" s="208"/>
      <c r="S266" s="207"/>
      <c r="T266" s="209"/>
    </row>
    <row r="267" spans="1:20">
      <c r="A267" s="464"/>
      <c r="B267" s="260">
        <v>43060</v>
      </c>
      <c r="C267" s="334" t="s">
        <v>104</v>
      </c>
      <c r="D267" s="354" t="s">
        <v>7</v>
      </c>
      <c r="E267" s="354" t="s">
        <v>4</v>
      </c>
      <c r="F267" s="355">
        <v>2</v>
      </c>
      <c r="G267" s="327">
        <v>30787.55</v>
      </c>
      <c r="H267" s="210">
        <f t="shared" si="16"/>
        <v>61575.1</v>
      </c>
      <c r="I267" s="465"/>
      <c r="J267" s="453"/>
      <c r="L267" s="203"/>
      <c r="M267" s="204"/>
      <c r="N267" s="205"/>
      <c r="O267" s="206"/>
      <c r="P267" s="206"/>
      <c r="Q267" s="347"/>
      <c r="R267" s="208"/>
      <c r="S267" s="207"/>
      <c r="T267" s="209"/>
    </row>
    <row r="268" spans="1:20" s="166" customFormat="1">
      <c r="A268" s="464" t="s">
        <v>1171</v>
      </c>
      <c r="B268" s="260">
        <v>43060</v>
      </c>
      <c r="C268" s="334" t="s">
        <v>1031</v>
      </c>
      <c r="D268" s="354" t="s">
        <v>1033</v>
      </c>
      <c r="E268" s="354" t="s">
        <v>1017</v>
      </c>
      <c r="F268" s="355">
        <v>4</v>
      </c>
      <c r="G268" s="327">
        <v>80900</v>
      </c>
      <c r="H268" s="210">
        <f t="shared" si="16"/>
        <v>323600</v>
      </c>
      <c r="I268" s="465">
        <f>SUM(H267:H269)</f>
        <v>496078.19999999995</v>
      </c>
      <c r="J268" s="453" t="s">
        <v>1112</v>
      </c>
      <c r="L268" s="203"/>
      <c r="M268" s="204"/>
      <c r="N268" s="205"/>
      <c r="O268" s="206"/>
      <c r="P268" s="206"/>
      <c r="Q268" s="347"/>
      <c r="R268" s="208"/>
      <c r="S268" s="207"/>
      <c r="T268" s="209"/>
    </row>
    <row r="269" spans="1:20" s="166" customFormat="1">
      <c r="A269" s="478"/>
      <c r="B269" s="414">
        <v>43060</v>
      </c>
      <c r="C269" s="334" t="s">
        <v>384</v>
      </c>
      <c r="D269" s="354" t="s">
        <v>385</v>
      </c>
      <c r="E269" s="354" t="s">
        <v>28</v>
      </c>
      <c r="F269" s="355">
        <v>10</v>
      </c>
      <c r="G269" s="327">
        <v>11090.31</v>
      </c>
      <c r="H269" s="210">
        <f t="shared" si="16"/>
        <v>110903.09999999999</v>
      </c>
      <c r="I269" s="472"/>
      <c r="J269" s="454"/>
      <c r="L269" s="144"/>
      <c r="M269" s="171"/>
      <c r="N269" s="172"/>
      <c r="O269" s="173"/>
      <c r="P269" s="173"/>
      <c r="Q269" s="348"/>
      <c r="R269" s="176"/>
      <c r="S269" s="174"/>
      <c r="T269" s="175"/>
    </row>
    <row r="270" spans="1:20" s="166" customFormat="1">
      <c r="A270" s="464"/>
      <c r="B270" s="590">
        <v>43063</v>
      </c>
      <c r="C270" s="260" t="s">
        <v>118</v>
      </c>
      <c r="D270" s="354" t="s">
        <v>119</v>
      </c>
      <c r="E270" s="354" t="s">
        <v>1010</v>
      </c>
      <c r="F270" s="358">
        <v>5</v>
      </c>
      <c r="G270" s="327">
        <v>19990.919999999998</v>
      </c>
      <c r="H270" s="210">
        <f t="shared" si="16"/>
        <v>99954.599999999991</v>
      </c>
      <c r="I270" s="465"/>
      <c r="J270" s="453"/>
      <c r="L270" s="144"/>
      <c r="M270" s="171"/>
      <c r="N270" s="172"/>
      <c r="O270" s="173"/>
      <c r="P270" s="173"/>
      <c r="Q270" s="348"/>
      <c r="R270" s="176"/>
      <c r="S270" s="174"/>
      <c r="T270" s="175"/>
    </row>
    <row r="271" spans="1:20" s="166" customFormat="1">
      <c r="A271" s="464"/>
      <c r="B271" s="591">
        <v>43063</v>
      </c>
      <c r="C271" s="260" t="s">
        <v>773</v>
      </c>
      <c r="D271" s="354" t="s">
        <v>160</v>
      </c>
      <c r="E271" s="354" t="s">
        <v>1009</v>
      </c>
      <c r="F271" s="355">
        <v>7</v>
      </c>
      <c r="G271" s="327">
        <v>60557.09</v>
      </c>
      <c r="H271" s="210">
        <f t="shared" si="16"/>
        <v>423899.63</v>
      </c>
      <c r="I271" s="465"/>
      <c r="J271" s="453"/>
      <c r="L271" s="144"/>
      <c r="M271" s="171"/>
      <c r="N271" s="172"/>
      <c r="O271" s="173"/>
      <c r="P271" s="173"/>
      <c r="Q271" s="348"/>
      <c r="R271" s="176"/>
      <c r="S271" s="174"/>
      <c r="T271" s="175"/>
    </row>
    <row r="272" spans="1:20" s="166" customFormat="1">
      <c r="A272" s="464"/>
      <c r="B272" s="414">
        <v>43063</v>
      </c>
      <c r="C272" s="260" t="s">
        <v>109</v>
      </c>
      <c r="D272" s="354" t="s">
        <v>1173</v>
      </c>
      <c r="E272" s="354" t="s">
        <v>1009</v>
      </c>
      <c r="F272" s="355">
        <v>5</v>
      </c>
      <c r="G272" s="327">
        <v>55001.19</v>
      </c>
      <c r="H272" s="210">
        <f t="shared" si="16"/>
        <v>275005.95</v>
      </c>
      <c r="I272" s="465"/>
      <c r="J272" s="453"/>
      <c r="L272" s="144"/>
      <c r="M272" s="171"/>
      <c r="N272" s="172"/>
      <c r="O272" s="173"/>
      <c r="P272" s="173"/>
      <c r="Q272" s="348"/>
      <c r="R272" s="176"/>
      <c r="S272" s="174"/>
      <c r="T272" s="175"/>
    </row>
    <row r="273" spans="1:20" s="166" customFormat="1">
      <c r="A273" s="464"/>
      <c r="B273" s="414">
        <v>43063</v>
      </c>
      <c r="C273" s="260" t="s">
        <v>107</v>
      </c>
      <c r="D273" s="354" t="s">
        <v>1011</v>
      </c>
      <c r="E273" s="354" t="s">
        <v>1009</v>
      </c>
      <c r="F273" s="355">
        <v>24</v>
      </c>
      <c r="G273" s="327">
        <v>13636.29</v>
      </c>
      <c r="H273" s="210">
        <f t="shared" si="16"/>
        <v>327270.96000000002</v>
      </c>
      <c r="I273" s="465"/>
      <c r="J273" s="453"/>
      <c r="L273" s="144"/>
      <c r="M273" s="171"/>
      <c r="N273" s="172"/>
      <c r="O273" s="173"/>
      <c r="P273" s="173"/>
      <c r="Q273" s="348"/>
      <c r="R273" s="176"/>
      <c r="S273" s="174"/>
      <c r="T273" s="175"/>
    </row>
    <row r="274" spans="1:20" s="166" customFormat="1">
      <c r="A274" s="464" t="s">
        <v>1172</v>
      </c>
      <c r="B274" s="414">
        <v>43063</v>
      </c>
      <c r="C274" s="260" t="s">
        <v>121</v>
      </c>
      <c r="D274" s="354" t="s">
        <v>1154</v>
      </c>
      <c r="E274" s="354" t="s">
        <v>4</v>
      </c>
      <c r="F274" s="355">
        <v>5</v>
      </c>
      <c r="G274" s="327">
        <v>78400</v>
      </c>
      <c r="H274" s="210">
        <f t="shared" si="16"/>
        <v>392000</v>
      </c>
      <c r="I274" s="465"/>
      <c r="J274" s="453"/>
      <c r="L274" s="144"/>
      <c r="M274" s="171"/>
      <c r="N274" s="172"/>
      <c r="O274" s="173"/>
      <c r="P274" s="173"/>
      <c r="Q274" s="348"/>
      <c r="R274" s="176"/>
      <c r="S274" s="174"/>
      <c r="T274" s="175"/>
    </row>
    <row r="275" spans="1:20" s="166" customFormat="1">
      <c r="A275" s="464"/>
      <c r="B275" s="414">
        <v>43063</v>
      </c>
      <c r="C275" s="480">
        <v>30701001</v>
      </c>
      <c r="D275" s="323" t="s">
        <v>117</v>
      </c>
      <c r="E275" s="354" t="s">
        <v>4</v>
      </c>
      <c r="F275" s="355">
        <v>5</v>
      </c>
      <c r="G275" s="327">
        <v>437371.3</v>
      </c>
      <c r="H275" s="210">
        <f t="shared" si="16"/>
        <v>2186856.5</v>
      </c>
      <c r="I275" s="465"/>
      <c r="J275" s="453"/>
      <c r="L275" s="144"/>
      <c r="M275" s="171"/>
      <c r="N275" s="172"/>
      <c r="O275" s="173"/>
      <c r="P275" s="173"/>
      <c r="Q275" s="348"/>
      <c r="R275" s="176"/>
      <c r="S275" s="174"/>
      <c r="T275" s="175"/>
    </row>
    <row r="276" spans="1:20" s="166" customFormat="1">
      <c r="A276" s="464"/>
      <c r="B276" s="414">
        <v>43063</v>
      </c>
      <c r="C276" s="480">
        <v>30701004</v>
      </c>
      <c r="D276" s="253" t="s">
        <v>1022</v>
      </c>
      <c r="E276" s="354" t="s">
        <v>4</v>
      </c>
      <c r="F276" s="355">
        <v>2</v>
      </c>
      <c r="G276" s="327">
        <v>453206.88</v>
      </c>
      <c r="H276" s="210">
        <f t="shared" si="16"/>
        <v>906413.76</v>
      </c>
      <c r="I276" s="465">
        <f>SUM(H270:H309)</f>
        <v>18536041.059999999</v>
      </c>
      <c r="J276" s="453" t="s">
        <v>1112</v>
      </c>
      <c r="L276" s="144"/>
      <c r="M276" s="171"/>
      <c r="N276" s="172"/>
      <c r="O276" s="173"/>
      <c r="P276" s="173"/>
      <c r="Q276" s="348"/>
      <c r="R276" s="176"/>
      <c r="S276" s="174"/>
      <c r="T276" s="175"/>
    </row>
    <row r="277" spans="1:20" s="166" customFormat="1">
      <c r="A277" s="464"/>
      <c r="B277" s="414">
        <v>43063</v>
      </c>
      <c r="C277" s="260" t="s">
        <v>810</v>
      </c>
      <c r="D277" s="253" t="s">
        <v>312</v>
      </c>
      <c r="E277" s="323" t="s">
        <v>1007</v>
      </c>
      <c r="F277" s="244">
        <v>1</v>
      </c>
      <c r="G277" s="210">
        <v>250000</v>
      </c>
      <c r="H277" s="210">
        <f t="shared" si="16"/>
        <v>250000</v>
      </c>
      <c r="I277" s="465"/>
      <c r="J277" s="453"/>
      <c r="L277" s="144"/>
      <c r="M277" s="171"/>
      <c r="N277" s="172"/>
      <c r="O277" s="173"/>
      <c r="P277" s="173"/>
      <c r="Q277" s="348"/>
      <c r="R277" s="176"/>
      <c r="S277" s="174"/>
      <c r="T277" s="175"/>
    </row>
    <row r="278" spans="1:20" s="166" customFormat="1">
      <c r="A278" s="464"/>
      <c r="B278" s="414">
        <v>43063</v>
      </c>
      <c r="C278" s="260" t="s">
        <v>967</v>
      </c>
      <c r="D278" s="253" t="s">
        <v>1174</v>
      </c>
      <c r="E278" s="354" t="s">
        <v>28</v>
      </c>
      <c r="F278" s="244">
        <v>50</v>
      </c>
      <c r="G278" s="210">
        <v>1358.15</v>
      </c>
      <c r="H278" s="210">
        <f t="shared" si="16"/>
        <v>67907.5</v>
      </c>
      <c r="I278" s="465"/>
      <c r="J278" s="453"/>
      <c r="L278" s="144"/>
      <c r="M278" s="171"/>
      <c r="N278" s="172"/>
      <c r="O278" s="173"/>
      <c r="P278" s="173"/>
      <c r="Q278" s="348"/>
      <c r="R278" s="176"/>
      <c r="S278" s="174"/>
      <c r="T278" s="175"/>
    </row>
    <row r="279" spans="1:20" s="166" customFormat="1">
      <c r="A279" s="464"/>
      <c r="B279" s="414">
        <v>43063</v>
      </c>
      <c r="C279" s="260" t="s">
        <v>809</v>
      </c>
      <c r="D279" s="253" t="s">
        <v>1000</v>
      </c>
      <c r="E279" s="323" t="s">
        <v>28</v>
      </c>
      <c r="F279" s="244">
        <v>50</v>
      </c>
      <c r="G279" s="210">
        <v>200</v>
      </c>
      <c r="H279" s="210">
        <f t="shared" si="16"/>
        <v>10000</v>
      </c>
      <c r="I279" s="465"/>
      <c r="J279" s="453"/>
      <c r="L279" s="144"/>
      <c r="M279" s="171"/>
      <c r="N279" s="172"/>
      <c r="O279" s="173"/>
      <c r="P279" s="173"/>
      <c r="Q279" s="348"/>
      <c r="R279" s="176"/>
      <c r="S279" s="174"/>
      <c r="T279" s="175"/>
    </row>
    <row r="280" spans="1:20" s="166" customFormat="1">
      <c r="A280" s="446"/>
      <c r="B280" s="414">
        <v>43063</v>
      </c>
      <c r="C280" s="260" t="s">
        <v>828</v>
      </c>
      <c r="D280" s="253" t="s">
        <v>347</v>
      </c>
      <c r="E280" s="323" t="s">
        <v>28</v>
      </c>
      <c r="F280" s="244">
        <v>50</v>
      </c>
      <c r="G280" s="210">
        <v>2500</v>
      </c>
      <c r="H280" s="443">
        <f t="shared" si="16"/>
        <v>125000</v>
      </c>
      <c r="I280" s="479"/>
      <c r="J280" s="453"/>
      <c r="L280" s="144"/>
      <c r="M280" s="171"/>
      <c r="N280" s="172"/>
      <c r="O280" s="173"/>
      <c r="P280" s="173"/>
      <c r="Q280" s="348"/>
      <c r="R280" s="176"/>
      <c r="S280" s="174"/>
      <c r="T280" s="175"/>
    </row>
    <row r="281" spans="1:20" s="166" customFormat="1">
      <c r="A281" s="452"/>
      <c r="B281" s="414">
        <v>43063</v>
      </c>
      <c r="C281" s="260" t="s">
        <v>829</v>
      </c>
      <c r="D281" s="253" t="s">
        <v>314</v>
      </c>
      <c r="E281" s="323" t="s">
        <v>28</v>
      </c>
      <c r="F281" s="244">
        <v>100</v>
      </c>
      <c r="G281" s="210">
        <v>150</v>
      </c>
      <c r="H281" s="210">
        <f t="shared" si="16"/>
        <v>15000</v>
      </c>
      <c r="I281" s="402"/>
      <c r="J281" s="453"/>
      <c r="L281" s="144"/>
      <c r="M281" s="171"/>
      <c r="N281" s="172"/>
      <c r="O281" s="173"/>
      <c r="P281" s="173"/>
      <c r="Q281" s="348"/>
      <c r="R281" s="176"/>
      <c r="S281" s="174"/>
      <c r="T281" s="175"/>
    </row>
    <row r="282" spans="1:20" s="166" customFormat="1">
      <c r="A282" s="452"/>
      <c r="B282" s="414">
        <v>43063</v>
      </c>
      <c r="C282" s="260" t="s">
        <v>930</v>
      </c>
      <c r="D282" s="253" t="s">
        <v>352</v>
      </c>
      <c r="E282" s="323" t="s">
        <v>28</v>
      </c>
      <c r="F282" s="244">
        <v>50</v>
      </c>
      <c r="G282" s="210">
        <v>2000</v>
      </c>
      <c r="H282" s="210">
        <f t="shared" si="16"/>
        <v>100000</v>
      </c>
      <c r="I282" s="402"/>
      <c r="J282" s="453"/>
      <c r="L282" s="144"/>
      <c r="M282" s="171"/>
      <c r="N282" s="172"/>
      <c r="O282" s="173"/>
      <c r="P282" s="173"/>
      <c r="Q282" s="348"/>
      <c r="R282" s="176"/>
      <c r="S282" s="174"/>
      <c r="T282" s="175"/>
    </row>
    <row r="283" spans="1:20" s="166" customFormat="1">
      <c r="A283" s="452"/>
      <c r="B283" s="414">
        <v>43063</v>
      </c>
      <c r="C283" s="260" t="s">
        <v>903</v>
      </c>
      <c r="D283" s="253" t="s">
        <v>353</v>
      </c>
      <c r="E283" s="323" t="s">
        <v>28</v>
      </c>
      <c r="F283" s="244">
        <v>50</v>
      </c>
      <c r="G283" s="210">
        <v>2500</v>
      </c>
      <c r="H283" s="210">
        <f t="shared" si="16"/>
        <v>125000</v>
      </c>
      <c r="I283" s="402"/>
      <c r="J283" s="453"/>
      <c r="L283" s="144"/>
      <c r="M283" s="171"/>
      <c r="N283" s="172"/>
      <c r="O283" s="173"/>
      <c r="P283" s="173"/>
      <c r="Q283" s="348"/>
      <c r="R283" s="176"/>
      <c r="S283" s="174"/>
      <c r="T283" s="175"/>
    </row>
    <row r="284" spans="1:20" s="166" customFormat="1">
      <c r="A284" s="452"/>
      <c r="B284" s="414">
        <v>43063</v>
      </c>
      <c r="C284" s="260" t="s">
        <v>1043</v>
      </c>
      <c r="D284" s="253" t="s">
        <v>1039</v>
      </c>
      <c r="E284" s="354" t="s">
        <v>146</v>
      </c>
      <c r="F284" s="244">
        <v>50</v>
      </c>
      <c r="G284" s="210">
        <v>13000</v>
      </c>
      <c r="H284" s="210">
        <f t="shared" si="16"/>
        <v>650000</v>
      </c>
      <c r="I284" s="402"/>
      <c r="J284" s="453"/>
      <c r="L284" s="144"/>
      <c r="M284" s="171"/>
      <c r="N284" s="172"/>
      <c r="O284" s="173"/>
      <c r="P284" s="173"/>
      <c r="Q284" s="348"/>
      <c r="R284" s="176"/>
      <c r="S284" s="174"/>
      <c r="T284" s="175"/>
    </row>
    <row r="285" spans="1:20" s="166" customFormat="1">
      <c r="A285" s="452"/>
      <c r="B285" s="414">
        <v>43063</v>
      </c>
      <c r="C285" s="260" t="s">
        <v>747</v>
      </c>
      <c r="D285" s="253" t="s">
        <v>748</v>
      </c>
      <c r="E285" s="323" t="s">
        <v>28</v>
      </c>
      <c r="F285" s="244">
        <v>2</v>
      </c>
      <c r="G285" s="210">
        <v>6000</v>
      </c>
      <c r="H285" s="210">
        <f t="shared" si="16"/>
        <v>12000</v>
      </c>
      <c r="I285" s="402"/>
      <c r="J285" s="453"/>
      <c r="L285" s="144"/>
      <c r="M285" s="171"/>
      <c r="N285" s="172"/>
      <c r="O285" s="173"/>
      <c r="P285" s="173"/>
      <c r="Q285" s="348"/>
      <c r="R285" s="176"/>
      <c r="S285" s="174"/>
      <c r="T285" s="175"/>
    </row>
    <row r="286" spans="1:20" s="166" customFormat="1">
      <c r="A286" s="452"/>
      <c r="B286" s="414">
        <v>43063</v>
      </c>
      <c r="C286" s="260" t="s">
        <v>427</v>
      </c>
      <c r="D286" s="253" t="s">
        <v>1175</v>
      </c>
      <c r="E286" s="323" t="s">
        <v>28</v>
      </c>
      <c r="F286" s="244">
        <v>3</v>
      </c>
      <c r="G286" s="210">
        <v>6000</v>
      </c>
      <c r="H286" s="210">
        <f t="shared" si="16"/>
        <v>18000</v>
      </c>
      <c r="I286" s="402"/>
      <c r="J286" s="453"/>
      <c r="L286" s="144"/>
      <c r="M286" s="171"/>
      <c r="N286" s="172"/>
      <c r="O286" s="173"/>
      <c r="P286" s="173"/>
      <c r="Q286" s="348"/>
      <c r="R286" s="176"/>
      <c r="S286" s="174"/>
      <c r="T286" s="175"/>
    </row>
    <row r="287" spans="1:20" s="166" customFormat="1">
      <c r="A287" s="452"/>
      <c r="B287" s="414">
        <v>43063</v>
      </c>
      <c r="C287" s="260" t="s">
        <v>382</v>
      </c>
      <c r="D287" s="253" t="s">
        <v>383</v>
      </c>
      <c r="E287" s="323" t="s">
        <v>146</v>
      </c>
      <c r="F287" s="244">
        <v>10</v>
      </c>
      <c r="G287" s="210">
        <v>73000.05</v>
      </c>
      <c r="H287" s="210">
        <f t="shared" si="16"/>
        <v>730000.5</v>
      </c>
      <c r="I287" s="402"/>
      <c r="J287" s="453"/>
      <c r="L287" s="144"/>
      <c r="M287" s="171"/>
      <c r="N287" s="172"/>
      <c r="O287" s="173"/>
      <c r="P287" s="173"/>
      <c r="Q287" s="348"/>
      <c r="R287" s="176"/>
      <c r="S287" s="174"/>
      <c r="T287" s="175"/>
    </row>
    <row r="288" spans="1:20" s="166" customFormat="1">
      <c r="A288" s="452"/>
      <c r="B288" s="414">
        <v>43063</v>
      </c>
      <c r="C288" s="260" t="s">
        <v>93</v>
      </c>
      <c r="D288" s="283" t="s">
        <v>983</v>
      </c>
      <c r="E288" s="354" t="s">
        <v>29</v>
      </c>
      <c r="F288" s="244">
        <v>2</v>
      </c>
      <c r="G288" s="210">
        <v>173000.07</v>
      </c>
      <c r="H288" s="210">
        <f t="shared" si="16"/>
        <v>346000.14</v>
      </c>
      <c r="I288" s="402"/>
      <c r="J288" s="453"/>
      <c r="L288" s="144"/>
      <c r="M288" s="171"/>
      <c r="N288" s="172"/>
      <c r="O288" s="173"/>
      <c r="P288" s="173"/>
      <c r="Q288" s="348"/>
      <c r="R288" s="176"/>
      <c r="S288" s="174"/>
      <c r="T288" s="175"/>
    </row>
    <row r="289" spans="1:20" s="166" customFormat="1">
      <c r="A289" s="452"/>
      <c r="B289" s="414">
        <v>43063</v>
      </c>
      <c r="C289" s="260" t="s">
        <v>64</v>
      </c>
      <c r="D289" s="354" t="s">
        <v>6</v>
      </c>
      <c r="E289" s="354" t="s">
        <v>4</v>
      </c>
      <c r="F289" s="244">
        <v>25</v>
      </c>
      <c r="G289" s="210">
        <v>85000</v>
      </c>
      <c r="H289" s="210">
        <f t="shared" si="16"/>
        <v>2125000</v>
      </c>
      <c r="I289" s="402"/>
      <c r="J289" s="453"/>
      <c r="L289" s="144"/>
      <c r="M289" s="171"/>
      <c r="N289" s="172"/>
      <c r="O289" s="173"/>
      <c r="P289" s="173"/>
      <c r="Q289" s="348"/>
      <c r="R289" s="176"/>
      <c r="S289" s="174"/>
      <c r="T289" s="175"/>
    </row>
    <row r="290" spans="1:20" s="166" customFormat="1">
      <c r="A290" s="452"/>
      <c r="B290" s="414">
        <v>43063</v>
      </c>
      <c r="C290" s="260" t="s">
        <v>95</v>
      </c>
      <c r="D290" s="354" t="s">
        <v>1145</v>
      </c>
      <c r="E290" s="354" t="s">
        <v>4</v>
      </c>
      <c r="F290" s="244">
        <v>10</v>
      </c>
      <c r="G290" s="210">
        <v>104748.58</v>
      </c>
      <c r="H290" s="210">
        <f t="shared" si="16"/>
        <v>1047485.8</v>
      </c>
      <c r="I290" s="402"/>
      <c r="J290" s="453"/>
      <c r="L290" s="144"/>
      <c r="M290" s="171"/>
      <c r="N290" s="172"/>
      <c r="O290" s="173"/>
      <c r="P290" s="173"/>
      <c r="Q290" s="348"/>
      <c r="R290" s="176"/>
      <c r="S290" s="174"/>
      <c r="T290" s="175"/>
    </row>
    <row r="291" spans="1:20" s="166" customFormat="1">
      <c r="A291" s="452"/>
      <c r="B291" s="414">
        <v>43063</v>
      </c>
      <c r="C291" s="260" t="s">
        <v>883</v>
      </c>
      <c r="D291" s="354" t="s">
        <v>884</v>
      </c>
      <c r="E291" s="354" t="s">
        <v>115</v>
      </c>
      <c r="F291" s="244">
        <v>2</v>
      </c>
      <c r="G291" s="210">
        <v>195000</v>
      </c>
      <c r="H291" s="210">
        <f t="shared" si="16"/>
        <v>390000</v>
      </c>
      <c r="I291" s="402"/>
      <c r="J291" s="453"/>
      <c r="L291" s="144"/>
      <c r="M291" s="171"/>
      <c r="N291" s="172"/>
      <c r="O291" s="173"/>
      <c r="P291" s="173"/>
      <c r="Q291" s="348"/>
      <c r="R291" s="176"/>
      <c r="S291" s="174"/>
      <c r="T291" s="175"/>
    </row>
    <row r="292" spans="1:20" s="166" customFormat="1">
      <c r="A292" s="452"/>
      <c r="B292" s="414">
        <v>43063</v>
      </c>
      <c r="C292" s="260" t="s">
        <v>104</v>
      </c>
      <c r="D292" s="354" t="s">
        <v>7</v>
      </c>
      <c r="E292" s="354" t="s">
        <v>29</v>
      </c>
      <c r="F292" s="244">
        <v>3</v>
      </c>
      <c r="G292" s="210">
        <v>31244.7</v>
      </c>
      <c r="H292" s="210">
        <f t="shared" si="16"/>
        <v>93734.1</v>
      </c>
      <c r="I292" s="402"/>
      <c r="J292" s="453"/>
      <c r="L292" s="144"/>
      <c r="M292" s="171"/>
      <c r="N292" s="172"/>
      <c r="O292" s="173"/>
      <c r="P292" s="173"/>
      <c r="Q292" s="348"/>
      <c r="R292" s="176"/>
      <c r="S292" s="174"/>
      <c r="T292" s="175"/>
    </row>
    <row r="293" spans="1:20" s="166" customFormat="1">
      <c r="A293" s="452"/>
      <c r="B293" s="414">
        <v>43063</v>
      </c>
      <c r="C293" s="260" t="s">
        <v>33</v>
      </c>
      <c r="D293" s="354" t="s">
        <v>34</v>
      </c>
      <c r="E293" s="354" t="s">
        <v>146</v>
      </c>
      <c r="F293" s="244">
        <v>24</v>
      </c>
      <c r="G293" s="210">
        <v>50000</v>
      </c>
      <c r="H293" s="210">
        <f t="shared" si="16"/>
        <v>1200000</v>
      </c>
      <c r="I293" s="402"/>
      <c r="J293" s="453"/>
      <c r="L293" s="144"/>
      <c r="M293" s="171"/>
      <c r="N293" s="172"/>
      <c r="O293" s="173"/>
      <c r="P293" s="173"/>
      <c r="Q293" s="348"/>
      <c r="R293" s="176"/>
      <c r="S293" s="174"/>
      <c r="T293" s="175"/>
    </row>
    <row r="294" spans="1:20" s="166" customFormat="1">
      <c r="A294" s="452"/>
      <c r="B294" s="414">
        <v>43063</v>
      </c>
      <c r="C294" s="260" t="s">
        <v>807</v>
      </c>
      <c r="D294" s="331" t="s">
        <v>1004</v>
      </c>
      <c r="E294" s="331" t="s">
        <v>146</v>
      </c>
      <c r="F294" s="244">
        <v>12</v>
      </c>
      <c r="G294" s="210">
        <v>85902.19</v>
      </c>
      <c r="H294" s="210">
        <f t="shared" si="16"/>
        <v>1030826.28</v>
      </c>
      <c r="I294" s="402"/>
      <c r="J294" s="453"/>
      <c r="L294" s="144"/>
      <c r="M294" s="171"/>
      <c r="N294" s="172"/>
      <c r="O294" s="173"/>
      <c r="P294" s="173"/>
      <c r="Q294" s="348"/>
      <c r="R294" s="176"/>
      <c r="S294" s="174"/>
      <c r="T294" s="175"/>
    </row>
    <row r="295" spans="1:20" s="166" customFormat="1">
      <c r="A295" s="452"/>
      <c r="B295" s="414">
        <v>43063</v>
      </c>
      <c r="C295" s="260" t="s">
        <v>37</v>
      </c>
      <c r="D295" s="331" t="s">
        <v>1146</v>
      </c>
      <c r="E295" s="384" t="s">
        <v>29</v>
      </c>
      <c r="F295" s="244">
        <v>5</v>
      </c>
      <c r="G295" s="210">
        <v>82362</v>
      </c>
      <c r="H295" s="210">
        <f t="shared" si="16"/>
        <v>411810</v>
      </c>
      <c r="I295" s="402"/>
      <c r="J295" s="453"/>
      <c r="L295" s="144"/>
      <c r="M295" s="171"/>
      <c r="N295" s="172"/>
      <c r="O295" s="173"/>
      <c r="P295" s="173"/>
      <c r="Q295" s="348"/>
      <c r="R295" s="176"/>
      <c r="S295" s="174"/>
      <c r="T295" s="175"/>
    </row>
    <row r="296" spans="1:20" s="166" customFormat="1">
      <c r="A296" s="452"/>
      <c r="B296" s="414">
        <v>43063</v>
      </c>
      <c r="C296" s="260" t="s">
        <v>939</v>
      </c>
      <c r="D296" s="331" t="s">
        <v>1005</v>
      </c>
      <c r="E296" s="331" t="s">
        <v>146</v>
      </c>
      <c r="F296" s="244">
        <v>12</v>
      </c>
      <c r="G296" s="210">
        <v>21000</v>
      </c>
      <c r="H296" s="210">
        <f t="shared" si="16"/>
        <v>252000</v>
      </c>
      <c r="I296" s="402"/>
      <c r="J296" s="453"/>
      <c r="L296" s="144"/>
      <c r="M296" s="171"/>
      <c r="N296" s="172"/>
      <c r="O296" s="173"/>
      <c r="P296" s="173"/>
      <c r="Q296" s="348"/>
      <c r="R296" s="176"/>
      <c r="S296" s="174"/>
      <c r="T296" s="175"/>
    </row>
    <row r="297" spans="1:20" s="166" customFormat="1">
      <c r="A297" s="452"/>
      <c r="B297" s="414">
        <v>43063</v>
      </c>
      <c r="C297" s="260" t="s">
        <v>142</v>
      </c>
      <c r="D297" s="331" t="s">
        <v>1103</v>
      </c>
      <c r="E297" s="331" t="s">
        <v>4</v>
      </c>
      <c r="F297" s="355">
        <v>36</v>
      </c>
      <c r="G297" s="327">
        <v>17899.98</v>
      </c>
      <c r="H297" s="210">
        <f t="shared" si="16"/>
        <v>644399.28</v>
      </c>
      <c r="I297" s="402"/>
      <c r="J297" s="453"/>
      <c r="L297" s="144"/>
      <c r="M297" s="171"/>
      <c r="N297" s="172"/>
      <c r="O297" s="173"/>
      <c r="P297" s="173"/>
      <c r="Q297" s="348"/>
      <c r="R297" s="176"/>
      <c r="S297" s="174"/>
      <c r="T297" s="175"/>
    </row>
    <row r="298" spans="1:20" s="166" customFormat="1">
      <c r="A298" s="452"/>
      <c r="B298" s="414">
        <v>43063</v>
      </c>
      <c r="C298" s="260" t="s">
        <v>133</v>
      </c>
      <c r="D298" s="331" t="s">
        <v>1006</v>
      </c>
      <c r="E298" s="331" t="s">
        <v>4</v>
      </c>
      <c r="F298" s="355">
        <v>1</v>
      </c>
      <c r="G298" s="327">
        <v>362000</v>
      </c>
      <c r="H298" s="210">
        <f t="shared" si="16"/>
        <v>362000</v>
      </c>
      <c r="I298" s="402"/>
      <c r="J298" s="453"/>
      <c r="L298" s="144"/>
      <c r="M298" s="171"/>
      <c r="N298" s="172"/>
      <c r="O298" s="173"/>
      <c r="P298" s="173"/>
      <c r="Q298" s="348"/>
      <c r="R298" s="176"/>
      <c r="S298" s="174"/>
      <c r="T298" s="175"/>
    </row>
    <row r="299" spans="1:20" s="166" customFormat="1">
      <c r="A299" s="452"/>
      <c r="B299" s="414">
        <v>43063</v>
      </c>
      <c r="C299" s="260" t="s">
        <v>135</v>
      </c>
      <c r="D299" s="331" t="s">
        <v>981</v>
      </c>
      <c r="E299" s="331" t="s">
        <v>4</v>
      </c>
      <c r="F299" s="355">
        <v>2</v>
      </c>
      <c r="G299" s="327">
        <v>269999.88</v>
      </c>
      <c r="H299" s="210">
        <f t="shared" si="16"/>
        <v>539999.76</v>
      </c>
      <c r="I299" s="402"/>
      <c r="J299" s="453"/>
      <c r="L299" s="144"/>
      <c r="M299" s="171"/>
      <c r="N299" s="172"/>
      <c r="O299" s="173"/>
      <c r="P299" s="173"/>
      <c r="Q299" s="348"/>
      <c r="R299" s="176"/>
      <c r="S299" s="174"/>
      <c r="T299" s="175"/>
    </row>
    <row r="300" spans="1:20" s="166" customFormat="1">
      <c r="A300" s="452"/>
      <c r="B300" s="414">
        <v>43063</v>
      </c>
      <c r="C300" s="260" t="s">
        <v>62</v>
      </c>
      <c r="D300" s="331" t="s">
        <v>1012</v>
      </c>
      <c r="E300" s="331" t="s">
        <v>4</v>
      </c>
      <c r="F300" s="355">
        <v>2</v>
      </c>
      <c r="G300" s="327">
        <v>26000</v>
      </c>
      <c r="H300" s="210">
        <f t="shared" si="16"/>
        <v>52000</v>
      </c>
      <c r="I300" s="402"/>
      <c r="J300" s="453"/>
      <c r="L300" s="144"/>
      <c r="M300" s="171"/>
      <c r="N300" s="172"/>
      <c r="O300" s="173"/>
      <c r="P300" s="173"/>
      <c r="Q300" s="348"/>
      <c r="R300" s="176"/>
      <c r="S300" s="174"/>
      <c r="T300" s="175"/>
    </row>
    <row r="301" spans="1:20" s="166" customFormat="1">
      <c r="A301" s="452"/>
      <c r="B301" s="414">
        <v>43063</v>
      </c>
      <c r="C301" s="260" t="s">
        <v>59</v>
      </c>
      <c r="D301" s="331" t="s">
        <v>1013</v>
      </c>
      <c r="E301" s="331" t="s">
        <v>4</v>
      </c>
      <c r="F301" s="355">
        <v>3</v>
      </c>
      <c r="G301" s="327">
        <v>40143.1</v>
      </c>
      <c r="H301" s="210">
        <f t="shared" si="16"/>
        <v>120429.29999999999</v>
      </c>
      <c r="I301" s="402"/>
      <c r="J301" s="453"/>
      <c r="L301" s="144"/>
      <c r="M301" s="171"/>
      <c r="N301" s="172"/>
      <c r="O301" s="173"/>
      <c r="P301" s="173"/>
      <c r="Q301" s="348"/>
      <c r="R301" s="176"/>
      <c r="S301" s="174"/>
      <c r="T301" s="175"/>
    </row>
    <row r="302" spans="1:20" s="166" customFormat="1">
      <c r="A302" s="452"/>
      <c r="B302" s="414">
        <v>43063</v>
      </c>
      <c r="C302" s="334" t="s">
        <v>47</v>
      </c>
      <c r="D302" s="331" t="s">
        <v>727</v>
      </c>
      <c r="E302" s="331" t="s">
        <v>4</v>
      </c>
      <c r="F302" s="355">
        <v>1</v>
      </c>
      <c r="G302" s="327">
        <v>91502</v>
      </c>
      <c r="H302" s="210">
        <f t="shared" si="16"/>
        <v>91502</v>
      </c>
      <c r="I302" s="402"/>
      <c r="J302" s="453"/>
      <c r="L302" s="144"/>
      <c r="M302" s="171"/>
      <c r="N302" s="172"/>
      <c r="O302" s="173"/>
      <c r="P302" s="173"/>
      <c r="Q302" s="348"/>
      <c r="R302" s="176"/>
      <c r="S302" s="174"/>
      <c r="T302" s="175"/>
    </row>
    <row r="303" spans="1:20" s="166" customFormat="1">
      <c r="A303" s="452"/>
      <c r="B303" s="414">
        <v>43063</v>
      </c>
      <c r="C303" s="334" t="s">
        <v>771</v>
      </c>
      <c r="D303" s="331" t="s">
        <v>159</v>
      </c>
      <c r="E303" s="331" t="s">
        <v>26</v>
      </c>
      <c r="F303" s="355">
        <v>24</v>
      </c>
      <c r="G303" s="327">
        <v>47600</v>
      </c>
      <c r="H303" s="210">
        <f t="shared" si="16"/>
        <v>1142400</v>
      </c>
      <c r="I303" s="402"/>
      <c r="J303" s="453"/>
      <c r="L303" s="144"/>
      <c r="M303" s="171"/>
      <c r="N303" s="172"/>
      <c r="O303" s="173"/>
      <c r="P303" s="173"/>
      <c r="Q303" s="348"/>
      <c r="R303" s="176"/>
      <c r="S303" s="174"/>
      <c r="T303" s="175"/>
    </row>
    <row r="304" spans="1:20" s="166" customFormat="1">
      <c r="A304" s="452"/>
      <c r="B304" s="414">
        <v>43063</v>
      </c>
      <c r="C304" s="334" t="s">
        <v>388</v>
      </c>
      <c r="D304" s="331" t="s">
        <v>389</v>
      </c>
      <c r="E304" s="331" t="s">
        <v>146</v>
      </c>
      <c r="F304" s="357">
        <v>1</v>
      </c>
      <c r="G304" s="327">
        <v>30000</v>
      </c>
      <c r="H304" s="210">
        <f t="shared" si="16"/>
        <v>30000</v>
      </c>
      <c r="I304" s="402"/>
      <c r="J304" s="453"/>
      <c r="L304" s="144"/>
      <c r="M304" s="171"/>
      <c r="N304" s="172"/>
      <c r="O304" s="173"/>
      <c r="P304" s="173"/>
      <c r="Q304" s="348"/>
      <c r="R304" s="176"/>
      <c r="S304" s="174"/>
      <c r="T304" s="175"/>
    </row>
    <row r="305" spans="1:20" s="166" customFormat="1">
      <c r="A305" s="452"/>
      <c r="B305" s="414">
        <v>43063</v>
      </c>
      <c r="C305" s="334" t="s">
        <v>772</v>
      </c>
      <c r="D305" s="331" t="s">
        <v>1088</v>
      </c>
      <c r="E305" s="331" t="s">
        <v>1009</v>
      </c>
      <c r="F305" s="355">
        <v>4</v>
      </c>
      <c r="G305" s="327">
        <v>75838.75</v>
      </c>
      <c r="H305" s="210">
        <f t="shared" si="16"/>
        <v>303355</v>
      </c>
      <c r="I305" s="402"/>
      <c r="J305" s="453"/>
      <c r="L305" s="144"/>
      <c r="M305" s="171"/>
      <c r="N305" s="172"/>
      <c r="O305" s="173"/>
      <c r="P305" s="173"/>
      <c r="Q305" s="348"/>
      <c r="R305" s="176"/>
      <c r="S305" s="174"/>
      <c r="T305" s="175"/>
    </row>
    <row r="306" spans="1:20" s="166" customFormat="1">
      <c r="A306" s="452"/>
      <c r="B306" s="414">
        <v>43063</v>
      </c>
      <c r="C306" s="362" t="s">
        <v>519</v>
      </c>
      <c r="D306" s="331" t="s">
        <v>520</v>
      </c>
      <c r="E306" s="384" t="s">
        <v>29</v>
      </c>
      <c r="F306" s="355">
        <v>2</v>
      </c>
      <c r="G306" s="327">
        <v>125000</v>
      </c>
      <c r="H306" s="210">
        <f t="shared" si="16"/>
        <v>250000</v>
      </c>
      <c r="I306" s="402"/>
      <c r="J306" s="453"/>
      <c r="L306" s="144"/>
      <c r="M306" s="171"/>
      <c r="N306" s="172"/>
      <c r="O306" s="173"/>
      <c r="P306" s="173"/>
      <c r="Q306" s="348"/>
      <c r="R306" s="176"/>
      <c r="S306" s="174"/>
      <c r="T306" s="175"/>
    </row>
    <row r="307" spans="1:20" s="166" customFormat="1">
      <c r="A307" s="452"/>
      <c r="B307" s="414">
        <v>43063</v>
      </c>
      <c r="C307" s="362" t="s">
        <v>521</v>
      </c>
      <c r="D307" s="331" t="s">
        <v>522</v>
      </c>
      <c r="E307" s="384" t="s">
        <v>29</v>
      </c>
      <c r="F307" s="355">
        <v>3</v>
      </c>
      <c r="G307" s="327">
        <v>118170</v>
      </c>
      <c r="H307" s="210">
        <f t="shared" ref="H307:H327" si="17">F307*G307</f>
        <v>354510</v>
      </c>
      <c r="I307" s="402"/>
      <c r="J307" s="453"/>
      <c r="L307" s="144"/>
      <c r="M307" s="171"/>
      <c r="N307" s="172"/>
      <c r="O307" s="173"/>
      <c r="P307" s="173"/>
      <c r="Q307" s="348"/>
      <c r="R307" s="176"/>
      <c r="S307" s="174"/>
      <c r="T307" s="175"/>
    </row>
    <row r="308" spans="1:20" s="166" customFormat="1">
      <c r="A308" s="452"/>
      <c r="B308" s="414">
        <v>43063</v>
      </c>
      <c r="C308" s="362" t="s">
        <v>523</v>
      </c>
      <c r="D308" s="331" t="s">
        <v>524</v>
      </c>
      <c r="E308" s="384" t="s">
        <v>29</v>
      </c>
      <c r="F308" s="244">
        <v>8</v>
      </c>
      <c r="G308" s="210">
        <v>97110</v>
      </c>
      <c r="H308" s="210">
        <f t="shared" si="17"/>
        <v>776880</v>
      </c>
      <c r="I308" s="402"/>
      <c r="J308" s="453"/>
      <c r="L308" s="144"/>
      <c r="M308" s="171"/>
      <c r="N308" s="172"/>
      <c r="O308" s="173"/>
      <c r="P308" s="173"/>
      <c r="Q308" s="348"/>
      <c r="R308" s="176"/>
      <c r="S308" s="174"/>
      <c r="T308" s="175"/>
    </row>
    <row r="309" spans="1:20" s="166" customFormat="1">
      <c r="A309" s="451"/>
      <c r="B309" s="414">
        <v>43063</v>
      </c>
      <c r="C309" s="362" t="s">
        <v>525</v>
      </c>
      <c r="D309" s="331" t="s">
        <v>1019</v>
      </c>
      <c r="E309" s="384" t="s">
        <v>29</v>
      </c>
      <c r="F309" s="244">
        <v>2</v>
      </c>
      <c r="G309" s="210">
        <v>128700</v>
      </c>
      <c r="H309" s="210">
        <f t="shared" si="17"/>
        <v>257400</v>
      </c>
      <c r="I309" s="472"/>
      <c r="J309" s="454"/>
      <c r="L309" s="144"/>
      <c r="M309" s="171"/>
      <c r="N309" s="172"/>
      <c r="O309" s="173"/>
      <c r="P309" s="173"/>
      <c r="Q309" s="348"/>
      <c r="R309" s="176"/>
      <c r="S309" s="174"/>
      <c r="T309" s="175"/>
    </row>
    <row r="310" spans="1:20" s="166" customFormat="1">
      <c r="A310" s="452"/>
      <c r="B310" s="414">
        <v>43063</v>
      </c>
      <c r="C310" s="334" t="s">
        <v>274</v>
      </c>
      <c r="D310" s="331" t="s">
        <v>1028</v>
      </c>
      <c r="E310" s="331" t="s">
        <v>146</v>
      </c>
      <c r="F310" s="244">
        <v>1</v>
      </c>
      <c r="G310" s="210">
        <v>11993.83</v>
      </c>
      <c r="H310" s="210">
        <f t="shared" si="17"/>
        <v>11993.83</v>
      </c>
      <c r="I310" s="402"/>
      <c r="J310" s="453"/>
      <c r="L310" s="144"/>
      <c r="M310" s="171"/>
      <c r="N310" s="172"/>
      <c r="O310" s="173"/>
      <c r="P310" s="173"/>
      <c r="Q310" s="348"/>
      <c r="R310" s="176"/>
      <c r="S310" s="174"/>
      <c r="T310" s="175"/>
    </row>
    <row r="311" spans="1:20" s="166" customFormat="1">
      <c r="A311" s="452" t="s">
        <v>1176</v>
      </c>
      <c r="B311" s="414">
        <v>43063</v>
      </c>
      <c r="C311" s="334" t="s">
        <v>278</v>
      </c>
      <c r="D311" s="331" t="s">
        <v>1069</v>
      </c>
      <c r="E311" s="331" t="s">
        <v>146</v>
      </c>
      <c r="F311" s="244">
        <v>1</v>
      </c>
      <c r="G311" s="210">
        <v>12000</v>
      </c>
      <c r="H311" s="210">
        <f t="shared" si="17"/>
        <v>12000</v>
      </c>
      <c r="I311" s="402"/>
      <c r="J311" s="453"/>
      <c r="L311" s="144"/>
      <c r="M311" s="171"/>
      <c r="N311" s="172"/>
      <c r="O311" s="173"/>
      <c r="P311" s="173"/>
      <c r="Q311" s="348"/>
      <c r="R311" s="176"/>
      <c r="S311" s="174"/>
      <c r="T311" s="175"/>
    </row>
    <row r="312" spans="1:20" s="166" customFormat="1">
      <c r="A312" s="452"/>
      <c r="B312" s="414">
        <v>43063</v>
      </c>
      <c r="C312" s="334" t="s">
        <v>280</v>
      </c>
      <c r="D312" s="331" t="s">
        <v>1178</v>
      </c>
      <c r="E312" s="331" t="s">
        <v>146</v>
      </c>
      <c r="F312" s="244">
        <v>1</v>
      </c>
      <c r="G312" s="210">
        <v>11999.39</v>
      </c>
      <c r="H312" s="210">
        <f t="shared" si="17"/>
        <v>11999.39</v>
      </c>
      <c r="I312" s="402"/>
      <c r="J312" s="453"/>
      <c r="L312" s="144"/>
      <c r="M312" s="171"/>
      <c r="N312" s="172"/>
      <c r="O312" s="173"/>
      <c r="P312" s="173"/>
      <c r="Q312" s="348"/>
      <c r="R312" s="176"/>
      <c r="S312" s="174"/>
      <c r="T312" s="175"/>
    </row>
    <row r="313" spans="1:20" s="166" customFormat="1">
      <c r="A313" s="452"/>
      <c r="B313" s="414">
        <v>43063</v>
      </c>
      <c r="C313" s="334" t="s">
        <v>652</v>
      </c>
      <c r="D313" s="331" t="s">
        <v>630</v>
      </c>
      <c r="E313" s="331" t="s">
        <v>28</v>
      </c>
      <c r="F313" s="244">
        <v>50</v>
      </c>
      <c r="G313" s="210">
        <v>5702.1</v>
      </c>
      <c r="H313" s="210">
        <f t="shared" si="17"/>
        <v>285105</v>
      </c>
      <c r="I313" s="402"/>
      <c r="J313" s="453"/>
      <c r="L313" s="144"/>
      <c r="M313" s="171"/>
      <c r="N313" s="172"/>
      <c r="O313" s="173"/>
      <c r="P313" s="173"/>
      <c r="Q313" s="348"/>
      <c r="R313" s="176"/>
      <c r="S313" s="174"/>
      <c r="T313" s="175"/>
    </row>
    <row r="314" spans="1:20" s="166" customFormat="1">
      <c r="A314" s="452"/>
      <c r="B314" s="414">
        <v>43063</v>
      </c>
      <c r="C314" s="334" t="s">
        <v>411</v>
      </c>
      <c r="D314" s="331" t="s">
        <v>412</v>
      </c>
      <c r="E314" s="331" t="s">
        <v>1014</v>
      </c>
      <c r="F314" s="244">
        <v>15</v>
      </c>
      <c r="G314" s="210">
        <v>9600</v>
      </c>
      <c r="H314" s="210">
        <f t="shared" si="17"/>
        <v>144000</v>
      </c>
      <c r="I314" s="402"/>
      <c r="J314" s="453"/>
      <c r="L314" s="144"/>
      <c r="M314" s="171"/>
      <c r="N314" s="172"/>
      <c r="O314" s="173"/>
      <c r="P314" s="173"/>
      <c r="Q314" s="348"/>
      <c r="R314" s="176"/>
      <c r="S314" s="174"/>
      <c r="T314" s="175"/>
    </row>
    <row r="315" spans="1:20" s="166" customFormat="1">
      <c r="A315" s="452"/>
      <c r="B315" s="414">
        <v>43063</v>
      </c>
      <c r="C315" s="334" t="s">
        <v>421</v>
      </c>
      <c r="D315" s="331" t="s">
        <v>422</v>
      </c>
      <c r="E315" s="331" t="s">
        <v>4</v>
      </c>
      <c r="F315" s="244">
        <v>5</v>
      </c>
      <c r="G315" s="210">
        <v>28003.77</v>
      </c>
      <c r="H315" s="210">
        <f t="shared" si="17"/>
        <v>140018.85</v>
      </c>
      <c r="I315" s="402"/>
      <c r="J315" s="453"/>
      <c r="L315" s="144"/>
      <c r="M315" s="171"/>
      <c r="N315" s="172"/>
      <c r="O315" s="173"/>
      <c r="P315" s="173"/>
      <c r="Q315" s="348"/>
      <c r="R315" s="176"/>
      <c r="S315" s="174"/>
      <c r="T315" s="175"/>
    </row>
    <row r="316" spans="1:20" s="166" customFormat="1">
      <c r="A316" s="452"/>
      <c r="B316" s="414">
        <v>43063</v>
      </c>
      <c r="C316" s="334" t="s">
        <v>747</v>
      </c>
      <c r="D316" s="331" t="s">
        <v>748</v>
      </c>
      <c r="E316" s="331" t="s">
        <v>28</v>
      </c>
      <c r="F316" s="244">
        <v>2</v>
      </c>
      <c r="G316" s="210">
        <v>6000</v>
      </c>
      <c r="H316" s="210">
        <f t="shared" si="17"/>
        <v>12000</v>
      </c>
      <c r="I316" s="402"/>
      <c r="J316" s="453"/>
      <c r="L316" s="144"/>
      <c r="M316" s="171"/>
      <c r="N316" s="172"/>
      <c r="O316" s="173"/>
      <c r="P316" s="173"/>
      <c r="Q316" s="348"/>
      <c r="R316" s="176"/>
      <c r="S316" s="174"/>
      <c r="T316" s="175"/>
    </row>
    <row r="317" spans="1:20" s="166" customFormat="1">
      <c r="A317" s="452"/>
      <c r="B317" s="414">
        <v>43063</v>
      </c>
      <c r="C317" s="334" t="s">
        <v>427</v>
      </c>
      <c r="D317" s="331" t="s">
        <v>1175</v>
      </c>
      <c r="E317" s="331" t="s">
        <v>28</v>
      </c>
      <c r="F317" s="244">
        <v>3</v>
      </c>
      <c r="G317" s="210">
        <v>6000</v>
      </c>
      <c r="H317" s="210">
        <f t="shared" si="17"/>
        <v>18000</v>
      </c>
      <c r="I317" s="402"/>
      <c r="J317" s="453"/>
      <c r="L317" s="144"/>
      <c r="M317" s="171"/>
      <c r="N317" s="172"/>
      <c r="O317" s="173"/>
      <c r="P317" s="173"/>
      <c r="Q317" s="348"/>
      <c r="R317" s="176"/>
      <c r="S317" s="174"/>
      <c r="T317" s="175"/>
    </row>
    <row r="318" spans="1:20" s="166" customFormat="1">
      <c r="A318" s="452"/>
      <c r="B318" s="414">
        <v>43063</v>
      </c>
      <c r="C318" s="334" t="s">
        <v>764</v>
      </c>
      <c r="D318" s="331" t="s">
        <v>151</v>
      </c>
      <c r="E318" s="331" t="s">
        <v>146</v>
      </c>
      <c r="F318" s="244">
        <v>10</v>
      </c>
      <c r="G318" s="210">
        <v>52831.040000000001</v>
      </c>
      <c r="H318" s="210">
        <f t="shared" si="17"/>
        <v>528310.4</v>
      </c>
      <c r="I318" s="402"/>
      <c r="J318" s="453"/>
      <c r="L318" s="144"/>
      <c r="M318" s="171"/>
      <c r="N318" s="172"/>
      <c r="O318" s="173"/>
      <c r="P318" s="173"/>
      <c r="Q318" s="348"/>
      <c r="R318" s="176"/>
      <c r="S318" s="174"/>
      <c r="T318" s="175"/>
    </row>
    <row r="319" spans="1:20" s="166" customFormat="1">
      <c r="A319" s="452"/>
      <c r="B319" s="414">
        <v>43063</v>
      </c>
      <c r="C319" s="334" t="s">
        <v>822</v>
      </c>
      <c r="D319" s="331" t="s">
        <v>1049</v>
      </c>
      <c r="E319" s="331" t="s">
        <v>1076</v>
      </c>
      <c r="F319" s="244">
        <v>1</v>
      </c>
      <c r="G319" s="210">
        <v>72750.179999999993</v>
      </c>
      <c r="H319" s="210">
        <f t="shared" si="17"/>
        <v>72750.179999999993</v>
      </c>
      <c r="I319" s="402"/>
      <c r="J319" s="453"/>
      <c r="L319" s="144"/>
      <c r="M319" s="171"/>
      <c r="N319" s="172"/>
      <c r="O319" s="173"/>
      <c r="P319" s="173"/>
      <c r="Q319" s="348"/>
      <c r="R319" s="176"/>
      <c r="S319" s="174"/>
      <c r="T319" s="175"/>
    </row>
    <row r="320" spans="1:20" s="166" customFormat="1">
      <c r="A320" s="452"/>
      <c r="B320" s="414">
        <v>43063</v>
      </c>
      <c r="C320" s="334" t="s">
        <v>653</v>
      </c>
      <c r="D320" s="331" t="s">
        <v>1026</v>
      </c>
      <c r="E320" s="331" t="s">
        <v>1076</v>
      </c>
      <c r="F320" s="244">
        <v>1</v>
      </c>
      <c r="G320" s="210">
        <v>72713.320000000007</v>
      </c>
      <c r="H320" s="210">
        <f t="shared" si="17"/>
        <v>72713.320000000007</v>
      </c>
      <c r="I320" s="402"/>
      <c r="J320" s="453"/>
      <c r="L320" s="144"/>
      <c r="M320" s="171"/>
      <c r="N320" s="172"/>
      <c r="O320" s="173"/>
      <c r="P320" s="173"/>
      <c r="Q320" s="348"/>
      <c r="R320" s="176"/>
      <c r="S320" s="174"/>
      <c r="T320" s="175"/>
    </row>
    <row r="321" spans="1:20" s="166" customFormat="1">
      <c r="A321" s="451"/>
      <c r="B321" s="414">
        <v>43063</v>
      </c>
      <c r="C321" s="334" t="s">
        <v>694</v>
      </c>
      <c r="D321" s="331" t="s">
        <v>1059</v>
      </c>
      <c r="E321" s="331" t="s">
        <v>115</v>
      </c>
      <c r="F321" s="244">
        <v>2</v>
      </c>
      <c r="G321" s="210">
        <v>50000</v>
      </c>
      <c r="H321" s="210">
        <f t="shared" si="17"/>
        <v>100000</v>
      </c>
      <c r="I321" s="402"/>
      <c r="J321" s="453"/>
      <c r="L321" s="144"/>
      <c r="M321" s="171"/>
      <c r="N321" s="172"/>
      <c r="O321" s="173"/>
      <c r="P321" s="173"/>
      <c r="Q321" s="348"/>
      <c r="R321" s="176"/>
      <c r="S321" s="174"/>
      <c r="T321" s="175"/>
    </row>
    <row r="322" spans="1:20" s="166" customFormat="1">
      <c r="A322" s="375"/>
      <c r="B322" s="414">
        <v>43063</v>
      </c>
      <c r="C322" s="334" t="s">
        <v>918</v>
      </c>
      <c r="D322" s="331" t="s">
        <v>1060</v>
      </c>
      <c r="E322" s="331" t="s">
        <v>115</v>
      </c>
      <c r="F322" s="244">
        <v>2</v>
      </c>
      <c r="G322" s="210">
        <v>50000</v>
      </c>
      <c r="H322" s="210">
        <f t="shared" si="17"/>
        <v>100000</v>
      </c>
      <c r="I322" s="472"/>
      <c r="J322" s="453"/>
      <c r="L322" s="144"/>
      <c r="M322" s="171"/>
      <c r="N322" s="172"/>
      <c r="O322" s="173"/>
      <c r="P322" s="173"/>
      <c r="Q322" s="348"/>
      <c r="R322" s="176"/>
      <c r="S322" s="174"/>
      <c r="T322" s="175"/>
    </row>
    <row r="323" spans="1:20" s="166" customFormat="1">
      <c r="A323" s="375"/>
      <c r="B323" s="414">
        <v>43063</v>
      </c>
      <c r="C323" s="334" t="s">
        <v>638</v>
      </c>
      <c r="D323" s="331" t="s">
        <v>619</v>
      </c>
      <c r="E323" s="331" t="s">
        <v>4</v>
      </c>
      <c r="F323" s="244">
        <v>1</v>
      </c>
      <c r="G323" s="210">
        <v>184870.72</v>
      </c>
      <c r="H323" s="210">
        <f t="shared" si="17"/>
        <v>184870.72</v>
      </c>
      <c r="I323" s="461">
        <f>SUM(H310:H347)</f>
        <v>5892695.8700000001</v>
      </c>
      <c r="J323" s="453"/>
      <c r="L323" s="144"/>
      <c r="M323" s="171"/>
      <c r="N323" s="172"/>
      <c r="O323" s="173"/>
      <c r="P323" s="173"/>
      <c r="Q323" s="348"/>
      <c r="R323" s="176"/>
      <c r="S323" s="174"/>
      <c r="T323" s="175"/>
    </row>
    <row r="324" spans="1:20" s="166" customFormat="1">
      <c r="A324" s="568"/>
      <c r="B324" s="414">
        <v>43063</v>
      </c>
      <c r="C324" s="360" t="s">
        <v>209</v>
      </c>
      <c r="D324" s="253" t="s">
        <v>1179</v>
      </c>
      <c r="E324" s="253" t="s">
        <v>4</v>
      </c>
      <c r="F324" s="244">
        <v>5</v>
      </c>
      <c r="G324" s="210">
        <v>48988.06</v>
      </c>
      <c r="H324" s="210">
        <f t="shared" si="17"/>
        <v>244940.3</v>
      </c>
      <c r="I324" s="508">
        <f>SUM(H324:H386)</f>
        <v>4198934.18</v>
      </c>
      <c r="J324" s="453"/>
      <c r="L324" s="144"/>
      <c r="M324" s="171"/>
      <c r="N324" s="172"/>
      <c r="O324" s="173"/>
      <c r="P324" s="173"/>
      <c r="Q324" s="348"/>
      <c r="R324" s="176"/>
      <c r="S324" s="174"/>
      <c r="T324" s="175"/>
    </row>
    <row r="325" spans="1:20" s="166" customFormat="1">
      <c r="A325" s="569"/>
      <c r="B325" s="414">
        <v>43063</v>
      </c>
      <c r="C325" s="360" t="s">
        <v>211</v>
      </c>
      <c r="D325" s="253" t="s">
        <v>1180</v>
      </c>
      <c r="E325" s="253" t="s">
        <v>4</v>
      </c>
      <c r="F325" s="244">
        <v>5</v>
      </c>
      <c r="G325" s="210">
        <v>48999.199999999997</v>
      </c>
      <c r="H325" s="210">
        <f t="shared" si="17"/>
        <v>244996</v>
      </c>
      <c r="I325" s="509"/>
      <c r="J325" s="453"/>
      <c r="L325" s="144"/>
      <c r="M325" s="171"/>
      <c r="N325" s="172"/>
      <c r="O325" s="173"/>
      <c r="P325" s="173"/>
      <c r="Q325" s="348"/>
      <c r="R325" s="176"/>
      <c r="S325" s="174"/>
      <c r="T325" s="175"/>
    </row>
    <row r="326" spans="1:20" s="166" customFormat="1">
      <c r="A326" s="569"/>
      <c r="B326" s="414">
        <v>43063</v>
      </c>
      <c r="C326" s="360" t="s">
        <v>235</v>
      </c>
      <c r="D326" s="253" t="s">
        <v>986</v>
      </c>
      <c r="E326" s="253" t="s">
        <v>4</v>
      </c>
      <c r="F326" s="244">
        <v>1</v>
      </c>
      <c r="G326" s="210">
        <v>138333.45000000001</v>
      </c>
      <c r="H326" s="210">
        <f t="shared" si="17"/>
        <v>138333.45000000001</v>
      </c>
      <c r="I326" s="509"/>
      <c r="J326" s="453"/>
      <c r="L326" s="144"/>
      <c r="M326" s="171"/>
      <c r="N326" s="172"/>
      <c r="O326" s="173"/>
      <c r="P326" s="173"/>
      <c r="Q326" s="348"/>
      <c r="R326" s="176"/>
      <c r="S326" s="174"/>
      <c r="T326" s="175"/>
    </row>
    <row r="327" spans="1:20" s="166" customFormat="1">
      <c r="A327" s="569"/>
      <c r="B327" s="414">
        <v>43063</v>
      </c>
      <c r="C327" s="360" t="s">
        <v>248</v>
      </c>
      <c r="D327" s="354" t="s">
        <v>1181</v>
      </c>
      <c r="E327" s="253" t="s">
        <v>28</v>
      </c>
      <c r="F327" s="244">
        <v>100</v>
      </c>
      <c r="G327" s="210">
        <v>1990</v>
      </c>
      <c r="H327" s="210">
        <f t="shared" si="17"/>
        <v>199000</v>
      </c>
      <c r="I327" s="509"/>
      <c r="J327" s="453"/>
      <c r="L327" s="144"/>
      <c r="M327" s="171"/>
      <c r="N327" s="172"/>
      <c r="O327" s="173"/>
      <c r="P327" s="173"/>
      <c r="Q327" s="348"/>
      <c r="R327" s="176"/>
      <c r="S327" s="174"/>
      <c r="T327" s="175"/>
    </row>
    <row r="328" spans="1:20" s="166" customFormat="1">
      <c r="A328" s="569"/>
      <c r="B328" s="414">
        <v>43063</v>
      </c>
      <c r="C328" s="360" t="s">
        <v>250</v>
      </c>
      <c r="D328" s="354" t="s">
        <v>1057</v>
      </c>
      <c r="E328" s="253" t="s">
        <v>28</v>
      </c>
      <c r="F328" s="244">
        <v>150</v>
      </c>
      <c r="G328" s="210">
        <v>1352.6</v>
      </c>
      <c r="H328" s="210">
        <f t="shared" ref="H328:H392" si="18">F328*G328</f>
        <v>202890</v>
      </c>
      <c r="I328" s="509"/>
      <c r="J328" s="453"/>
      <c r="L328" s="144"/>
      <c r="M328" s="171"/>
      <c r="N328" s="172"/>
      <c r="O328" s="173"/>
      <c r="P328" s="173"/>
      <c r="Q328" s="348"/>
      <c r="R328" s="176"/>
      <c r="S328" s="174"/>
      <c r="T328" s="175"/>
    </row>
    <row r="329" spans="1:20" s="166" customFormat="1">
      <c r="A329" s="569"/>
      <c r="B329" s="414">
        <v>43063</v>
      </c>
      <c r="C329" s="360" t="s">
        <v>252</v>
      </c>
      <c r="D329" s="354" t="s">
        <v>1056</v>
      </c>
      <c r="E329" s="253" t="s">
        <v>28</v>
      </c>
      <c r="F329" s="244">
        <v>200</v>
      </c>
      <c r="G329" s="210">
        <v>1120</v>
      </c>
      <c r="H329" s="210">
        <f>F329*G329</f>
        <v>224000</v>
      </c>
      <c r="I329" s="509"/>
      <c r="J329" s="453"/>
      <c r="L329" s="144"/>
      <c r="M329" s="171"/>
      <c r="N329" s="172"/>
      <c r="O329" s="173"/>
      <c r="P329" s="173"/>
      <c r="Q329" s="348"/>
      <c r="R329" s="176"/>
      <c r="S329" s="174"/>
      <c r="T329" s="175"/>
    </row>
    <row r="330" spans="1:20" s="166" customFormat="1">
      <c r="A330" s="569"/>
      <c r="B330" s="414">
        <v>43063</v>
      </c>
      <c r="C330" s="360" t="s">
        <v>1072</v>
      </c>
      <c r="D330" s="354" t="s">
        <v>994</v>
      </c>
      <c r="E330" s="253" t="s">
        <v>1183</v>
      </c>
      <c r="F330" s="244">
        <v>700</v>
      </c>
      <c r="G330" s="210">
        <v>649.09</v>
      </c>
      <c r="H330" s="210">
        <f>F330*G330</f>
        <v>454363</v>
      </c>
      <c r="I330" s="509"/>
      <c r="J330" s="453"/>
      <c r="L330" s="144"/>
      <c r="M330" s="171"/>
      <c r="N330" s="172"/>
      <c r="O330" s="173"/>
      <c r="P330" s="173"/>
      <c r="Q330" s="348"/>
      <c r="R330" s="176"/>
      <c r="S330" s="174"/>
      <c r="T330" s="175"/>
    </row>
    <row r="331" spans="1:20" s="166" customFormat="1">
      <c r="A331" s="569"/>
      <c r="B331" s="414">
        <v>43063</v>
      </c>
      <c r="C331" s="360" t="s">
        <v>975</v>
      </c>
      <c r="D331" s="354" t="s">
        <v>995</v>
      </c>
      <c r="E331" s="253" t="s">
        <v>28</v>
      </c>
      <c r="F331" s="244">
        <v>700</v>
      </c>
      <c r="G331" s="210">
        <v>250.17</v>
      </c>
      <c r="H331" s="210">
        <f t="shared" si="18"/>
        <v>175119</v>
      </c>
      <c r="I331" s="509"/>
      <c r="J331" s="453"/>
      <c r="L331" s="144"/>
      <c r="M331" s="171"/>
      <c r="N331" s="172"/>
      <c r="O331" s="173"/>
      <c r="P331" s="173"/>
      <c r="Q331" s="348"/>
      <c r="R331" s="176"/>
      <c r="S331" s="174"/>
      <c r="T331" s="175"/>
    </row>
    <row r="332" spans="1:20" s="166" customFormat="1">
      <c r="A332" s="569"/>
      <c r="B332" s="414">
        <v>43063</v>
      </c>
      <c r="C332" s="360" t="s">
        <v>263</v>
      </c>
      <c r="D332" s="354" t="s">
        <v>1063</v>
      </c>
      <c r="E332" s="253" t="s">
        <v>115</v>
      </c>
      <c r="F332" s="244">
        <v>1</v>
      </c>
      <c r="G332" s="210">
        <v>6303.82</v>
      </c>
      <c r="H332" s="210">
        <f t="shared" si="18"/>
        <v>6303.82</v>
      </c>
      <c r="I332" s="509"/>
      <c r="J332" s="453"/>
      <c r="L332" s="144"/>
      <c r="M332" s="171"/>
      <c r="N332" s="172"/>
      <c r="O332" s="173"/>
      <c r="P332" s="173"/>
      <c r="Q332" s="348"/>
      <c r="R332" s="176"/>
      <c r="S332" s="174"/>
      <c r="T332" s="175"/>
    </row>
    <row r="333" spans="1:20" s="166" customFormat="1">
      <c r="A333" s="569"/>
      <c r="B333" s="414">
        <v>43063</v>
      </c>
      <c r="C333" s="360" t="s">
        <v>264</v>
      </c>
      <c r="D333" s="354" t="s">
        <v>1064</v>
      </c>
      <c r="E333" s="354" t="s">
        <v>28</v>
      </c>
      <c r="F333" s="244">
        <v>600</v>
      </c>
      <c r="G333" s="210">
        <v>200</v>
      </c>
      <c r="H333" s="210">
        <f t="shared" si="18"/>
        <v>120000</v>
      </c>
      <c r="I333" s="509"/>
      <c r="J333" s="453"/>
      <c r="L333" s="144"/>
      <c r="M333" s="171"/>
      <c r="N333" s="172"/>
      <c r="O333" s="173"/>
      <c r="P333" s="173"/>
      <c r="Q333" s="348"/>
      <c r="R333" s="176"/>
      <c r="S333" s="174"/>
      <c r="T333" s="175"/>
    </row>
    <row r="334" spans="1:20" s="166" customFormat="1">
      <c r="A334" s="569"/>
      <c r="B334" s="414">
        <v>43063</v>
      </c>
      <c r="C334" s="360" t="s">
        <v>266</v>
      </c>
      <c r="D334" s="354" t="s">
        <v>267</v>
      </c>
      <c r="E334" s="354" t="s">
        <v>28</v>
      </c>
      <c r="F334" s="244">
        <v>50</v>
      </c>
      <c r="G334" s="210">
        <v>1200</v>
      </c>
      <c r="H334" s="210">
        <f t="shared" si="18"/>
        <v>60000</v>
      </c>
      <c r="I334" s="509"/>
      <c r="J334" s="453"/>
      <c r="L334" s="144"/>
      <c r="M334" s="171"/>
      <c r="N334" s="172"/>
      <c r="O334" s="173"/>
      <c r="P334" s="173"/>
      <c r="Q334" s="348"/>
      <c r="R334" s="176"/>
      <c r="S334" s="174"/>
      <c r="T334" s="175"/>
    </row>
    <row r="335" spans="1:20" s="166" customFormat="1">
      <c r="A335" s="569"/>
      <c r="B335" s="414">
        <v>43063</v>
      </c>
      <c r="C335" s="360" t="s">
        <v>272</v>
      </c>
      <c r="D335" s="354" t="s">
        <v>1027</v>
      </c>
      <c r="E335" s="354" t="s">
        <v>146</v>
      </c>
      <c r="F335" s="244">
        <v>1</v>
      </c>
      <c r="G335" s="210">
        <v>11996.71</v>
      </c>
      <c r="H335" s="210">
        <f t="shared" si="18"/>
        <v>11996.71</v>
      </c>
      <c r="I335" s="509"/>
      <c r="J335" s="453"/>
      <c r="L335" s="144"/>
      <c r="M335" s="171"/>
      <c r="N335" s="172"/>
      <c r="O335" s="173"/>
      <c r="P335" s="173"/>
      <c r="Q335" s="348"/>
      <c r="R335" s="176"/>
      <c r="S335" s="174"/>
      <c r="T335" s="175"/>
    </row>
    <row r="336" spans="1:20" s="166" customFormat="1">
      <c r="A336" s="569"/>
      <c r="B336" s="414">
        <v>43063</v>
      </c>
      <c r="C336" s="334" t="s">
        <v>639</v>
      </c>
      <c r="D336" s="354" t="s">
        <v>620</v>
      </c>
      <c r="E336" s="354" t="s">
        <v>146</v>
      </c>
      <c r="F336" s="244">
        <v>12</v>
      </c>
      <c r="G336" s="210">
        <v>27060.85</v>
      </c>
      <c r="H336" s="210">
        <f t="shared" si="18"/>
        <v>324730.19999999995</v>
      </c>
      <c r="I336" s="509"/>
      <c r="J336" s="453"/>
      <c r="L336" s="144"/>
      <c r="M336" s="171"/>
      <c r="N336" s="172"/>
      <c r="O336" s="173"/>
      <c r="P336" s="173"/>
      <c r="Q336" s="348"/>
      <c r="R336" s="176"/>
      <c r="S336" s="174"/>
      <c r="T336" s="175"/>
    </row>
    <row r="337" spans="1:20" s="166" customFormat="1">
      <c r="A337" s="569"/>
      <c r="B337" s="414">
        <v>43063</v>
      </c>
      <c r="C337" s="334" t="s">
        <v>640</v>
      </c>
      <c r="D337" s="354" t="s">
        <v>621</v>
      </c>
      <c r="E337" s="354" t="s">
        <v>1015</v>
      </c>
      <c r="F337" s="244">
        <v>10</v>
      </c>
      <c r="G337" s="210">
        <v>9500</v>
      </c>
      <c r="H337" s="210">
        <f t="shared" si="18"/>
        <v>95000</v>
      </c>
      <c r="I337" s="509"/>
      <c r="J337" s="453"/>
      <c r="L337" s="144"/>
      <c r="M337" s="171"/>
      <c r="N337" s="172"/>
      <c r="O337" s="173"/>
      <c r="P337" s="173"/>
      <c r="Q337" s="348"/>
      <c r="R337" s="176"/>
      <c r="S337" s="174"/>
      <c r="T337" s="175"/>
    </row>
    <row r="338" spans="1:20" s="166" customFormat="1">
      <c r="A338" s="569"/>
      <c r="B338" s="414">
        <v>43063</v>
      </c>
      <c r="C338" s="334" t="s">
        <v>907</v>
      </c>
      <c r="D338" s="354" t="s">
        <v>623</v>
      </c>
      <c r="E338" s="354" t="s">
        <v>1017</v>
      </c>
      <c r="F338" s="244">
        <v>5</v>
      </c>
      <c r="G338" s="210">
        <v>190909</v>
      </c>
      <c r="H338" s="210">
        <f t="shared" si="18"/>
        <v>954545</v>
      </c>
      <c r="I338" s="509"/>
      <c r="J338" s="453"/>
      <c r="L338" s="144"/>
      <c r="M338" s="171"/>
      <c r="N338" s="172"/>
      <c r="O338" s="173"/>
      <c r="P338" s="173"/>
      <c r="Q338" s="348"/>
      <c r="R338" s="176"/>
      <c r="S338" s="174"/>
      <c r="T338" s="175"/>
    </row>
    <row r="339" spans="1:20" s="166" customFormat="1">
      <c r="A339" s="569"/>
      <c r="B339" s="414">
        <v>43063</v>
      </c>
      <c r="C339" s="334" t="s">
        <v>1126</v>
      </c>
      <c r="D339" s="354" t="s">
        <v>1130</v>
      </c>
      <c r="E339" s="354" t="s">
        <v>115</v>
      </c>
      <c r="F339" s="244">
        <v>1</v>
      </c>
      <c r="G339" s="210">
        <v>136363</v>
      </c>
      <c r="H339" s="210">
        <f t="shared" si="18"/>
        <v>136363</v>
      </c>
      <c r="I339" s="509"/>
      <c r="J339" s="453"/>
      <c r="L339" s="144"/>
      <c r="M339" s="171"/>
      <c r="N339" s="172"/>
      <c r="O339" s="173"/>
      <c r="P339" s="173"/>
      <c r="Q339" s="348"/>
      <c r="R339" s="176"/>
      <c r="S339" s="174"/>
      <c r="T339" s="175"/>
    </row>
    <row r="340" spans="1:20" s="166" customFormat="1">
      <c r="A340" s="569"/>
      <c r="B340" s="414">
        <v>43063</v>
      </c>
      <c r="C340" s="334" t="s">
        <v>1136</v>
      </c>
      <c r="D340" s="354" t="s">
        <v>1140</v>
      </c>
      <c r="E340" s="354" t="s">
        <v>29</v>
      </c>
      <c r="F340" s="244">
        <v>1</v>
      </c>
      <c r="G340" s="210">
        <v>168181</v>
      </c>
      <c r="H340" s="210">
        <f t="shared" si="18"/>
        <v>168181</v>
      </c>
      <c r="I340" s="509"/>
      <c r="J340" s="453"/>
      <c r="L340" s="144"/>
      <c r="M340" s="171"/>
      <c r="N340" s="172"/>
      <c r="O340" s="173"/>
      <c r="P340" s="173"/>
      <c r="Q340" s="348"/>
      <c r="R340" s="176"/>
      <c r="S340" s="174"/>
      <c r="T340" s="175"/>
    </row>
    <row r="341" spans="1:20" s="166" customFormat="1">
      <c r="A341" s="569"/>
      <c r="B341" s="414">
        <v>43063</v>
      </c>
      <c r="C341" s="334" t="s">
        <v>1168</v>
      </c>
      <c r="D341" s="354" t="s">
        <v>1169</v>
      </c>
      <c r="E341" s="354" t="s">
        <v>146</v>
      </c>
      <c r="F341" s="244">
        <v>5</v>
      </c>
      <c r="G341" s="210">
        <v>24200</v>
      </c>
      <c r="H341" s="210">
        <f t="shared" si="18"/>
        <v>121000</v>
      </c>
      <c r="I341" s="509"/>
      <c r="J341" s="453"/>
      <c r="L341" s="144"/>
      <c r="M341" s="171"/>
      <c r="N341" s="172"/>
      <c r="O341" s="173"/>
      <c r="P341" s="173"/>
      <c r="Q341" s="348"/>
      <c r="R341" s="176"/>
      <c r="S341" s="174"/>
      <c r="T341" s="175"/>
    </row>
    <row r="342" spans="1:20" s="166" customFormat="1">
      <c r="A342" s="569"/>
      <c r="B342" s="414">
        <v>43063</v>
      </c>
      <c r="C342" s="334" t="s">
        <v>1136</v>
      </c>
      <c r="D342" s="354" t="s">
        <v>1140</v>
      </c>
      <c r="E342" s="354" t="s">
        <v>29</v>
      </c>
      <c r="F342" s="244">
        <v>1</v>
      </c>
      <c r="G342" s="210">
        <v>168181</v>
      </c>
      <c r="H342" s="210">
        <f t="shared" si="18"/>
        <v>168181</v>
      </c>
      <c r="I342" s="509"/>
      <c r="J342" s="453"/>
      <c r="L342" s="144"/>
      <c r="M342" s="171"/>
      <c r="N342" s="172"/>
      <c r="O342" s="173"/>
      <c r="P342" s="173"/>
      <c r="Q342" s="348"/>
      <c r="R342" s="176"/>
      <c r="S342" s="174"/>
      <c r="T342" s="175"/>
    </row>
    <row r="343" spans="1:20" s="166" customFormat="1">
      <c r="A343" s="569"/>
      <c r="B343" s="414">
        <v>43063</v>
      </c>
      <c r="C343" s="334" t="s">
        <v>1177</v>
      </c>
      <c r="D343" s="354" t="s">
        <v>701</v>
      </c>
      <c r="E343" s="354" t="s">
        <v>28</v>
      </c>
      <c r="F343" s="244">
        <v>50</v>
      </c>
      <c r="G343" s="210">
        <v>390</v>
      </c>
      <c r="H343" s="210">
        <f t="shared" si="18"/>
        <v>19500</v>
      </c>
      <c r="I343" s="509"/>
      <c r="J343" s="453"/>
      <c r="L343" s="144"/>
      <c r="M343" s="171"/>
      <c r="N343" s="172"/>
      <c r="O343" s="173"/>
      <c r="P343" s="173"/>
      <c r="Q343" s="348"/>
      <c r="R343" s="176"/>
      <c r="S343" s="174"/>
      <c r="T343" s="175"/>
    </row>
    <row r="344" spans="1:20" s="166" customFormat="1">
      <c r="A344" s="569"/>
      <c r="B344" s="414">
        <v>43063</v>
      </c>
      <c r="C344" s="334" t="s">
        <v>921</v>
      </c>
      <c r="D344" s="354" t="s">
        <v>1182</v>
      </c>
      <c r="E344" s="354" t="s">
        <v>28</v>
      </c>
      <c r="F344" s="244">
        <v>50</v>
      </c>
      <c r="G344" s="210">
        <v>390</v>
      </c>
      <c r="H344" s="210">
        <f t="shared" si="18"/>
        <v>19500</v>
      </c>
      <c r="I344" s="509"/>
      <c r="J344" s="453"/>
      <c r="L344" s="144"/>
      <c r="M344" s="171"/>
      <c r="N344" s="172"/>
      <c r="O344" s="173"/>
      <c r="P344" s="173"/>
      <c r="Q344" s="348"/>
      <c r="R344" s="176"/>
      <c r="S344" s="174"/>
      <c r="T344" s="175"/>
    </row>
    <row r="345" spans="1:20" s="166" customFormat="1">
      <c r="A345" s="569"/>
      <c r="B345" s="414">
        <v>43063</v>
      </c>
      <c r="C345" s="334" t="s">
        <v>650</v>
      </c>
      <c r="D345" s="354" t="s">
        <v>627</v>
      </c>
      <c r="E345" s="354" t="s">
        <v>28</v>
      </c>
      <c r="F345" s="244">
        <v>10</v>
      </c>
      <c r="G345" s="210">
        <v>5499.99</v>
      </c>
      <c r="H345" s="210">
        <f t="shared" si="18"/>
        <v>54999.899999999994</v>
      </c>
      <c r="I345" s="509"/>
      <c r="J345" s="453"/>
      <c r="L345" s="144"/>
      <c r="M345" s="171"/>
      <c r="N345" s="172"/>
      <c r="O345" s="173"/>
      <c r="P345" s="173"/>
      <c r="Q345" s="348"/>
      <c r="R345" s="176"/>
      <c r="S345" s="174"/>
      <c r="T345" s="175"/>
    </row>
    <row r="346" spans="1:20" s="166" customFormat="1">
      <c r="A346" s="569"/>
      <c r="B346" s="414">
        <v>43063</v>
      </c>
      <c r="C346" s="334" t="s">
        <v>710</v>
      </c>
      <c r="D346" s="354" t="s">
        <v>712</v>
      </c>
      <c r="E346" s="354" t="s">
        <v>28</v>
      </c>
      <c r="F346" s="244">
        <v>10</v>
      </c>
      <c r="G346" s="210">
        <v>3499.18</v>
      </c>
      <c r="H346" s="210">
        <f t="shared" si="18"/>
        <v>34991.799999999996</v>
      </c>
      <c r="I346" s="509"/>
      <c r="J346" s="453"/>
      <c r="L346" s="144"/>
      <c r="M346" s="171"/>
      <c r="N346" s="172"/>
      <c r="O346" s="173"/>
      <c r="P346" s="173"/>
      <c r="Q346" s="348"/>
      <c r="R346" s="176"/>
      <c r="S346" s="174"/>
      <c r="T346" s="175"/>
    </row>
    <row r="347" spans="1:20" s="166" customFormat="1">
      <c r="A347" s="569"/>
      <c r="B347" s="414">
        <v>43063</v>
      </c>
      <c r="C347" s="334" t="s">
        <v>636</v>
      </c>
      <c r="D347" s="354" t="s">
        <v>616</v>
      </c>
      <c r="E347" s="354" t="s">
        <v>617</v>
      </c>
      <c r="F347" s="244">
        <v>5</v>
      </c>
      <c r="G347" s="210">
        <v>4000</v>
      </c>
      <c r="H347" s="210">
        <f t="shared" si="18"/>
        <v>20000</v>
      </c>
      <c r="I347" s="509"/>
      <c r="J347" s="453"/>
      <c r="L347" s="144"/>
      <c r="M347" s="171"/>
      <c r="N347" s="172"/>
      <c r="O347" s="173"/>
      <c r="P347" s="173"/>
      <c r="Q347" s="348"/>
      <c r="R347" s="176"/>
      <c r="S347" s="174"/>
      <c r="T347" s="175"/>
    </row>
    <row r="348" spans="1:20" s="166" customFormat="1">
      <c r="A348" s="569"/>
      <c r="B348" s="260"/>
      <c r="C348" s="334"/>
      <c r="D348" s="354"/>
      <c r="E348" s="354"/>
      <c r="F348" s="244"/>
      <c r="G348" s="210"/>
      <c r="H348" s="210">
        <f t="shared" si="18"/>
        <v>0</v>
      </c>
      <c r="I348" s="509"/>
      <c r="J348" s="453"/>
      <c r="L348" s="144"/>
      <c r="M348" s="171"/>
      <c r="N348" s="172"/>
      <c r="O348" s="173"/>
      <c r="P348" s="173"/>
      <c r="Q348" s="348"/>
      <c r="R348" s="176"/>
      <c r="S348" s="174"/>
      <c r="T348" s="175"/>
    </row>
    <row r="349" spans="1:20" s="166" customFormat="1">
      <c r="A349" s="569"/>
      <c r="B349" s="260"/>
      <c r="C349" s="360"/>
      <c r="D349" s="253"/>
      <c r="E349" s="354"/>
      <c r="F349" s="244"/>
      <c r="G349" s="210"/>
      <c r="H349" s="210">
        <f t="shared" si="18"/>
        <v>0</v>
      </c>
      <c r="I349" s="509"/>
      <c r="J349" s="453"/>
      <c r="L349" s="144"/>
      <c r="M349" s="171"/>
      <c r="N349" s="172"/>
      <c r="O349" s="173"/>
      <c r="P349" s="173"/>
      <c r="Q349" s="348"/>
      <c r="R349" s="176"/>
      <c r="S349" s="174"/>
      <c r="T349" s="175"/>
    </row>
    <row r="350" spans="1:20" s="166" customFormat="1">
      <c r="A350" s="569"/>
      <c r="B350" s="260"/>
      <c r="C350" s="360"/>
      <c r="D350" s="253"/>
      <c r="E350" s="354"/>
      <c r="F350" s="244"/>
      <c r="G350" s="210"/>
      <c r="H350" s="210">
        <f t="shared" si="18"/>
        <v>0</v>
      </c>
      <c r="I350" s="509"/>
      <c r="J350" s="453"/>
      <c r="L350" s="144"/>
      <c r="M350" s="171"/>
      <c r="N350" s="172"/>
      <c r="O350" s="173"/>
      <c r="P350" s="173"/>
      <c r="Q350" s="348"/>
      <c r="R350" s="176"/>
      <c r="S350" s="174"/>
      <c r="T350" s="175"/>
    </row>
    <row r="351" spans="1:20" s="166" customFormat="1">
      <c r="A351" s="569"/>
      <c r="B351" s="260"/>
      <c r="C351" s="360"/>
      <c r="D351" s="253"/>
      <c r="E351" s="354"/>
      <c r="F351" s="244"/>
      <c r="G351" s="210"/>
      <c r="H351" s="210">
        <f t="shared" si="18"/>
        <v>0</v>
      </c>
      <c r="I351" s="509"/>
      <c r="J351" s="453"/>
      <c r="L351" s="144"/>
      <c r="M351" s="171"/>
      <c r="N351" s="172"/>
      <c r="O351" s="173"/>
      <c r="P351" s="173"/>
      <c r="Q351" s="348"/>
      <c r="R351" s="176"/>
      <c r="S351" s="174"/>
      <c r="T351" s="175"/>
    </row>
    <row r="352" spans="1:20" s="166" customFormat="1">
      <c r="A352" s="569"/>
      <c r="B352" s="260"/>
      <c r="C352" s="360"/>
      <c r="D352" s="253"/>
      <c r="E352" s="354"/>
      <c r="F352" s="244"/>
      <c r="G352" s="210"/>
      <c r="H352" s="210">
        <f t="shared" si="18"/>
        <v>0</v>
      </c>
      <c r="I352" s="509"/>
      <c r="J352" s="453"/>
      <c r="L352" s="144"/>
      <c r="M352" s="171"/>
      <c r="N352" s="172"/>
      <c r="O352" s="173"/>
      <c r="P352" s="173"/>
      <c r="Q352" s="348"/>
      <c r="R352" s="176"/>
      <c r="S352" s="174"/>
      <c r="T352" s="175"/>
    </row>
    <row r="353" spans="1:20" s="166" customFormat="1">
      <c r="A353" s="569"/>
      <c r="B353" s="260"/>
      <c r="C353" s="360"/>
      <c r="D353" s="253"/>
      <c r="E353" s="253"/>
      <c r="F353" s="244"/>
      <c r="G353" s="210"/>
      <c r="H353" s="210">
        <f t="shared" si="18"/>
        <v>0</v>
      </c>
      <c r="I353" s="509"/>
      <c r="J353" s="453"/>
      <c r="L353" s="144"/>
      <c r="M353" s="171"/>
      <c r="N353" s="172"/>
      <c r="O353" s="173"/>
      <c r="P353" s="173"/>
      <c r="Q353" s="348"/>
      <c r="R353" s="176"/>
      <c r="S353" s="174"/>
      <c r="T353" s="175"/>
    </row>
    <row r="354" spans="1:20" s="166" customFormat="1">
      <c r="A354" s="569"/>
      <c r="B354" s="260"/>
      <c r="C354" s="360"/>
      <c r="D354" s="253"/>
      <c r="E354" s="253"/>
      <c r="F354" s="244"/>
      <c r="G354" s="210"/>
      <c r="H354" s="210">
        <f t="shared" si="18"/>
        <v>0</v>
      </c>
      <c r="I354" s="509"/>
      <c r="J354" s="453"/>
      <c r="L354" s="144"/>
      <c r="M354" s="171"/>
      <c r="N354" s="172"/>
      <c r="O354" s="173"/>
      <c r="P354" s="173"/>
      <c r="Q354" s="348"/>
      <c r="R354" s="176"/>
      <c r="S354" s="174"/>
      <c r="T354" s="175"/>
    </row>
    <row r="355" spans="1:20" s="166" customFormat="1">
      <c r="A355" s="569"/>
      <c r="B355" s="260"/>
      <c r="C355" s="360"/>
      <c r="D355" s="253"/>
      <c r="E355" s="253"/>
      <c r="F355" s="244"/>
      <c r="G355" s="210"/>
      <c r="H355" s="210">
        <f t="shared" si="18"/>
        <v>0</v>
      </c>
      <c r="I355" s="509"/>
      <c r="J355" s="453"/>
      <c r="L355" s="144"/>
      <c r="M355" s="171"/>
      <c r="N355" s="172"/>
      <c r="O355" s="173"/>
      <c r="P355" s="173"/>
      <c r="Q355" s="348"/>
      <c r="R355" s="176"/>
      <c r="S355" s="174"/>
      <c r="T355" s="175"/>
    </row>
    <row r="356" spans="1:20" s="166" customFormat="1">
      <c r="A356" s="569"/>
      <c r="B356" s="260"/>
      <c r="C356" s="360"/>
      <c r="D356" s="253"/>
      <c r="E356" s="253"/>
      <c r="F356" s="244"/>
      <c r="G356" s="210"/>
      <c r="H356" s="210">
        <f t="shared" si="18"/>
        <v>0</v>
      </c>
      <c r="I356" s="509"/>
      <c r="J356" s="453"/>
      <c r="L356" s="144"/>
      <c r="M356" s="171"/>
      <c r="N356" s="172"/>
      <c r="O356" s="173"/>
      <c r="P356" s="173"/>
      <c r="Q356" s="348"/>
      <c r="R356" s="176"/>
      <c r="S356" s="174"/>
      <c r="T356" s="175"/>
    </row>
    <row r="357" spans="1:20" s="166" customFormat="1">
      <c r="A357" s="569"/>
      <c r="B357" s="260"/>
      <c r="C357" s="360"/>
      <c r="D357" s="253"/>
      <c r="E357" s="253"/>
      <c r="F357" s="244"/>
      <c r="G357" s="210"/>
      <c r="H357" s="210">
        <f t="shared" si="18"/>
        <v>0</v>
      </c>
      <c r="I357" s="509"/>
      <c r="J357" s="453"/>
      <c r="L357" s="144"/>
      <c r="M357" s="171"/>
      <c r="N357" s="172"/>
      <c r="O357" s="173"/>
      <c r="P357" s="173"/>
      <c r="Q357" s="348"/>
      <c r="R357" s="176"/>
      <c r="S357" s="174"/>
      <c r="T357" s="175"/>
    </row>
    <row r="358" spans="1:20" s="166" customFormat="1">
      <c r="A358" s="569"/>
      <c r="B358" s="260"/>
      <c r="C358" s="360"/>
      <c r="D358" s="253"/>
      <c r="E358" s="253"/>
      <c r="F358" s="244"/>
      <c r="G358" s="210"/>
      <c r="H358" s="210">
        <f t="shared" si="18"/>
        <v>0</v>
      </c>
      <c r="I358" s="509"/>
      <c r="J358" s="453"/>
      <c r="L358" s="144"/>
      <c r="M358" s="171"/>
      <c r="N358" s="172"/>
      <c r="O358" s="173"/>
      <c r="P358" s="173"/>
      <c r="Q358" s="348"/>
      <c r="R358" s="176"/>
      <c r="S358" s="174"/>
      <c r="T358" s="175"/>
    </row>
    <row r="359" spans="1:20" s="166" customFormat="1">
      <c r="A359" s="569"/>
      <c r="B359" s="260"/>
      <c r="C359" s="360"/>
      <c r="D359" s="253"/>
      <c r="E359" s="253"/>
      <c r="F359" s="244"/>
      <c r="G359" s="210"/>
      <c r="H359" s="210">
        <f t="shared" si="18"/>
        <v>0</v>
      </c>
      <c r="I359" s="509"/>
      <c r="J359" s="453"/>
      <c r="L359" s="144"/>
      <c r="M359" s="171"/>
      <c r="N359" s="172"/>
      <c r="O359" s="173"/>
      <c r="P359" s="173"/>
      <c r="Q359" s="348"/>
      <c r="R359" s="176"/>
      <c r="S359" s="174"/>
      <c r="T359" s="175"/>
    </row>
    <row r="360" spans="1:20" s="166" customFormat="1">
      <c r="A360" s="569"/>
      <c r="B360" s="260"/>
      <c r="C360" s="360"/>
      <c r="D360" s="253"/>
      <c r="E360" s="253"/>
      <c r="F360" s="244"/>
      <c r="G360" s="210"/>
      <c r="H360" s="210">
        <f t="shared" si="18"/>
        <v>0</v>
      </c>
      <c r="I360" s="509"/>
      <c r="J360" s="453"/>
      <c r="L360" s="144"/>
      <c r="M360" s="171"/>
      <c r="N360" s="172"/>
      <c r="O360" s="173"/>
      <c r="P360" s="173"/>
      <c r="Q360" s="348"/>
      <c r="R360" s="176"/>
      <c r="S360" s="174"/>
      <c r="T360" s="175"/>
    </row>
    <row r="361" spans="1:20" s="166" customFormat="1">
      <c r="A361" s="569"/>
      <c r="B361" s="260"/>
      <c r="C361" s="360"/>
      <c r="D361" s="253"/>
      <c r="E361" s="253"/>
      <c r="F361" s="244"/>
      <c r="G361" s="210"/>
      <c r="H361" s="210">
        <f t="shared" si="18"/>
        <v>0</v>
      </c>
      <c r="I361" s="509"/>
      <c r="J361" s="453"/>
      <c r="L361" s="144"/>
      <c r="M361" s="171"/>
      <c r="N361" s="172"/>
      <c r="O361" s="173"/>
      <c r="P361" s="173"/>
      <c r="Q361" s="348"/>
      <c r="R361" s="176"/>
      <c r="S361" s="174"/>
      <c r="T361" s="175"/>
    </row>
    <row r="362" spans="1:20" s="166" customFormat="1">
      <c r="A362" s="569"/>
      <c r="B362" s="260"/>
      <c r="C362" s="360"/>
      <c r="D362" s="253"/>
      <c r="E362" s="253"/>
      <c r="F362" s="244"/>
      <c r="G362" s="210"/>
      <c r="H362" s="210">
        <f t="shared" si="18"/>
        <v>0</v>
      </c>
      <c r="I362" s="509"/>
      <c r="J362" s="453"/>
      <c r="L362" s="144"/>
      <c r="M362" s="171"/>
      <c r="N362" s="172"/>
      <c r="O362" s="173"/>
      <c r="P362" s="173"/>
      <c r="Q362" s="348"/>
      <c r="R362" s="176"/>
      <c r="S362" s="174"/>
      <c r="T362" s="175"/>
    </row>
    <row r="363" spans="1:20" s="166" customFormat="1">
      <c r="A363" s="569"/>
      <c r="B363" s="260"/>
      <c r="C363" s="360"/>
      <c r="D363" s="253"/>
      <c r="E363" s="253"/>
      <c r="F363" s="244"/>
      <c r="G363" s="210"/>
      <c r="H363" s="210">
        <f t="shared" si="18"/>
        <v>0</v>
      </c>
      <c r="I363" s="509"/>
      <c r="J363" s="453"/>
      <c r="L363" s="144"/>
      <c r="M363" s="171"/>
      <c r="N363" s="172"/>
      <c r="O363" s="173"/>
      <c r="P363" s="173"/>
      <c r="Q363" s="348"/>
      <c r="R363" s="176"/>
      <c r="S363" s="174"/>
      <c r="T363" s="175"/>
    </row>
    <row r="364" spans="1:20" s="166" customFormat="1">
      <c r="A364" s="569"/>
      <c r="B364" s="260"/>
      <c r="C364" s="360"/>
      <c r="D364" s="253"/>
      <c r="E364" s="253"/>
      <c r="F364" s="244"/>
      <c r="G364" s="210"/>
      <c r="H364" s="210">
        <f t="shared" si="18"/>
        <v>0</v>
      </c>
      <c r="I364" s="509"/>
      <c r="J364" s="453"/>
      <c r="L364" s="144"/>
      <c r="M364" s="171"/>
      <c r="N364" s="172"/>
      <c r="O364" s="173"/>
      <c r="P364" s="173"/>
      <c r="Q364" s="348"/>
      <c r="R364" s="176"/>
      <c r="S364" s="174"/>
      <c r="T364" s="175"/>
    </row>
    <row r="365" spans="1:20" s="166" customFormat="1">
      <c r="A365" s="569"/>
      <c r="B365" s="260"/>
      <c r="C365" s="360"/>
      <c r="D365" s="253"/>
      <c r="E365" s="253"/>
      <c r="F365" s="244"/>
      <c r="G365" s="210"/>
      <c r="H365" s="210">
        <f t="shared" si="18"/>
        <v>0</v>
      </c>
      <c r="I365" s="509"/>
      <c r="J365" s="453"/>
      <c r="L365" s="144"/>
      <c r="M365" s="171"/>
      <c r="N365" s="172"/>
      <c r="O365" s="173"/>
      <c r="P365" s="173"/>
      <c r="Q365" s="348"/>
      <c r="R365" s="176"/>
      <c r="S365" s="174"/>
      <c r="T365" s="175"/>
    </row>
    <row r="366" spans="1:20" s="166" customFormat="1">
      <c r="A366" s="569"/>
      <c r="B366" s="260"/>
      <c r="C366" s="360"/>
      <c r="D366" s="253"/>
      <c r="E366" s="253"/>
      <c r="F366" s="244"/>
      <c r="G366" s="210"/>
      <c r="H366" s="210">
        <f t="shared" si="18"/>
        <v>0</v>
      </c>
      <c r="I366" s="509"/>
      <c r="J366" s="453"/>
      <c r="L366" s="144"/>
      <c r="M366" s="171"/>
      <c r="N366" s="172"/>
      <c r="O366" s="173"/>
      <c r="P366" s="173"/>
      <c r="Q366" s="348"/>
      <c r="R366" s="176"/>
      <c r="S366" s="174"/>
      <c r="T366" s="175"/>
    </row>
    <row r="367" spans="1:20" s="166" customFormat="1">
      <c r="A367" s="569"/>
      <c r="B367" s="260"/>
      <c r="C367" s="360"/>
      <c r="D367" s="253"/>
      <c r="E367" s="253"/>
      <c r="F367" s="244"/>
      <c r="G367" s="210"/>
      <c r="H367" s="210">
        <f t="shared" si="18"/>
        <v>0</v>
      </c>
      <c r="I367" s="509"/>
      <c r="J367" s="453"/>
      <c r="L367" s="144"/>
      <c r="M367" s="171"/>
      <c r="N367" s="172"/>
      <c r="O367" s="173"/>
      <c r="P367" s="173"/>
      <c r="Q367" s="348"/>
      <c r="R367" s="176"/>
      <c r="S367" s="174"/>
      <c r="T367" s="175"/>
    </row>
    <row r="368" spans="1:20" s="166" customFormat="1">
      <c r="A368" s="569"/>
      <c r="B368" s="260"/>
      <c r="C368" s="360"/>
      <c r="D368" s="253"/>
      <c r="E368" s="279"/>
      <c r="F368" s="244"/>
      <c r="G368" s="210"/>
      <c r="H368" s="210">
        <f t="shared" si="18"/>
        <v>0</v>
      </c>
      <c r="I368" s="509"/>
      <c r="J368" s="453"/>
      <c r="L368" s="144"/>
      <c r="M368" s="171"/>
      <c r="N368" s="172"/>
      <c r="O368" s="173"/>
      <c r="P368" s="173"/>
      <c r="Q368" s="348"/>
      <c r="R368" s="176"/>
      <c r="S368" s="174"/>
      <c r="T368" s="175"/>
    </row>
    <row r="369" spans="1:20" s="166" customFormat="1">
      <c r="A369" s="569"/>
      <c r="B369" s="260"/>
      <c r="C369" s="360"/>
      <c r="D369" s="283"/>
      <c r="E369" s="283"/>
      <c r="F369" s="244"/>
      <c r="G369" s="210"/>
      <c r="H369" s="210">
        <f t="shared" si="18"/>
        <v>0</v>
      </c>
      <c r="I369" s="509"/>
      <c r="J369" s="453"/>
      <c r="L369" s="144"/>
      <c r="M369" s="171"/>
      <c r="N369" s="172"/>
      <c r="O369" s="173"/>
      <c r="P369" s="173"/>
      <c r="Q369" s="348"/>
      <c r="R369" s="176"/>
      <c r="S369" s="174"/>
      <c r="T369" s="175"/>
    </row>
    <row r="370" spans="1:20" s="166" customFormat="1">
      <c r="A370" s="569"/>
      <c r="B370" s="260"/>
      <c r="C370" s="363"/>
      <c r="D370" s="283"/>
      <c r="E370" s="323"/>
      <c r="F370" s="244"/>
      <c r="G370" s="210"/>
      <c r="H370" s="210">
        <f t="shared" si="18"/>
        <v>0</v>
      </c>
      <c r="I370" s="509"/>
      <c r="J370" s="453"/>
      <c r="L370" s="144"/>
      <c r="M370" s="171"/>
      <c r="N370" s="172"/>
      <c r="O370" s="173"/>
      <c r="P370" s="173"/>
      <c r="Q370" s="348"/>
      <c r="R370" s="176"/>
      <c r="S370" s="174"/>
      <c r="T370" s="175"/>
    </row>
    <row r="371" spans="1:20" s="166" customFormat="1">
      <c r="A371" s="569"/>
      <c r="B371" s="260"/>
      <c r="C371" s="365"/>
      <c r="D371" s="323"/>
      <c r="E371" s="323"/>
      <c r="F371" s="244"/>
      <c r="G371" s="327"/>
      <c r="H371" s="210">
        <f t="shared" si="18"/>
        <v>0</v>
      </c>
      <c r="I371" s="509"/>
      <c r="J371" s="453"/>
      <c r="L371" s="144"/>
      <c r="M371" s="171"/>
      <c r="N371" s="172"/>
      <c r="O371" s="173"/>
      <c r="P371" s="173"/>
      <c r="Q371" s="348"/>
      <c r="R371" s="176"/>
      <c r="S371" s="174"/>
      <c r="T371" s="175"/>
    </row>
    <row r="372" spans="1:20" s="166" customFormat="1">
      <c r="A372" s="569"/>
      <c r="B372" s="260"/>
      <c r="C372" s="365"/>
      <c r="D372" s="323"/>
      <c r="E372" s="323"/>
      <c r="F372" s="244"/>
      <c r="G372" s="327"/>
      <c r="H372" s="210">
        <f t="shared" si="18"/>
        <v>0</v>
      </c>
      <c r="I372" s="509"/>
      <c r="J372" s="453"/>
      <c r="L372" s="144"/>
      <c r="M372" s="171"/>
      <c r="N372" s="172"/>
      <c r="O372" s="173"/>
      <c r="P372" s="173"/>
      <c r="Q372" s="348"/>
      <c r="R372" s="176"/>
      <c r="S372" s="174"/>
      <c r="T372" s="175"/>
    </row>
    <row r="373" spans="1:20" s="166" customFormat="1">
      <c r="A373" s="569"/>
      <c r="B373" s="260"/>
      <c r="C373" s="365"/>
      <c r="D373" s="323"/>
      <c r="E373" s="323"/>
      <c r="F373" s="244"/>
      <c r="G373" s="327"/>
      <c r="H373" s="210">
        <f t="shared" si="18"/>
        <v>0</v>
      </c>
      <c r="I373" s="509"/>
      <c r="J373" s="453"/>
      <c r="L373" s="144"/>
      <c r="M373" s="171"/>
      <c r="N373" s="172"/>
      <c r="O373" s="173"/>
      <c r="P373" s="173"/>
      <c r="Q373" s="348"/>
      <c r="R373" s="176"/>
      <c r="S373" s="174"/>
      <c r="T373" s="175"/>
    </row>
    <row r="374" spans="1:20" s="166" customFormat="1">
      <c r="A374" s="569"/>
      <c r="B374" s="260"/>
      <c r="C374" s="365"/>
      <c r="D374" s="323"/>
      <c r="E374" s="323"/>
      <c r="F374" s="244"/>
      <c r="G374" s="327"/>
      <c r="H374" s="210">
        <f t="shared" si="18"/>
        <v>0</v>
      </c>
      <c r="I374" s="509"/>
      <c r="J374" s="453"/>
      <c r="L374" s="144"/>
      <c r="M374" s="171"/>
      <c r="N374" s="172"/>
      <c r="O374" s="173"/>
      <c r="P374" s="173"/>
      <c r="Q374" s="348"/>
      <c r="R374" s="176"/>
      <c r="S374" s="174"/>
      <c r="T374" s="175"/>
    </row>
    <row r="375" spans="1:20" s="166" customFormat="1">
      <c r="A375" s="569"/>
      <c r="B375" s="260"/>
      <c r="C375" s="365"/>
      <c r="D375" s="323"/>
      <c r="E375" s="323"/>
      <c r="F375" s="355"/>
      <c r="G375" s="327"/>
      <c r="H375" s="210">
        <f t="shared" si="18"/>
        <v>0</v>
      </c>
      <c r="I375" s="509"/>
      <c r="J375" s="453"/>
      <c r="L375" s="144"/>
      <c r="M375" s="171"/>
      <c r="N375" s="172"/>
      <c r="O375" s="173"/>
      <c r="P375" s="173"/>
      <c r="Q375" s="348"/>
      <c r="R375" s="176"/>
      <c r="S375" s="174"/>
      <c r="T375" s="175"/>
    </row>
    <row r="376" spans="1:20" s="166" customFormat="1">
      <c r="A376" s="569"/>
      <c r="B376" s="260"/>
      <c r="C376" s="365"/>
      <c r="D376" s="323"/>
      <c r="E376" s="323"/>
      <c r="F376" s="355"/>
      <c r="G376" s="327"/>
      <c r="H376" s="210">
        <f t="shared" si="18"/>
        <v>0</v>
      </c>
      <c r="I376" s="509"/>
      <c r="J376" s="453"/>
      <c r="L376" s="144"/>
      <c r="M376" s="171"/>
      <c r="N376" s="172"/>
      <c r="O376" s="173"/>
      <c r="P376" s="173"/>
      <c r="Q376" s="348"/>
      <c r="R376" s="176"/>
      <c r="S376" s="174"/>
      <c r="T376" s="175"/>
    </row>
    <row r="377" spans="1:20" s="166" customFormat="1">
      <c r="A377" s="569"/>
      <c r="B377" s="260"/>
      <c r="C377" s="365"/>
      <c r="D377" s="323"/>
      <c r="E377" s="323"/>
      <c r="F377" s="357"/>
      <c r="G377" s="327"/>
      <c r="H377" s="210">
        <f t="shared" si="18"/>
        <v>0</v>
      </c>
      <c r="I377" s="509"/>
      <c r="J377" s="453"/>
      <c r="L377" s="144"/>
      <c r="M377" s="171"/>
      <c r="N377" s="172"/>
      <c r="O377" s="173"/>
      <c r="P377" s="173"/>
      <c r="Q377" s="348"/>
      <c r="R377" s="176"/>
      <c r="S377" s="174"/>
      <c r="T377" s="175"/>
    </row>
    <row r="378" spans="1:20" s="166" customFormat="1">
      <c r="A378" s="569"/>
      <c r="B378" s="260"/>
      <c r="C378" s="365"/>
      <c r="D378" s="323"/>
      <c r="E378" s="323"/>
      <c r="F378" s="357"/>
      <c r="G378" s="327"/>
      <c r="H378" s="210">
        <f t="shared" si="18"/>
        <v>0</v>
      </c>
      <c r="I378" s="509"/>
      <c r="J378" s="453"/>
      <c r="L378" s="144"/>
      <c r="M378" s="171"/>
      <c r="N378" s="172"/>
      <c r="O378" s="173"/>
      <c r="P378" s="173"/>
      <c r="Q378" s="348"/>
      <c r="R378" s="176"/>
      <c r="S378" s="174"/>
      <c r="T378" s="175"/>
    </row>
    <row r="379" spans="1:20" s="166" customFormat="1">
      <c r="A379" s="569"/>
      <c r="B379" s="260"/>
      <c r="C379" s="360"/>
      <c r="D379" s="253"/>
      <c r="E379" s="253"/>
      <c r="F379" s="244"/>
      <c r="G379" s="210"/>
      <c r="H379" s="210">
        <f t="shared" si="18"/>
        <v>0</v>
      </c>
      <c r="I379" s="509"/>
      <c r="J379" s="453"/>
      <c r="L379" s="144"/>
      <c r="M379" s="171"/>
      <c r="N379" s="172"/>
      <c r="O379" s="173"/>
      <c r="P379" s="173"/>
      <c r="Q379" s="348"/>
      <c r="R379" s="176"/>
      <c r="S379" s="174"/>
      <c r="T379" s="175"/>
    </row>
    <row r="380" spans="1:20" s="166" customFormat="1">
      <c r="A380" s="569"/>
      <c r="B380" s="260"/>
      <c r="C380" s="360"/>
      <c r="D380" s="253"/>
      <c r="E380" s="253"/>
      <c r="F380" s="244"/>
      <c r="G380" s="210"/>
      <c r="H380" s="210">
        <f t="shared" si="18"/>
        <v>0</v>
      </c>
      <c r="I380" s="509"/>
      <c r="J380" s="453"/>
      <c r="L380" s="144"/>
      <c r="M380" s="171"/>
      <c r="N380" s="172"/>
      <c r="O380" s="173"/>
      <c r="P380" s="173"/>
      <c r="Q380" s="348"/>
      <c r="R380" s="176"/>
      <c r="S380" s="174"/>
      <c r="T380" s="175"/>
    </row>
    <row r="381" spans="1:20" s="166" customFormat="1">
      <c r="A381" s="569"/>
      <c r="B381" s="260"/>
      <c r="C381" s="360"/>
      <c r="D381" s="253"/>
      <c r="E381" s="253"/>
      <c r="F381" s="244"/>
      <c r="G381" s="210"/>
      <c r="H381" s="210">
        <f t="shared" si="18"/>
        <v>0</v>
      </c>
      <c r="I381" s="509"/>
      <c r="J381" s="453"/>
      <c r="L381" s="144"/>
      <c r="M381" s="171"/>
      <c r="N381" s="172"/>
      <c r="O381" s="173"/>
      <c r="P381" s="173"/>
      <c r="Q381" s="348"/>
      <c r="R381" s="176"/>
      <c r="S381" s="174"/>
      <c r="T381" s="175"/>
    </row>
    <row r="382" spans="1:20" s="166" customFormat="1">
      <c r="A382" s="569"/>
      <c r="B382" s="260"/>
      <c r="C382" s="360"/>
      <c r="D382" s="253"/>
      <c r="E382" s="253"/>
      <c r="F382" s="244"/>
      <c r="G382" s="210"/>
      <c r="H382" s="210">
        <f t="shared" si="18"/>
        <v>0</v>
      </c>
      <c r="I382" s="509"/>
      <c r="J382" s="453"/>
      <c r="L382" s="144"/>
      <c r="M382" s="171"/>
      <c r="N382" s="172"/>
      <c r="O382" s="173"/>
      <c r="P382" s="173"/>
      <c r="Q382" s="348"/>
      <c r="R382" s="176"/>
      <c r="S382" s="174"/>
      <c r="T382" s="175"/>
    </row>
    <row r="383" spans="1:20" s="166" customFormat="1">
      <c r="A383" s="569"/>
      <c r="B383" s="260"/>
      <c r="C383" s="360"/>
      <c r="D383" s="253"/>
      <c r="E383" s="253"/>
      <c r="F383" s="244"/>
      <c r="G383" s="210"/>
      <c r="H383" s="210">
        <f t="shared" si="18"/>
        <v>0</v>
      </c>
      <c r="I383" s="509"/>
      <c r="J383" s="453"/>
      <c r="L383" s="144"/>
      <c r="M383" s="171"/>
      <c r="N383" s="172"/>
      <c r="O383" s="173"/>
      <c r="P383" s="173"/>
      <c r="Q383" s="348"/>
      <c r="R383" s="176"/>
      <c r="S383" s="174"/>
      <c r="T383" s="175"/>
    </row>
    <row r="384" spans="1:20" s="166" customFormat="1">
      <c r="A384" s="569"/>
      <c r="B384" s="260"/>
      <c r="C384" s="360"/>
      <c r="D384" s="253"/>
      <c r="E384" s="253"/>
      <c r="F384" s="244"/>
      <c r="G384" s="210"/>
      <c r="H384" s="210">
        <f t="shared" si="18"/>
        <v>0</v>
      </c>
      <c r="I384" s="509"/>
      <c r="J384" s="453"/>
      <c r="L384" s="144"/>
      <c r="M384" s="171"/>
      <c r="N384" s="172"/>
      <c r="O384" s="173"/>
      <c r="P384" s="173"/>
      <c r="Q384" s="348"/>
      <c r="R384" s="176"/>
      <c r="S384" s="174"/>
      <c r="T384" s="175"/>
    </row>
    <row r="385" spans="1:20" s="166" customFormat="1">
      <c r="A385" s="569"/>
      <c r="B385" s="260"/>
      <c r="C385" s="360"/>
      <c r="D385" s="253"/>
      <c r="E385" s="253"/>
      <c r="F385" s="244"/>
      <c r="G385" s="210"/>
      <c r="H385" s="210">
        <f t="shared" si="18"/>
        <v>0</v>
      </c>
      <c r="I385" s="509"/>
      <c r="J385" s="453"/>
      <c r="L385" s="144"/>
      <c r="M385" s="171"/>
      <c r="N385" s="172"/>
      <c r="O385" s="173"/>
      <c r="P385" s="173"/>
      <c r="Q385" s="348"/>
      <c r="R385" s="176"/>
      <c r="S385" s="174"/>
      <c r="T385" s="175"/>
    </row>
    <row r="386" spans="1:20" s="166" customFormat="1">
      <c r="A386" s="570"/>
      <c r="B386" s="260"/>
      <c r="C386" s="364"/>
      <c r="D386" s="354"/>
      <c r="E386" s="354"/>
      <c r="F386" s="244"/>
      <c r="G386" s="210"/>
      <c r="H386" s="210">
        <f t="shared" si="18"/>
        <v>0</v>
      </c>
      <c r="I386" s="510"/>
      <c r="J386" s="453"/>
      <c r="L386" s="144"/>
      <c r="M386" s="171"/>
      <c r="N386" s="172"/>
      <c r="O386" s="173"/>
      <c r="P386" s="173"/>
      <c r="Q386" s="348"/>
      <c r="R386" s="176"/>
      <c r="S386" s="174"/>
      <c r="T386" s="175"/>
    </row>
    <row r="387" spans="1:20" s="166" customFormat="1">
      <c r="A387" s="568" t="s">
        <v>1029</v>
      </c>
      <c r="B387" s="260"/>
      <c r="C387" s="360"/>
      <c r="D387" s="253"/>
      <c r="E387" s="253"/>
      <c r="F387" s="244"/>
      <c r="G387" s="210"/>
      <c r="H387" s="210">
        <f t="shared" si="18"/>
        <v>0</v>
      </c>
      <c r="I387" s="508">
        <f>SUM(H387:H429)</f>
        <v>0</v>
      </c>
      <c r="J387" s="453"/>
      <c r="L387" s="144"/>
      <c r="M387" s="171"/>
      <c r="N387" s="172"/>
      <c r="O387" s="173"/>
      <c r="P387" s="173"/>
      <c r="Q387" s="348"/>
      <c r="R387" s="176"/>
      <c r="S387" s="174"/>
      <c r="T387" s="175"/>
    </row>
    <row r="388" spans="1:20" s="166" customFormat="1">
      <c r="A388" s="569"/>
      <c r="B388" s="260"/>
      <c r="C388" s="360"/>
      <c r="D388" s="253"/>
      <c r="E388" s="253"/>
      <c r="F388" s="244"/>
      <c r="G388" s="210"/>
      <c r="H388" s="210">
        <f t="shared" si="18"/>
        <v>0</v>
      </c>
      <c r="I388" s="509"/>
      <c r="J388" s="453"/>
      <c r="L388" s="144"/>
      <c r="M388" s="171"/>
      <c r="N388" s="172"/>
      <c r="O388" s="173"/>
      <c r="P388" s="173"/>
      <c r="Q388" s="348"/>
      <c r="R388" s="176"/>
      <c r="S388" s="174"/>
      <c r="T388" s="175"/>
    </row>
    <row r="389" spans="1:20" s="166" customFormat="1">
      <c r="A389" s="569"/>
      <c r="B389" s="260"/>
      <c r="C389" s="360"/>
      <c r="D389" s="354"/>
      <c r="E389" s="356"/>
      <c r="F389" s="244"/>
      <c r="G389" s="210"/>
      <c r="H389" s="210">
        <f t="shared" si="18"/>
        <v>0</v>
      </c>
      <c r="I389" s="509"/>
      <c r="J389" s="453"/>
      <c r="L389" s="144"/>
      <c r="M389" s="171"/>
      <c r="N389" s="172"/>
      <c r="O389" s="173"/>
      <c r="P389" s="173"/>
      <c r="Q389" s="348"/>
      <c r="R389" s="176"/>
      <c r="S389" s="174"/>
      <c r="T389" s="175"/>
    </row>
    <row r="390" spans="1:20" s="166" customFormat="1">
      <c r="A390" s="569"/>
      <c r="B390" s="260"/>
      <c r="C390" s="360"/>
      <c r="D390" s="354"/>
      <c r="E390" s="356"/>
      <c r="F390" s="244"/>
      <c r="G390" s="210"/>
      <c r="H390" s="210">
        <f t="shared" si="18"/>
        <v>0</v>
      </c>
      <c r="I390" s="509"/>
      <c r="J390" s="453"/>
      <c r="L390" s="144"/>
      <c r="M390" s="171"/>
      <c r="N390" s="172"/>
      <c r="O390" s="173"/>
      <c r="P390" s="173"/>
      <c r="Q390" s="348"/>
      <c r="R390" s="176"/>
      <c r="S390" s="174"/>
      <c r="T390" s="175"/>
    </row>
    <row r="391" spans="1:20" s="166" customFormat="1">
      <c r="A391" s="569"/>
      <c r="B391" s="260"/>
      <c r="C391" s="360"/>
      <c r="D391" s="354"/>
      <c r="E391" s="356"/>
      <c r="F391" s="244"/>
      <c r="G391" s="210"/>
      <c r="H391" s="210">
        <f t="shared" si="18"/>
        <v>0</v>
      </c>
      <c r="I391" s="509"/>
      <c r="J391" s="453"/>
      <c r="L391" s="144"/>
      <c r="M391" s="171"/>
      <c r="N391" s="172"/>
      <c r="O391" s="173"/>
      <c r="P391" s="173"/>
      <c r="Q391" s="348"/>
      <c r="R391" s="176"/>
      <c r="S391" s="174"/>
      <c r="T391" s="175"/>
    </row>
    <row r="392" spans="1:20" s="166" customFormat="1">
      <c r="A392" s="569"/>
      <c r="B392" s="260"/>
      <c r="C392" s="360"/>
      <c r="D392" s="354"/>
      <c r="E392" s="356"/>
      <c r="F392" s="244"/>
      <c r="G392" s="210"/>
      <c r="H392" s="210">
        <f t="shared" si="18"/>
        <v>0</v>
      </c>
      <c r="I392" s="509"/>
      <c r="J392" s="453"/>
      <c r="L392" s="144"/>
      <c r="M392" s="171"/>
      <c r="N392" s="172"/>
      <c r="O392" s="173"/>
      <c r="P392" s="173"/>
      <c r="Q392" s="348"/>
      <c r="R392" s="176"/>
      <c r="S392" s="174"/>
      <c r="T392" s="175"/>
    </row>
    <row r="393" spans="1:20" s="166" customFormat="1">
      <c r="A393" s="569"/>
      <c r="B393" s="260"/>
      <c r="C393" s="364"/>
      <c r="D393" s="354"/>
      <c r="E393" s="354"/>
      <c r="F393" s="355"/>
      <c r="G393" s="327"/>
      <c r="H393" s="210">
        <f t="shared" ref="H393:H456" si="19">F393*G393</f>
        <v>0</v>
      </c>
      <c r="I393" s="509"/>
      <c r="J393" s="453"/>
      <c r="L393" s="144"/>
      <c r="M393" s="171"/>
      <c r="N393" s="172"/>
      <c r="O393" s="173"/>
      <c r="P393" s="173"/>
      <c r="Q393" s="348"/>
      <c r="R393" s="176"/>
      <c r="S393" s="174"/>
      <c r="T393" s="175"/>
    </row>
    <row r="394" spans="1:20" s="166" customFormat="1">
      <c r="A394" s="569"/>
      <c r="B394" s="260"/>
      <c r="C394" s="365"/>
      <c r="D394" s="323"/>
      <c r="E394" s="323"/>
      <c r="F394" s="355"/>
      <c r="G394" s="327"/>
      <c r="H394" s="210">
        <f t="shared" si="19"/>
        <v>0</v>
      </c>
      <c r="I394" s="509"/>
      <c r="J394" s="453"/>
      <c r="L394" s="144"/>
      <c r="M394" s="171"/>
      <c r="N394" s="172"/>
      <c r="O394" s="173"/>
      <c r="P394" s="173"/>
      <c r="Q394" s="348"/>
      <c r="R394" s="176"/>
      <c r="S394" s="174"/>
      <c r="T394" s="175"/>
    </row>
    <row r="395" spans="1:20" s="166" customFormat="1">
      <c r="A395" s="569"/>
      <c r="B395" s="260"/>
      <c r="C395" s="364"/>
      <c r="D395" s="354"/>
      <c r="E395" s="354"/>
      <c r="F395" s="355"/>
      <c r="G395" s="327"/>
      <c r="H395" s="210">
        <f t="shared" si="19"/>
        <v>0</v>
      </c>
      <c r="I395" s="509"/>
      <c r="J395" s="453"/>
      <c r="L395" s="144"/>
      <c r="M395" s="171"/>
      <c r="N395" s="172"/>
      <c r="O395" s="173"/>
      <c r="P395" s="173"/>
      <c r="Q395" s="348"/>
      <c r="R395" s="176"/>
      <c r="S395" s="174"/>
      <c r="T395" s="175"/>
    </row>
    <row r="396" spans="1:20" s="166" customFormat="1">
      <c r="A396" s="569"/>
      <c r="B396" s="260"/>
      <c r="C396" s="364"/>
      <c r="D396" s="354"/>
      <c r="E396" s="354"/>
      <c r="F396" s="355"/>
      <c r="G396" s="327"/>
      <c r="H396" s="210">
        <f t="shared" si="19"/>
        <v>0</v>
      </c>
      <c r="I396" s="509"/>
      <c r="J396" s="453"/>
      <c r="L396" s="144"/>
      <c r="M396" s="171"/>
      <c r="N396" s="172"/>
      <c r="O396" s="173"/>
      <c r="P396" s="173"/>
      <c r="Q396" s="348"/>
      <c r="R396" s="176"/>
      <c r="S396" s="174"/>
      <c r="T396" s="175"/>
    </row>
    <row r="397" spans="1:20" s="166" customFormat="1">
      <c r="A397" s="569"/>
      <c r="B397" s="260"/>
      <c r="C397" s="365"/>
      <c r="D397" s="323"/>
      <c r="E397" s="323"/>
      <c r="F397" s="355"/>
      <c r="G397" s="327"/>
      <c r="H397" s="210">
        <f t="shared" si="19"/>
        <v>0</v>
      </c>
      <c r="I397" s="509"/>
      <c r="J397" s="453"/>
      <c r="L397" s="144"/>
      <c r="M397" s="171"/>
      <c r="N397" s="172"/>
      <c r="O397" s="173"/>
      <c r="P397" s="173"/>
      <c r="Q397" s="348"/>
      <c r="R397" s="176"/>
      <c r="S397" s="174"/>
      <c r="T397" s="175"/>
    </row>
    <row r="398" spans="1:20" s="166" customFormat="1">
      <c r="A398" s="569"/>
      <c r="B398" s="260"/>
      <c r="C398" s="365"/>
      <c r="D398" s="323"/>
      <c r="E398" s="323"/>
      <c r="F398" s="357"/>
      <c r="G398" s="327"/>
      <c r="H398" s="210">
        <f t="shared" si="19"/>
        <v>0</v>
      </c>
      <c r="I398" s="509"/>
      <c r="J398" s="453"/>
      <c r="L398" s="144"/>
      <c r="M398" s="171"/>
      <c r="N398" s="172"/>
      <c r="O398" s="173"/>
      <c r="P398" s="173"/>
      <c r="Q398" s="348"/>
      <c r="R398" s="176"/>
      <c r="S398" s="174"/>
      <c r="T398" s="175"/>
    </row>
    <row r="399" spans="1:20" s="166" customFormat="1">
      <c r="A399" s="569"/>
      <c r="B399" s="260"/>
      <c r="C399" s="360"/>
      <c r="D399" s="253"/>
      <c r="E399" s="323"/>
      <c r="F399" s="244"/>
      <c r="G399" s="210"/>
      <c r="H399" s="210">
        <f t="shared" si="19"/>
        <v>0</v>
      </c>
      <c r="I399" s="509"/>
      <c r="J399" s="453"/>
      <c r="L399" s="144"/>
      <c r="M399" s="171"/>
      <c r="N399" s="172"/>
      <c r="O399" s="173"/>
      <c r="P399" s="173"/>
      <c r="Q399" s="348"/>
      <c r="R399" s="176"/>
      <c r="S399" s="174"/>
      <c r="T399" s="175"/>
    </row>
    <row r="400" spans="1:20" s="166" customFormat="1">
      <c r="A400" s="569"/>
      <c r="B400" s="260"/>
      <c r="C400" s="360"/>
      <c r="D400" s="253"/>
      <c r="E400" s="354"/>
      <c r="F400" s="244"/>
      <c r="G400" s="210"/>
      <c r="H400" s="210">
        <f t="shared" si="19"/>
        <v>0</v>
      </c>
      <c r="I400" s="509"/>
      <c r="J400" s="453"/>
      <c r="L400" s="144"/>
      <c r="M400" s="171"/>
      <c r="N400" s="172"/>
      <c r="O400" s="173"/>
      <c r="P400" s="173"/>
      <c r="Q400" s="348"/>
      <c r="R400" s="176"/>
      <c r="S400" s="174"/>
      <c r="T400" s="175"/>
    </row>
    <row r="401" spans="1:20" s="166" customFormat="1">
      <c r="A401" s="569"/>
      <c r="B401" s="260"/>
      <c r="C401" s="334"/>
      <c r="D401" s="354"/>
      <c r="E401" s="354"/>
      <c r="F401" s="244"/>
      <c r="G401" s="210"/>
      <c r="H401" s="210">
        <f t="shared" si="19"/>
        <v>0</v>
      </c>
      <c r="I401" s="509"/>
      <c r="J401" s="453"/>
      <c r="L401" s="144"/>
      <c r="M401" s="171"/>
      <c r="N401" s="172"/>
      <c r="O401" s="173"/>
      <c r="P401" s="173"/>
      <c r="Q401" s="348"/>
      <c r="R401" s="176"/>
      <c r="S401" s="174"/>
      <c r="T401" s="175"/>
    </row>
    <row r="402" spans="1:20" s="166" customFormat="1">
      <c r="A402" s="569"/>
      <c r="B402" s="260"/>
      <c r="C402" s="334"/>
      <c r="D402" s="354"/>
      <c r="E402" s="354"/>
      <c r="F402" s="244"/>
      <c r="G402" s="210"/>
      <c r="H402" s="210">
        <f t="shared" si="19"/>
        <v>0</v>
      </c>
      <c r="I402" s="509"/>
      <c r="J402" s="453"/>
      <c r="L402" s="144"/>
      <c r="M402" s="171"/>
      <c r="N402" s="172"/>
      <c r="O402" s="173"/>
      <c r="P402" s="173"/>
      <c r="Q402" s="348"/>
      <c r="R402" s="176"/>
      <c r="S402" s="174"/>
      <c r="T402" s="175"/>
    </row>
    <row r="403" spans="1:20" s="166" customFormat="1">
      <c r="A403" s="569"/>
      <c r="B403" s="260"/>
      <c r="C403" s="334"/>
      <c r="D403" s="354"/>
      <c r="E403" s="354"/>
      <c r="F403" s="244"/>
      <c r="G403" s="210"/>
      <c r="H403" s="210">
        <f t="shared" si="19"/>
        <v>0</v>
      </c>
      <c r="I403" s="509"/>
      <c r="J403" s="453"/>
      <c r="L403" s="144"/>
      <c r="M403" s="171"/>
      <c r="N403" s="172"/>
      <c r="O403" s="173"/>
      <c r="P403" s="173"/>
      <c r="Q403" s="348"/>
      <c r="R403" s="176"/>
      <c r="S403" s="174"/>
      <c r="T403" s="175"/>
    </row>
    <row r="404" spans="1:20" s="166" customFormat="1">
      <c r="A404" s="569"/>
      <c r="B404" s="260"/>
      <c r="C404" s="334"/>
      <c r="D404" s="354"/>
      <c r="E404" s="354"/>
      <c r="F404" s="244"/>
      <c r="G404" s="210"/>
      <c r="H404" s="210">
        <f t="shared" si="19"/>
        <v>0</v>
      </c>
      <c r="I404" s="509"/>
      <c r="J404" s="453"/>
      <c r="L404" s="144"/>
      <c r="M404" s="171"/>
      <c r="N404" s="172"/>
      <c r="O404" s="173"/>
      <c r="P404" s="173"/>
      <c r="Q404" s="348"/>
      <c r="R404" s="176"/>
      <c r="S404" s="174"/>
      <c r="T404" s="175"/>
    </row>
    <row r="405" spans="1:20" s="166" customFormat="1">
      <c r="A405" s="569"/>
      <c r="B405" s="260"/>
      <c r="C405" s="334"/>
      <c r="D405" s="354"/>
      <c r="E405" s="354"/>
      <c r="F405" s="244"/>
      <c r="G405" s="210"/>
      <c r="H405" s="210">
        <f t="shared" si="19"/>
        <v>0</v>
      </c>
      <c r="I405" s="509"/>
      <c r="J405" s="453"/>
      <c r="L405" s="144"/>
      <c r="M405" s="171"/>
      <c r="N405" s="172"/>
      <c r="O405" s="173"/>
      <c r="P405" s="173"/>
      <c r="Q405" s="348"/>
      <c r="R405" s="176"/>
      <c r="S405" s="174"/>
      <c r="T405" s="175"/>
    </row>
    <row r="406" spans="1:20" s="166" customFormat="1">
      <c r="A406" s="569"/>
      <c r="B406" s="260"/>
      <c r="C406" s="334"/>
      <c r="D406" s="354"/>
      <c r="E406" s="354"/>
      <c r="F406" s="244"/>
      <c r="G406" s="210"/>
      <c r="H406" s="210">
        <f t="shared" si="19"/>
        <v>0</v>
      </c>
      <c r="I406" s="509"/>
      <c r="J406" s="453"/>
      <c r="L406" s="144"/>
      <c r="M406" s="171"/>
      <c r="N406" s="172"/>
      <c r="O406" s="173"/>
      <c r="P406" s="173"/>
      <c r="Q406" s="348"/>
      <c r="R406" s="176"/>
      <c r="S406" s="174"/>
      <c r="T406" s="175"/>
    </row>
    <row r="407" spans="1:20" s="166" customFormat="1">
      <c r="A407" s="569"/>
      <c r="B407" s="260"/>
      <c r="C407" s="334"/>
      <c r="D407" s="354"/>
      <c r="E407" s="354"/>
      <c r="F407" s="244"/>
      <c r="G407" s="210"/>
      <c r="H407" s="210">
        <f t="shared" si="19"/>
        <v>0</v>
      </c>
      <c r="I407" s="509"/>
      <c r="J407" s="453"/>
      <c r="L407" s="144"/>
      <c r="M407" s="171"/>
      <c r="N407" s="172"/>
      <c r="O407" s="173"/>
      <c r="P407" s="173"/>
      <c r="Q407" s="348"/>
      <c r="R407" s="176"/>
      <c r="S407" s="174"/>
      <c r="T407" s="175"/>
    </row>
    <row r="408" spans="1:20" s="166" customFormat="1">
      <c r="A408" s="569"/>
      <c r="B408" s="260"/>
      <c r="C408" s="334"/>
      <c r="D408" s="354"/>
      <c r="E408" s="354"/>
      <c r="F408" s="244"/>
      <c r="G408" s="210"/>
      <c r="H408" s="210">
        <f t="shared" si="19"/>
        <v>0</v>
      </c>
      <c r="I408" s="509"/>
      <c r="J408" s="453"/>
      <c r="L408" s="144"/>
      <c r="M408" s="171"/>
      <c r="N408" s="172"/>
      <c r="O408" s="173"/>
      <c r="P408" s="173"/>
      <c r="Q408" s="348"/>
      <c r="R408" s="176"/>
      <c r="S408" s="174"/>
      <c r="T408" s="175"/>
    </row>
    <row r="409" spans="1:20" s="166" customFormat="1">
      <c r="A409" s="569"/>
      <c r="B409" s="260"/>
      <c r="C409" s="334"/>
      <c r="D409" s="354"/>
      <c r="E409" s="354"/>
      <c r="F409" s="244"/>
      <c r="G409" s="210"/>
      <c r="H409" s="210">
        <f t="shared" si="19"/>
        <v>0</v>
      </c>
      <c r="I409" s="509"/>
      <c r="J409" s="453"/>
      <c r="L409" s="144"/>
      <c r="M409" s="171"/>
      <c r="N409" s="172"/>
      <c r="O409" s="173"/>
      <c r="P409" s="173"/>
      <c r="Q409" s="348"/>
      <c r="R409" s="176"/>
      <c r="S409" s="174"/>
      <c r="T409" s="175"/>
    </row>
    <row r="410" spans="1:20" s="166" customFormat="1">
      <c r="A410" s="569"/>
      <c r="B410" s="260"/>
      <c r="C410" s="334"/>
      <c r="D410" s="354"/>
      <c r="E410" s="354"/>
      <c r="F410" s="244"/>
      <c r="G410" s="210"/>
      <c r="H410" s="210">
        <f t="shared" si="19"/>
        <v>0</v>
      </c>
      <c r="I410" s="509"/>
      <c r="J410" s="453"/>
      <c r="L410" s="144"/>
      <c r="M410" s="171"/>
      <c r="N410" s="172"/>
      <c r="O410" s="173"/>
      <c r="P410" s="173"/>
      <c r="Q410" s="348"/>
      <c r="R410" s="176"/>
      <c r="S410" s="174"/>
      <c r="T410" s="175"/>
    </row>
    <row r="411" spans="1:20" s="166" customFormat="1">
      <c r="A411" s="569"/>
      <c r="B411" s="260"/>
      <c r="C411" s="334"/>
      <c r="D411" s="331"/>
      <c r="E411" s="331"/>
      <c r="F411" s="244"/>
      <c r="G411" s="210"/>
      <c r="H411" s="210">
        <f t="shared" si="19"/>
        <v>0</v>
      </c>
      <c r="I411" s="509"/>
      <c r="J411" s="453"/>
      <c r="L411" s="144"/>
      <c r="M411" s="171"/>
      <c r="N411" s="172"/>
      <c r="O411" s="173"/>
      <c r="P411" s="173"/>
      <c r="Q411" s="348"/>
      <c r="R411" s="176"/>
      <c r="S411" s="174"/>
      <c r="T411" s="175"/>
    </row>
    <row r="412" spans="1:20" s="166" customFormat="1">
      <c r="A412" s="569"/>
      <c r="B412" s="260"/>
      <c r="C412" s="334"/>
      <c r="D412" s="331"/>
      <c r="E412" s="331"/>
      <c r="F412" s="244"/>
      <c r="G412" s="210"/>
      <c r="H412" s="210">
        <f t="shared" si="19"/>
        <v>0</v>
      </c>
      <c r="I412" s="509"/>
      <c r="J412" s="453"/>
      <c r="L412" s="144"/>
      <c r="M412" s="171"/>
      <c r="N412" s="172"/>
      <c r="O412" s="173"/>
      <c r="P412" s="173"/>
      <c r="Q412" s="348"/>
      <c r="R412" s="176"/>
      <c r="S412" s="174"/>
      <c r="T412" s="175"/>
    </row>
    <row r="413" spans="1:20" s="166" customFormat="1">
      <c r="A413" s="569"/>
      <c r="B413" s="260"/>
      <c r="C413" s="334"/>
      <c r="D413" s="331"/>
      <c r="E413" s="331"/>
      <c r="F413" s="244"/>
      <c r="G413" s="210"/>
      <c r="H413" s="210">
        <f t="shared" si="19"/>
        <v>0</v>
      </c>
      <c r="I413" s="509"/>
      <c r="J413" s="453"/>
      <c r="L413" s="144"/>
      <c r="M413" s="171"/>
      <c r="N413" s="172"/>
      <c r="O413" s="173"/>
      <c r="P413" s="173"/>
      <c r="Q413" s="348"/>
      <c r="R413" s="176"/>
      <c r="S413" s="174"/>
      <c r="T413" s="175"/>
    </row>
    <row r="414" spans="1:20" s="166" customFormat="1">
      <c r="A414" s="569"/>
      <c r="B414" s="260"/>
      <c r="C414" s="334"/>
      <c r="D414" s="331"/>
      <c r="E414" s="331"/>
      <c r="F414" s="244"/>
      <c r="G414" s="210"/>
      <c r="H414" s="210">
        <f t="shared" si="19"/>
        <v>0</v>
      </c>
      <c r="I414" s="509"/>
      <c r="J414" s="453"/>
      <c r="L414" s="144"/>
      <c r="M414" s="171"/>
      <c r="N414" s="172"/>
      <c r="O414" s="173"/>
      <c r="P414" s="173"/>
      <c r="Q414" s="348"/>
      <c r="R414" s="176"/>
      <c r="S414" s="174"/>
      <c r="T414" s="175"/>
    </row>
    <row r="415" spans="1:20" s="166" customFormat="1">
      <c r="A415" s="569"/>
      <c r="B415" s="260"/>
      <c r="C415" s="334"/>
      <c r="D415" s="331"/>
      <c r="E415" s="331"/>
      <c r="F415" s="244"/>
      <c r="G415" s="210"/>
      <c r="H415" s="210">
        <f t="shared" si="19"/>
        <v>0</v>
      </c>
      <c r="I415" s="509"/>
      <c r="J415" s="453"/>
      <c r="L415" s="144"/>
      <c r="M415" s="171"/>
      <c r="N415" s="172"/>
      <c r="O415" s="173"/>
      <c r="P415" s="173"/>
      <c r="Q415" s="348"/>
      <c r="R415" s="176"/>
      <c r="S415" s="174"/>
      <c r="T415" s="175"/>
    </row>
    <row r="416" spans="1:20" s="166" customFormat="1">
      <c r="A416" s="569"/>
      <c r="B416" s="260"/>
      <c r="C416" s="334"/>
      <c r="D416" s="331"/>
      <c r="E416" s="331"/>
      <c r="F416" s="244"/>
      <c r="G416" s="210"/>
      <c r="H416" s="210">
        <f t="shared" si="19"/>
        <v>0</v>
      </c>
      <c r="I416" s="509"/>
      <c r="J416" s="453"/>
      <c r="L416" s="144"/>
      <c r="M416" s="171"/>
      <c r="N416" s="172"/>
      <c r="O416" s="173"/>
      <c r="P416" s="173"/>
      <c r="Q416" s="348"/>
      <c r="R416" s="176"/>
      <c r="S416" s="174"/>
      <c r="T416" s="175"/>
    </row>
    <row r="417" spans="1:20" s="166" customFormat="1">
      <c r="A417" s="569"/>
      <c r="B417" s="260"/>
      <c r="C417" s="334"/>
      <c r="D417" s="331"/>
      <c r="E417" s="331"/>
      <c r="F417" s="244"/>
      <c r="G417" s="210"/>
      <c r="H417" s="210">
        <f t="shared" si="19"/>
        <v>0</v>
      </c>
      <c r="I417" s="509"/>
      <c r="J417" s="453"/>
      <c r="L417" s="144"/>
      <c r="M417" s="171"/>
      <c r="N417" s="172"/>
      <c r="O417" s="173"/>
      <c r="P417" s="173"/>
      <c r="Q417" s="348"/>
      <c r="R417" s="176"/>
      <c r="S417" s="174"/>
      <c r="T417" s="175"/>
    </row>
    <row r="418" spans="1:20" s="166" customFormat="1">
      <c r="A418" s="569"/>
      <c r="B418" s="260"/>
      <c r="C418" s="334"/>
      <c r="D418" s="331"/>
      <c r="E418" s="331"/>
      <c r="F418" s="244"/>
      <c r="G418" s="210"/>
      <c r="H418" s="210">
        <f t="shared" si="19"/>
        <v>0</v>
      </c>
      <c r="I418" s="509"/>
      <c r="J418" s="453"/>
      <c r="L418" s="144"/>
      <c r="M418" s="171"/>
      <c r="N418" s="172"/>
      <c r="O418" s="173"/>
      <c r="P418" s="173"/>
      <c r="Q418" s="348"/>
      <c r="R418" s="176"/>
      <c r="S418" s="174"/>
      <c r="T418" s="175"/>
    </row>
    <row r="419" spans="1:20" s="166" customFormat="1">
      <c r="A419" s="569"/>
      <c r="B419" s="260"/>
      <c r="C419" s="334"/>
      <c r="D419" s="331"/>
      <c r="E419" s="331"/>
      <c r="F419" s="244"/>
      <c r="G419" s="210"/>
      <c r="H419" s="210">
        <f t="shared" si="19"/>
        <v>0</v>
      </c>
      <c r="I419" s="509"/>
      <c r="J419" s="453"/>
      <c r="L419" s="144"/>
      <c r="M419" s="171"/>
      <c r="N419" s="172"/>
      <c r="O419" s="173"/>
      <c r="P419" s="173"/>
      <c r="Q419" s="348"/>
      <c r="R419" s="176"/>
      <c r="S419" s="174"/>
      <c r="T419" s="175"/>
    </row>
    <row r="420" spans="1:20" s="166" customFormat="1">
      <c r="A420" s="569"/>
      <c r="B420" s="260"/>
      <c r="C420" s="334"/>
      <c r="D420" s="331"/>
      <c r="E420" s="331"/>
      <c r="F420" s="244"/>
      <c r="G420" s="210"/>
      <c r="H420" s="210">
        <f t="shared" si="19"/>
        <v>0</v>
      </c>
      <c r="I420" s="509"/>
      <c r="J420" s="453"/>
      <c r="L420" s="144"/>
      <c r="M420" s="171"/>
      <c r="N420" s="172"/>
      <c r="O420" s="173"/>
      <c r="P420" s="173"/>
      <c r="Q420" s="348"/>
      <c r="R420" s="176"/>
      <c r="S420" s="174"/>
      <c r="T420" s="175"/>
    </row>
    <row r="421" spans="1:20" s="166" customFormat="1">
      <c r="A421" s="569"/>
      <c r="B421" s="260"/>
      <c r="C421" s="334"/>
      <c r="D421" s="331"/>
      <c r="E421" s="331"/>
      <c r="F421" s="244"/>
      <c r="G421" s="210"/>
      <c r="H421" s="210">
        <f t="shared" si="19"/>
        <v>0</v>
      </c>
      <c r="I421" s="509"/>
      <c r="J421" s="453"/>
      <c r="L421" s="144"/>
      <c r="M421" s="171"/>
      <c r="N421" s="172"/>
      <c r="O421" s="173"/>
      <c r="P421" s="173"/>
      <c r="Q421" s="348"/>
      <c r="R421" s="176"/>
      <c r="S421" s="174"/>
      <c r="T421" s="175"/>
    </row>
    <row r="422" spans="1:20" s="166" customFormat="1">
      <c r="A422" s="569"/>
      <c r="B422" s="260"/>
      <c r="C422" s="334"/>
      <c r="D422" s="331"/>
      <c r="E422" s="331"/>
      <c r="F422" s="244"/>
      <c r="G422" s="210"/>
      <c r="H422" s="210">
        <f t="shared" si="19"/>
        <v>0</v>
      </c>
      <c r="I422" s="509"/>
      <c r="J422" s="453"/>
      <c r="L422" s="144"/>
      <c r="M422" s="171"/>
      <c r="N422" s="172"/>
      <c r="O422" s="173"/>
      <c r="P422" s="173"/>
      <c r="Q422" s="348"/>
      <c r="R422" s="176"/>
      <c r="S422" s="174"/>
      <c r="T422" s="175"/>
    </row>
    <row r="423" spans="1:20" s="166" customFormat="1">
      <c r="A423" s="569"/>
      <c r="B423" s="260"/>
      <c r="C423" s="360"/>
      <c r="D423" s="253"/>
      <c r="E423" s="253"/>
      <c r="F423" s="244"/>
      <c r="G423" s="210"/>
      <c r="H423" s="210">
        <f t="shared" si="19"/>
        <v>0</v>
      </c>
      <c r="I423" s="509"/>
      <c r="J423" s="453"/>
      <c r="L423" s="144"/>
      <c r="M423" s="171"/>
      <c r="N423" s="172"/>
      <c r="O423" s="173"/>
      <c r="P423" s="173"/>
      <c r="Q423" s="348"/>
      <c r="R423" s="176"/>
      <c r="S423" s="174"/>
      <c r="T423" s="175"/>
    </row>
    <row r="424" spans="1:20" s="166" customFormat="1">
      <c r="A424" s="569"/>
      <c r="B424" s="260"/>
      <c r="C424" s="360"/>
      <c r="D424" s="253"/>
      <c r="E424" s="253"/>
      <c r="F424" s="244"/>
      <c r="G424" s="210"/>
      <c r="H424" s="210">
        <f t="shared" si="19"/>
        <v>0</v>
      </c>
      <c r="I424" s="509"/>
      <c r="J424" s="453"/>
      <c r="L424" s="144"/>
      <c r="M424" s="171"/>
      <c r="N424" s="172"/>
      <c r="O424" s="173"/>
      <c r="P424" s="173"/>
      <c r="Q424" s="348"/>
      <c r="R424" s="176"/>
      <c r="S424" s="174"/>
      <c r="T424" s="175"/>
    </row>
    <row r="425" spans="1:20" s="166" customFormat="1">
      <c r="A425" s="569"/>
      <c r="B425" s="260"/>
      <c r="C425" s="360"/>
      <c r="D425" s="253"/>
      <c r="E425" s="253"/>
      <c r="F425" s="244"/>
      <c r="G425" s="210"/>
      <c r="H425" s="210">
        <f t="shared" si="19"/>
        <v>0</v>
      </c>
      <c r="I425" s="509"/>
      <c r="J425" s="453"/>
      <c r="L425" s="144"/>
      <c r="M425" s="171"/>
      <c r="N425" s="172"/>
      <c r="O425" s="173"/>
      <c r="P425" s="173"/>
      <c r="Q425" s="348"/>
      <c r="R425" s="176"/>
      <c r="S425" s="174"/>
      <c r="T425" s="175"/>
    </row>
    <row r="426" spans="1:20" s="166" customFormat="1">
      <c r="A426" s="569"/>
      <c r="B426" s="260"/>
      <c r="C426" s="360"/>
      <c r="D426" s="253"/>
      <c r="E426" s="253"/>
      <c r="F426" s="244"/>
      <c r="G426" s="210"/>
      <c r="H426" s="210">
        <f t="shared" si="19"/>
        <v>0</v>
      </c>
      <c r="I426" s="509"/>
      <c r="J426" s="453"/>
      <c r="L426" s="144"/>
      <c r="M426" s="171"/>
      <c r="N426" s="172"/>
      <c r="O426" s="173"/>
      <c r="P426" s="173"/>
      <c r="Q426" s="348"/>
      <c r="R426" s="176"/>
      <c r="S426" s="174"/>
      <c r="T426" s="175"/>
    </row>
    <row r="427" spans="1:20" s="166" customFormat="1">
      <c r="A427" s="569"/>
      <c r="B427" s="260"/>
      <c r="C427" s="360"/>
      <c r="D427" s="253"/>
      <c r="E427" s="253"/>
      <c r="F427" s="244"/>
      <c r="G427" s="210"/>
      <c r="H427" s="210">
        <f t="shared" si="19"/>
        <v>0</v>
      </c>
      <c r="I427" s="509"/>
      <c r="J427" s="453"/>
      <c r="L427" s="144"/>
      <c r="M427" s="171"/>
      <c r="N427" s="172"/>
      <c r="O427" s="173"/>
      <c r="P427" s="173"/>
      <c r="Q427" s="348"/>
      <c r="R427" s="176"/>
      <c r="S427" s="174"/>
      <c r="T427" s="175"/>
    </row>
    <row r="428" spans="1:20" s="166" customFormat="1">
      <c r="A428" s="569"/>
      <c r="B428" s="260"/>
      <c r="C428" s="360"/>
      <c r="D428" s="253"/>
      <c r="E428" s="253"/>
      <c r="F428" s="244"/>
      <c r="G428" s="210"/>
      <c r="H428" s="210">
        <f t="shared" si="19"/>
        <v>0</v>
      </c>
      <c r="I428" s="509"/>
      <c r="J428" s="453"/>
      <c r="L428" s="144"/>
      <c r="M428" s="171"/>
      <c r="N428" s="172"/>
      <c r="O428" s="173"/>
      <c r="P428" s="173"/>
      <c r="Q428" s="348"/>
      <c r="R428" s="176"/>
      <c r="S428" s="174"/>
      <c r="T428" s="175"/>
    </row>
    <row r="429" spans="1:20" s="166" customFormat="1">
      <c r="A429" s="570"/>
      <c r="B429" s="260"/>
      <c r="C429" s="360"/>
      <c r="D429" s="253"/>
      <c r="E429" s="253"/>
      <c r="F429" s="244"/>
      <c r="G429" s="210"/>
      <c r="H429" s="210">
        <f t="shared" si="19"/>
        <v>0</v>
      </c>
      <c r="I429" s="510"/>
      <c r="J429" s="453"/>
      <c r="L429" s="144"/>
      <c r="M429" s="171"/>
      <c r="N429" s="172"/>
      <c r="O429" s="173"/>
      <c r="P429" s="173"/>
      <c r="Q429" s="348"/>
      <c r="R429" s="176"/>
      <c r="S429" s="174"/>
      <c r="T429" s="175"/>
    </row>
    <row r="430" spans="1:20" s="166" customFormat="1">
      <c r="A430" s="565"/>
      <c r="B430" s="260"/>
      <c r="C430" s="360"/>
      <c r="D430" s="253"/>
      <c r="E430" s="253"/>
      <c r="F430" s="244"/>
      <c r="G430" s="210"/>
      <c r="H430" s="210">
        <f t="shared" si="19"/>
        <v>0</v>
      </c>
      <c r="I430" s="511">
        <f>SUM(H430:H433)</f>
        <v>0</v>
      </c>
      <c r="J430" s="453"/>
      <c r="L430" s="144"/>
      <c r="M430" s="171"/>
      <c r="N430" s="172"/>
      <c r="O430" s="173"/>
      <c r="P430" s="173"/>
      <c r="Q430" s="348"/>
      <c r="R430" s="176"/>
      <c r="S430" s="174"/>
      <c r="T430" s="175"/>
    </row>
    <row r="431" spans="1:20" s="166" customFormat="1">
      <c r="A431" s="566"/>
      <c r="B431" s="260"/>
      <c r="C431" s="360"/>
      <c r="D431" s="253"/>
      <c r="E431" s="253"/>
      <c r="F431" s="244"/>
      <c r="G431" s="210"/>
      <c r="H431" s="210">
        <f t="shared" si="19"/>
        <v>0</v>
      </c>
      <c r="I431" s="507"/>
      <c r="J431" s="453"/>
      <c r="L431" s="144"/>
      <c r="M431" s="171"/>
      <c r="N431" s="172"/>
      <c r="O431" s="173"/>
      <c r="P431" s="173"/>
      <c r="Q431" s="348"/>
      <c r="R431" s="176"/>
      <c r="S431" s="174"/>
      <c r="T431" s="175"/>
    </row>
    <row r="432" spans="1:20" s="166" customFormat="1">
      <c r="A432" s="566"/>
      <c r="B432" s="260"/>
      <c r="C432" s="360"/>
      <c r="D432" s="253"/>
      <c r="E432" s="253"/>
      <c r="F432" s="244"/>
      <c r="G432" s="210"/>
      <c r="H432" s="210">
        <f t="shared" si="19"/>
        <v>0</v>
      </c>
      <c r="I432" s="507"/>
      <c r="J432" s="453"/>
      <c r="L432" s="144"/>
      <c r="M432" s="171"/>
      <c r="N432" s="172"/>
      <c r="O432" s="173"/>
      <c r="P432" s="173"/>
      <c r="Q432" s="348"/>
      <c r="R432" s="176"/>
      <c r="S432" s="174"/>
      <c r="T432" s="175"/>
    </row>
    <row r="433" spans="1:20" s="166" customFormat="1">
      <c r="A433" s="567"/>
      <c r="B433" s="260"/>
      <c r="C433" s="360"/>
      <c r="D433" s="253"/>
      <c r="E433" s="253"/>
      <c r="F433" s="244"/>
      <c r="G433" s="210"/>
      <c r="H433" s="210">
        <f t="shared" si="19"/>
        <v>0</v>
      </c>
      <c r="I433" s="512"/>
      <c r="J433" s="453"/>
      <c r="L433" s="144"/>
      <c r="M433" s="171"/>
      <c r="N433" s="172"/>
      <c r="O433" s="173"/>
      <c r="P433" s="173"/>
      <c r="Q433" s="348"/>
      <c r="R433" s="176"/>
      <c r="S433" s="174"/>
      <c r="T433" s="175"/>
    </row>
    <row r="434" spans="1:20" s="166" customFormat="1">
      <c r="A434" s="380"/>
      <c r="B434" s="260"/>
      <c r="C434" s="360"/>
      <c r="D434" s="253"/>
      <c r="E434" s="253"/>
      <c r="F434" s="244"/>
      <c r="G434" s="210"/>
      <c r="H434" s="210">
        <f t="shared" si="19"/>
        <v>0</v>
      </c>
      <c r="I434" s="460"/>
      <c r="J434" s="453"/>
      <c r="L434" s="144"/>
      <c r="M434" s="171"/>
      <c r="N434" s="172"/>
      <c r="O434" s="173"/>
      <c r="P434" s="173"/>
      <c r="Q434" s="348"/>
      <c r="R434" s="176"/>
      <c r="S434" s="174"/>
      <c r="T434" s="175"/>
    </row>
    <row r="435" spans="1:20" s="166" customFormat="1">
      <c r="A435" s="565"/>
      <c r="B435" s="260"/>
      <c r="C435" s="360"/>
      <c r="D435" s="253"/>
      <c r="E435" s="253"/>
      <c r="F435" s="244"/>
      <c r="G435" s="210"/>
      <c r="H435" s="210">
        <f t="shared" si="19"/>
        <v>0</v>
      </c>
      <c r="I435" s="511">
        <f>SUM(H435:H443)</f>
        <v>0</v>
      </c>
      <c r="J435" s="453"/>
      <c r="L435" s="144"/>
      <c r="M435" s="171"/>
      <c r="N435" s="172"/>
      <c r="O435" s="173"/>
      <c r="P435" s="173"/>
      <c r="Q435" s="348"/>
      <c r="R435" s="176"/>
      <c r="S435" s="174"/>
      <c r="T435" s="175"/>
    </row>
    <row r="436" spans="1:20" s="166" customFormat="1">
      <c r="A436" s="566"/>
      <c r="B436" s="260"/>
      <c r="C436" s="360"/>
      <c r="D436" s="253"/>
      <c r="E436" s="253"/>
      <c r="F436" s="244"/>
      <c r="G436" s="210"/>
      <c r="H436" s="210">
        <f t="shared" si="19"/>
        <v>0</v>
      </c>
      <c r="I436" s="507"/>
      <c r="J436" s="453"/>
      <c r="L436" s="144"/>
      <c r="M436" s="171"/>
      <c r="N436" s="172"/>
      <c r="O436" s="173"/>
      <c r="P436" s="173"/>
      <c r="Q436" s="348"/>
      <c r="R436" s="176"/>
      <c r="S436" s="174"/>
      <c r="T436" s="175"/>
    </row>
    <row r="437" spans="1:20" s="166" customFormat="1">
      <c r="A437" s="566"/>
      <c r="B437" s="260"/>
      <c r="C437" s="360"/>
      <c r="D437" s="253"/>
      <c r="E437" s="253"/>
      <c r="F437" s="244"/>
      <c r="G437" s="210"/>
      <c r="H437" s="210">
        <f t="shared" si="19"/>
        <v>0</v>
      </c>
      <c r="I437" s="507"/>
      <c r="J437" s="453"/>
      <c r="L437" s="144"/>
      <c r="M437" s="171"/>
      <c r="N437" s="172"/>
      <c r="O437" s="173"/>
      <c r="P437" s="173"/>
      <c r="Q437" s="348"/>
      <c r="R437" s="176"/>
      <c r="S437" s="174"/>
      <c r="T437" s="175"/>
    </row>
    <row r="438" spans="1:20" s="166" customFormat="1">
      <c r="A438" s="566"/>
      <c r="B438" s="260"/>
      <c r="C438" s="360"/>
      <c r="D438" s="253"/>
      <c r="E438" s="253"/>
      <c r="F438" s="244"/>
      <c r="G438" s="210"/>
      <c r="H438" s="210">
        <f t="shared" si="19"/>
        <v>0</v>
      </c>
      <c r="I438" s="507"/>
      <c r="J438" s="453"/>
      <c r="L438" s="144"/>
      <c r="M438" s="171"/>
      <c r="N438" s="172"/>
      <c r="O438" s="173"/>
      <c r="P438" s="173"/>
      <c r="Q438" s="348"/>
      <c r="R438" s="176"/>
      <c r="S438" s="174"/>
      <c r="T438" s="175"/>
    </row>
    <row r="439" spans="1:20" s="166" customFormat="1">
      <c r="A439" s="566"/>
      <c r="B439" s="260"/>
      <c r="C439" s="360"/>
      <c r="D439" s="253"/>
      <c r="E439" s="253"/>
      <c r="F439" s="244"/>
      <c r="G439" s="210"/>
      <c r="H439" s="210">
        <f t="shared" si="19"/>
        <v>0</v>
      </c>
      <c r="I439" s="507"/>
      <c r="J439" s="453"/>
      <c r="L439" s="144"/>
      <c r="M439" s="171"/>
      <c r="N439" s="172"/>
      <c r="O439" s="173"/>
      <c r="P439" s="173"/>
      <c r="Q439" s="348"/>
      <c r="R439" s="176"/>
      <c r="S439" s="174"/>
      <c r="T439" s="175"/>
    </row>
    <row r="440" spans="1:20" s="166" customFormat="1">
      <c r="A440" s="566"/>
      <c r="B440" s="260"/>
      <c r="C440" s="360"/>
      <c r="D440" s="253"/>
      <c r="E440" s="253"/>
      <c r="F440" s="244"/>
      <c r="G440" s="210"/>
      <c r="H440" s="210">
        <f t="shared" si="19"/>
        <v>0</v>
      </c>
      <c r="I440" s="507"/>
      <c r="J440" s="453"/>
      <c r="L440" s="144"/>
      <c r="M440" s="171"/>
      <c r="N440" s="172"/>
      <c r="O440" s="173"/>
      <c r="P440" s="173"/>
      <c r="Q440" s="348"/>
      <c r="R440" s="176"/>
      <c r="S440" s="174"/>
      <c r="T440" s="175"/>
    </row>
    <row r="441" spans="1:20" s="166" customFormat="1">
      <c r="A441" s="566"/>
      <c r="B441" s="260"/>
      <c r="C441" s="360"/>
      <c r="D441" s="253"/>
      <c r="E441" s="253"/>
      <c r="F441" s="244"/>
      <c r="G441" s="210"/>
      <c r="H441" s="210">
        <f t="shared" si="19"/>
        <v>0</v>
      </c>
      <c r="I441" s="507"/>
      <c r="J441" s="453"/>
      <c r="L441" s="144"/>
      <c r="M441" s="171"/>
      <c r="N441" s="172"/>
      <c r="O441" s="173"/>
      <c r="P441" s="173"/>
      <c r="Q441" s="348"/>
      <c r="R441" s="176"/>
      <c r="S441" s="174"/>
      <c r="T441" s="175"/>
    </row>
    <row r="442" spans="1:20" s="166" customFormat="1">
      <c r="A442" s="566"/>
      <c r="B442" s="260"/>
      <c r="C442" s="360"/>
      <c r="D442" s="253"/>
      <c r="E442" s="253"/>
      <c r="F442" s="244"/>
      <c r="G442" s="210"/>
      <c r="H442" s="210">
        <f t="shared" si="19"/>
        <v>0</v>
      </c>
      <c r="I442" s="507"/>
      <c r="J442" s="453"/>
      <c r="L442" s="144"/>
      <c r="M442" s="171"/>
      <c r="N442" s="172"/>
      <c r="O442" s="173"/>
      <c r="P442" s="173"/>
      <c r="Q442" s="348"/>
      <c r="R442" s="176"/>
      <c r="S442" s="174"/>
      <c r="T442" s="175"/>
    </row>
    <row r="443" spans="1:20" s="166" customFormat="1">
      <c r="A443" s="567"/>
      <c r="B443" s="260"/>
      <c r="C443" s="360"/>
      <c r="D443" s="253"/>
      <c r="E443" s="253"/>
      <c r="F443" s="244"/>
      <c r="G443" s="210"/>
      <c r="H443" s="210">
        <f t="shared" si="19"/>
        <v>0</v>
      </c>
      <c r="I443" s="512"/>
      <c r="J443" s="453"/>
      <c r="L443" s="144"/>
      <c r="M443" s="171"/>
      <c r="N443" s="172"/>
      <c r="O443" s="173"/>
      <c r="P443" s="173"/>
      <c r="Q443" s="348"/>
      <c r="R443" s="176"/>
      <c r="S443" s="174"/>
      <c r="T443" s="175"/>
    </row>
    <row r="444" spans="1:20" s="166" customFormat="1">
      <c r="A444" s="380"/>
      <c r="B444" s="260"/>
      <c r="C444" s="334"/>
      <c r="D444" s="331"/>
      <c r="E444" s="331"/>
      <c r="F444" s="244"/>
      <c r="G444" s="210"/>
      <c r="H444" s="210">
        <f t="shared" si="19"/>
        <v>0</v>
      </c>
      <c r="I444" s="460"/>
      <c r="J444" s="453"/>
      <c r="L444" s="144"/>
      <c r="M444" s="171"/>
      <c r="N444" s="172"/>
      <c r="O444" s="173"/>
      <c r="P444" s="173"/>
      <c r="Q444" s="348"/>
      <c r="R444" s="176"/>
      <c r="S444" s="174"/>
      <c r="T444" s="175"/>
    </row>
    <row r="445" spans="1:20" s="166" customFormat="1">
      <c r="A445" s="380"/>
      <c r="B445" s="260"/>
      <c r="C445" s="334"/>
      <c r="D445" s="331"/>
      <c r="E445" s="331"/>
      <c r="F445" s="244"/>
      <c r="G445" s="210"/>
      <c r="H445" s="210">
        <f t="shared" si="19"/>
        <v>0</v>
      </c>
      <c r="I445" s="460"/>
      <c r="J445" s="453"/>
      <c r="L445" s="144"/>
      <c r="M445" s="171"/>
      <c r="N445" s="172"/>
      <c r="O445" s="173"/>
      <c r="P445" s="173"/>
      <c r="Q445" s="348"/>
      <c r="R445" s="176"/>
      <c r="S445" s="174"/>
      <c r="T445" s="175"/>
    </row>
    <row r="446" spans="1:20" s="166" customFormat="1">
      <c r="A446" s="380"/>
      <c r="B446" s="260"/>
      <c r="C446" s="334"/>
      <c r="D446" s="331"/>
      <c r="E446" s="331"/>
      <c r="F446" s="244"/>
      <c r="G446" s="210"/>
      <c r="H446" s="210">
        <f t="shared" si="19"/>
        <v>0</v>
      </c>
      <c r="I446" s="460"/>
      <c r="J446" s="453"/>
      <c r="L446" s="144"/>
      <c r="M446" s="171"/>
      <c r="N446" s="172"/>
      <c r="O446" s="173"/>
      <c r="P446" s="173"/>
      <c r="Q446" s="348"/>
      <c r="R446" s="176"/>
      <c r="S446" s="174"/>
      <c r="T446" s="175"/>
    </row>
    <row r="447" spans="1:20" s="166" customFormat="1">
      <c r="A447" s="380"/>
      <c r="B447" s="260"/>
      <c r="C447" s="334"/>
      <c r="D447" s="331"/>
      <c r="E447" s="331"/>
      <c r="F447" s="244"/>
      <c r="G447" s="210"/>
      <c r="H447" s="210">
        <f t="shared" si="19"/>
        <v>0</v>
      </c>
      <c r="I447" s="460"/>
      <c r="J447" s="453"/>
      <c r="L447" s="144"/>
      <c r="M447" s="171"/>
      <c r="N447" s="172"/>
      <c r="O447" s="173"/>
      <c r="P447" s="173"/>
      <c r="Q447" s="348"/>
      <c r="R447" s="176"/>
      <c r="S447" s="174"/>
      <c r="T447" s="175"/>
    </row>
    <row r="448" spans="1:20" s="166" customFormat="1">
      <c r="A448" s="380"/>
      <c r="B448" s="260"/>
      <c r="C448" s="334"/>
      <c r="D448" s="331"/>
      <c r="E448" s="331"/>
      <c r="F448" s="244"/>
      <c r="G448" s="210"/>
      <c r="H448" s="210">
        <f t="shared" si="19"/>
        <v>0</v>
      </c>
      <c r="I448" s="460"/>
      <c r="J448" s="453"/>
      <c r="L448" s="144"/>
      <c r="M448" s="171"/>
      <c r="N448" s="172"/>
      <c r="O448" s="173"/>
      <c r="P448" s="173"/>
      <c r="Q448" s="348"/>
      <c r="R448" s="176"/>
      <c r="S448" s="174"/>
      <c r="T448" s="175"/>
    </row>
    <row r="449" spans="1:20" s="166" customFormat="1">
      <c r="A449" s="380"/>
      <c r="B449" s="260"/>
      <c r="C449" s="334"/>
      <c r="D449" s="331"/>
      <c r="E449" s="331"/>
      <c r="F449" s="244"/>
      <c r="G449" s="210"/>
      <c r="H449" s="210">
        <f t="shared" si="19"/>
        <v>0</v>
      </c>
      <c r="I449" s="460"/>
      <c r="J449" s="453"/>
      <c r="L449" s="144"/>
      <c r="M449" s="171"/>
      <c r="N449" s="172"/>
      <c r="O449" s="173"/>
      <c r="P449" s="173"/>
      <c r="Q449" s="348"/>
      <c r="R449" s="176"/>
      <c r="S449" s="174"/>
      <c r="T449" s="175"/>
    </row>
    <row r="450" spans="1:20" s="166" customFormat="1">
      <c r="A450" s="380"/>
      <c r="B450" s="260"/>
      <c r="C450" s="334"/>
      <c r="D450" s="331"/>
      <c r="E450" s="331"/>
      <c r="F450" s="244"/>
      <c r="G450" s="210"/>
      <c r="H450" s="210">
        <f t="shared" si="19"/>
        <v>0</v>
      </c>
      <c r="I450" s="460"/>
      <c r="J450" s="453"/>
      <c r="L450" s="144"/>
      <c r="M450" s="171"/>
      <c r="N450" s="172"/>
      <c r="O450" s="173"/>
      <c r="P450" s="173"/>
      <c r="Q450" s="348"/>
      <c r="R450" s="176"/>
      <c r="S450" s="174"/>
      <c r="T450" s="175"/>
    </row>
    <row r="451" spans="1:20" s="166" customFormat="1">
      <c r="A451" s="380"/>
      <c r="B451" s="260"/>
      <c r="C451" s="334"/>
      <c r="D451" s="331"/>
      <c r="E451" s="331"/>
      <c r="F451" s="244"/>
      <c r="G451" s="210"/>
      <c r="H451" s="210">
        <f t="shared" si="19"/>
        <v>0</v>
      </c>
      <c r="I451" s="460"/>
      <c r="J451" s="453"/>
      <c r="L451" s="144"/>
      <c r="M451" s="171"/>
      <c r="N451" s="172"/>
      <c r="O451" s="173"/>
      <c r="P451" s="173"/>
      <c r="Q451" s="348"/>
      <c r="R451" s="176"/>
      <c r="S451" s="174"/>
      <c r="T451" s="175"/>
    </row>
    <row r="452" spans="1:20" s="166" customFormat="1">
      <c r="A452" s="380"/>
      <c r="B452" s="260"/>
      <c r="C452" s="334"/>
      <c r="D452" s="331"/>
      <c r="E452" s="331"/>
      <c r="F452" s="244"/>
      <c r="G452" s="210"/>
      <c r="H452" s="210">
        <f t="shared" si="19"/>
        <v>0</v>
      </c>
      <c r="I452" s="460"/>
      <c r="J452" s="453"/>
      <c r="L452" s="144"/>
      <c r="M452" s="171"/>
      <c r="N452" s="172"/>
      <c r="O452" s="173"/>
      <c r="P452" s="173"/>
      <c r="Q452" s="348"/>
      <c r="R452" s="176"/>
      <c r="S452" s="174"/>
      <c r="T452" s="175"/>
    </row>
    <row r="453" spans="1:20" s="166" customFormat="1">
      <c r="A453" s="380"/>
      <c r="B453" s="260"/>
      <c r="C453" s="360"/>
      <c r="D453" s="253"/>
      <c r="E453" s="253"/>
      <c r="F453" s="244"/>
      <c r="G453" s="210"/>
      <c r="H453" s="210">
        <f t="shared" si="19"/>
        <v>0</v>
      </c>
      <c r="I453" s="460"/>
      <c r="J453" s="453"/>
      <c r="L453" s="144"/>
      <c r="M453" s="171"/>
      <c r="N453" s="172"/>
      <c r="O453" s="173"/>
      <c r="P453" s="173"/>
      <c r="Q453" s="348"/>
      <c r="R453" s="176"/>
      <c r="S453" s="174"/>
      <c r="T453" s="175"/>
    </row>
    <row r="454" spans="1:20" s="166" customFormat="1">
      <c r="A454" s="380"/>
      <c r="B454" s="260"/>
      <c r="C454" s="360"/>
      <c r="D454" s="253"/>
      <c r="E454" s="253"/>
      <c r="F454" s="244"/>
      <c r="G454" s="210"/>
      <c r="H454" s="210">
        <f t="shared" si="19"/>
        <v>0</v>
      </c>
      <c r="I454" s="460"/>
      <c r="J454" s="453"/>
      <c r="L454" s="144"/>
      <c r="M454" s="171"/>
      <c r="N454" s="172"/>
      <c r="O454" s="173"/>
      <c r="P454" s="173"/>
      <c r="Q454" s="348"/>
      <c r="R454" s="176"/>
      <c r="S454" s="174"/>
      <c r="T454" s="175"/>
    </row>
    <row r="455" spans="1:20" s="166" customFormat="1">
      <c r="A455" s="380"/>
      <c r="B455" s="260"/>
      <c r="C455" s="360"/>
      <c r="D455" s="253"/>
      <c r="E455" s="253"/>
      <c r="F455" s="244"/>
      <c r="G455" s="210"/>
      <c r="H455" s="210">
        <f t="shared" si="19"/>
        <v>0</v>
      </c>
      <c r="I455" s="460"/>
      <c r="J455" s="453"/>
      <c r="L455" s="144"/>
      <c r="M455" s="171"/>
      <c r="N455" s="172"/>
      <c r="O455" s="173"/>
      <c r="P455" s="173"/>
      <c r="Q455" s="348"/>
      <c r="R455" s="176"/>
      <c r="S455" s="174"/>
      <c r="T455" s="175"/>
    </row>
    <row r="456" spans="1:20" s="166" customFormat="1">
      <c r="A456" s="380"/>
      <c r="B456" s="260"/>
      <c r="C456" s="360"/>
      <c r="D456" s="253"/>
      <c r="E456" s="253"/>
      <c r="F456" s="244"/>
      <c r="G456" s="210"/>
      <c r="H456" s="210">
        <f t="shared" si="19"/>
        <v>0</v>
      </c>
      <c r="I456" s="460"/>
      <c r="J456" s="453"/>
      <c r="L456" s="144"/>
      <c r="M456" s="171"/>
      <c r="N456" s="172"/>
      <c r="O456" s="173"/>
      <c r="P456" s="173"/>
      <c r="Q456" s="348"/>
      <c r="R456" s="176"/>
      <c r="S456" s="174"/>
      <c r="T456" s="175"/>
    </row>
    <row r="457" spans="1:20" s="166" customFormat="1">
      <c r="A457" s="380"/>
      <c r="B457" s="260"/>
      <c r="C457" s="360"/>
      <c r="D457" s="253"/>
      <c r="E457" s="253"/>
      <c r="F457" s="244"/>
      <c r="G457" s="210"/>
      <c r="H457" s="210">
        <f t="shared" ref="H457:H519" si="20">F457*G457</f>
        <v>0</v>
      </c>
      <c r="I457" s="460"/>
      <c r="J457" s="453"/>
      <c r="L457" s="144"/>
      <c r="M457" s="171"/>
      <c r="N457" s="172"/>
      <c r="O457" s="173"/>
      <c r="P457" s="173"/>
      <c r="Q457" s="348"/>
      <c r="R457" s="176"/>
      <c r="S457" s="174"/>
      <c r="T457" s="175"/>
    </row>
    <row r="458" spans="1:20" s="166" customFormat="1">
      <c r="A458" s="380"/>
      <c r="B458" s="260"/>
      <c r="C458" s="360"/>
      <c r="D458" s="253"/>
      <c r="E458" s="253"/>
      <c r="F458" s="244"/>
      <c r="G458" s="210"/>
      <c r="H458" s="210">
        <f t="shared" si="20"/>
        <v>0</v>
      </c>
      <c r="I458" s="460"/>
      <c r="J458" s="453"/>
      <c r="L458" s="144"/>
      <c r="M458" s="171"/>
      <c r="N458" s="172"/>
      <c r="O458" s="173"/>
      <c r="P458" s="173"/>
      <c r="Q458" s="348"/>
      <c r="R458" s="176"/>
      <c r="S458" s="174"/>
      <c r="T458" s="175"/>
    </row>
    <row r="459" spans="1:20" s="166" customFormat="1">
      <c r="A459" s="380"/>
      <c r="B459" s="260"/>
      <c r="C459" s="360"/>
      <c r="D459" s="253"/>
      <c r="E459" s="253"/>
      <c r="F459" s="244"/>
      <c r="G459" s="210"/>
      <c r="H459" s="210">
        <f t="shared" si="20"/>
        <v>0</v>
      </c>
      <c r="I459" s="460"/>
      <c r="J459" s="453"/>
      <c r="L459" s="144"/>
      <c r="M459" s="171"/>
      <c r="N459" s="172"/>
      <c r="O459" s="173"/>
      <c r="P459" s="173"/>
      <c r="Q459" s="348"/>
      <c r="R459" s="176"/>
      <c r="S459" s="174"/>
      <c r="T459" s="175"/>
    </row>
    <row r="460" spans="1:20" s="166" customFormat="1">
      <c r="A460" s="380"/>
      <c r="B460" s="260"/>
      <c r="C460" s="360"/>
      <c r="D460" s="253"/>
      <c r="E460" s="253"/>
      <c r="F460" s="244"/>
      <c r="G460" s="210"/>
      <c r="H460" s="210">
        <f t="shared" si="20"/>
        <v>0</v>
      </c>
      <c r="I460" s="460"/>
      <c r="J460" s="453"/>
      <c r="L460" s="144"/>
      <c r="M460" s="171"/>
      <c r="N460" s="172"/>
      <c r="O460" s="173"/>
      <c r="P460" s="173"/>
      <c r="Q460" s="348"/>
      <c r="R460" s="176"/>
      <c r="S460" s="174"/>
      <c r="T460" s="175"/>
    </row>
    <row r="461" spans="1:20" s="166" customFormat="1">
      <c r="A461" s="380"/>
      <c r="B461" s="260"/>
      <c r="C461" s="360"/>
      <c r="D461" s="253"/>
      <c r="E461" s="253"/>
      <c r="F461" s="244"/>
      <c r="G461" s="210"/>
      <c r="H461" s="210">
        <f t="shared" si="20"/>
        <v>0</v>
      </c>
      <c r="I461" s="460"/>
      <c r="J461" s="453"/>
      <c r="L461" s="144"/>
      <c r="M461" s="171"/>
      <c r="N461" s="172"/>
      <c r="O461" s="173"/>
      <c r="P461" s="173"/>
      <c r="Q461" s="348"/>
      <c r="R461" s="176"/>
      <c r="S461" s="174"/>
      <c r="T461" s="175"/>
    </row>
    <row r="462" spans="1:20" s="166" customFormat="1">
      <c r="A462" s="380"/>
      <c r="B462" s="260"/>
      <c r="C462" s="360"/>
      <c r="D462" s="253"/>
      <c r="E462" s="253"/>
      <c r="F462" s="244"/>
      <c r="G462" s="210"/>
      <c r="H462" s="210">
        <f t="shared" si="20"/>
        <v>0</v>
      </c>
      <c r="I462" s="460"/>
      <c r="J462" s="453"/>
      <c r="L462" s="144"/>
      <c r="M462" s="171"/>
      <c r="N462" s="172"/>
      <c r="O462" s="173"/>
      <c r="P462" s="173"/>
      <c r="Q462" s="348"/>
      <c r="R462" s="176"/>
      <c r="S462" s="174"/>
      <c r="T462" s="175"/>
    </row>
    <row r="463" spans="1:20" s="166" customFormat="1">
      <c r="A463" s="380"/>
      <c r="B463" s="260"/>
      <c r="C463" s="360"/>
      <c r="D463" s="253"/>
      <c r="E463" s="253"/>
      <c r="F463" s="244"/>
      <c r="G463" s="210"/>
      <c r="H463" s="210">
        <f t="shared" si="20"/>
        <v>0</v>
      </c>
      <c r="I463" s="460"/>
      <c r="J463" s="453"/>
      <c r="L463" s="144"/>
      <c r="M463" s="171"/>
      <c r="N463" s="172"/>
      <c r="O463" s="173"/>
      <c r="P463" s="173"/>
      <c r="Q463" s="348"/>
      <c r="R463" s="176"/>
      <c r="S463" s="174"/>
      <c r="T463" s="175"/>
    </row>
    <row r="464" spans="1:20" s="166" customFormat="1">
      <c r="A464" s="380"/>
      <c r="B464" s="260"/>
      <c r="C464" s="360"/>
      <c r="D464" s="253"/>
      <c r="E464" s="253"/>
      <c r="F464" s="244"/>
      <c r="G464" s="210"/>
      <c r="H464" s="210">
        <f t="shared" si="20"/>
        <v>0</v>
      </c>
      <c r="I464" s="460"/>
      <c r="J464" s="453"/>
      <c r="L464" s="144"/>
      <c r="M464" s="171"/>
      <c r="N464" s="172"/>
      <c r="O464" s="173"/>
      <c r="P464" s="173"/>
      <c r="Q464" s="348"/>
      <c r="R464" s="176"/>
      <c r="S464" s="174"/>
      <c r="T464" s="175"/>
    </row>
    <row r="465" spans="1:20" s="166" customFormat="1">
      <c r="A465" s="380"/>
      <c r="B465" s="260"/>
      <c r="C465" s="360"/>
      <c r="D465" s="253"/>
      <c r="E465" s="253"/>
      <c r="F465" s="244"/>
      <c r="G465" s="210"/>
      <c r="H465" s="210">
        <f t="shared" si="20"/>
        <v>0</v>
      </c>
      <c r="I465" s="460"/>
      <c r="J465" s="453"/>
      <c r="L465" s="144"/>
      <c r="M465" s="171"/>
      <c r="N465" s="172"/>
      <c r="O465" s="173"/>
      <c r="P465" s="173"/>
      <c r="Q465" s="348"/>
      <c r="R465" s="176"/>
      <c r="S465" s="174"/>
      <c r="T465" s="175"/>
    </row>
    <row r="466" spans="1:20" s="166" customFormat="1">
      <c r="A466" s="380"/>
      <c r="B466" s="260"/>
      <c r="C466" s="360"/>
      <c r="D466" s="253"/>
      <c r="E466" s="253"/>
      <c r="F466" s="244"/>
      <c r="G466" s="210"/>
      <c r="H466" s="210">
        <f t="shared" si="20"/>
        <v>0</v>
      </c>
      <c r="I466" s="460"/>
      <c r="J466" s="453"/>
      <c r="L466" s="144"/>
      <c r="M466" s="171"/>
      <c r="N466" s="172"/>
      <c r="O466" s="173"/>
      <c r="P466" s="173"/>
      <c r="Q466" s="348"/>
      <c r="R466" s="176"/>
      <c r="S466" s="174"/>
      <c r="T466" s="175"/>
    </row>
    <row r="467" spans="1:20" s="166" customFormat="1">
      <c r="A467" s="366"/>
      <c r="B467" s="260"/>
      <c r="C467" s="360"/>
      <c r="D467" s="253"/>
      <c r="E467" s="253"/>
      <c r="F467" s="244"/>
      <c r="G467" s="210"/>
      <c r="H467" s="210">
        <f t="shared" si="20"/>
        <v>0</v>
      </c>
      <c r="I467" s="460"/>
      <c r="J467" s="453"/>
      <c r="L467" s="144"/>
      <c r="M467" s="171"/>
      <c r="N467" s="172"/>
      <c r="O467" s="173"/>
      <c r="P467" s="173"/>
      <c r="Q467" s="348"/>
      <c r="R467" s="176"/>
      <c r="S467" s="174"/>
      <c r="T467" s="175"/>
    </row>
    <row r="468" spans="1:20" s="166" customFormat="1">
      <c r="A468" s="366"/>
      <c r="B468" s="260"/>
      <c r="C468" s="360"/>
      <c r="D468" s="253"/>
      <c r="E468" s="253"/>
      <c r="F468" s="244"/>
      <c r="G468" s="210"/>
      <c r="H468" s="210">
        <f t="shared" si="20"/>
        <v>0</v>
      </c>
      <c r="I468" s="460"/>
      <c r="J468" s="453"/>
      <c r="L468" s="144"/>
      <c r="M468" s="171"/>
      <c r="N468" s="172"/>
      <c r="O468" s="173"/>
      <c r="P468" s="173"/>
      <c r="Q468" s="348"/>
      <c r="R468" s="176"/>
      <c r="S468" s="174"/>
      <c r="T468" s="175"/>
    </row>
    <row r="469" spans="1:20" s="166" customFormat="1">
      <c r="A469" s="366"/>
      <c r="B469" s="260"/>
      <c r="C469" s="360"/>
      <c r="D469" s="253"/>
      <c r="E469" s="253"/>
      <c r="F469" s="244"/>
      <c r="G469" s="210"/>
      <c r="H469" s="210">
        <f t="shared" si="20"/>
        <v>0</v>
      </c>
      <c r="I469" s="460"/>
      <c r="J469" s="453"/>
      <c r="L469" s="144"/>
      <c r="M469" s="171"/>
      <c r="N469" s="172"/>
      <c r="O469" s="173"/>
      <c r="P469" s="173"/>
      <c r="Q469" s="348"/>
      <c r="R469" s="176"/>
      <c r="S469" s="174"/>
      <c r="T469" s="175"/>
    </row>
    <row r="470" spans="1:20" s="166" customFormat="1">
      <c r="A470" s="366"/>
      <c r="B470" s="260"/>
      <c r="C470" s="360"/>
      <c r="D470" s="253"/>
      <c r="E470" s="253"/>
      <c r="F470" s="244"/>
      <c r="G470" s="210"/>
      <c r="H470" s="210">
        <f t="shared" si="20"/>
        <v>0</v>
      </c>
      <c r="I470" s="460"/>
      <c r="J470" s="453"/>
      <c r="L470" s="144"/>
      <c r="M470" s="171"/>
      <c r="N470" s="172"/>
      <c r="O470" s="173"/>
      <c r="P470" s="173"/>
      <c r="Q470" s="348"/>
      <c r="R470" s="176"/>
      <c r="S470" s="174"/>
      <c r="T470" s="175"/>
    </row>
    <row r="471" spans="1:20" s="166" customFormat="1">
      <c r="A471" s="366"/>
      <c r="B471" s="260"/>
      <c r="C471" s="360"/>
      <c r="D471" s="253"/>
      <c r="E471" s="253"/>
      <c r="F471" s="244"/>
      <c r="G471" s="210"/>
      <c r="H471" s="210">
        <f t="shared" si="20"/>
        <v>0</v>
      </c>
      <c r="I471" s="460"/>
      <c r="J471" s="453"/>
      <c r="L471" s="144"/>
      <c r="M471" s="171"/>
      <c r="N471" s="172"/>
      <c r="O471" s="173"/>
      <c r="P471" s="173"/>
      <c r="Q471" s="348"/>
      <c r="R471" s="176"/>
      <c r="S471" s="174"/>
      <c r="T471" s="175"/>
    </row>
    <row r="472" spans="1:20" s="166" customFormat="1">
      <c r="A472" s="366"/>
      <c r="B472" s="260"/>
      <c r="C472" s="360"/>
      <c r="D472" s="253"/>
      <c r="E472" s="253"/>
      <c r="F472" s="244"/>
      <c r="G472" s="210"/>
      <c r="H472" s="210">
        <f t="shared" si="20"/>
        <v>0</v>
      </c>
      <c r="I472" s="460"/>
      <c r="J472" s="453"/>
      <c r="L472" s="144"/>
      <c r="M472" s="171"/>
      <c r="N472" s="172"/>
      <c r="O472" s="173"/>
      <c r="P472" s="173"/>
      <c r="Q472" s="348"/>
      <c r="R472" s="176"/>
      <c r="S472" s="174"/>
      <c r="T472" s="175"/>
    </row>
    <row r="473" spans="1:20" s="166" customFormat="1">
      <c r="A473" s="366"/>
      <c r="B473" s="260"/>
      <c r="C473" s="360"/>
      <c r="D473" s="253"/>
      <c r="E473" s="253"/>
      <c r="F473" s="244"/>
      <c r="G473" s="210"/>
      <c r="H473" s="210">
        <f t="shared" si="20"/>
        <v>0</v>
      </c>
      <c r="I473" s="460"/>
      <c r="J473" s="453"/>
      <c r="L473" s="144"/>
      <c r="M473" s="171"/>
      <c r="N473" s="172"/>
      <c r="O473" s="173"/>
      <c r="P473" s="173"/>
      <c r="Q473" s="348"/>
      <c r="R473" s="176"/>
      <c r="S473" s="174"/>
      <c r="T473" s="175"/>
    </row>
    <row r="474" spans="1:20" s="166" customFormat="1">
      <c r="A474" s="366"/>
      <c r="B474" s="260"/>
      <c r="C474" s="360"/>
      <c r="D474" s="253"/>
      <c r="E474" s="253"/>
      <c r="F474" s="244"/>
      <c r="G474" s="210"/>
      <c r="H474" s="210">
        <f t="shared" si="20"/>
        <v>0</v>
      </c>
      <c r="I474" s="460"/>
      <c r="J474" s="453"/>
      <c r="L474" s="144"/>
      <c r="M474" s="171"/>
      <c r="N474" s="172"/>
      <c r="O474" s="173"/>
      <c r="P474" s="173"/>
      <c r="Q474" s="348"/>
      <c r="R474" s="176"/>
      <c r="S474" s="174"/>
      <c r="T474" s="175"/>
    </row>
    <row r="475" spans="1:20" s="166" customFormat="1">
      <c r="A475" s="366"/>
      <c r="B475" s="260"/>
      <c r="C475" s="360"/>
      <c r="D475" s="253"/>
      <c r="E475" s="253"/>
      <c r="F475" s="244"/>
      <c r="G475" s="210"/>
      <c r="H475" s="210">
        <f t="shared" si="20"/>
        <v>0</v>
      </c>
      <c r="I475" s="460"/>
      <c r="J475" s="453"/>
      <c r="L475" s="144"/>
      <c r="M475" s="171"/>
      <c r="N475" s="172"/>
      <c r="O475" s="173"/>
      <c r="P475" s="173"/>
      <c r="Q475" s="348"/>
      <c r="R475" s="176"/>
      <c r="S475" s="174"/>
      <c r="T475" s="175"/>
    </row>
    <row r="476" spans="1:20" s="166" customFormat="1">
      <c r="A476" s="366"/>
      <c r="B476" s="260"/>
      <c r="C476" s="360"/>
      <c r="D476" s="253"/>
      <c r="E476" s="253"/>
      <c r="F476" s="244"/>
      <c r="G476" s="210"/>
      <c r="H476" s="210">
        <f t="shared" si="20"/>
        <v>0</v>
      </c>
      <c r="I476" s="460"/>
      <c r="J476" s="453"/>
      <c r="L476" s="144"/>
      <c r="M476" s="171"/>
      <c r="N476" s="172"/>
      <c r="O476" s="173"/>
      <c r="P476" s="173"/>
      <c r="Q476" s="348"/>
      <c r="R476" s="176"/>
      <c r="S476" s="174"/>
      <c r="T476" s="175"/>
    </row>
    <row r="477" spans="1:20" s="166" customFormat="1">
      <c r="A477" s="366"/>
      <c r="B477" s="260"/>
      <c r="C477" s="360"/>
      <c r="D477" s="253"/>
      <c r="E477" s="253"/>
      <c r="F477" s="244"/>
      <c r="G477" s="210"/>
      <c r="H477" s="210">
        <f t="shared" si="20"/>
        <v>0</v>
      </c>
      <c r="I477" s="460"/>
      <c r="J477" s="453"/>
      <c r="L477" s="144"/>
      <c r="M477" s="171"/>
      <c r="N477" s="172"/>
      <c r="O477" s="173"/>
      <c r="P477" s="173"/>
      <c r="Q477" s="348"/>
      <c r="R477" s="176"/>
      <c r="S477" s="174"/>
      <c r="T477" s="175"/>
    </row>
    <row r="478" spans="1:20" s="166" customFormat="1">
      <c r="A478" s="366"/>
      <c r="B478" s="260"/>
      <c r="C478" s="360"/>
      <c r="D478" s="253"/>
      <c r="E478" s="253"/>
      <c r="F478" s="244"/>
      <c r="G478" s="210"/>
      <c r="H478" s="210">
        <f t="shared" si="20"/>
        <v>0</v>
      </c>
      <c r="I478" s="460"/>
      <c r="J478" s="453"/>
      <c r="L478" s="144"/>
      <c r="M478" s="171"/>
      <c r="N478" s="172"/>
      <c r="O478" s="173"/>
      <c r="P478" s="173"/>
      <c r="Q478" s="348"/>
      <c r="R478" s="176"/>
      <c r="S478" s="174"/>
      <c r="T478" s="175"/>
    </row>
    <row r="479" spans="1:20" s="166" customFormat="1">
      <c r="A479" s="366"/>
      <c r="B479" s="260"/>
      <c r="C479" s="360"/>
      <c r="D479" s="253"/>
      <c r="E479" s="253"/>
      <c r="F479" s="244"/>
      <c r="G479" s="210"/>
      <c r="H479" s="210">
        <f t="shared" si="20"/>
        <v>0</v>
      </c>
      <c r="I479" s="460"/>
      <c r="J479" s="453"/>
      <c r="L479" s="144"/>
      <c r="M479" s="171"/>
      <c r="N479" s="172"/>
      <c r="O479" s="173"/>
      <c r="P479" s="173"/>
      <c r="Q479" s="348"/>
      <c r="R479" s="176"/>
      <c r="S479" s="174"/>
      <c r="T479" s="175"/>
    </row>
    <row r="480" spans="1:20" s="166" customFormat="1">
      <c r="A480" s="366"/>
      <c r="B480" s="260"/>
      <c r="C480" s="360"/>
      <c r="D480" s="253"/>
      <c r="E480" s="253"/>
      <c r="F480" s="244"/>
      <c r="G480" s="210"/>
      <c r="H480" s="210">
        <f t="shared" si="20"/>
        <v>0</v>
      </c>
      <c r="I480" s="460"/>
      <c r="J480" s="453"/>
      <c r="L480" s="144"/>
      <c r="M480" s="171"/>
      <c r="N480" s="172"/>
      <c r="O480" s="173"/>
      <c r="P480" s="173"/>
      <c r="Q480" s="348"/>
      <c r="R480" s="176"/>
      <c r="S480" s="174"/>
      <c r="T480" s="175"/>
    </row>
    <row r="481" spans="1:20" s="166" customFormat="1">
      <c r="A481" s="366"/>
      <c r="B481" s="260"/>
      <c r="C481" s="360"/>
      <c r="D481" s="253"/>
      <c r="E481" s="253"/>
      <c r="F481" s="244"/>
      <c r="G481" s="210"/>
      <c r="H481" s="210">
        <f t="shared" si="20"/>
        <v>0</v>
      </c>
      <c r="I481" s="460"/>
      <c r="J481" s="453"/>
      <c r="L481" s="144"/>
      <c r="M481" s="171"/>
      <c r="N481" s="172"/>
      <c r="O481" s="173"/>
      <c r="P481" s="173"/>
      <c r="Q481" s="348"/>
      <c r="R481" s="176"/>
      <c r="S481" s="174"/>
      <c r="T481" s="175"/>
    </row>
    <row r="482" spans="1:20" s="166" customFormat="1">
      <c r="A482" s="366"/>
      <c r="B482" s="260"/>
      <c r="C482" s="360"/>
      <c r="D482" s="253"/>
      <c r="E482" s="253"/>
      <c r="F482" s="244"/>
      <c r="G482" s="210"/>
      <c r="H482" s="210">
        <f t="shared" si="20"/>
        <v>0</v>
      </c>
      <c r="I482" s="460"/>
      <c r="J482" s="453"/>
      <c r="L482" s="144"/>
      <c r="M482" s="171"/>
      <c r="N482" s="172"/>
      <c r="O482" s="173"/>
      <c r="P482" s="173"/>
      <c r="Q482" s="348"/>
      <c r="R482" s="176"/>
      <c r="S482" s="174"/>
      <c r="T482" s="175"/>
    </row>
    <row r="483" spans="1:20" s="166" customFormat="1">
      <c r="A483" s="366"/>
      <c r="B483" s="260"/>
      <c r="C483" s="360"/>
      <c r="D483" s="253"/>
      <c r="E483" s="253"/>
      <c r="F483" s="244"/>
      <c r="G483" s="210"/>
      <c r="H483" s="210">
        <f t="shared" si="20"/>
        <v>0</v>
      </c>
      <c r="I483" s="460"/>
      <c r="J483" s="453"/>
      <c r="L483" s="144"/>
      <c r="M483" s="171"/>
      <c r="N483" s="172"/>
      <c r="O483" s="173"/>
      <c r="P483" s="173"/>
      <c r="Q483" s="348"/>
      <c r="R483" s="176"/>
      <c r="S483" s="174"/>
      <c r="T483" s="175"/>
    </row>
    <row r="484" spans="1:20" s="166" customFormat="1">
      <c r="A484" s="366"/>
      <c r="B484" s="260"/>
      <c r="C484" s="360"/>
      <c r="D484" s="253"/>
      <c r="E484" s="253"/>
      <c r="F484" s="244"/>
      <c r="G484" s="210"/>
      <c r="H484" s="210">
        <f t="shared" si="20"/>
        <v>0</v>
      </c>
      <c r="I484" s="460"/>
      <c r="J484" s="453"/>
      <c r="L484" s="144"/>
      <c r="M484" s="171"/>
      <c r="N484" s="172"/>
      <c r="O484" s="173"/>
      <c r="P484" s="173"/>
      <c r="Q484" s="348"/>
      <c r="R484" s="176"/>
      <c r="S484" s="174"/>
      <c r="T484" s="175"/>
    </row>
    <row r="485" spans="1:20" s="166" customFormat="1">
      <c r="A485" s="366"/>
      <c r="B485" s="260"/>
      <c r="C485" s="360"/>
      <c r="D485" s="253"/>
      <c r="E485" s="253"/>
      <c r="F485" s="244"/>
      <c r="G485" s="210"/>
      <c r="H485" s="210">
        <f t="shared" si="20"/>
        <v>0</v>
      </c>
      <c r="I485" s="460"/>
      <c r="J485" s="453"/>
      <c r="L485" s="144"/>
      <c r="M485" s="171"/>
      <c r="N485" s="172"/>
      <c r="O485" s="173"/>
      <c r="P485" s="173"/>
      <c r="Q485" s="348"/>
      <c r="R485" s="176"/>
      <c r="S485" s="174"/>
      <c r="T485" s="175"/>
    </row>
    <row r="486" spans="1:20" s="166" customFormat="1">
      <c r="A486" s="366"/>
      <c r="B486" s="260"/>
      <c r="C486" s="360"/>
      <c r="D486" s="253"/>
      <c r="E486" s="253"/>
      <c r="F486" s="244"/>
      <c r="G486" s="210"/>
      <c r="H486" s="210">
        <f t="shared" si="20"/>
        <v>0</v>
      </c>
      <c r="I486" s="460"/>
      <c r="J486" s="453"/>
      <c r="L486" s="144"/>
      <c r="M486" s="171"/>
      <c r="N486" s="172"/>
      <c r="O486" s="173"/>
      <c r="P486" s="173"/>
      <c r="Q486" s="348"/>
      <c r="R486" s="176"/>
      <c r="S486" s="174"/>
      <c r="T486" s="175"/>
    </row>
    <row r="487" spans="1:20" s="166" customFormat="1">
      <c r="A487" s="366"/>
      <c r="B487" s="260"/>
      <c r="C487" s="360"/>
      <c r="D487" s="253"/>
      <c r="E487" s="253"/>
      <c r="F487" s="244"/>
      <c r="G487" s="210"/>
      <c r="H487" s="210">
        <f t="shared" si="20"/>
        <v>0</v>
      </c>
      <c r="I487" s="460"/>
      <c r="J487" s="453"/>
      <c r="L487" s="144"/>
      <c r="M487" s="171"/>
      <c r="N487" s="172"/>
      <c r="O487" s="173"/>
      <c r="P487" s="173"/>
      <c r="Q487" s="348"/>
      <c r="R487" s="176"/>
      <c r="S487" s="174"/>
      <c r="T487" s="175"/>
    </row>
    <row r="488" spans="1:20" s="166" customFormat="1">
      <c r="A488" s="366"/>
      <c r="B488" s="260"/>
      <c r="C488" s="360"/>
      <c r="D488" s="253"/>
      <c r="E488" s="253"/>
      <c r="F488" s="244"/>
      <c r="G488" s="210"/>
      <c r="H488" s="210">
        <f t="shared" si="20"/>
        <v>0</v>
      </c>
      <c r="I488" s="460"/>
      <c r="J488" s="453"/>
      <c r="L488" s="144"/>
      <c r="M488" s="171"/>
      <c r="N488" s="172"/>
      <c r="O488" s="173"/>
      <c r="P488" s="173"/>
      <c r="Q488" s="348"/>
      <c r="R488" s="176"/>
      <c r="S488" s="174"/>
      <c r="T488" s="175"/>
    </row>
    <row r="489" spans="1:20" s="166" customFormat="1">
      <c r="A489" s="366"/>
      <c r="B489" s="260"/>
      <c r="C489" s="360"/>
      <c r="D489" s="253"/>
      <c r="E489" s="253"/>
      <c r="F489" s="244"/>
      <c r="G489" s="210"/>
      <c r="H489" s="210">
        <f t="shared" si="20"/>
        <v>0</v>
      </c>
      <c r="I489" s="460"/>
      <c r="J489" s="453"/>
      <c r="L489" s="144"/>
      <c r="M489" s="171"/>
      <c r="N489" s="172"/>
      <c r="O489" s="173"/>
      <c r="P489" s="173"/>
      <c r="Q489" s="348"/>
      <c r="R489" s="176"/>
      <c r="S489" s="174"/>
      <c r="T489" s="175"/>
    </row>
    <row r="490" spans="1:20" s="166" customFormat="1">
      <c r="A490" s="366"/>
      <c r="B490" s="260"/>
      <c r="C490" s="360"/>
      <c r="D490" s="253"/>
      <c r="E490" s="253"/>
      <c r="F490" s="244"/>
      <c r="G490" s="210"/>
      <c r="H490" s="210">
        <f t="shared" si="20"/>
        <v>0</v>
      </c>
      <c r="I490" s="460"/>
      <c r="J490" s="453"/>
      <c r="L490" s="144"/>
      <c r="M490" s="171"/>
      <c r="N490" s="172"/>
      <c r="O490" s="173"/>
      <c r="P490" s="173"/>
      <c r="Q490" s="348"/>
      <c r="R490" s="176"/>
      <c r="S490" s="174"/>
      <c r="T490" s="175"/>
    </row>
    <row r="491" spans="1:20" s="166" customFormat="1">
      <c r="A491" s="366"/>
      <c r="B491" s="260"/>
      <c r="C491" s="360"/>
      <c r="D491" s="253"/>
      <c r="E491" s="253"/>
      <c r="F491" s="244"/>
      <c r="G491" s="210"/>
      <c r="H491" s="210">
        <f t="shared" si="20"/>
        <v>0</v>
      </c>
      <c r="I491" s="460"/>
      <c r="J491" s="453"/>
      <c r="L491" s="144"/>
      <c r="M491" s="171"/>
      <c r="N491" s="172"/>
      <c r="O491" s="173"/>
      <c r="P491" s="173"/>
      <c r="Q491" s="348"/>
      <c r="R491" s="176"/>
      <c r="S491" s="174"/>
      <c r="T491" s="175"/>
    </row>
    <row r="492" spans="1:20" s="166" customFormat="1">
      <c r="A492" s="366"/>
      <c r="B492" s="260"/>
      <c r="C492" s="360"/>
      <c r="D492" s="253"/>
      <c r="E492" s="253"/>
      <c r="F492" s="244"/>
      <c r="G492" s="210"/>
      <c r="H492" s="210">
        <f t="shared" si="20"/>
        <v>0</v>
      </c>
      <c r="I492" s="460"/>
      <c r="J492" s="453"/>
      <c r="L492" s="144"/>
      <c r="M492" s="171"/>
      <c r="N492" s="172"/>
      <c r="O492" s="173"/>
      <c r="P492" s="173"/>
      <c r="Q492" s="348"/>
      <c r="R492" s="176"/>
      <c r="S492" s="174"/>
      <c r="T492" s="175"/>
    </row>
    <row r="493" spans="1:20" s="166" customFormat="1">
      <c r="A493" s="366"/>
      <c r="B493" s="260"/>
      <c r="C493" s="360"/>
      <c r="D493" s="253"/>
      <c r="E493" s="253"/>
      <c r="F493" s="244"/>
      <c r="G493" s="210"/>
      <c r="H493" s="210">
        <f t="shared" si="20"/>
        <v>0</v>
      </c>
      <c r="I493" s="460"/>
      <c r="J493" s="453"/>
      <c r="L493" s="144"/>
      <c r="M493" s="171"/>
      <c r="N493" s="172"/>
      <c r="O493" s="173"/>
      <c r="P493" s="173"/>
      <c r="Q493" s="348"/>
      <c r="R493" s="176"/>
      <c r="S493" s="174"/>
      <c r="T493" s="175"/>
    </row>
    <row r="494" spans="1:20" s="166" customFormat="1">
      <c r="A494" s="366"/>
      <c r="B494" s="260"/>
      <c r="C494" s="360"/>
      <c r="D494" s="253"/>
      <c r="E494" s="253"/>
      <c r="F494" s="244"/>
      <c r="G494" s="210"/>
      <c r="H494" s="210">
        <f t="shared" si="20"/>
        <v>0</v>
      </c>
      <c r="I494" s="460"/>
      <c r="J494" s="453"/>
      <c r="L494" s="144"/>
      <c r="M494" s="171"/>
      <c r="N494" s="172"/>
      <c r="O494" s="173"/>
      <c r="P494" s="173"/>
      <c r="Q494" s="348"/>
      <c r="R494" s="176"/>
      <c r="S494" s="174"/>
      <c r="T494" s="175"/>
    </row>
    <row r="495" spans="1:20" s="166" customFormat="1">
      <c r="A495" s="366"/>
      <c r="B495" s="260"/>
      <c r="C495" s="360"/>
      <c r="D495" s="253"/>
      <c r="E495" s="253"/>
      <c r="F495" s="244"/>
      <c r="G495" s="210"/>
      <c r="H495" s="210">
        <f t="shared" si="20"/>
        <v>0</v>
      </c>
      <c r="I495" s="460"/>
      <c r="J495" s="453"/>
      <c r="L495" s="144"/>
      <c r="M495" s="171"/>
      <c r="N495" s="172"/>
      <c r="O495" s="173"/>
      <c r="P495" s="173"/>
      <c r="Q495" s="348"/>
      <c r="R495" s="176"/>
      <c r="S495" s="174"/>
      <c r="T495" s="175"/>
    </row>
    <row r="496" spans="1:20" s="166" customFormat="1">
      <c r="A496" s="366"/>
      <c r="B496" s="260"/>
      <c r="C496" s="360"/>
      <c r="D496" s="253"/>
      <c r="E496" s="253"/>
      <c r="F496" s="244"/>
      <c r="G496" s="210"/>
      <c r="H496" s="210">
        <f t="shared" si="20"/>
        <v>0</v>
      </c>
      <c r="I496" s="460"/>
      <c r="J496" s="453"/>
      <c r="L496" s="144"/>
      <c r="M496" s="171"/>
      <c r="N496" s="172"/>
      <c r="O496" s="173"/>
      <c r="P496" s="173"/>
      <c r="Q496" s="348"/>
      <c r="R496" s="176"/>
      <c r="S496" s="174"/>
      <c r="T496" s="175"/>
    </row>
    <row r="497" spans="1:20" s="166" customFormat="1">
      <c r="A497" s="366"/>
      <c r="B497" s="260"/>
      <c r="C497" s="360"/>
      <c r="D497" s="253"/>
      <c r="E497" s="253"/>
      <c r="F497" s="244"/>
      <c r="G497" s="210"/>
      <c r="H497" s="210">
        <f t="shared" si="20"/>
        <v>0</v>
      </c>
      <c r="I497" s="460"/>
      <c r="J497" s="453"/>
      <c r="L497" s="144"/>
      <c r="M497" s="171"/>
      <c r="N497" s="172"/>
      <c r="O497" s="173"/>
      <c r="P497" s="173"/>
      <c r="Q497" s="348"/>
      <c r="R497" s="176"/>
      <c r="S497" s="174"/>
      <c r="T497" s="175"/>
    </row>
    <row r="498" spans="1:20" s="166" customFormat="1">
      <c r="A498" s="366"/>
      <c r="B498" s="260"/>
      <c r="C498" s="360"/>
      <c r="D498" s="253"/>
      <c r="E498" s="253"/>
      <c r="F498" s="244"/>
      <c r="G498" s="210"/>
      <c r="H498" s="210">
        <f t="shared" si="20"/>
        <v>0</v>
      </c>
      <c r="I498" s="460"/>
      <c r="J498" s="453"/>
      <c r="L498" s="144"/>
      <c r="M498" s="171"/>
      <c r="N498" s="172"/>
      <c r="O498" s="173"/>
      <c r="P498" s="173"/>
      <c r="Q498" s="348"/>
      <c r="R498" s="176"/>
      <c r="S498" s="174"/>
      <c r="T498" s="175"/>
    </row>
    <row r="499" spans="1:20" s="166" customFormat="1">
      <c r="A499" s="375"/>
      <c r="B499" s="260"/>
      <c r="C499" s="360"/>
      <c r="D499" s="253"/>
      <c r="E499" s="253"/>
      <c r="F499" s="244"/>
      <c r="G499" s="210"/>
      <c r="H499" s="210">
        <f t="shared" si="20"/>
        <v>0</v>
      </c>
      <c r="I499" s="460"/>
      <c r="J499" s="453"/>
      <c r="L499" s="144"/>
      <c r="M499" s="171"/>
      <c r="N499" s="172"/>
      <c r="O499" s="173"/>
      <c r="P499" s="173"/>
      <c r="Q499" s="348"/>
      <c r="R499" s="176"/>
      <c r="S499" s="174"/>
      <c r="T499" s="175"/>
    </row>
    <row r="500" spans="1:20" s="166" customFormat="1">
      <c r="A500" s="375"/>
      <c r="B500" s="260"/>
      <c r="C500" s="360"/>
      <c r="D500" s="253"/>
      <c r="E500" s="253"/>
      <c r="F500" s="244"/>
      <c r="G500" s="210"/>
      <c r="H500" s="210">
        <f t="shared" si="20"/>
        <v>0</v>
      </c>
      <c r="I500" s="460"/>
      <c r="J500" s="453"/>
      <c r="L500" s="144"/>
      <c r="M500" s="171"/>
      <c r="N500" s="172"/>
      <c r="O500" s="173"/>
      <c r="P500" s="173"/>
      <c r="Q500" s="348"/>
      <c r="R500" s="176"/>
      <c r="S500" s="174"/>
      <c r="T500" s="175"/>
    </row>
    <row r="501" spans="1:20" s="166" customFormat="1">
      <c r="A501" s="375"/>
      <c r="B501" s="260"/>
      <c r="C501" s="360"/>
      <c r="D501" s="253"/>
      <c r="E501" s="253"/>
      <c r="F501" s="244"/>
      <c r="G501" s="210"/>
      <c r="H501" s="210">
        <f t="shared" si="20"/>
        <v>0</v>
      </c>
      <c r="I501" s="460"/>
      <c r="J501" s="453"/>
      <c r="L501" s="144"/>
      <c r="M501" s="171"/>
      <c r="N501" s="172"/>
      <c r="O501" s="173"/>
      <c r="P501" s="173"/>
      <c r="Q501" s="348"/>
      <c r="R501" s="176"/>
      <c r="S501" s="174"/>
      <c r="T501" s="175"/>
    </row>
    <row r="502" spans="1:20" s="166" customFormat="1">
      <c r="A502" s="375"/>
      <c r="B502" s="260"/>
      <c r="C502" s="360"/>
      <c r="D502" s="253"/>
      <c r="E502" s="253"/>
      <c r="F502" s="244"/>
      <c r="G502" s="210"/>
      <c r="H502" s="210">
        <f t="shared" si="20"/>
        <v>0</v>
      </c>
      <c r="I502" s="460"/>
      <c r="J502" s="453"/>
      <c r="L502" s="144"/>
      <c r="M502" s="171"/>
      <c r="N502" s="172"/>
      <c r="O502" s="173"/>
      <c r="P502" s="173"/>
      <c r="Q502" s="348"/>
      <c r="R502" s="176"/>
      <c r="S502" s="174"/>
      <c r="T502" s="175"/>
    </row>
    <row r="503" spans="1:20" s="166" customFormat="1">
      <c r="A503" s="375"/>
      <c r="B503" s="260"/>
      <c r="C503" s="360"/>
      <c r="D503" s="253"/>
      <c r="E503" s="253"/>
      <c r="F503" s="244"/>
      <c r="G503" s="210"/>
      <c r="H503" s="210">
        <f t="shared" si="20"/>
        <v>0</v>
      </c>
      <c r="I503" s="460"/>
      <c r="J503" s="453"/>
      <c r="L503" s="144"/>
      <c r="M503" s="171"/>
      <c r="N503" s="172"/>
      <c r="O503" s="173"/>
      <c r="P503" s="173"/>
      <c r="Q503" s="348"/>
      <c r="R503" s="176"/>
      <c r="S503" s="174"/>
      <c r="T503" s="175"/>
    </row>
    <row r="504" spans="1:20" s="166" customFormat="1">
      <c r="A504" s="375"/>
      <c r="B504" s="260"/>
      <c r="C504" s="360"/>
      <c r="D504" s="253"/>
      <c r="E504" s="253"/>
      <c r="F504" s="244"/>
      <c r="G504" s="210"/>
      <c r="H504" s="210">
        <f t="shared" si="20"/>
        <v>0</v>
      </c>
      <c r="I504" s="460"/>
      <c r="J504" s="453"/>
      <c r="L504" s="144"/>
      <c r="M504" s="171"/>
      <c r="N504" s="172"/>
      <c r="O504" s="173"/>
      <c r="P504" s="173"/>
      <c r="Q504" s="348"/>
      <c r="R504" s="176"/>
      <c r="S504" s="174"/>
      <c r="T504" s="175"/>
    </row>
    <row r="505" spans="1:20" s="166" customFormat="1">
      <c r="A505" s="375"/>
      <c r="B505" s="260"/>
      <c r="C505" s="360"/>
      <c r="D505" s="253"/>
      <c r="E505" s="253"/>
      <c r="F505" s="244"/>
      <c r="G505" s="210"/>
      <c r="H505" s="210">
        <f t="shared" si="20"/>
        <v>0</v>
      </c>
      <c r="I505" s="460"/>
      <c r="J505" s="453"/>
      <c r="L505" s="144"/>
      <c r="M505" s="171"/>
      <c r="N505" s="172"/>
      <c r="O505" s="173"/>
      <c r="P505" s="173"/>
      <c r="Q505" s="348"/>
      <c r="R505" s="176"/>
      <c r="S505" s="174"/>
      <c r="T505" s="175"/>
    </row>
    <row r="506" spans="1:20" s="166" customFormat="1">
      <c r="A506" s="375"/>
      <c r="B506" s="260"/>
      <c r="C506" s="360"/>
      <c r="D506" s="253"/>
      <c r="E506" s="253"/>
      <c r="F506" s="244"/>
      <c r="G506" s="210"/>
      <c r="H506" s="210">
        <f t="shared" si="20"/>
        <v>0</v>
      </c>
      <c r="I506" s="460"/>
      <c r="J506" s="453"/>
      <c r="L506" s="144"/>
      <c r="M506" s="171"/>
      <c r="N506" s="172"/>
      <c r="O506" s="173"/>
      <c r="P506" s="173"/>
      <c r="Q506" s="348"/>
      <c r="R506" s="176"/>
      <c r="S506" s="174"/>
      <c r="T506" s="175"/>
    </row>
    <row r="507" spans="1:20" s="166" customFormat="1">
      <c r="A507" s="375"/>
      <c r="B507" s="260"/>
      <c r="C507" s="360"/>
      <c r="D507" s="253"/>
      <c r="E507" s="253"/>
      <c r="F507" s="244"/>
      <c r="G507" s="210"/>
      <c r="H507" s="210">
        <f t="shared" si="20"/>
        <v>0</v>
      </c>
      <c r="I507" s="460"/>
      <c r="J507" s="453"/>
      <c r="L507" s="144"/>
      <c r="M507" s="171"/>
      <c r="N507" s="172"/>
      <c r="O507" s="173"/>
      <c r="P507" s="173"/>
      <c r="Q507" s="348"/>
      <c r="R507" s="176"/>
      <c r="S507" s="174"/>
      <c r="T507" s="175"/>
    </row>
    <row r="508" spans="1:20" s="166" customFormat="1">
      <c r="A508" s="375"/>
      <c r="B508" s="260"/>
      <c r="C508" s="360"/>
      <c r="D508" s="253"/>
      <c r="E508" s="253"/>
      <c r="F508" s="244"/>
      <c r="G508" s="210"/>
      <c r="H508" s="210">
        <f t="shared" si="20"/>
        <v>0</v>
      </c>
      <c r="I508" s="460"/>
      <c r="J508" s="453"/>
      <c r="L508" s="144"/>
      <c r="M508" s="171"/>
      <c r="N508" s="172"/>
      <c r="O508" s="173"/>
      <c r="P508" s="173"/>
      <c r="Q508" s="348"/>
      <c r="R508" s="176"/>
      <c r="S508" s="174"/>
      <c r="T508" s="175"/>
    </row>
    <row r="509" spans="1:20" s="166" customFormat="1">
      <c r="A509" s="375"/>
      <c r="B509" s="260"/>
      <c r="C509" s="360"/>
      <c r="D509" s="253"/>
      <c r="E509" s="253"/>
      <c r="F509" s="244"/>
      <c r="G509" s="210"/>
      <c r="H509" s="210">
        <f t="shared" si="20"/>
        <v>0</v>
      </c>
      <c r="I509" s="460"/>
      <c r="J509" s="453"/>
      <c r="L509" s="144"/>
      <c r="M509" s="171"/>
      <c r="N509" s="172"/>
      <c r="O509" s="173"/>
      <c r="P509" s="173"/>
      <c r="Q509" s="348"/>
      <c r="R509" s="176"/>
      <c r="S509" s="174"/>
      <c r="T509" s="175"/>
    </row>
    <row r="510" spans="1:20" s="166" customFormat="1">
      <c r="A510" s="375"/>
      <c r="B510" s="260"/>
      <c r="C510" s="360"/>
      <c r="D510" s="253"/>
      <c r="E510" s="253"/>
      <c r="F510" s="244"/>
      <c r="G510" s="210"/>
      <c r="H510" s="210">
        <f t="shared" si="20"/>
        <v>0</v>
      </c>
      <c r="I510" s="460"/>
      <c r="J510" s="453"/>
      <c r="L510" s="144"/>
      <c r="M510" s="171"/>
      <c r="N510" s="172"/>
      <c r="O510" s="173"/>
      <c r="P510" s="173"/>
      <c r="Q510" s="348"/>
      <c r="R510" s="176"/>
      <c r="S510" s="174"/>
      <c r="T510" s="175"/>
    </row>
    <row r="511" spans="1:20" s="166" customFormat="1">
      <c r="A511" s="375"/>
      <c r="B511" s="260"/>
      <c r="C511" s="360"/>
      <c r="D511" s="253"/>
      <c r="E511" s="253"/>
      <c r="F511" s="244"/>
      <c r="G511" s="210"/>
      <c r="H511" s="210">
        <f t="shared" si="20"/>
        <v>0</v>
      </c>
      <c r="I511" s="460"/>
      <c r="J511" s="453"/>
      <c r="L511" s="144"/>
      <c r="M511" s="171"/>
      <c r="N511" s="172"/>
      <c r="O511" s="173"/>
      <c r="P511" s="173"/>
      <c r="Q511" s="348"/>
      <c r="R511" s="176"/>
      <c r="S511" s="174"/>
      <c r="T511" s="175"/>
    </row>
    <row r="512" spans="1:20" s="166" customFormat="1">
      <c r="A512" s="375"/>
      <c r="B512" s="260"/>
      <c r="C512" s="360"/>
      <c r="D512" s="253"/>
      <c r="E512" s="253"/>
      <c r="F512" s="244"/>
      <c r="G512" s="210"/>
      <c r="H512" s="210">
        <f t="shared" si="20"/>
        <v>0</v>
      </c>
      <c r="I512" s="460"/>
      <c r="J512" s="453"/>
      <c r="L512" s="144"/>
      <c r="M512" s="171"/>
      <c r="N512" s="172"/>
      <c r="O512" s="173"/>
      <c r="P512" s="173"/>
      <c r="Q512" s="348"/>
      <c r="R512" s="176"/>
      <c r="S512" s="174"/>
      <c r="T512" s="175"/>
    </row>
    <row r="513" spans="1:20" s="166" customFormat="1">
      <c r="A513" s="375"/>
      <c r="B513" s="260"/>
      <c r="C513" s="360"/>
      <c r="D513" s="253"/>
      <c r="E513" s="253"/>
      <c r="F513" s="244"/>
      <c r="G513" s="210"/>
      <c r="H513" s="210">
        <f t="shared" si="20"/>
        <v>0</v>
      </c>
      <c r="I513" s="460"/>
      <c r="J513" s="453"/>
      <c r="L513" s="144"/>
      <c r="M513" s="171"/>
      <c r="N513" s="172"/>
      <c r="O513" s="173"/>
      <c r="P513" s="173"/>
      <c r="Q513" s="348"/>
      <c r="R513" s="176"/>
      <c r="S513" s="174"/>
      <c r="T513" s="175"/>
    </row>
    <row r="514" spans="1:20" s="166" customFormat="1">
      <c r="A514" s="375"/>
      <c r="B514" s="260"/>
      <c r="C514" s="360"/>
      <c r="D514" s="253"/>
      <c r="E514" s="253"/>
      <c r="F514" s="244"/>
      <c r="G514" s="210"/>
      <c r="H514" s="210">
        <f t="shared" si="20"/>
        <v>0</v>
      </c>
      <c r="I514" s="460"/>
      <c r="J514" s="453"/>
      <c r="L514" s="144"/>
      <c r="M514" s="171"/>
      <c r="N514" s="172"/>
      <c r="O514" s="173"/>
      <c r="P514" s="173"/>
      <c r="Q514" s="348"/>
      <c r="R514" s="176"/>
      <c r="S514" s="174"/>
      <c r="T514" s="175"/>
    </row>
    <row r="515" spans="1:20" s="166" customFormat="1">
      <c r="A515" s="375"/>
      <c r="B515" s="260"/>
      <c r="C515" s="360"/>
      <c r="D515" s="253"/>
      <c r="E515" s="253"/>
      <c r="F515" s="244"/>
      <c r="G515" s="210"/>
      <c r="H515" s="210">
        <f t="shared" si="20"/>
        <v>0</v>
      </c>
      <c r="I515" s="460"/>
      <c r="J515" s="453"/>
      <c r="L515" s="144"/>
      <c r="M515" s="171"/>
      <c r="N515" s="172"/>
      <c r="O515" s="173"/>
      <c r="P515" s="173"/>
      <c r="Q515" s="348"/>
      <c r="R515" s="176"/>
      <c r="S515" s="174"/>
      <c r="T515" s="175"/>
    </row>
    <row r="516" spans="1:20" s="166" customFormat="1">
      <c r="A516" s="375"/>
      <c r="B516" s="260"/>
      <c r="C516" s="360"/>
      <c r="D516" s="253"/>
      <c r="E516" s="253"/>
      <c r="F516" s="244"/>
      <c r="G516" s="210"/>
      <c r="H516" s="210">
        <f t="shared" si="20"/>
        <v>0</v>
      </c>
      <c r="I516" s="460"/>
      <c r="J516" s="453"/>
      <c r="L516" s="144"/>
      <c r="M516" s="171"/>
      <c r="N516" s="172"/>
      <c r="O516" s="173"/>
      <c r="P516" s="173"/>
      <c r="Q516" s="348"/>
      <c r="R516" s="176"/>
      <c r="S516" s="174"/>
      <c r="T516" s="175"/>
    </row>
    <row r="517" spans="1:20" s="166" customFormat="1">
      <c r="A517" s="375"/>
      <c r="B517" s="260"/>
      <c r="C517" s="360"/>
      <c r="D517" s="253"/>
      <c r="E517" s="253"/>
      <c r="F517" s="244"/>
      <c r="G517" s="210"/>
      <c r="H517" s="210">
        <f t="shared" si="20"/>
        <v>0</v>
      </c>
      <c r="I517" s="460"/>
      <c r="J517" s="453"/>
      <c r="L517" s="144"/>
      <c r="M517" s="171"/>
      <c r="N517" s="172"/>
      <c r="O517" s="173"/>
      <c r="P517" s="173"/>
      <c r="Q517" s="348"/>
      <c r="R517" s="176"/>
      <c r="S517" s="174"/>
      <c r="T517" s="175"/>
    </row>
    <row r="518" spans="1:20" s="166" customFormat="1">
      <c r="A518" s="375"/>
      <c r="B518" s="260"/>
      <c r="C518" s="360"/>
      <c r="D518" s="253"/>
      <c r="E518" s="253"/>
      <c r="F518" s="244"/>
      <c r="G518" s="210"/>
      <c r="H518" s="210">
        <f t="shared" si="20"/>
        <v>0</v>
      </c>
      <c r="I518" s="460"/>
      <c r="J518" s="453"/>
      <c r="L518" s="144"/>
      <c r="M518" s="171"/>
      <c r="N518" s="172"/>
      <c r="O518" s="173"/>
      <c r="P518" s="173"/>
      <c r="Q518" s="348"/>
      <c r="R518" s="176"/>
      <c r="S518" s="174"/>
      <c r="T518" s="175"/>
    </row>
    <row r="519" spans="1:20" s="166" customFormat="1">
      <c r="A519" s="572"/>
      <c r="B519" s="573"/>
      <c r="C519" s="573"/>
      <c r="D519" s="574"/>
      <c r="E519" s="352"/>
      <c r="F519" s="353"/>
      <c r="G519" s="311"/>
      <c r="H519" s="210">
        <f t="shared" si="20"/>
        <v>0</v>
      </c>
      <c r="I519" s="460"/>
      <c r="J519" s="453"/>
      <c r="L519" s="144"/>
      <c r="M519" s="171"/>
      <c r="N519" s="172"/>
      <c r="O519" s="173"/>
      <c r="P519" s="173"/>
      <c r="Q519" s="348"/>
      <c r="R519" s="176"/>
      <c r="S519" s="174"/>
      <c r="T519" s="175"/>
    </row>
    <row r="520" spans="1:20" s="166" customFormat="1">
      <c r="A520" s="177"/>
      <c r="B520" s="163"/>
      <c r="C520" s="164"/>
      <c r="D520" s="223" t="s">
        <v>584</v>
      </c>
      <c r="E520" s="224"/>
      <c r="F520" s="284">
        <f>SUM(F6:F519)</f>
        <v>15472.4</v>
      </c>
      <c r="G520" s="261"/>
      <c r="H520" s="263">
        <f>SUM(H6:H519)</f>
        <v>101994119.46999997</v>
      </c>
      <c r="I520" s="462">
        <f>SUM(I7:I519)</f>
        <v>106455610.15000001</v>
      </c>
      <c r="J520" s="454"/>
      <c r="L520" s="144"/>
      <c r="M520" s="171"/>
      <c r="N520" s="172"/>
      <c r="O520" s="173"/>
      <c r="P520" s="173"/>
      <c r="Q520" s="348"/>
      <c r="R520" s="176"/>
      <c r="S520" s="174"/>
      <c r="T520" s="175"/>
    </row>
    <row r="521" spans="1:20" s="166" customFormat="1">
      <c r="A521" s="203"/>
      <c r="B521" s="204"/>
      <c r="C521" s="205"/>
      <c r="D521" s="206"/>
      <c r="E521" s="206"/>
      <c r="F521" s="258"/>
      <c r="G521" s="258"/>
      <c r="H521" s="264"/>
      <c r="I521" s="258"/>
      <c r="J521" s="209"/>
      <c r="L521" s="144"/>
      <c r="M521" s="171"/>
      <c r="N521" s="172"/>
      <c r="O521" s="173"/>
      <c r="P521" s="173"/>
      <c r="Q521" s="348"/>
      <c r="R521" s="176"/>
      <c r="S521" s="174"/>
      <c r="T521" s="175"/>
    </row>
    <row r="522" spans="1:20" s="166" customFormat="1">
      <c r="A522" s="203"/>
      <c r="B522" s="236" t="s">
        <v>679</v>
      </c>
      <c r="C522" s="6">
        <v>20201074</v>
      </c>
      <c r="D522" s="319" t="s">
        <v>574</v>
      </c>
      <c r="E522" s="225" t="s">
        <v>17</v>
      </c>
      <c r="F522" s="276">
        <f t="shared" ref="F522:F589" si="21">SUMIF($C$6:$C$519,C522,$F$6:$F$519)</f>
        <v>0</v>
      </c>
      <c r="G522" s="276" t="str">
        <f t="shared" ref="G522:G539" si="22">IF(F522,H522/F522,"0")</f>
        <v>0</v>
      </c>
      <c r="H522" s="277">
        <f t="shared" ref="H522:H589" si="23">SUMIF($C$6:$C$519,C522,$H$6:$H$519)</f>
        <v>0</v>
      </c>
      <c r="I522" s="258"/>
      <c r="J522" s="209"/>
      <c r="L522" s="144"/>
      <c r="M522" s="171"/>
      <c r="N522" s="172"/>
      <c r="O522" s="173"/>
      <c r="P522" s="173"/>
      <c r="Q522" s="348"/>
      <c r="R522" s="176"/>
      <c r="S522" s="174"/>
      <c r="T522" s="175"/>
    </row>
    <row r="523" spans="1:20" s="166" customFormat="1">
      <c r="A523" s="203"/>
      <c r="B523" s="204"/>
      <c r="C523" s="8" t="s">
        <v>898</v>
      </c>
      <c r="D523" s="319" t="s">
        <v>175</v>
      </c>
      <c r="E523" s="225" t="s">
        <v>17</v>
      </c>
      <c r="F523" s="276">
        <f t="shared" si="21"/>
        <v>0</v>
      </c>
      <c r="G523" s="276" t="str">
        <f t="shared" si="22"/>
        <v>0</v>
      </c>
      <c r="H523" s="277">
        <f t="shared" si="23"/>
        <v>0</v>
      </c>
      <c r="I523" s="258"/>
      <c r="J523" s="209"/>
      <c r="L523" s="144"/>
      <c r="M523" s="171"/>
      <c r="N523" s="172"/>
      <c r="O523" s="173"/>
      <c r="P523" s="173"/>
      <c r="Q523" s="348"/>
      <c r="R523" s="176"/>
      <c r="S523" s="174"/>
      <c r="T523" s="175"/>
    </row>
    <row r="524" spans="1:20" s="166" customFormat="1" ht="33">
      <c r="A524" s="203"/>
      <c r="B524" s="204"/>
      <c r="C524" s="225" t="s">
        <v>897</v>
      </c>
      <c r="D524" s="319" t="s">
        <v>176</v>
      </c>
      <c r="E524" s="225" t="s">
        <v>17</v>
      </c>
      <c r="F524" s="276">
        <f t="shared" si="21"/>
        <v>0</v>
      </c>
      <c r="G524" s="276" t="str">
        <f t="shared" si="22"/>
        <v>0</v>
      </c>
      <c r="H524" s="277">
        <f t="shared" si="23"/>
        <v>0</v>
      </c>
      <c r="I524" s="258"/>
      <c r="J524" s="209"/>
      <c r="L524" s="144"/>
      <c r="M524" s="171"/>
      <c r="N524" s="172"/>
      <c r="O524" s="173"/>
      <c r="P524" s="173"/>
      <c r="Q524" s="348"/>
      <c r="R524" s="176"/>
      <c r="S524" s="174"/>
      <c r="T524" s="175"/>
    </row>
    <row r="525" spans="1:20" s="166" customFormat="1">
      <c r="A525" s="203"/>
      <c r="B525" s="204"/>
      <c r="C525" s="227" t="s">
        <v>177</v>
      </c>
      <c r="D525" s="228" t="s">
        <v>178</v>
      </c>
      <c r="E525" s="229" t="s">
        <v>17</v>
      </c>
      <c r="F525" s="276">
        <f t="shared" si="21"/>
        <v>0</v>
      </c>
      <c r="G525" s="276" t="str">
        <f t="shared" si="22"/>
        <v>0</v>
      </c>
      <c r="H525" s="277">
        <f t="shared" si="23"/>
        <v>0</v>
      </c>
      <c r="I525" s="258"/>
      <c r="J525" s="209"/>
      <c r="L525" s="144"/>
      <c r="M525" s="171"/>
      <c r="N525" s="172"/>
      <c r="O525" s="173"/>
      <c r="P525" s="173"/>
      <c r="Q525" s="348"/>
      <c r="R525" s="176"/>
      <c r="S525" s="174"/>
      <c r="T525" s="175"/>
    </row>
    <row r="526" spans="1:20" s="166" customFormat="1">
      <c r="A526" s="203"/>
      <c r="B526" s="204"/>
      <c r="C526" s="227" t="s">
        <v>179</v>
      </c>
      <c r="D526" s="228" t="s">
        <v>180</v>
      </c>
      <c r="E526" s="229" t="s">
        <v>17</v>
      </c>
      <c r="F526" s="276">
        <f t="shared" si="21"/>
        <v>0</v>
      </c>
      <c r="G526" s="276" t="str">
        <f t="shared" si="22"/>
        <v>0</v>
      </c>
      <c r="H526" s="277">
        <f t="shared" si="23"/>
        <v>0</v>
      </c>
      <c r="I526" s="258"/>
      <c r="J526" s="209"/>
      <c r="L526" s="144"/>
      <c r="M526" s="171"/>
      <c r="N526" s="172"/>
      <c r="O526" s="173"/>
      <c r="P526" s="173"/>
      <c r="Q526" s="348"/>
      <c r="R526" s="176"/>
      <c r="S526" s="174"/>
      <c r="T526" s="175"/>
    </row>
    <row r="527" spans="1:20" s="166" customFormat="1" ht="33">
      <c r="A527" s="203"/>
      <c r="B527" s="204"/>
      <c r="C527" s="227" t="s">
        <v>847</v>
      </c>
      <c r="D527" s="320" t="s">
        <v>848</v>
      </c>
      <c r="E527" s="229" t="s">
        <v>17</v>
      </c>
      <c r="F527" s="276">
        <f t="shared" si="21"/>
        <v>0</v>
      </c>
      <c r="G527" s="276" t="str">
        <f t="shared" si="22"/>
        <v>0</v>
      </c>
      <c r="H527" s="277">
        <f t="shared" si="23"/>
        <v>0</v>
      </c>
      <c r="I527" s="258"/>
      <c r="J527" s="209"/>
      <c r="L527" s="144"/>
      <c r="M527" s="171"/>
      <c r="N527" s="172"/>
      <c r="O527" s="173"/>
      <c r="P527" s="173"/>
      <c r="Q527" s="348"/>
      <c r="R527" s="176"/>
      <c r="S527" s="174"/>
      <c r="T527" s="175"/>
    </row>
    <row r="528" spans="1:20" s="166" customFormat="1">
      <c r="A528" s="203"/>
      <c r="B528" s="204"/>
      <c r="C528" s="226" t="s">
        <v>899</v>
      </c>
      <c r="D528" s="226" t="s">
        <v>181</v>
      </c>
      <c r="E528" s="226" t="s">
        <v>17</v>
      </c>
      <c r="F528" s="276">
        <f t="shared" si="21"/>
        <v>0</v>
      </c>
      <c r="G528" s="276" t="str">
        <f t="shared" si="22"/>
        <v>0</v>
      </c>
      <c r="H528" s="277">
        <f t="shared" si="23"/>
        <v>0</v>
      </c>
      <c r="I528" s="258"/>
      <c r="J528" s="209"/>
      <c r="L528" s="144"/>
      <c r="M528" s="171"/>
      <c r="N528" s="172"/>
      <c r="O528" s="173"/>
      <c r="P528" s="173"/>
      <c r="Q528" s="348"/>
      <c r="R528" s="176"/>
      <c r="S528" s="174"/>
      <c r="T528" s="175"/>
    </row>
    <row r="529" spans="1:20" s="166" customFormat="1">
      <c r="A529" s="203"/>
      <c r="B529" s="204"/>
      <c r="C529" s="227" t="s">
        <v>182</v>
      </c>
      <c r="D529" s="228" t="s">
        <v>183</v>
      </c>
      <c r="E529" s="229" t="s">
        <v>17</v>
      </c>
      <c r="F529" s="276">
        <f t="shared" si="21"/>
        <v>0</v>
      </c>
      <c r="G529" s="276" t="str">
        <f t="shared" si="22"/>
        <v>0</v>
      </c>
      <c r="H529" s="277">
        <f t="shared" si="23"/>
        <v>0</v>
      </c>
      <c r="I529" s="258"/>
      <c r="J529" s="209"/>
      <c r="L529" s="144"/>
      <c r="M529" s="171"/>
      <c r="N529" s="172"/>
      <c r="O529" s="173"/>
      <c r="P529" s="173"/>
      <c r="Q529" s="348"/>
      <c r="R529" s="176"/>
      <c r="S529" s="174"/>
      <c r="T529" s="175"/>
    </row>
    <row r="530" spans="1:20" s="166" customFormat="1" ht="20.25" customHeight="1">
      <c r="A530" s="203"/>
      <c r="B530" s="204"/>
      <c r="C530" s="227" t="s">
        <v>200</v>
      </c>
      <c r="D530" s="320" t="s">
        <v>201</v>
      </c>
      <c r="E530" s="229" t="s">
        <v>17</v>
      </c>
      <c r="F530" s="276">
        <f t="shared" si="21"/>
        <v>0</v>
      </c>
      <c r="G530" s="276" t="str">
        <f t="shared" si="22"/>
        <v>0</v>
      </c>
      <c r="H530" s="277">
        <f t="shared" si="23"/>
        <v>0</v>
      </c>
      <c r="I530" s="258"/>
      <c r="J530" s="209"/>
      <c r="L530" s="144"/>
      <c r="M530" s="171"/>
      <c r="N530" s="172"/>
      <c r="O530" s="173"/>
      <c r="P530" s="173"/>
      <c r="Q530" s="348"/>
      <c r="R530" s="176"/>
      <c r="S530" s="174"/>
      <c r="T530" s="175"/>
    </row>
    <row r="531" spans="1:20">
      <c r="A531" s="203"/>
      <c r="B531" s="204"/>
      <c r="C531" s="227" t="s">
        <v>19</v>
      </c>
      <c r="D531" s="228" t="s">
        <v>18</v>
      </c>
      <c r="E531" s="229" t="s">
        <v>17</v>
      </c>
      <c r="F531" s="276">
        <f t="shared" si="21"/>
        <v>0</v>
      </c>
      <c r="G531" s="276" t="str">
        <f t="shared" si="22"/>
        <v>0</v>
      </c>
      <c r="H531" s="277">
        <f t="shared" si="23"/>
        <v>0</v>
      </c>
      <c r="I531" s="258"/>
      <c r="J531" s="209"/>
    </row>
    <row r="532" spans="1:20">
      <c r="A532" s="203"/>
      <c r="B532" s="204"/>
      <c r="C532" s="227" t="s">
        <v>123</v>
      </c>
      <c r="D532" s="228" t="s">
        <v>124</v>
      </c>
      <c r="E532" s="229" t="s">
        <v>4</v>
      </c>
      <c r="F532" s="276">
        <f t="shared" si="21"/>
        <v>0</v>
      </c>
      <c r="G532" s="276" t="str">
        <f t="shared" si="22"/>
        <v>0</v>
      </c>
      <c r="H532" s="277">
        <f t="shared" si="23"/>
        <v>0</v>
      </c>
      <c r="I532" s="258"/>
      <c r="J532" s="209"/>
    </row>
    <row r="533" spans="1:20">
      <c r="A533" s="203"/>
      <c r="B533" s="204"/>
      <c r="C533" s="225" t="s">
        <v>25</v>
      </c>
      <c r="D533" s="225" t="s">
        <v>24</v>
      </c>
      <c r="E533" s="225" t="s">
        <v>4</v>
      </c>
      <c r="F533" s="276">
        <f t="shared" si="21"/>
        <v>0</v>
      </c>
      <c r="G533" s="276" t="str">
        <f t="shared" si="22"/>
        <v>0</v>
      </c>
      <c r="H533" s="277">
        <f t="shared" si="23"/>
        <v>0</v>
      </c>
      <c r="I533" s="258"/>
      <c r="J533" s="209"/>
    </row>
    <row r="534" spans="1:20">
      <c r="A534" s="203"/>
      <c r="B534" s="204"/>
      <c r="C534" s="227" t="s">
        <v>127</v>
      </c>
      <c r="D534" s="228" t="s">
        <v>128</v>
      </c>
      <c r="E534" s="229" t="s">
        <v>4</v>
      </c>
      <c r="F534" s="276">
        <f t="shared" si="21"/>
        <v>0</v>
      </c>
      <c r="G534" s="276" t="str">
        <f t="shared" si="22"/>
        <v>0</v>
      </c>
      <c r="H534" s="277">
        <f t="shared" si="23"/>
        <v>0</v>
      </c>
      <c r="I534" s="258"/>
      <c r="J534" s="209"/>
    </row>
    <row r="535" spans="1:20">
      <c r="A535" s="203"/>
      <c r="B535" s="204"/>
      <c r="C535" s="227" t="s">
        <v>125</v>
      </c>
      <c r="D535" s="320" t="s">
        <v>126</v>
      </c>
      <c r="E535" s="229" t="s">
        <v>4</v>
      </c>
      <c r="F535" s="276">
        <f t="shared" si="21"/>
        <v>0</v>
      </c>
      <c r="G535" s="276" t="str">
        <f t="shared" si="22"/>
        <v>0</v>
      </c>
      <c r="H535" s="277">
        <f t="shared" si="23"/>
        <v>0</v>
      </c>
      <c r="I535" s="258"/>
      <c r="J535" s="209"/>
    </row>
    <row r="536" spans="1:20">
      <c r="A536" s="203"/>
      <c r="B536" s="204"/>
      <c r="C536" s="227" t="s">
        <v>769</v>
      </c>
      <c r="D536" s="228" t="s">
        <v>184</v>
      </c>
      <c r="E536" s="229" t="s">
        <v>4</v>
      </c>
      <c r="F536" s="276">
        <f t="shared" si="21"/>
        <v>0</v>
      </c>
      <c r="G536" s="276" t="str">
        <f t="shared" si="22"/>
        <v>0</v>
      </c>
      <c r="H536" s="277">
        <f t="shared" si="23"/>
        <v>0</v>
      </c>
      <c r="I536" s="258"/>
      <c r="J536" s="209"/>
    </row>
    <row r="537" spans="1:20">
      <c r="A537" s="203"/>
      <c r="B537" s="204"/>
      <c r="C537" s="225">
        <v>30701001</v>
      </c>
      <c r="D537" s="319" t="s">
        <v>117</v>
      </c>
      <c r="E537" s="225" t="s">
        <v>4</v>
      </c>
      <c r="F537" s="276">
        <f t="shared" si="21"/>
        <v>14</v>
      </c>
      <c r="G537" s="276">
        <f t="shared" si="22"/>
        <v>437371.29357142851</v>
      </c>
      <c r="H537" s="277">
        <f t="shared" si="23"/>
        <v>6123198.1099999994</v>
      </c>
      <c r="I537" s="258"/>
      <c r="J537" s="209"/>
    </row>
    <row r="538" spans="1:20">
      <c r="A538" s="203"/>
      <c r="B538" s="204"/>
      <c r="C538" s="227" t="s">
        <v>116</v>
      </c>
      <c r="D538" s="320" t="s">
        <v>508</v>
      </c>
      <c r="E538" s="229" t="s">
        <v>4</v>
      </c>
      <c r="F538" s="276">
        <f t="shared" si="21"/>
        <v>7</v>
      </c>
      <c r="G538" s="276">
        <f t="shared" si="22"/>
        <v>450944.64857142855</v>
      </c>
      <c r="H538" s="277">
        <f t="shared" si="23"/>
        <v>3156612.54</v>
      </c>
      <c r="I538" s="258"/>
      <c r="J538" s="209"/>
    </row>
    <row r="539" spans="1:20" ht="15.75" customHeight="1">
      <c r="A539" s="203"/>
      <c r="B539" s="204"/>
      <c r="C539" s="227" t="s">
        <v>21</v>
      </c>
      <c r="D539" s="320" t="s">
        <v>20</v>
      </c>
      <c r="E539" s="229" t="s">
        <v>4</v>
      </c>
      <c r="F539" s="276">
        <f t="shared" si="21"/>
        <v>0</v>
      </c>
      <c r="G539" s="276" t="str">
        <f t="shared" si="22"/>
        <v>0</v>
      </c>
      <c r="H539" s="277">
        <f t="shared" si="23"/>
        <v>0</v>
      </c>
      <c r="I539" s="258"/>
      <c r="J539" s="209"/>
    </row>
    <row r="540" spans="1:20" ht="1.5" hidden="1" customHeight="1">
      <c r="A540" s="203"/>
      <c r="B540" s="204"/>
      <c r="C540" s="226" t="s">
        <v>23</v>
      </c>
      <c r="D540" s="226" t="s">
        <v>22</v>
      </c>
      <c r="E540" s="226" t="s">
        <v>4</v>
      </c>
      <c r="F540" s="276">
        <f t="shared" si="21"/>
        <v>0</v>
      </c>
      <c r="G540" s="276" t="e">
        <f t="shared" ref="G540:G588" si="24">H540/F540</f>
        <v>#DIV/0!</v>
      </c>
      <c r="H540" s="277">
        <f t="shared" si="23"/>
        <v>0</v>
      </c>
      <c r="I540" s="258"/>
      <c r="J540" s="209"/>
      <c r="Q540" s="300"/>
    </row>
    <row r="541" spans="1:20">
      <c r="A541" s="203"/>
      <c r="B541" s="204"/>
      <c r="C541" s="227" t="s">
        <v>79</v>
      </c>
      <c r="D541" s="320" t="s">
        <v>3</v>
      </c>
      <c r="E541" s="229" t="s">
        <v>4</v>
      </c>
      <c r="F541" s="276">
        <f t="shared" si="21"/>
        <v>2</v>
      </c>
      <c r="G541" s="276">
        <f t="shared" ref="G541:G582" si="25">IF(F541,H541/F541,"0")</f>
        <v>308400</v>
      </c>
      <c r="H541" s="277">
        <f t="shared" si="23"/>
        <v>616800</v>
      </c>
      <c r="I541" s="258"/>
      <c r="J541" s="209"/>
    </row>
    <row r="542" spans="1:20">
      <c r="A542" s="203"/>
      <c r="B542" s="204"/>
      <c r="C542" s="227" t="s">
        <v>80</v>
      </c>
      <c r="D542" s="320" t="s">
        <v>81</v>
      </c>
      <c r="E542" s="229" t="s">
        <v>76</v>
      </c>
      <c r="F542" s="276">
        <f t="shared" si="21"/>
        <v>3</v>
      </c>
      <c r="G542" s="276">
        <f t="shared" si="25"/>
        <v>87454.529999999984</v>
      </c>
      <c r="H542" s="277">
        <f t="shared" si="23"/>
        <v>262363.58999999997</v>
      </c>
      <c r="I542" s="258"/>
      <c r="J542" s="209"/>
    </row>
    <row r="543" spans="1:20">
      <c r="C543" s="225" t="s">
        <v>82</v>
      </c>
      <c r="D543" s="225" t="s">
        <v>5</v>
      </c>
      <c r="E543" s="225" t="s">
        <v>4</v>
      </c>
      <c r="F543" s="276">
        <f t="shared" si="21"/>
        <v>20</v>
      </c>
      <c r="G543" s="276">
        <f t="shared" si="25"/>
        <v>91886.34</v>
      </c>
      <c r="H543" s="277">
        <f t="shared" si="23"/>
        <v>1837726.7999999998</v>
      </c>
      <c r="J543" s="209"/>
    </row>
    <row r="544" spans="1:20">
      <c r="C544" s="225" t="s">
        <v>83</v>
      </c>
      <c r="D544" s="319" t="s">
        <v>84</v>
      </c>
      <c r="E544" s="225" t="s">
        <v>4</v>
      </c>
      <c r="F544" s="276">
        <f t="shared" si="21"/>
        <v>23</v>
      </c>
      <c r="G544" s="276">
        <f t="shared" si="25"/>
        <v>92727.273043478272</v>
      </c>
      <c r="H544" s="277">
        <f t="shared" si="23"/>
        <v>2132727.2800000003</v>
      </c>
      <c r="J544" s="209"/>
    </row>
    <row r="545" spans="3:10">
      <c r="C545" s="227" t="s">
        <v>85</v>
      </c>
      <c r="D545" s="228" t="s">
        <v>86</v>
      </c>
      <c r="E545" s="229" t="s">
        <v>4</v>
      </c>
      <c r="F545" s="276">
        <f t="shared" si="21"/>
        <v>1</v>
      </c>
      <c r="G545" s="276">
        <f t="shared" si="25"/>
        <v>100000</v>
      </c>
      <c r="H545" s="277">
        <f t="shared" si="23"/>
        <v>100000</v>
      </c>
      <c r="J545" s="209"/>
    </row>
    <row r="546" spans="3:10" ht="15.75" customHeight="1">
      <c r="C546" s="227" t="s">
        <v>87</v>
      </c>
      <c r="D546" s="320" t="s">
        <v>88</v>
      </c>
      <c r="E546" s="229" t="s">
        <v>4</v>
      </c>
      <c r="F546" s="276">
        <f t="shared" si="21"/>
        <v>0</v>
      </c>
      <c r="G546" s="276" t="str">
        <f t="shared" si="25"/>
        <v>0</v>
      </c>
      <c r="H546" s="277">
        <f t="shared" si="23"/>
        <v>0</v>
      </c>
      <c r="J546" s="209"/>
    </row>
    <row r="547" spans="3:10">
      <c r="C547" s="225" t="s">
        <v>89</v>
      </c>
      <c r="D547" s="225" t="s">
        <v>90</v>
      </c>
      <c r="E547" s="225" t="s">
        <v>4</v>
      </c>
      <c r="F547" s="276">
        <f t="shared" si="21"/>
        <v>0</v>
      </c>
      <c r="G547" s="276" t="str">
        <f t="shared" si="25"/>
        <v>0</v>
      </c>
      <c r="H547" s="277">
        <f t="shared" si="23"/>
        <v>0</v>
      </c>
      <c r="J547" s="209"/>
    </row>
    <row r="548" spans="3:10" ht="15.75" customHeight="1">
      <c r="C548" s="227" t="s">
        <v>754</v>
      </c>
      <c r="D548" s="228" t="s">
        <v>755</v>
      </c>
      <c r="E548" s="229" t="s">
        <v>4</v>
      </c>
      <c r="F548" s="276">
        <f t="shared" si="21"/>
        <v>0</v>
      </c>
      <c r="G548" s="276" t="str">
        <f t="shared" si="25"/>
        <v>0</v>
      </c>
      <c r="H548" s="277">
        <f t="shared" si="23"/>
        <v>0</v>
      </c>
      <c r="J548" s="209"/>
    </row>
    <row r="549" spans="3:10">
      <c r="C549" s="227" t="s">
        <v>33</v>
      </c>
      <c r="D549" s="320" t="s">
        <v>34</v>
      </c>
      <c r="E549" s="229" t="s">
        <v>8</v>
      </c>
      <c r="F549" s="276">
        <f t="shared" si="21"/>
        <v>84</v>
      </c>
      <c r="G549" s="276">
        <f t="shared" si="25"/>
        <v>47776.695714285714</v>
      </c>
      <c r="H549" s="277">
        <f t="shared" si="23"/>
        <v>4013242.44</v>
      </c>
      <c r="J549" s="209"/>
    </row>
    <row r="550" spans="3:10">
      <c r="C550" s="227" t="s">
        <v>35</v>
      </c>
      <c r="D550" s="320" t="s">
        <v>36</v>
      </c>
      <c r="E550" s="229" t="s">
        <v>8</v>
      </c>
      <c r="F550" s="276">
        <f t="shared" si="21"/>
        <v>1</v>
      </c>
      <c r="G550" s="276">
        <f t="shared" si="25"/>
        <v>56000</v>
      </c>
      <c r="H550" s="277">
        <f t="shared" si="23"/>
        <v>56000</v>
      </c>
      <c r="J550" s="209"/>
    </row>
    <row r="551" spans="3:10">
      <c r="C551" s="227" t="s">
        <v>807</v>
      </c>
      <c r="D551" s="320" t="s">
        <v>150</v>
      </c>
      <c r="E551" s="229" t="s">
        <v>8</v>
      </c>
      <c r="F551" s="276">
        <f t="shared" si="21"/>
        <v>48</v>
      </c>
      <c r="G551" s="276">
        <f t="shared" si="25"/>
        <v>85974.425000000003</v>
      </c>
      <c r="H551" s="277">
        <f t="shared" si="23"/>
        <v>4126772.4000000004</v>
      </c>
      <c r="J551" s="209"/>
    </row>
    <row r="552" spans="3:10">
      <c r="C552" s="227" t="s">
        <v>37</v>
      </c>
      <c r="D552" s="320" t="s">
        <v>38</v>
      </c>
      <c r="E552" s="229" t="s">
        <v>4</v>
      </c>
      <c r="F552" s="276">
        <f t="shared" si="21"/>
        <v>10</v>
      </c>
      <c r="G552" s="276">
        <f t="shared" si="25"/>
        <v>82363.600000000006</v>
      </c>
      <c r="H552" s="277">
        <f t="shared" si="23"/>
        <v>823636</v>
      </c>
      <c r="J552" s="209"/>
    </row>
    <row r="553" spans="3:10">
      <c r="C553" s="225" t="s">
        <v>764</v>
      </c>
      <c r="D553" s="319" t="s">
        <v>151</v>
      </c>
      <c r="E553" s="225" t="s">
        <v>8</v>
      </c>
      <c r="F553" s="276">
        <f t="shared" si="21"/>
        <v>46</v>
      </c>
      <c r="G553" s="276">
        <f t="shared" si="25"/>
        <v>52839.406086956522</v>
      </c>
      <c r="H553" s="277">
        <f t="shared" si="23"/>
        <v>2430612.6800000002</v>
      </c>
      <c r="J553" s="209"/>
    </row>
    <row r="554" spans="3:10">
      <c r="C554" s="225" t="s">
        <v>965</v>
      </c>
      <c r="D554" s="354" t="s">
        <v>966</v>
      </c>
      <c r="E554" s="225"/>
      <c r="F554" s="276">
        <f t="shared" si="21"/>
        <v>0</v>
      </c>
      <c r="G554" s="276" t="str">
        <f t="shared" si="25"/>
        <v>0</v>
      </c>
      <c r="H554" s="277">
        <f t="shared" si="23"/>
        <v>0</v>
      </c>
      <c r="J554" s="209"/>
    </row>
    <row r="555" spans="3:10">
      <c r="C555" s="225" t="s">
        <v>939</v>
      </c>
      <c r="D555" s="319" t="s">
        <v>940</v>
      </c>
      <c r="E555" s="225" t="s">
        <v>8</v>
      </c>
      <c r="F555" s="276">
        <f t="shared" si="21"/>
        <v>54</v>
      </c>
      <c r="G555" s="276">
        <f t="shared" si="25"/>
        <v>21000</v>
      </c>
      <c r="H555" s="277">
        <f t="shared" si="23"/>
        <v>1134000</v>
      </c>
      <c r="J555" s="209"/>
    </row>
    <row r="556" spans="3:10">
      <c r="C556" s="227" t="s">
        <v>142</v>
      </c>
      <c r="D556" s="320" t="s">
        <v>9</v>
      </c>
      <c r="E556" s="229" t="s">
        <v>4</v>
      </c>
      <c r="F556" s="276">
        <f t="shared" si="21"/>
        <v>132</v>
      </c>
      <c r="G556" s="276">
        <f t="shared" si="25"/>
        <v>17899.907272727272</v>
      </c>
      <c r="H556" s="277">
        <f t="shared" si="23"/>
        <v>2362787.7599999998</v>
      </c>
      <c r="J556" s="209"/>
    </row>
    <row r="557" spans="3:10">
      <c r="C557" s="225" t="s">
        <v>756</v>
      </c>
      <c r="D557" s="319" t="s">
        <v>757</v>
      </c>
      <c r="E557" s="225" t="s">
        <v>4</v>
      </c>
      <c r="F557" s="276">
        <f t="shared" si="21"/>
        <v>0</v>
      </c>
      <c r="G557" s="276" t="str">
        <f t="shared" si="25"/>
        <v>0</v>
      </c>
      <c r="H557" s="277">
        <f t="shared" si="23"/>
        <v>0</v>
      </c>
      <c r="J557" s="209"/>
    </row>
    <row r="558" spans="3:10">
      <c r="C558" s="227" t="s">
        <v>140</v>
      </c>
      <c r="D558" s="320" t="s">
        <v>141</v>
      </c>
      <c r="E558" s="229" t="s">
        <v>4</v>
      </c>
      <c r="F558" s="276">
        <f t="shared" si="21"/>
        <v>0</v>
      </c>
      <c r="G558" s="276" t="str">
        <f t="shared" si="25"/>
        <v>0</v>
      </c>
      <c r="H558" s="277">
        <f t="shared" si="23"/>
        <v>0</v>
      </c>
      <c r="J558" s="209"/>
    </row>
    <row r="559" spans="3:10">
      <c r="C559" s="225" t="s">
        <v>765</v>
      </c>
      <c r="D559" s="319" t="s">
        <v>10</v>
      </c>
      <c r="E559" s="225" t="s">
        <v>4</v>
      </c>
      <c r="F559" s="276">
        <f t="shared" si="21"/>
        <v>1</v>
      </c>
      <c r="G559" s="276">
        <f t="shared" si="25"/>
        <v>7000</v>
      </c>
      <c r="H559" s="277">
        <f t="shared" si="23"/>
        <v>7000</v>
      </c>
      <c r="J559" s="209"/>
    </row>
    <row r="560" spans="3:10">
      <c r="C560" s="227" t="s">
        <v>129</v>
      </c>
      <c r="D560" s="320" t="s">
        <v>130</v>
      </c>
      <c r="E560" s="229" t="s">
        <v>4</v>
      </c>
      <c r="F560" s="276">
        <f t="shared" si="21"/>
        <v>0</v>
      </c>
      <c r="G560" s="276" t="str">
        <f t="shared" si="25"/>
        <v>0</v>
      </c>
      <c r="H560" s="277">
        <f t="shared" si="23"/>
        <v>0</v>
      </c>
      <c r="J560" s="209"/>
    </row>
    <row r="561" spans="3:10">
      <c r="C561" s="227" t="s">
        <v>131</v>
      </c>
      <c r="D561" s="320" t="s">
        <v>132</v>
      </c>
      <c r="E561" s="229" t="s">
        <v>4</v>
      </c>
      <c r="F561" s="276">
        <f t="shared" si="21"/>
        <v>1</v>
      </c>
      <c r="G561" s="276">
        <f t="shared" si="25"/>
        <v>260009.5</v>
      </c>
      <c r="H561" s="277">
        <f t="shared" si="23"/>
        <v>260009.5</v>
      </c>
      <c r="J561" s="209"/>
    </row>
    <row r="562" spans="3:10">
      <c r="C562" s="225" t="s">
        <v>766</v>
      </c>
      <c r="D562" s="319" t="s">
        <v>11</v>
      </c>
      <c r="E562" s="225" t="s">
        <v>4</v>
      </c>
      <c r="F562" s="276">
        <f t="shared" si="21"/>
        <v>12</v>
      </c>
      <c r="G562" s="276">
        <f t="shared" si="25"/>
        <v>49391.191666666673</v>
      </c>
      <c r="H562" s="277">
        <f t="shared" si="23"/>
        <v>592694.30000000005</v>
      </c>
      <c r="J562" s="209"/>
    </row>
    <row r="563" spans="3:10">
      <c r="C563" s="227" t="s">
        <v>133</v>
      </c>
      <c r="D563" s="320" t="s">
        <v>134</v>
      </c>
      <c r="E563" s="229" t="s">
        <v>4</v>
      </c>
      <c r="F563" s="276">
        <f t="shared" si="21"/>
        <v>2</v>
      </c>
      <c r="G563" s="276">
        <f t="shared" si="25"/>
        <v>362000</v>
      </c>
      <c r="H563" s="277">
        <f t="shared" si="23"/>
        <v>724000</v>
      </c>
      <c r="J563" s="209"/>
    </row>
    <row r="564" spans="3:10" ht="13.5" customHeight="1">
      <c r="C564" s="227" t="s">
        <v>135</v>
      </c>
      <c r="D564" s="320" t="s">
        <v>12</v>
      </c>
      <c r="E564" s="229" t="s">
        <v>4</v>
      </c>
      <c r="F564" s="276">
        <f t="shared" si="21"/>
        <v>8</v>
      </c>
      <c r="G564" s="276">
        <f t="shared" si="25"/>
        <v>270010.20374999999</v>
      </c>
      <c r="H564" s="277">
        <f t="shared" si="23"/>
        <v>2160081.63</v>
      </c>
      <c r="J564" s="209"/>
    </row>
    <row r="565" spans="3:10">
      <c r="C565" s="225" t="s">
        <v>136</v>
      </c>
      <c r="D565" s="230" t="s">
        <v>137</v>
      </c>
      <c r="E565" s="225" t="s">
        <v>4</v>
      </c>
      <c r="F565" s="276">
        <f t="shared" si="21"/>
        <v>0</v>
      </c>
      <c r="G565" s="276" t="str">
        <f t="shared" si="25"/>
        <v>0</v>
      </c>
      <c r="H565" s="277">
        <f t="shared" si="23"/>
        <v>0</v>
      </c>
      <c r="J565" s="209"/>
    </row>
    <row r="566" spans="3:10" ht="17.25" customHeight="1">
      <c r="C566" s="225" t="s">
        <v>767</v>
      </c>
      <c r="D566" s="230" t="s">
        <v>190</v>
      </c>
      <c r="E566" s="225" t="s">
        <v>4</v>
      </c>
      <c r="F566" s="276">
        <f t="shared" si="21"/>
        <v>0</v>
      </c>
      <c r="G566" s="276" t="str">
        <f t="shared" si="25"/>
        <v>0</v>
      </c>
      <c r="H566" s="277">
        <f t="shared" si="23"/>
        <v>0</v>
      </c>
      <c r="J566" s="209"/>
    </row>
    <row r="567" spans="3:10">
      <c r="C567" s="225" t="s">
        <v>138</v>
      </c>
      <c r="D567" s="230" t="s">
        <v>139</v>
      </c>
      <c r="E567" s="225" t="s">
        <v>4</v>
      </c>
      <c r="F567" s="276">
        <f t="shared" si="21"/>
        <v>0</v>
      </c>
      <c r="G567" s="276" t="str">
        <f t="shared" si="25"/>
        <v>0</v>
      </c>
      <c r="H567" s="277">
        <f t="shared" si="23"/>
        <v>0</v>
      </c>
      <c r="J567" s="209"/>
    </row>
    <row r="568" spans="3:10">
      <c r="C568" s="225" t="s">
        <v>976</v>
      </c>
      <c r="D568" s="230" t="s">
        <v>982</v>
      </c>
      <c r="E568" s="225"/>
      <c r="F568" s="276">
        <f t="shared" si="21"/>
        <v>0</v>
      </c>
      <c r="G568" s="276" t="str">
        <f t="shared" si="25"/>
        <v>0</v>
      </c>
      <c r="H568" s="277">
        <f t="shared" si="23"/>
        <v>0</v>
      </c>
      <c r="J568" s="209"/>
    </row>
    <row r="569" spans="3:10">
      <c r="C569" s="225" t="s">
        <v>935</v>
      </c>
      <c r="D569" s="230" t="s">
        <v>152</v>
      </c>
      <c r="E569" s="225" t="s">
        <v>4</v>
      </c>
      <c r="F569" s="276">
        <f t="shared" si="21"/>
        <v>0</v>
      </c>
      <c r="G569" s="276" t="str">
        <f t="shared" si="25"/>
        <v>0</v>
      </c>
      <c r="H569" s="277">
        <f t="shared" si="23"/>
        <v>0</v>
      </c>
      <c r="J569" s="209"/>
    </row>
    <row r="570" spans="3:10">
      <c r="C570" s="225" t="s">
        <v>105</v>
      </c>
      <c r="D570" s="230" t="s">
        <v>106</v>
      </c>
      <c r="E570" s="225" t="s">
        <v>4</v>
      </c>
      <c r="F570" s="276">
        <f t="shared" si="21"/>
        <v>0</v>
      </c>
      <c r="G570" s="276" t="str">
        <f t="shared" si="25"/>
        <v>0</v>
      </c>
      <c r="H570" s="277">
        <f t="shared" si="23"/>
        <v>0</v>
      </c>
      <c r="J570" s="209"/>
    </row>
    <row r="571" spans="3:10">
      <c r="C571" s="225" t="s">
        <v>827</v>
      </c>
      <c r="D571" s="230" t="s">
        <v>153</v>
      </c>
      <c r="E571" s="225" t="s">
        <v>4</v>
      </c>
      <c r="F571" s="276">
        <f t="shared" si="21"/>
        <v>0</v>
      </c>
      <c r="G571" s="276" t="str">
        <f t="shared" si="25"/>
        <v>0</v>
      </c>
      <c r="H571" s="277">
        <f t="shared" si="23"/>
        <v>0</v>
      </c>
      <c r="J571" s="209"/>
    </row>
    <row r="572" spans="3:10">
      <c r="C572" s="225" t="s">
        <v>14</v>
      </c>
      <c r="D572" s="230" t="s">
        <v>13</v>
      </c>
      <c r="E572" s="225" t="s">
        <v>4</v>
      </c>
      <c r="F572" s="276">
        <f t="shared" si="21"/>
        <v>0</v>
      </c>
      <c r="G572" s="276" t="str">
        <f t="shared" si="25"/>
        <v>0</v>
      </c>
      <c r="H572" s="277">
        <f t="shared" si="23"/>
        <v>0</v>
      </c>
      <c r="J572" s="209"/>
    </row>
    <row r="573" spans="3:10" ht="17.25" customHeight="1">
      <c r="C573" s="225" t="s">
        <v>77</v>
      </c>
      <c r="D573" s="230" t="s">
        <v>78</v>
      </c>
      <c r="E573" s="225" t="s">
        <v>4</v>
      </c>
      <c r="F573" s="276">
        <f t="shared" si="21"/>
        <v>0</v>
      </c>
      <c r="G573" s="276" t="str">
        <f t="shared" si="25"/>
        <v>0</v>
      </c>
      <c r="H573" s="277">
        <f t="shared" si="23"/>
        <v>0</v>
      </c>
      <c r="J573" s="209"/>
    </row>
    <row r="574" spans="3:10" ht="13.5" customHeight="1">
      <c r="C574" s="225" t="s">
        <v>768</v>
      </c>
      <c r="D574" s="230" t="s">
        <v>191</v>
      </c>
      <c r="E574" s="225" t="s">
        <v>4</v>
      </c>
      <c r="F574" s="276">
        <f t="shared" si="21"/>
        <v>0</v>
      </c>
      <c r="G574" s="276" t="str">
        <f t="shared" si="25"/>
        <v>0</v>
      </c>
      <c r="H574" s="277">
        <f t="shared" si="23"/>
        <v>0</v>
      </c>
      <c r="J574" s="209"/>
    </row>
    <row r="575" spans="3:10">
      <c r="C575" s="227" t="s">
        <v>750</v>
      </c>
      <c r="D575" s="228" t="s">
        <v>753</v>
      </c>
      <c r="E575" s="229" t="s">
        <v>4</v>
      </c>
      <c r="F575" s="276">
        <f t="shared" si="21"/>
        <v>0</v>
      </c>
      <c r="G575" s="276" t="str">
        <f t="shared" si="25"/>
        <v>0</v>
      </c>
      <c r="H575" s="277">
        <f t="shared" si="23"/>
        <v>0</v>
      </c>
      <c r="J575" s="209"/>
    </row>
    <row r="576" spans="3:10">
      <c r="C576" s="227" t="s">
        <v>958</v>
      </c>
      <c r="D576" s="228" t="s">
        <v>959</v>
      </c>
      <c r="E576" s="229" t="s">
        <v>4</v>
      </c>
      <c r="F576" s="276">
        <f t="shared" si="21"/>
        <v>0</v>
      </c>
      <c r="G576" s="276" t="str">
        <f t="shared" si="25"/>
        <v>0</v>
      </c>
      <c r="H576" s="277">
        <f t="shared" si="23"/>
        <v>0</v>
      </c>
      <c r="J576" s="209"/>
    </row>
    <row r="577" spans="3:17">
      <c r="C577" s="227" t="s">
        <v>751</v>
      </c>
      <c r="D577" s="228" t="s">
        <v>752</v>
      </c>
      <c r="E577" s="229" t="s">
        <v>4</v>
      </c>
      <c r="F577" s="276">
        <f t="shared" si="21"/>
        <v>0</v>
      </c>
      <c r="G577" s="276" t="str">
        <f t="shared" si="25"/>
        <v>0</v>
      </c>
      <c r="H577" s="277">
        <f t="shared" si="23"/>
        <v>0</v>
      </c>
      <c r="J577" s="209"/>
    </row>
    <row r="578" spans="3:17" ht="14.25" customHeight="1">
      <c r="C578" s="227" t="s">
        <v>549</v>
      </c>
      <c r="D578" s="228" t="s">
        <v>550</v>
      </c>
      <c r="E578" s="229" t="s">
        <v>4</v>
      </c>
      <c r="F578" s="276">
        <f t="shared" si="21"/>
        <v>0</v>
      </c>
      <c r="G578" s="276" t="str">
        <f t="shared" si="25"/>
        <v>0</v>
      </c>
      <c r="H578" s="277">
        <f t="shared" si="23"/>
        <v>0</v>
      </c>
      <c r="J578" s="209"/>
    </row>
    <row r="579" spans="3:17">
      <c r="C579" s="225" t="s">
        <v>91</v>
      </c>
      <c r="D579" s="319" t="s">
        <v>92</v>
      </c>
      <c r="E579" s="225" t="s">
        <v>4</v>
      </c>
      <c r="F579" s="276">
        <f t="shared" si="21"/>
        <v>1</v>
      </c>
      <c r="G579" s="276">
        <f t="shared" si="25"/>
        <v>287419.43</v>
      </c>
      <c r="H579" s="277">
        <f t="shared" si="23"/>
        <v>287419.43</v>
      </c>
      <c r="J579" s="209"/>
    </row>
    <row r="580" spans="3:17">
      <c r="C580" s="227" t="s">
        <v>93</v>
      </c>
      <c r="D580" s="320" t="s">
        <v>94</v>
      </c>
      <c r="E580" s="229" t="s">
        <v>4</v>
      </c>
      <c r="F580" s="276">
        <f t="shared" si="21"/>
        <v>11</v>
      </c>
      <c r="G580" s="276">
        <f t="shared" si="25"/>
        <v>172999.51636363639</v>
      </c>
      <c r="H580" s="277">
        <f t="shared" si="23"/>
        <v>1902994.6800000002</v>
      </c>
      <c r="J580" s="209"/>
    </row>
    <row r="581" spans="3:17">
      <c r="C581" s="225" t="s">
        <v>95</v>
      </c>
      <c r="D581" s="319" t="s">
        <v>96</v>
      </c>
      <c r="E581" s="225" t="s">
        <v>4</v>
      </c>
      <c r="F581" s="276">
        <f t="shared" si="21"/>
        <v>58</v>
      </c>
      <c r="G581" s="276">
        <f t="shared" si="25"/>
        <v>135718.96827586205</v>
      </c>
      <c r="H581" s="277">
        <f t="shared" si="23"/>
        <v>7871700.1599999992</v>
      </c>
      <c r="J581" s="209"/>
    </row>
    <row r="582" spans="3:17" ht="13.5" customHeight="1">
      <c r="C582" s="227" t="s">
        <v>915</v>
      </c>
      <c r="D582" s="228" t="s">
        <v>149</v>
      </c>
      <c r="E582" s="231" t="s">
        <v>4</v>
      </c>
      <c r="F582" s="276">
        <f t="shared" si="21"/>
        <v>0</v>
      </c>
      <c r="G582" s="276" t="str">
        <f t="shared" si="25"/>
        <v>0</v>
      </c>
      <c r="H582" s="277">
        <f t="shared" si="23"/>
        <v>0</v>
      </c>
      <c r="J582" s="209"/>
    </row>
    <row r="583" spans="3:17">
      <c r="C583" s="232" t="s">
        <v>97</v>
      </c>
      <c r="D583" s="320" t="s">
        <v>98</v>
      </c>
      <c r="E583" s="231" t="s">
        <v>99</v>
      </c>
      <c r="F583" s="276">
        <f t="shared" si="21"/>
        <v>0</v>
      </c>
      <c r="G583" s="276" t="str">
        <f t="shared" ref="G583:G647" si="26">IF(F583,H583/F583,"0")</f>
        <v>0</v>
      </c>
      <c r="H583" s="277">
        <f t="shared" si="23"/>
        <v>0</v>
      </c>
      <c r="J583" s="209"/>
    </row>
    <row r="584" spans="3:17">
      <c r="C584" s="227" t="s">
        <v>100</v>
      </c>
      <c r="D584" s="321" t="s">
        <v>101</v>
      </c>
      <c r="E584" s="233" t="s">
        <v>4</v>
      </c>
      <c r="F584" s="276">
        <f t="shared" si="21"/>
        <v>0</v>
      </c>
      <c r="G584" s="276" t="str">
        <f t="shared" si="26"/>
        <v>0</v>
      </c>
      <c r="H584" s="277">
        <f t="shared" si="23"/>
        <v>0</v>
      </c>
      <c r="J584" s="209"/>
    </row>
    <row r="585" spans="3:17">
      <c r="C585" s="227" t="s">
        <v>977</v>
      </c>
      <c r="D585" s="321" t="s">
        <v>992</v>
      </c>
      <c r="E585" s="233" t="s">
        <v>4</v>
      </c>
      <c r="F585" s="276">
        <f t="shared" si="21"/>
        <v>0</v>
      </c>
      <c r="G585" s="276" t="str">
        <f t="shared" si="26"/>
        <v>0</v>
      </c>
      <c r="H585" s="277">
        <f t="shared" si="23"/>
        <v>0</v>
      </c>
      <c r="J585" s="209"/>
    </row>
    <row r="586" spans="3:17">
      <c r="C586" s="227" t="s">
        <v>64</v>
      </c>
      <c r="D586" s="321" t="s">
        <v>6</v>
      </c>
      <c r="E586" s="233" t="s">
        <v>4</v>
      </c>
      <c r="F586" s="276">
        <f t="shared" si="21"/>
        <v>100</v>
      </c>
      <c r="G586" s="276">
        <f t="shared" si="26"/>
        <v>85000</v>
      </c>
      <c r="H586" s="277">
        <f t="shared" si="23"/>
        <v>8500000</v>
      </c>
      <c r="J586" s="209"/>
    </row>
    <row r="587" spans="3:17">
      <c r="C587" s="227" t="s">
        <v>65</v>
      </c>
      <c r="D587" s="321" t="s">
        <v>66</v>
      </c>
      <c r="E587" s="233" t="s">
        <v>4</v>
      </c>
      <c r="F587" s="276">
        <f t="shared" si="21"/>
        <v>0</v>
      </c>
      <c r="G587" s="276" t="str">
        <f t="shared" si="26"/>
        <v>0</v>
      </c>
      <c r="H587" s="277">
        <f t="shared" si="23"/>
        <v>0</v>
      </c>
      <c r="J587" s="209"/>
    </row>
    <row r="588" spans="3:17" hidden="1">
      <c r="C588" s="227" t="s">
        <v>67</v>
      </c>
      <c r="D588" s="230" t="s">
        <v>68</v>
      </c>
      <c r="E588" s="233" t="s">
        <v>8</v>
      </c>
      <c r="F588" s="276">
        <f t="shared" si="21"/>
        <v>0</v>
      </c>
      <c r="G588" s="276" t="e">
        <f t="shared" si="24"/>
        <v>#DIV/0!</v>
      </c>
      <c r="H588" s="277">
        <f t="shared" si="23"/>
        <v>0</v>
      </c>
      <c r="J588" s="209"/>
      <c r="Q588" s="300"/>
    </row>
    <row r="589" spans="3:17">
      <c r="C589" s="227" t="s">
        <v>102</v>
      </c>
      <c r="D589" s="321" t="s">
        <v>103</v>
      </c>
      <c r="E589" s="233" t="s">
        <v>4</v>
      </c>
      <c r="F589" s="276">
        <f t="shared" si="21"/>
        <v>3</v>
      </c>
      <c r="G589" s="276">
        <f t="shared" si="26"/>
        <v>42954.62</v>
      </c>
      <c r="H589" s="277">
        <f t="shared" si="23"/>
        <v>128863.86000000002</v>
      </c>
      <c r="J589" s="209"/>
    </row>
    <row r="590" spans="3:17">
      <c r="C590" s="227" t="s">
        <v>104</v>
      </c>
      <c r="D590" s="321" t="s">
        <v>7</v>
      </c>
      <c r="E590" s="233" t="s">
        <v>4</v>
      </c>
      <c r="F590" s="276">
        <f t="shared" ref="F590:F654" si="27">SUMIF($C$6:$C$519,C590,$F$6:$F$519)</f>
        <v>7</v>
      </c>
      <c r="G590" s="276">
        <f t="shared" si="26"/>
        <v>31083.298571428571</v>
      </c>
      <c r="H590" s="277">
        <f t="shared" ref="H590:H654" si="28">SUMIF($C$6:$C$519,C590,$H$6:$H$519)</f>
        <v>217583.09</v>
      </c>
      <c r="J590" s="209"/>
    </row>
    <row r="591" spans="3:17">
      <c r="C591" s="227" t="s">
        <v>772</v>
      </c>
      <c r="D591" s="321" t="s">
        <v>164</v>
      </c>
      <c r="E591" s="233" t="s">
        <v>48</v>
      </c>
      <c r="F591" s="276">
        <f t="shared" si="27"/>
        <v>15</v>
      </c>
      <c r="G591" s="276">
        <f t="shared" si="26"/>
        <v>75762.548666666669</v>
      </c>
      <c r="H591" s="277">
        <f t="shared" si="28"/>
        <v>1136438.23</v>
      </c>
      <c r="J591" s="209"/>
    </row>
    <row r="592" spans="3:17">
      <c r="C592" s="225" t="s">
        <v>773</v>
      </c>
      <c r="D592" s="319" t="s">
        <v>160</v>
      </c>
      <c r="E592" s="225" t="s">
        <v>48</v>
      </c>
      <c r="F592" s="276">
        <f t="shared" si="27"/>
        <v>12</v>
      </c>
      <c r="G592" s="276">
        <f t="shared" si="26"/>
        <v>60557.123333333329</v>
      </c>
      <c r="H592" s="277">
        <f t="shared" si="28"/>
        <v>726685.48</v>
      </c>
      <c r="J592" s="209"/>
    </row>
    <row r="593" spans="3:10">
      <c r="C593" s="225" t="s">
        <v>883</v>
      </c>
      <c r="D593" s="253" t="s">
        <v>884</v>
      </c>
      <c r="E593" s="225" t="s">
        <v>48</v>
      </c>
      <c r="F593" s="276">
        <f t="shared" si="27"/>
        <v>7</v>
      </c>
      <c r="G593" s="276">
        <f t="shared" si="26"/>
        <v>194999.98857142855</v>
      </c>
      <c r="H593" s="277">
        <f t="shared" si="28"/>
        <v>1364999.92</v>
      </c>
      <c r="J593" s="209"/>
    </row>
    <row r="594" spans="3:10">
      <c r="C594" s="227" t="s">
        <v>775</v>
      </c>
      <c r="D594" s="230" t="s">
        <v>165</v>
      </c>
      <c r="E594" s="233" t="s">
        <v>48</v>
      </c>
      <c r="F594" s="276">
        <f t="shared" si="27"/>
        <v>0</v>
      </c>
      <c r="G594" s="276" t="str">
        <f t="shared" si="26"/>
        <v>0</v>
      </c>
      <c r="H594" s="277">
        <f t="shared" si="28"/>
        <v>0</v>
      </c>
      <c r="J594" s="209"/>
    </row>
    <row r="595" spans="3:10">
      <c r="C595" s="227" t="s">
        <v>71</v>
      </c>
      <c r="D595" s="321" t="s">
        <v>72</v>
      </c>
      <c r="E595" s="233" t="s">
        <v>48</v>
      </c>
      <c r="F595" s="276">
        <f t="shared" si="27"/>
        <v>0</v>
      </c>
      <c r="G595" s="276" t="str">
        <f t="shared" si="26"/>
        <v>0</v>
      </c>
      <c r="H595" s="277">
        <f t="shared" si="28"/>
        <v>0</v>
      </c>
      <c r="J595" s="209"/>
    </row>
    <row r="596" spans="3:10">
      <c r="C596" s="227" t="s">
        <v>776</v>
      </c>
      <c r="D596" s="321" t="s">
        <v>166</v>
      </c>
      <c r="E596" s="233" t="s">
        <v>76</v>
      </c>
      <c r="F596" s="276">
        <f t="shared" si="27"/>
        <v>2</v>
      </c>
      <c r="G596" s="276">
        <f t="shared" si="26"/>
        <v>37000</v>
      </c>
      <c r="H596" s="277">
        <f t="shared" si="28"/>
        <v>74000</v>
      </c>
      <c r="J596" s="209"/>
    </row>
    <row r="597" spans="3:10">
      <c r="C597" s="227" t="s">
        <v>777</v>
      </c>
      <c r="D597" s="230" t="s">
        <v>168</v>
      </c>
      <c r="E597" s="233" t="s">
        <v>26</v>
      </c>
      <c r="F597" s="276">
        <f t="shared" si="27"/>
        <v>0</v>
      </c>
      <c r="G597" s="276" t="str">
        <f t="shared" si="26"/>
        <v>0</v>
      </c>
      <c r="H597" s="277">
        <f t="shared" si="28"/>
        <v>0</v>
      </c>
      <c r="J597" s="209"/>
    </row>
    <row r="598" spans="3:10">
      <c r="C598" s="227" t="s">
        <v>778</v>
      </c>
      <c r="D598" s="321" t="s">
        <v>187</v>
      </c>
      <c r="E598" s="233" t="s">
        <v>76</v>
      </c>
      <c r="F598" s="276">
        <f t="shared" si="27"/>
        <v>0</v>
      </c>
      <c r="G598" s="276" t="str">
        <f t="shared" si="26"/>
        <v>0</v>
      </c>
      <c r="H598" s="277">
        <f t="shared" si="28"/>
        <v>0</v>
      </c>
      <c r="J598" s="209"/>
    </row>
    <row r="599" spans="3:10" ht="15.75" customHeight="1">
      <c r="C599" s="227" t="s">
        <v>73</v>
      </c>
      <c r="D599" s="321" t="s">
        <v>74</v>
      </c>
      <c r="E599" s="233" t="s">
        <v>4</v>
      </c>
      <c r="F599" s="276">
        <f t="shared" si="27"/>
        <v>0</v>
      </c>
      <c r="G599" s="276" t="str">
        <f t="shared" si="26"/>
        <v>0</v>
      </c>
      <c r="H599" s="277">
        <f t="shared" si="28"/>
        <v>0</v>
      </c>
      <c r="J599" s="209"/>
    </row>
    <row r="600" spans="3:10">
      <c r="C600" s="227" t="s">
        <v>887</v>
      </c>
      <c r="D600" s="253" t="s">
        <v>889</v>
      </c>
      <c r="E600" s="233" t="s">
        <v>4</v>
      </c>
      <c r="F600" s="276">
        <f t="shared" si="27"/>
        <v>1</v>
      </c>
      <c r="G600" s="276">
        <f t="shared" si="26"/>
        <v>265000</v>
      </c>
      <c r="H600" s="277">
        <f t="shared" si="28"/>
        <v>265000</v>
      </c>
      <c r="J600" s="209"/>
    </row>
    <row r="601" spans="3:10">
      <c r="C601" s="227" t="s">
        <v>779</v>
      </c>
      <c r="D601" s="230" t="s">
        <v>195</v>
      </c>
      <c r="E601" s="233" t="s">
        <v>75</v>
      </c>
      <c r="F601" s="276">
        <f t="shared" si="27"/>
        <v>0</v>
      </c>
      <c r="G601" s="276" t="str">
        <f t="shared" si="26"/>
        <v>0</v>
      </c>
      <c r="H601" s="277">
        <f t="shared" si="28"/>
        <v>0</v>
      </c>
      <c r="J601" s="209"/>
    </row>
    <row r="602" spans="3:10">
      <c r="C602" s="227" t="s">
        <v>113</v>
      </c>
      <c r="D602" s="321" t="s">
        <v>114</v>
      </c>
      <c r="E602" s="233" t="s">
        <v>115</v>
      </c>
      <c r="F602" s="276">
        <f t="shared" si="27"/>
        <v>0</v>
      </c>
      <c r="G602" s="276" t="str">
        <f t="shared" si="26"/>
        <v>0</v>
      </c>
      <c r="H602" s="277">
        <f t="shared" si="28"/>
        <v>0</v>
      </c>
      <c r="J602" s="209"/>
    </row>
    <row r="603" spans="3:10">
      <c r="C603" s="227" t="s">
        <v>780</v>
      </c>
      <c r="D603" s="230" t="s">
        <v>197</v>
      </c>
      <c r="E603" s="233" t="s">
        <v>75</v>
      </c>
      <c r="F603" s="276">
        <f t="shared" si="27"/>
        <v>0</v>
      </c>
      <c r="G603" s="276" t="str">
        <f t="shared" si="26"/>
        <v>0</v>
      </c>
      <c r="H603" s="277">
        <f t="shared" si="28"/>
        <v>0</v>
      </c>
      <c r="J603" s="209"/>
    </row>
    <row r="604" spans="3:10">
      <c r="C604" s="227" t="s">
        <v>781</v>
      </c>
      <c r="D604" s="230" t="s">
        <v>198</v>
      </c>
      <c r="E604" s="233" t="s">
        <v>75</v>
      </c>
      <c r="F604" s="276">
        <f t="shared" si="27"/>
        <v>0</v>
      </c>
      <c r="G604" s="276" t="str">
        <f t="shared" si="26"/>
        <v>0</v>
      </c>
      <c r="H604" s="277">
        <f t="shared" si="28"/>
        <v>0</v>
      </c>
      <c r="J604" s="209"/>
    </row>
    <row r="605" spans="3:10">
      <c r="C605" s="227" t="s">
        <v>782</v>
      </c>
      <c r="D605" s="230" t="s">
        <v>167</v>
      </c>
      <c r="E605" s="233" t="s">
        <v>75</v>
      </c>
      <c r="F605" s="276">
        <f t="shared" si="27"/>
        <v>0</v>
      </c>
      <c r="G605" s="276" t="str">
        <f t="shared" si="26"/>
        <v>0</v>
      </c>
      <c r="H605" s="277">
        <f t="shared" si="28"/>
        <v>0</v>
      </c>
      <c r="J605" s="209"/>
    </row>
    <row r="606" spans="3:10">
      <c r="C606" s="227" t="s">
        <v>783</v>
      </c>
      <c r="D606" s="230" t="s">
        <v>161</v>
      </c>
      <c r="E606" s="233" t="s">
        <v>75</v>
      </c>
      <c r="F606" s="276">
        <f t="shared" si="27"/>
        <v>1</v>
      </c>
      <c r="G606" s="276">
        <f t="shared" si="26"/>
        <v>130000</v>
      </c>
      <c r="H606" s="277">
        <f t="shared" si="28"/>
        <v>130000</v>
      </c>
      <c r="J606" s="209"/>
    </row>
    <row r="607" spans="3:10">
      <c r="C607" s="227" t="s">
        <v>111</v>
      </c>
      <c r="D607" s="226" t="s">
        <v>112</v>
      </c>
      <c r="E607" s="234" t="s">
        <v>75</v>
      </c>
      <c r="F607" s="276">
        <f t="shared" si="27"/>
        <v>0</v>
      </c>
      <c r="G607" s="276" t="str">
        <f t="shared" si="26"/>
        <v>0</v>
      </c>
      <c r="H607" s="277">
        <f t="shared" si="28"/>
        <v>0</v>
      </c>
      <c r="J607" s="209"/>
    </row>
    <row r="608" spans="3:10">
      <c r="C608" s="227" t="s">
        <v>573</v>
      </c>
      <c r="D608" s="226" t="s">
        <v>162</v>
      </c>
      <c r="E608" s="234" t="s">
        <v>75</v>
      </c>
      <c r="F608" s="276">
        <f t="shared" si="27"/>
        <v>0</v>
      </c>
      <c r="G608" s="276" t="str">
        <f t="shared" si="26"/>
        <v>0</v>
      </c>
      <c r="H608" s="277">
        <f t="shared" si="28"/>
        <v>0</v>
      </c>
      <c r="J608" s="209"/>
    </row>
    <row r="609" spans="3:10">
      <c r="C609" s="227" t="s">
        <v>774</v>
      </c>
      <c r="D609" s="322" t="s">
        <v>196</v>
      </c>
      <c r="E609" s="234" t="s">
        <v>48</v>
      </c>
      <c r="F609" s="276">
        <f t="shared" si="27"/>
        <v>6</v>
      </c>
      <c r="G609" s="276">
        <f t="shared" si="26"/>
        <v>32999.993333333332</v>
      </c>
      <c r="H609" s="277">
        <f t="shared" si="28"/>
        <v>197999.96</v>
      </c>
      <c r="J609" s="209"/>
    </row>
    <row r="610" spans="3:10">
      <c r="C610" s="227" t="s">
        <v>109</v>
      </c>
      <c r="D610" s="322" t="s">
        <v>110</v>
      </c>
      <c r="E610" s="234" t="s">
        <v>48</v>
      </c>
      <c r="F610" s="276">
        <f t="shared" si="27"/>
        <v>23</v>
      </c>
      <c r="G610" s="276">
        <f t="shared" si="26"/>
        <v>55004.086521739133</v>
      </c>
      <c r="H610" s="277">
        <f t="shared" si="28"/>
        <v>1265093.99</v>
      </c>
      <c r="J610" s="209"/>
    </row>
    <row r="611" spans="3:10">
      <c r="C611" s="225" t="s">
        <v>784</v>
      </c>
      <c r="D611" s="225" t="s">
        <v>169</v>
      </c>
      <c r="E611" s="225" t="s">
        <v>75</v>
      </c>
      <c r="F611" s="276">
        <f t="shared" si="27"/>
        <v>0</v>
      </c>
      <c r="G611" s="276" t="str">
        <f t="shared" si="26"/>
        <v>0</v>
      </c>
      <c r="H611" s="277">
        <f t="shared" si="28"/>
        <v>0</v>
      </c>
      <c r="J611" s="209"/>
    </row>
    <row r="612" spans="3:10">
      <c r="C612" s="225" t="s">
        <v>785</v>
      </c>
      <c r="D612" s="225" t="s">
        <v>163</v>
      </c>
      <c r="E612" s="225" t="s">
        <v>75</v>
      </c>
      <c r="F612" s="276">
        <f t="shared" si="27"/>
        <v>0</v>
      </c>
      <c r="G612" s="276" t="str">
        <f t="shared" si="26"/>
        <v>0</v>
      </c>
      <c r="H612" s="277">
        <f t="shared" si="28"/>
        <v>0</v>
      </c>
      <c r="J612" s="209"/>
    </row>
    <row r="613" spans="3:10">
      <c r="C613" s="225" t="s">
        <v>786</v>
      </c>
      <c r="D613" s="225" t="s">
        <v>186</v>
      </c>
      <c r="E613" s="225" t="s">
        <v>75</v>
      </c>
      <c r="F613" s="276">
        <f t="shared" si="27"/>
        <v>0</v>
      </c>
      <c r="G613" s="276" t="str">
        <f t="shared" si="26"/>
        <v>0</v>
      </c>
      <c r="H613" s="277">
        <f t="shared" si="28"/>
        <v>0</v>
      </c>
      <c r="J613" s="209"/>
    </row>
    <row r="614" spans="3:10">
      <c r="C614" s="225" t="s">
        <v>882</v>
      </c>
      <c r="D614" s="225" t="s">
        <v>892</v>
      </c>
      <c r="E614" s="225" t="s">
        <v>4</v>
      </c>
      <c r="F614" s="276">
        <f t="shared" si="27"/>
        <v>1</v>
      </c>
      <c r="G614" s="276">
        <f t="shared" si="26"/>
        <v>130000</v>
      </c>
      <c r="H614" s="277">
        <f t="shared" si="28"/>
        <v>130000</v>
      </c>
      <c r="J614" s="209"/>
    </row>
    <row r="615" spans="3:10">
      <c r="C615" s="225" t="s">
        <v>849</v>
      </c>
      <c r="D615" s="319" t="s">
        <v>850</v>
      </c>
      <c r="E615" s="225" t="s">
        <v>75</v>
      </c>
      <c r="F615" s="276">
        <f t="shared" si="27"/>
        <v>1</v>
      </c>
      <c r="G615" s="276">
        <f t="shared" si="26"/>
        <v>130000</v>
      </c>
      <c r="H615" s="277">
        <f t="shared" si="28"/>
        <v>130000</v>
      </c>
      <c r="J615" s="209"/>
    </row>
    <row r="616" spans="3:10">
      <c r="C616" s="225" t="s">
        <v>107</v>
      </c>
      <c r="D616" s="319" t="s">
        <v>108</v>
      </c>
      <c r="E616" s="225" t="s">
        <v>48</v>
      </c>
      <c r="F616" s="276">
        <f t="shared" si="27"/>
        <v>48</v>
      </c>
      <c r="G616" s="276">
        <f t="shared" si="26"/>
        <v>13636.31</v>
      </c>
      <c r="H616" s="277">
        <f t="shared" si="28"/>
        <v>654542.88</v>
      </c>
      <c r="J616" s="209"/>
    </row>
    <row r="617" spans="3:10">
      <c r="C617" s="225" t="s">
        <v>978</v>
      </c>
      <c r="D617" s="319" t="s">
        <v>993</v>
      </c>
      <c r="E617" s="225" t="s">
        <v>4</v>
      </c>
      <c r="F617" s="276">
        <f t="shared" si="27"/>
        <v>0</v>
      </c>
      <c r="G617" s="276" t="str">
        <f t="shared" si="26"/>
        <v>0</v>
      </c>
      <c r="H617" s="277">
        <f t="shared" si="28"/>
        <v>0</v>
      </c>
      <c r="J617" s="209"/>
    </row>
    <row r="618" spans="3:10">
      <c r="C618" s="225" t="s">
        <v>771</v>
      </c>
      <c r="D618" s="319" t="s">
        <v>159</v>
      </c>
      <c r="E618" s="225" t="s">
        <v>26</v>
      </c>
      <c r="F618" s="276">
        <f t="shared" si="27"/>
        <v>68</v>
      </c>
      <c r="G618" s="276">
        <f t="shared" si="26"/>
        <v>48077.882352941175</v>
      </c>
      <c r="H618" s="277">
        <f t="shared" si="28"/>
        <v>3269296</v>
      </c>
      <c r="J618" s="209"/>
    </row>
    <row r="619" spans="3:10">
      <c r="C619" s="227" t="s">
        <v>118</v>
      </c>
      <c r="D619" s="322" t="s">
        <v>119</v>
      </c>
      <c r="E619" s="234" t="s">
        <v>26</v>
      </c>
      <c r="F619" s="276">
        <f t="shared" si="27"/>
        <v>5</v>
      </c>
      <c r="G619" s="276">
        <f t="shared" si="26"/>
        <v>19990.919999999998</v>
      </c>
      <c r="H619" s="277">
        <f t="shared" si="28"/>
        <v>99954.599999999991</v>
      </c>
      <c r="J619" s="209"/>
    </row>
    <row r="620" spans="3:10">
      <c r="C620" s="227" t="s">
        <v>888</v>
      </c>
      <c r="D620" s="226" t="s">
        <v>120</v>
      </c>
      <c r="E620" s="234" t="s">
        <v>26</v>
      </c>
      <c r="F620" s="276">
        <f t="shared" si="27"/>
        <v>0</v>
      </c>
      <c r="G620" s="276" t="str">
        <f t="shared" si="26"/>
        <v>0</v>
      </c>
      <c r="H620" s="277">
        <f t="shared" si="28"/>
        <v>0</v>
      </c>
      <c r="J620" s="209"/>
    </row>
    <row r="621" spans="3:10">
      <c r="C621" s="253"/>
      <c r="D621" s="253"/>
      <c r="E621" s="234" t="s">
        <v>4</v>
      </c>
      <c r="F621" s="276">
        <f t="shared" si="27"/>
        <v>0</v>
      </c>
      <c r="G621" s="276" t="str">
        <f t="shared" si="26"/>
        <v>0</v>
      </c>
      <c r="H621" s="277">
        <f t="shared" si="28"/>
        <v>0</v>
      </c>
      <c r="J621" s="209"/>
    </row>
    <row r="622" spans="3:10">
      <c r="C622" s="227" t="s">
        <v>39</v>
      </c>
      <c r="D622" s="226" t="s">
        <v>40</v>
      </c>
      <c r="E622" s="234" t="s">
        <v>4</v>
      </c>
      <c r="F622" s="276">
        <f t="shared" si="27"/>
        <v>5</v>
      </c>
      <c r="G622" s="276">
        <f t="shared" si="26"/>
        <v>85000</v>
      </c>
      <c r="H622" s="277">
        <f t="shared" si="28"/>
        <v>425000</v>
      </c>
      <c r="J622" s="209"/>
    </row>
    <row r="623" spans="3:10">
      <c r="C623" s="227" t="s">
        <v>60</v>
      </c>
      <c r="D623" s="322" t="s">
        <v>61</v>
      </c>
      <c r="E623" s="234" t="s">
        <v>4</v>
      </c>
      <c r="F623" s="276">
        <f t="shared" si="27"/>
        <v>25</v>
      </c>
      <c r="G623" s="276">
        <f t="shared" si="26"/>
        <v>12500</v>
      </c>
      <c r="H623" s="277">
        <f t="shared" si="28"/>
        <v>312500</v>
      </c>
      <c r="J623" s="209"/>
    </row>
    <row r="624" spans="3:10">
      <c r="C624" s="227" t="s">
        <v>62</v>
      </c>
      <c r="D624" s="322" t="s">
        <v>63</v>
      </c>
      <c r="E624" s="234" t="s">
        <v>4</v>
      </c>
      <c r="F624" s="276">
        <f t="shared" si="27"/>
        <v>4</v>
      </c>
      <c r="G624" s="276">
        <f t="shared" si="26"/>
        <v>26000</v>
      </c>
      <c r="H624" s="277">
        <f t="shared" si="28"/>
        <v>104000</v>
      </c>
      <c r="J624" s="209"/>
    </row>
    <row r="625" spans="3:10">
      <c r="C625" s="227" t="s">
        <v>59</v>
      </c>
      <c r="D625" s="322" t="s">
        <v>15</v>
      </c>
      <c r="E625" s="234" t="s">
        <v>4</v>
      </c>
      <c r="F625" s="276">
        <f t="shared" si="27"/>
        <v>5</v>
      </c>
      <c r="G625" s="276">
        <f t="shared" si="26"/>
        <v>48714.436000000002</v>
      </c>
      <c r="H625" s="277">
        <f t="shared" si="28"/>
        <v>243572.18</v>
      </c>
      <c r="J625" s="209"/>
    </row>
    <row r="626" spans="3:10">
      <c r="C626" s="225" t="s">
        <v>787</v>
      </c>
      <c r="D626" s="225" t="s">
        <v>32</v>
      </c>
      <c r="E626" s="225" t="s">
        <v>4</v>
      </c>
      <c r="F626" s="276">
        <f t="shared" si="27"/>
        <v>0</v>
      </c>
      <c r="G626" s="276" t="str">
        <f t="shared" si="26"/>
        <v>0</v>
      </c>
      <c r="H626" s="277">
        <f t="shared" si="28"/>
        <v>0</v>
      </c>
      <c r="J626" s="209"/>
    </row>
    <row r="627" spans="3:10">
      <c r="C627" s="225" t="s">
        <v>788</v>
      </c>
      <c r="D627" s="226" t="s">
        <v>155</v>
      </c>
      <c r="E627" s="225" t="s">
        <v>4</v>
      </c>
      <c r="F627" s="276">
        <f t="shared" si="27"/>
        <v>0</v>
      </c>
      <c r="G627" s="276" t="str">
        <f t="shared" si="26"/>
        <v>0</v>
      </c>
      <c r="H627" s="277">
        <f t="shared" si="28"/>
        <v>0</v>
      </c>
      <c r="J627" s="209"/>
    </row>
    <row r="628" spans="3:10">
      <c r="C628" s="227" t="s">
        <v>57</v>
      </c>
      <c r="D628" s="226" t="s">
        <v>58</v>
      </c>
      <c r="E628" s="234" t="s">
        <v>4</v>
      </c>
      <c r="F628" s="276">
        <f t="shared" si="27"/>
        <v>2</v>
      </c>
      <c r="G628" s="276">
        <f t="shared" si="26"/>
        <v>700000</v>
      </c>
      <c r="H628" s="277">
        <f t="shared" si="28"/>
        <v>1400000</v>
      </c>
      <c r="J628" s="209"/>
    </row>
    <row r="629" spans="3:10">
      <c r="C629" s="227" t="s">
        <v>789</v>
      </c>
      <c r="D629" s="225" t="s">
        <v>156</v>
      </c>
      <c r="E629" s="225" t="s">
        <v>4</v>
      </c>
      <c r="F629" s="276">
        <f t="shared" si="27"/>
        <v>2</v>
      </c>
      <c r="G629" s="276">
        <f t="shared" si="26"/>
        <v>255493.29</v>
      </c>
      <c r="H629" s="277">
        <f t="shared" si="28"/>
        <v>510986.58</v>
      </c>
      <c r="J629" s="209"/>
    </row>
    <row r="630" spans="3:10">
      <c r="C630" s="227" t="s">
        <v>49</v>
      </c>
      <c r="D630" s="319" t="s">
        <v>50</v>
      </c>
      <c r="E630" s="225" t="s">
        <v>4</v>
      </c>
      <c r="F630" s="276">
        <f t="shared" si="27"/>
        <v>0</v>
      </c>
      <c r="G630" s="276" t="str">
        <f t="shared" si="26"/>
        <v>0</v>
      </c>
      <c r="H630" s="277">
        <f t="shared" si="28"/>
        <v>0</v>
      </c>
      <c r="J630" s="209"/>
    </row>
    <row r="631" spans="3:10">
      <c r="C631" s="227" t="s">
        <v>790</v>
      </c>
      <c r="D631" s="319" t="s">
        <v>157</v>
      </c>
      <c r="E631" s="225" t="s">
        <v>8</v>
      </c>
      <c r="F631" s="276">
        <f t="shared" si="27"/>
        <v>1</v>
      </c>
      <c r="G631" s="276">
        <f t="shared" si="26"/>
        <v>200000</v>
      </c>
      <c r="H631" s="277">
        <f t="shared" si="28"/>
        <v>200000</v>
      </c>
      <c r="J631" s="209"/>
    </row>
    <row r="632" spans="3:10" ht="17.25" customHeight="1">
      <c r="C632" s="227" t="s">
        <v>51</v>
      </c>
      <c r="D632" s="225" t="s">
        <v>52</v>
      </c>
      <c r="E632" s="225" t="s">
        <v>48</v>
      </c>
      <c r="F632" s="276">
        <f t="shared" si="27"/>
        <v>0</v>
      </c>
      <c r="G632" s="276" t="str">
        <f t="shared" si="26"/>
        <v>0</v>
      </c>
      <c r="H632" s="277">
        <f t="shared" si="28"/>
        <v>0</v>
      </c>
      <c r="J632" s="209"/>
    </row>
    <row r="633" spans="3:10" ht="16.5" customHeight="1">
      <c r="C633" s="227" t="s">
        <v>791</v>
      </c>
      <c r="D633" s="225" t="s">
        <v>192</v>
      </c>
      <c r="E633" s="225" t="s">
        <v>48</v>
      </c>
      <c r="F633" s="276">
        <f t="shared" si="27"/>
        <v>0</v>
      </c>
      <c r="G633" s="276" t="str">
        <f t="shared" si="26"/>
        <v>0</v>
      </c>
      <c r="H633" s="277">
        <f t="shared" si="28"/>
        <v>0</v>
      </c>
      <c r="J633" s="209"/>
    </row>
    <row r="634" spans="3:10">
      <c r="C634" s="227" t="s">
        <v>53</v>
      </c>
      <c r="D634" s="225" t="s">
        <v>54</v>
      </c>
      <c r="E634" s="225" t="s">
        <v>4</v>
      </c>
      <c r="F634" s="276">
        <f t="shared" si="27"/>
        <v>0</v>
      </c>
      <c r="G634" s="276" t="str">
        <f t="shared" si="26"/>
        <v>0</v>
      </c>
      <c r="H634" s="277">
        <f t="shared" si="28"/>
        <v>0</v>
      </c>
      <c r="J634" s="209"/>
    </row>
    <row r="635" spans="3:10">
      <c r="C635" s="227" t="s">
        <v>792</v>
      </c>
      <c r="D635" s="225" t="s">
        <v>193</v>
      </c>
      <c r="E635" s="225" t="s">
        <v>4</v>
      </c>
      <c r="F635" s="276">
        <f t="shared" si="27"/>
        <v>0</v>
      </c>
      <c r="G635" s="276" t="str">
        <f t="shared" si="26"/>
        <v>0</v>
      </c>
      <c r="H635" s="277">
        <f t="shared" si="28"/>
        <v>0</v>
      </c>
      <c r="J635" s="209"/>
    </row>
    <row r="636" spans="3:10">
      <c r="C636" s="227" t="s">
        <v>45</v>
      </c>
      <c r="D636" s="225" t="s">
        <v>46</v>
      </c>
      <c r="E636" s="225" t="s">
        <v>4</v>
      </c>
      <c r="F636" s="276">
        <f t="shared" si="27"/>
        <v>0</v>
      </c>
      <c r="G636" s="276" t="str">
        <f t="shared" si="26"/>
        <v>0</v>
      </c>
      <c r="H636" s="277">
        <f t="shared" si="28"/>
        <v>0</v>
      </c>
      <c r="J636" s="209"/>
    </row>
    <row r="637" spans="3:10">
      <c r="C637" s="227" t="s">
        <v>43</v>
      </c>
      <c r="D637" s="225" t="s">
        <v>44</v>
      </c>
      <c r="E637" s="225" t="s">
        <v>4</v>
      </c>
      <c r="F637" s="276">
        <f t="shared" si="27"/>
        <v>0</v>
      </c>
      <c r="G637" s="276" t="str">
        <f t="shared" si="26"/>
        <v>0</v>
      </c>
      <c r="H637" s="277">
        <f t="shared" si="28"/>
        <v>0</v>
      </c>
      <c r="J637" s="209"/>
    </row>
    <row r="638" spans="3:10" ht="15" customHeight="1">
      <c r="C638" s="227" t="s">
        <v>41</v>
      </c>
      <c r="D638" s="225" t="s">
        <v>42</v>
      </c>
      <c r="E638" s="225" t="s">
        <v>4</v>
      </c>
      <c r="F638" s="276">
        <f t="shared" si="27"/>
        <v>0</v>
      </c>
      <c r="G638" s="276" t="str">
        <f t="shared" si="26"/>
        <v>0</v>
      </c>
      <c r="H638" s="277">
        <f t="shared" si="28"/>
        <v>0</v>
      </c>
      <c r="J638" s="209"/>
    </row>
    <row r="639" spans="3:10" ht="15" customHeight="1">
      <c r="C639" s="227" t="s">
        <v>793</v>
      </c>
      <c r="D639" s="225" t="s">
        <v>194</v>
      </c>
      <c r="E639" s="225" t="s">
        <v>4</v>
      </c>
      <c r="F639" s="276">
        <f t="shared" si="27"/>
        <v>0</v>
      </c>
      <c r="G639" s="276" t="str">
        <f t="shared" si="26"/>
        <v>0</v>
      </c>
      <c r="H639" s="277">
        <f t="shared" si="28"/>
        <v>0</v>
      </c>
      <c r="J639" s="209"/>
    </row>
    <row r="640" spans="3:10">
      <c r="C640" s="227" t="s">
        <v>770</v>
      </c>
      <c r="D640" s="319" t="s">
        <v>16</v>
      </c>
      <c r="E640" s="225" t="s">
        <v>4</v>
      </c>
      <c r="F640" s="276">
        <f t="shared" si="27"/>
        <v>0</v>
      </c>
      <c r="G640" s="276" t="str">
        <f t="shared" si="26"/>
        <v>0</v>
      </c>
      <c r="H640" s="277">
        <f t="shared" si="28"/>
        <v>0</v>
      </c>
      <c r="J640" s="209"/>
    </row>
    <row r="641" spans="3:10">
      <c r="C641" s="227" t="s">
        <v>794</v>
      </c>
      <c r="D641" s="225" t="s">
        <v>158</v>
      </c>
      <c r="E641" s="225" t="s">
        <v>8</v>
      </c>
      <c r="F641" s="276">
        <f t="shared" si="27"/>
        <v>0</v>
      </c>
      <c r="G641" s="276" t="str">
        <f t="shared" si="26"/>
        <v>0</v>
      </c>
      <c r="H641" s="277">
        <f t="shared" si="28"/>
        <v>0</v>
      </c>
      <c r="J641" s="209"/>
    </row>
    <row r="642" spans="3:10">
      <c r="C642" s="227" t="s">
        <v>795</v>
      </c>
      <c r="D642" s="230" t="s">
        <v>154</v>
      </c>
      <c r="E642" s="233" t="s">
        <v>4</v>
      </c>
      <c r="F642" s="276">
        <f t="shared" si="27"/>
        <v>0</v>
      </c>
      <c r="G642" s="276" t="str">
        <f t="shared" si="26"/>
        <v>0</v>
      </c>
      <c r="H642" s="277">
        <f t="shared" si="28"/>
        <v>0</v>
      </c>
      <c r="J642" s="209"/>
    </row>
    <row r="643" spans="3:10">
      <c r="C643" s="227" t="s">
        <v>69</v>
      </c>
      <c r="D643" s="321" t="s">
        <v>70</v>
      </c>
      <c r="E643" s="233" t="s">
        <v>4</v>
      </c>
      <c r="F643" s="276">
        <f t="shared" si="27"/>
        <v>0</v>
      </c>
      <c r="G643" s="276" t="str">
        <f t="shared" si="26"/>
        <v>0</v>
      </c>
      <c r="H643" s="277">
        <f t="shared" si="28"/>
        <v>0</v>
      </c>
      <c r="J643" s="209"/>
    </row>
    <row r="644" spans="3:10">
      <c r="C644" s="227" t="s">
        <v>47</v>
      </c>
      <c r="D644" s="321" t="s">
        <v>727</v>
      </c>
      <c r="E644" s="233" t="s">
        <v>4</v>
      </c>
      <c r="F644" s="276">
        <f t="shared" si="27"/>
        <v>4</v>
      </c>
      <c r="G644" s="276">
        <f t="shared" si="26"/>
        <v>94330.587499999994</v>
      </c>
      <c r="H644" s="277">
        <f t="shared" si="28"/>
        <v>377322.35</v>
      </c>
      <c r="J644" s="209"/>
    </row>
    <row r="645" spans="3:10">
      <c r="C645" s="227" t="s">
        <v>55</v>
      </c>
      <c r="D645" s="230" t="s">
        <v>56</v>
      </c>
      <c r="E645" s="233" t="s">
        <v>4</v>
      </c>
      <c r="F645" s="276">
        <f t="shared" si="27"/>
        <v>0</v>
      </c>
      <c r="G645" s="276" t="str">
        <f t="shared" si="26"/>
        <v>0</v>
      </c>
      <c r="H645" s="277">
        <f t="shared" si="28"/>
        <v>0</v>
      </c>
      <c r="J645" s="209"/>
    </row>
    <row r="646" spans="3:10" ht="18.75" customHeight="1">
      <c r="C646" s="227" t="s">
        <v>796</v>
      </c>
      <c r="D646" s="230" t="s">
        <v>171</v>
      </c>
      <c r="E646" s="233" t="s">
        <v>4</v>
      </c>
      <c r="F646" s="276">
        <f t="shared" si="27"/>
        <v>0</v>
      </c>
      <c r="G646" s="276" t="str">
        <f t="shared" si="26"/>
        <v>0</v>
      </c>
      <c r="H646" s="277">
        <f t="shared" si="28"/>
        <v>0</v>
      </c>
      <c r="J646" s="209"/>
    </row>
    <row r="647" spans="3:10">
      <c r="C647" s="227" t="s">
        <v>121</v>
      </c>
      <c r="D647" s="230" t="s">
        <v>122</v>
      </c>
      <c r="E647" s="233" t="s">
        <v>4</v>
      </c>
      <c r="F647" s="276">
        <f t="shared" si="27"/>
        <v>10</v>
      </c>
      <c r="G647" s="276">
        <f t="shared" si="26"/>
        <v>81199.98000000001</v>
      </c>
      <c r="H647" s="277">
        <f t="shared" si="28"/>
        <v>811999.8</v>
      </c>
      <c r="J647" s="209"/>
    </row>
    <row r="648" spans="3:10" ht="15.75" customHeight="1">
      <c r="C648" s="227" t="s">
        <v>797</v>
      </c>
      <c r="D648" s="230" t="s">
        <v>189</v>
      </c>
      <c r="E648" s="233" t="s">
        <v>4</v>
      </c>
      <c r="F648" s="276">
        <f t="shared" si="27"/>
        <v>10</v>
      </c>
      <c r="G648" s="276">
        <f t="shared" ref="G648:G712" si="29">IF(F648,H648/F648,"0")</f>
        <v>70000</v>
      </c>
      <c r="H648" s="277">
        <f t="shared" si="28"/>
        <v>700000</v>
      </c>
      <c r="J648" s="209"/>
    </row>
    <row r="649" spans="3:10" ht="18" customHeight="1">
      <c r="C649" s="227" t="s">
        <v>798</v>
      </c>
      <c r="D649" s="230" t="s">
        <v>145</v>
      </c>
      <c r="E649" s="233" t="s">
        <v>29</v>
      </c>
      <c r="F649" s="276">
        <f t="shared" si="27"/>
        <v>0</v>
      </c>
      <c r="G649" s="276" t="str">
        <f t="shared" si="29"/>
        <v>0</v>
      </c>
      <c r="H649" s="277">
        <f t="shared" si="28"/>
        <v>0</v>
      </c>
      <c r="J649" s="209"/>
    </row>
    <row r="650" spans="3:10" ht="18" customHeight="1">
      <c r="C650" s="227" t="s">
        <v>799</v>
      </c>
      <c r="D650" s="230" t="s">
        <v>170</v>
      </c>
      <c r="E650" s="233" t="s">
        <v>4</v>
      </c>
      <c r="F650" s="276">
        <f t="shared" si="27"/>
        <v>0</v>
      </c>
      <c r="G650" s="276" t="str">
        <f t="shared" si="29"/>
        <v>0</v>
      </c>
      <c r="H650" s="277">
        <f t="shared" si="28"/>
        <v>0</v>
      </c>
      <c r="J650" s="209"/>
    </row>
    <row r="651" spans="3:10">
      <c r="C651" s="227" t="s">
        <v>800</v>
      </c>
      <c r="D651" s="228" t="s">
        <v>172</v>
      </c>
      <c r="E651" s="231" t="s">
        <v>4</v>
      </c>
      <c r="F651" s="276">
        <f t="shared" si="27"/>
        <v>0</v>
      </c>
      <c r="G651" s="276" t="str">
        <f t="shared" si="29"/>
        <v>0</v>
      </c>
      <c r="H651" s="277">
        <f t="shared" si="28"/>
        <v>0</v>
      </c>
      <c r="J651" s="209"/>
    </row>
    <row r="652" spans="3:10">
      <c r="C652" s="227" t="s">
        <v>801</v>
      </c>
      <c r="D652" s="230" t="s">
        <v>173</v>
      </c>
      <c r="E652" s="233" t="s">
        <v>75</v>
      </c>
      <c r="F652" s="276">
        <f t="shared" si="27"/>
        <v>0</v>
      </c>
      <c r="G652" s="276" t="str">
        <f t="shared" si="29"/>
        <v>0</v>
      </c>
      <c r="H652" s="277">
        <f t="shared" si="28"/>
        <v>0</v>
      </c>
      <c r="J652" s="209"/>
    </row>
    <row r="653" spans="3:10">
      <c r="C653" s="227" t="s">
        <v>802</v>
      </c>
      <c r="D653" s="228" t="s">
        <v>174</v>
      </c>
      <c r="E653" s="226" t="s">
        <v>75</v>
      </c>
      <c r="F653" s="276">
        <f t="shared" si="27"/>
        <v>4</v>
      </c>
      <c r="G653" s="276">
        <f t="shared" si="29"/>
        <v>280000</v>
      </c>
      <c r="H653" s="277">
        <f t="shared" si="28"/>
        <v>1120000</v>
      </c>
      <c r="J653" s="209"/>
    </row>
    <row r="654" spans="3:10">
      <c r="C654" s="227" t="s">
        <v>803</v>
      </c>
      <c r="D654" s="230" t="s">
        <v>199</v>
      </c>
      <c r="E654" s="233" t="s">
        <v>75</v>
      </c>
      <c r="F654" s="276">
        <f t="shared" si="27"/>
        <v>0</v>
      </c>
      <c r="G654" s="276" t="str">
        <f t="shared" si="29"/>
        <v>0</v>
      </c>
      <c r="H654" s="277">
        <f t="shared" si="28"/>
        <v>0</v>
      </c>
      <c r="J654" s="209"/>
    </row>
    <row r="655" spans="3:10" ht="14.25" customHeight="1">
      <c r="C655" s="225"/>
      <c r="D655" s="225" t="s">
        <v>474</v>
      </c>
      <c r="E655" s="225"/>
      <c r="F655" s="276">
        <f t="shared" ref="F655:F719" si="30">SUMIF($C$6:$C$519,C655,$F$6:$F$519)</f>
        <v>0</v>
      </c>
      <c r="G655" s="276" t="str">
        <f t="shared" si="29"/>
        <v>0</v>
      </c>
      <c r="H655" s="277">
        <f t="shared" ref="H655:H719" si="31">SUMIF($C$6:$C$519,C655,$H$6:$H$519)</f>
        <v>0</v>
      </c>
      <c r="J655" s="209"/>
    </row>
    <row r="656" spans="3:10" ht="15" customHeight="1">
      <c r="C656" s="227"/>
      <c r="D656" s="230" t="s">
        <v>731</v>
      </c>
      <c r="E656" s="235"/>
      <c r="F656" s="276">
        <f t="shared" si="30"/>
        <v>0</v>
      </c>
      <c r="G656" s="276" t="str">
        <f t="shared" si="29"/>
        <v>0</v>
      </c>
      <c r="H656" s="277">
        <f t="shared" si="31"/>
        <v>0</v>
      </c>
      <c r="J656" s="209"/>
    </row>
    <row r="657" spans="3:10">
      <c r="C657" s="227">
        <v>40201077</v>
      </c>
      <c r="D657" s="230" t="s">
        <v>206</v>
      </c>
      <c r="E657" s="233" t="s">
        <v>27</v>
      </c>
      <c r="F657" s="276">
        <f t="shared" si="30"/>
        <v>0</v>
      </c>
      <c r="G657" s="276" t="str">
        <f t="shared" si="29"/>
        <v>0</v>
      </c>
      <c r="H657" s="277">
        <f t="shared" si="31"/>
        <v>0</v>
      </c>
      <c r="J657" s="209"/>
    </row>
    <row r="658" spans="3:10">
      <c r="C658" s="227">
        <v>40202003</v>
      </c>
      <c r="D658" s="230" t="s">
        <v>292</v>
      </c>
      <c r="E658" s="233" t="s">
        <v>28</v>
      </c>
      <c r="F658" s="276">
        <f t="shared" si="30"/>
        <v>0</v>
      </c>
      <c r="G658" s="276" t="str">
        <f t="shared" si="29"/>
        <v>0</v>
      </c>
      <c r="H658" s="277">
        <f t="shared" si="31"/>
        <v>0</v>
      </c>
      <c r="J658" s="209"/>
    </row>
    <row r="659" spans="3:10">
      <c r="C659" s="227">
        <v>40305002</v>
      </c>
      <c r="D659" s="230" t="s">
        <v>990</v>
      </c>
      <c r="E659" s="233" t="s">
        <v>28</v>
      </c>
      <c r="F659" s="276">
        <f t="shared" si="30"/>
        <v>0</v>
      </c>
      <c r="G659" s="276" t="str">
        <f t="shared" si="29"/>
        <v>0</v>
      </c>
      <c r="H659" s="277">
        <f t="shared" si="31"/>
        <v>0</v>
      </c>
      <c r="J659" s="209"/>
    </row>
    <row r="660" spans="3:10">
      <c r="C660" s="227">
        <v>40305016</v>
      </c>
      <c r="D660" s="228" t="s">
        <v>293</v>
      </c>
      <c r="E660" s="231" t="s">
        <v>31</v>
      </c>
      <c r="F660" s="276">
        <f t="shared" si="30"/>
        <v>0</v>
      </c>
      <c r="G660" s="276" t="str">
        <f t="shared" si="29"/>
        <v>0</v>
      </c>
      <c r="H660" s="277">
        <f t="shared" si="31"/>
        <v>0</v>
      </c>
      <c r="J660" s="209"/>
    </row>
    <row r="661" spans="3:10">
      <c r="C661" s="227">
        <v>40305019</v>
      </c>
      <c r="D661" s="320" t="s">
        <v>295</v>
      </c>
      <c r="E661" s="231" t="s">
        <v>27</v>
      </c>
      <c r="F661" s="276">
        <f t="shared" si="30"/>
        <v>200</v>
      </c>
      <c r="G661" s="276">
        <f t="shared" si="29"/>
        <v>501.32</v>
      </c>
      <c r="H661" s="277">
        <f t="shared" si="31"/>
        <v>100264</v>
      </c>
      <c r="J661" s="209"/>
    </row>
    <row r="662" spans="3:10">
      <c r="C662" s="227">
        <v>40305010</v>
      </c>
      <c r="D662" s="321" t="s">
        <v>294</v>
      </c>
      <c r="E662" s="233" t="s">
        <v>27</v>
      </c>
      <c r="F662" s="276">
        <f t="shared" si="30"/>
        <v>0</v>
      </c>
      <c r="G662" s="276" t="str">
        <f t="shared" si="29"/>
        <v>0</v>
      </c>
      <c r="H662" s="277">
        <f t="shared" si="31"/>
        <v>0</v>
      </c>
      <c r="J662" s="209"/>
    </row>
    <row r="663" spans="3:10">
      <c r="C663" s="227" t="s">
        <v>551</v>
      </c>
      <c r="D663" s="230" t="s">
        <v>552</v>
      </c>
      <c r="E663" s="233" t="s">
        <v>27</v>
      </c>
      <c r="F663" s="276">
        <f t="shared" si="30"/>
        <v>0</v>
      </c>
      <c r="G663" s="276" t="str">
        <f t="shared" si="29"/>
        <v>0</v>
      </c>
      <c r="H663" s="277">
        <f t="shared" si="31"/>
        <v>0</v>
      </c>
      <c r="J663" s="209"/>
    </row>
    <row r="664" spans="3:10">
      <c r="C664" s="227" t="s">
        <v>207</v>
      </c>
      <c r="D664" s="230" t="s">
        <v>208</v>
      </c>
      <c r="E664" s="233" t="s">
        <v>4</v>
      </c>
      <c r="F664" s="276">
        <f t="shared" si="30"/>
        <v>0</v>
      </c>
      <c r="G664" s="276" t="str">
        <f t="shared" si="29"/>
        <v>0</v>
      </c>
      <c r="H664" s="277">
        <f t="shared" si="31"/>
        <v>0</v>
      </c>
      <c r="J664" s="209"/>
    </row>
    <row r="665" spans="3:10" ht="33">
      <c r="C665" s="227" t="s">
        <v>209</v>
      </c>
      <c r="D665" s="321" t="s">
        <v>210</v>
      </c>
      <c r="E665" s="233" t="s">
        <v>4</v>
      </c>
      <c r="F665" s="276">
        <f t="shared" si="30"/>
        <v>19</v>
      </c>
      <c r="G665" s="276">
        <f t="shared" si="29"/>
        <v>49011.583684210527</v>
      </c>
      <c r="H665" s="277">
        <f t="shared" si="31"/>
        <v>931220.09000000008</v>
      </c>
      <c r="J665" s="209"/>
    </row>
    <row r="666" spans="3:10">
      <c r="C666" s="227" t="s">
        <v>211</v>
      </c>
      <c r="D666" s="321" t="s">
        <v>212</v>
      </c>
      <c r="E666" s="233" t="s">
        <v>4</v>
      </c>
      <c r="F666" s="276">
        <f t="shared" si="30"/>
        <v>11</v>
      </c>
      <c r="G666" s="276">
        <f t="shared" si="29"/>
        <v>48998.394545454554</v>
      </c>
      <c r="H666" s="277">
        <f t="shared" si="31"/>
        <v>538982.34000000008</v>
      </c>
      <c r="J666" s="209"/>
    </row>
    <row r="667" spans="3:10">
      <c r="C667" s="227" t="s">
        <v>213</v>
      </c>
      <c r="D667" s="230" t="s">
        <v>214</v>
      </c>
      <c r="E667" s="233" t="s">
        <v>4</v>
      </c>
      <c r="F667" s="276">
        <f t="shared" si="30"/>
        <v>0</v>
      </c>
      <c r="G667" s="276" t="str">
        <f t="shared" si="29"/>
        <v>0</v>
      </c>
      <c r="H667" s="277">
        <f t="shared" si="31"/>
        <v>0</v>
      </c>
      <c r="J667" s="209"/>
    </row>
    <row r="668" spans="3:10">
      <c r="C668" s="227" t="s">
        <v>215</v>
      </c>
      <c r="D668" s="230" t="s">
        <v>216</v>
      </c>
      <c r="E668" s="233" t="s">
        <v>4</v>
      </c>
      <c r="F668" s="276">
        <f t="shared" si="30"/>
        <v>0</v>
      </c>
      <c r="G668" s="276" t="str">
        <f t="shared" si="29"/>
        <v>0</v>
      </c>
      <c r="H668" s="277">
        <f t="shared" si="31"/>
        <v>0</v>
      </c>
      <c r="J668" s="209"/>
    </row>
    <row r="669" spans="3:10">
      <c r="C669" s="227" t="s">
        <v>217</v>
      </c>
      <c r="D669" s="230" t="s">
        <v>218</v>
      </c>
      <c r="E669" s="233" t="s">
        <v>4</v>
      </c>
      <c r="F669" s="276">
        <f t="shared" si="30"/>
        <v>3</v>
      </c>
      <c r="G669" s="276">
        <f t="shared" si="29"/>
        <v>46603.276666666672</v>
      </c>
      <c r="H669" s="277">
        <f t="shared" si="31"/>
        <v>139809.83000000002</v>
      </c>
      <c r="J669" s="209"/>
    </row>
    <row r="670" spans="3:10">
      <c r="C670" s="227" t="s">
        <v>219</v>
      </c>
      <c r="D670" s="230" t="s">
        <v>220</v>
      </c>
      <c r="E670" s="233" t="s">
        <v>4</v>
      </c>
      <c r="F670" s="276">
        <f t="shared" si="30"/>
        <v>0</v>
      </c>
      <c r="G670" s="276" t="str">
        <f t="shared" si="29"/>
        <v>0</v>
      </c>
      <c r="H670" s="277">
        <f t="shared" si="31"/>
        <v>0</v>
      </c>
      <c r="J670" s="209"/>
    </row>
    <row r="671" spans="3:10">
      <c r="C671" s="227" t="s">
        <v>221</v>
      </c>
      <c r="D671" s="230" t="s">
        <v>222</v>
      </c>
      <c r="E671" s="233" t="s">
        <v>4</v>
      </c>
      <c r="F671" s="276">
        <f t="shared" si="30"/>
        <v>0</v>
      </c>
      <c r="G671" s="276" t="str">
        <f t="shared" si="29"/>
        <v>0</v>
      </c>
      <c r="H671" s="277">
        <f t="shared" si="31"/>
        <v>0</v>
      </c>
      <c r="J671" s="209"/>
    </row>
    <row r="672" spans="3:10">
      <c r="C672" s="227" t="s">
        <v>223</v>
      </c>
      <c r="D672" s="321" t="s">
        <v>224</v>
      </c>
      <c r="E672" s="233" t="s">
        <v>4</v>
      </c>
      <c r="F672" s="276">
        <f t="shared" si="30"/>
        <v>8</v>
      </c>
      <c r="G672" s="276">
        <f t="shared" si="29"/>
        <v>49000.006250000006</v>
      </c>
      <c r="H672" s="277">
        <f t="shared" si="31"/>
        <v>392000.05000000005</v>
      </c>
      <c r="J672" s="209"/>
    </row>
    <row r="673" spans="3:10">
      <c r="C673" s="227" t="s">
        <v>225</v>
      </c>
      <c r="D673" s="230" t="s">
        <v>226</v>
      </c>
      <c r="E673" s="233" t="s">
        <v>4</v>
      </c>
      <c r="F673" s="276">
        <f t="shared" si="30"/>
        <v>1</v>
      </c>
      <c r="G673" s="276">
        <f t="shared" si="29"/>
        <v>49000.03</v>
      </c>
      <c r="H673" s="277">
        <f t="shared" si="31"/>
        <v>49000.03</v>
      </c>
      <c r="J673" s="209"/>
    </row>
    <row r="674" spans="3:10">
      <c r="C674" s="227" t="s">
        <v>227</v>
      </c>
      <c r="D674" s="230" t="s">
        <v>228</v>
      </c>
      <c r="E674" s="233" t="s">
        <v>4</v>
      </c>
      <c r="F674" s="276">
        <f t="shared" si="30"/>
        <v>0</v>
      </c>
      <c r="G674" s="276" t="str">
        <f t="shared" si="29"/>
        <v>0</v>
      </c>
      <c r="H674" s="277">
        <f t="shared" si="31"/>
        <v>0</v>
      </c>
      <c r="J674" s="209"/>
    </row>
    <row r="675" spans="3:10">
      <c r="C675" s="227" t="s">
        <v>229</v>
      </c>
      <c r="D675" s="230" t="s">
        <v>230</v>
      </c>
      <c r="E675" s="233" t="s">
        <v>4</v>
      </c>
      <c r="F675" s="276">
        <f t="shared" si="30"/>
        <v>0</v>
      </c>
      <c r="G675" s="276" t="str">
        <f t="shared" si="29"/>
        <v>0</v>
      </c>
      <c r="H675" s="277">
        <f t="shared" si="31"/>
        <v>0</v>
      </c>
      <c r="J675" s="209"/>
    </row>
    <row r="676" spans="3:10">
      <c r="C676" s="278" t="s">
        <v>231</v>
      </c>
      <c r="D676" s="283" t="s">
        <v>232</v>
      </c>
      <c r="E676" s="279" t="s">
        <v>4</v>
      </c>
      <c r="F676" s="276">
        <f t="shared" si="30"/>
        <v>0</v>
      </c>
      <c r="G676" s="276" t="str">
        <f t="shared" si="29"/>
        <v>0</v>
      </c>
      <c r="H676" s="277">
        <f t="shared" si="31"/>
        <v>0</v>
      </c>
      <c r="I676" s="265"/>
      <c r="J676" s="209"/>
    </row>
    <row r="677" spans="3:10">
      <c r="C677" s="278" t="s">
        <v>233</v>
      </c>
      <c r="D677" s="279" t="s">
        <v>234</v>
      </c>
      <c r="E677" s="279" t="s">
        <v>4</v>
      </c>
      <c r="F677" s="276">
        <f t="shared" si="30"/>
        <v>0</v>
      </c>
      <c r="G677" s="276" t="str">
        <f t="shared" si="29"/>
        <v>0</v>
      </c>
      <c r="H677" s="277">
        <f t="shared" si="31"/>
        <v>0</v>
      </c>
      <c r="J677" s="209"/>
    </row>
    <row r="678" spans="3:10">
      <c r="C678" s="278" t="s">
        <v>904</v>
      </c>
      <c r="D678" s="279" t="s">
        <v>334</v>
      </c>
      <c r="E678" s="279" t="s">
        <v>4</v>
      </c>
      <c r="F678" s="276">
        <f t="shared" si="30"/>
        <v>0</v>
      </c>
      <c r="G678" s="276" t="str">
        <f t="shared" si="29"/>
        <v>0</v>
      </c>
      <c r="H678" s="277">
        <f t="shared" si="31"/>
        <v>0</v>
      </c>
      <c r="J678" s="209"/>
    </row>
    <row r="679" spans="3:10">
      <c r="C679" s="278" t="s">
        <v>335</v>
      </c>
      <c r="D679" s="279" t="s">
        <v>336</v>
      </c>
      <c r="E679" s="279" t="s">
        <v>4</v>
      </c>
      <c r="F679" s="276">
        <f t="shared" si="30"/>
        <v>0</v>
      </c>
      <c r="G679" s="276" t="str">
        <f t="shared" si="29"/>
        <v>0</v>
      </c>
      <c r="H679" s="277">
        <f t="shared" si="31"/>
        <v>0</v>
      </c>
      <c r="J679" s="209"/>
    </row>
    <row r="680" spans="3:10">
      <c r="C680" s="278" t="s">
        <v>235</v>
      </c>
      <c r="D680" s="283" t="s">
        <v>236</v>
      </c>
      <c r="E680" s="279" t="s">
        <v>413</v>
      </c>
      <c r="F680" s="276">
        <f t="shared" si="30"/>
        <v>2</v>
      </c>
      <c r="G680" s="276">
        <f t="shared" si="29"/>
        <v>138338.51</v>
      </c>
      <c r="H680" s="277">
        <f t="shared" si="31"/>
        <v>276677.02</v>
      </c>
      <c r="J680" s="209"/>
    </row>
    <row r="681" spans="3:10">
      <c r="C681" s="278" t="s">
        <v>924</v>
      </c>
      <c r="D681" s="279" t="s">
        <v>338</v>
      </c>
      <c r="E681" s="279" t="s">
        <v>237</v>
      </c>
      <c r="F681" s="276">
        <f t="shared" si="30"/>
        <v>0</v>
      </c>
      <c r="G681" s="276" t="str">
        <f t="shared" si="29"/>
        <v>0</v>
      </c>
      <c r="H681" s="277">
        <f t="shared" si="31"/>
        <v>0</v>
      </c>
      <c r="J681" s="209"/>
    </row>
    <row r="682" spans="3:10">
      <c r="C682" s="278" t="s">
        <v>920</v>
      </c>
      <c r="D682" s="279" t="s">
        <v>313</v>
      </c>
      <c r="E682" s="279" t="s">
        <v>237</v>
      </c>
      <c r="F682" s="276">
        <f t="shared" si="30"/>
        <v>0</v>
      </c>
      <c r="G682" s="276" t="str">
        <f t="shared" si="29"/>
        <v>0</v>
      </c>
      <c r="H682" s="277">
        <f t="shared" si="31"/>
        <v>0</v>
      </c>
      <c r="J682" s="209"/>
    </row>
    <row r="683" spans="3:10">
      <c r="C683" s="278" t="s">
        <v>890</v>
      </c>
      <c r="D683" s="253" t="s">
        <v>891</v>
      </c>
      <c r="E683" s="279" t="s">
        <v>4</v>
      </c>
      <c r="F683" s="276">
        <f t="shared" si="30"/>
        <v>0</v>
      </c>
      <c r="G683" s="276" t="str">
        <f t="shared" si="29"/>
        <v>0</v>
      </c>
      <c r="H683" s="277">
        <f t="shared" si="31"/>
        <v>0</v>
      </c>
      <c r="J683" s="209"/>
    </row>
    <row r="684" spans="3:10">
      <c r="C684" s="278" t="s">
        <v>804</v>
      </c>
      <c r="D684" s="283" t="s">
        <v>331</v>
      </c>
      <c r="E684" s="279" t="s">
        <v>31</v>
      </c>
      <c r="F684" s="276">
        <f t="shared" si="30"/>
        <v>0</v>
      </c>
      <c r="G684" s="276" t="str">
        <f t="shared" si="29"/>
        <v>0</v>
      </c>
      <c r="H684" s="277">
        <f t="shared" si="31"/>
        <v>0</v>
      </c>
      <c r="J684" s="209"/>
    </row>
    <row r="685" spans="3:10">
      <c r="C685" s="278" t="s">
        <v>810</v>
      </c>
      <c r="D685" s="283" t="s">
        <v>312</v>
      </c>
      <c r="E685" s="279" t="s">
        <v>31</v>
      </c>
      <c r="F685" s="276">
        <f t="shared" si="30"/>
        <v>1</v>
      </c>
      <c r="G685" s="276">
        <f t="shared" si="29"/>
        <v>250000</v>
      </c>
      <c r="H685" s="277">
        <f t="shared" si="31"/>
        <v>250000</v>
      </c>
      <c r="J685" s="209"/>
    </row>
    <row r="686" spans="3:10">
      <c r="C686" s="278" t="s">
        <v>238</v>
      </c>
      <c r="D686" s="279" t="s">
        <v>239</v>
      </c>
      <c r="E686" s="279" t="s">
        <v>27</v>
      </c>
      <c r="F686" s="276">
        <f t="shared" si="30"/>
        <v>0</v>
      </c>
      <c r="G686" s="276" t="str">
        <f t="shared" si="29"/>
        <v>0</v>
      </c>
      <c r="H686" s="277">
        <f t="shared" si="31"/>
        <v>0</v>
      </c>
      <c r="J686" s="209"/>
    </row>
    <row r="687" spans="3:10">
      <c r="C687" s="278" t="s">
        <v>240</v>
      </c>
      <c r="D687" s="279" t="s">
        <v>241</v>
      </c>
      <c r="E687" s="279" t="s">
        <v>27</v>
      </c>
      <c r="F687" s="276">
        <f t="shared" si="30"/>
        <v>0</v>
      </c>
      <c r="G687" s="276" t="str">
        <f t="shared" si="29"/>
        <v>0</v>
      </c>
      <c r="H687" s="277">
        <f t="shared" si="31"/>
        <v>0</v>
      </c>
      <c r="J687" s="209"/>
    </row>
    <row r="688" spans="3:10">
      <c r="C688" s="278" t="s">
        <v>364</v>
      </c>
      <c r="D688" s="279" t="s">
        <v>365</v>
      </c>
      <c r="E688" s="279" t="s">
        <v>27</v>
      </c>
      <c r="F688" s="276">
        <f t="shared" si="30"/>
        <v>0</v>
      </c>
      <c r="G688" s="276" t="str">
        <f t="shared" si="29"/>
        <v>0</v>
      </c>
      <c r="H688" s="277">
        <f t="shared" si="31"/>
        <v>0</v>
      </c>
      <c r="J688" s="209"/>
    </row>
    <row r="689" spans="3:10">
      <c r="C689" s="278" t="s">
        <v>242</v>
      </c>
      <c r="D689" s="279" t="s">
        <v>243</v>
      </c>
      <c r="E689" s="279" t="s">
        <v>27</v>
      </c>
      <c r="F689" s="276">
        <f t="shared" si="30"/>
        <v>0</v>
      </c>
      <c r="G689" s="276" t="str">
        <f t="shared" si="29"/>
        <v>0</v>
      </c>
      <c r="H689" s="277">
        <f t="shared" si="31"/>
        <v>0</v>
      </c>
      <c r="J689" s="209"/>
    </row>
    <row r="690" spans="3:10">
      <c r="C690" s="278" t="s">
        <v>244</v>
      </c>
      <c r="D690" s="279" t="s">
        <v>245</v>
      </c>
      <c r="E690" s="279" t="s">
        <v>27</v>
      </c>
      <c r="F690" s="276">
        <f t="shared" si="30"/>
        <v>0</v>
      </c>
      <c r="G690" s="276" t="str">
        <f t="shared" si="29"/>
        <v>0</v>
      </c>
      <c r="H690" s="277">
        <f t="shared" si="31"/>
        <v>0</v>
      </c>
      <c r="J690" s="209"/>
    </row>
    <row r="691" spans="3:10">
      <c r="C691" s="278" t="s">
        <v>246</v>
      </c>
      <c r="D691" s="279" t="s">
        <v>247</v>
      </c>
      <c r="E691" s="279" t="s">
        <v>27</v>
      </c>
      <c r="F691" s="276">
        <f t="shared" si="30"/>
        <v>0</v>
      </c>
      <c r="G691" s="276" t="str">
        <f t="shared" si="29"/>
        <v>0</v>
      </c>
      <c r="H691" s="277">
        <f t="shared" si="31"/>
        <v>0</v>
      </c>
      <c r="J691" s="209"/>
    </row>
    <row r="692" spans="3:10">
      <c r="C692" s="278" t="s">
        <v>366</v>
      </c>
      <c r="D692" s="279" t="s">
        <v>367</v>
      </c>
      <c r="E692" s="279" t="s">
        <v>27</v>
      </c>
      <c r="F692" s="276">
        <f t="shared" si="30"/>
        <v>0</v>
      </c>
      <c r="G692" s="276" t="str">
        <f t="shared" si="29"/>
        <v>0</v>
      </c>
      <c r="H692" s="277">
        <f t="shared" si="31"/>
        <v>0</v>
      </c>
      <c r="J692" s="209"/>
    </row>
    <row r="693" spans="3:10">
      <c r="C693" s="278" t="s">
        <v>846</v>
      </c>
      <c r="D693" s="283" t="s">
        <v>368</v>
      </c>
      <c r="E693" s="279" t="s">
        <v>27</v>
      </c>
      <c r="F693" s="276">
        <f t="shared" si="30"/>
        <v>0</v>
      </c>
      <c r="G693" s="276" t="str">
        <f t="shared" si="29"/>
        <v>0</v>
      </c>
      <c r="H693" s="277">
        <f t="shared" si="31"/>
        <v>0</v>
      </c>
      <c r="J693" s="209"/>
    </row>
    <row r="694" spans="3:10">
      <c r="C694" s="278" t="s">
        <v>369</v>
      </c>
      <c r="D694" s="279" t="s">
        <v>370</v>
      </c>
      <c r="E694" s="279" t="s">
        <v>27</v>
      </c>
      <c r="F694" s="276">
        <f t="shared" si="30"/>
        <v>0</v>
      </c>
      <c r="G694" s="276" t="str">
        <f t="shared" si="29"/>
        <v>0</v>
      </c>
      <c r="H694" s="277">
        <f t="shared" si="31"/>
        <v>0</v>
      </c>
      <c r="J694" s="209"/>
    </row>
    <row r="695" spans="3:10">
      <c r="C695" s="278" t="s">
        <v>371</v>
      </c>
      <c r="D695" s="279" t="s">
        <v>372</v>
      </c>
      <c r="E695" s="279" t="s">
        <v>27</v>
      </c>
      <c r="F695" s="276">
        <f t="shared" si="30"/>
        <v>0</v>
      </c>
      <c r="G695" s="276" t="str">
        <f t="shared" si="29"/>
        <v>0</v>
      </c>
      <c r="H695" s="277">
        <f t="shared" si="31"/>
        <v>0</v>
      </c>
      <c r="J695" s="209"/>
    </row>
    <row r="696" spans="3:10">
      <c r="C696" s="278" t="s">
        <v>812</v>
      </c>
      <c r="D696" s="283" t="s">
        <v>339</v>
      </c>
      <c r="E696" s="279" t="s">
        <v>27</v>
      </c>
      <c r="F696" s="276">
        <f t="shared" si="30"/>
        <v>250</v>
      </c>
      <c r="G696" s="276">
        <f t="shared" si="29"/>
        <v>4143</v>
      </c>
      <c r="H696" s="277">
        <f t="shared" si="31"/>
        <v>1035750</v>
      </c>
      <c r="J696" s="209"/>
    </row>
    <row r="697" spans="3:10">
      <c r="C697" s="278" t="s">
        <v>248</v>
      </c>
      <c r="D697" s="283" t="s">
        <v>249</v>
      </c>
      <c r="E697" s="279" t="s">
        <v>27</v>
      </c>
      <c r="F697" s="276">
        <f t="shared" si="30"/>
        <v>400</v>
      </c>
      <c r="G697" s="276">
        <f t="shared" si="29"/>
        <v>1990</v>
      </c>
      <c r="H697" s="277">
        <f t="shared" si="31"/>
        <v>796000</v>
      </c>
      <c r="J697" s="209"/>
    </row>
    <row r="698" spans="3:10">
      <c r="C698" s="278" t="s">
        <v>250</v>
      </c>
      <c r="D698" s="283" t="s">
        <v>251</v>
      </c>
      <c r="E698" s="279" t="s">
        <v>27</v>
      </c>
      <c r="F698" s="276">
        <f t="shared" si="30"/>
        <v>600</v>
      </c>
      <c r="G698" s="276">
        <f t="shared" si="29"/>
        <v>1356.0241666666666</v>
      </c>
      <c r="H698" s="277">
        <f t="shared" si="31"/>
        <v>813614.5</v>
      </c>
      <c r="J698" s="209"/>
    </row>
    <row r="699" spans="3:10">
      <c r="C699" s="278" t="s">
        <v>252</v>
      </c>
      <c r="D699" s="283" t="s">
        <v>253</v>
      </c>
      <c r="E699" s="279" t="s">
        <v>27</v>
      </c>
      <c r="F699" s="276">
        <f t="shared" si="30"/>
        <v>650</v>
      </c>
      <c r="G699" s="276">
        <f t="shared" si="29"/>
        <v>1120</v>
      </c>
      <c r="H699" s="277">
        <f t="shared" si="31"/>
        <v>728000</v>
      </c>
      <c r="J699" s="209"/>
    </row>
    <row r="700" spans="3:10">
      <c r="C700" s="278" t="s">
        <v>811</v>
      </c>
      <c r="D700" s="283" t="s">
        <v>340</v>
      </c>
      <c r="E700" s="279" t="s">
        <v>27</v>
      </c>
      <c r="F700" s="276">
        <f t="shared" si="30"/>
        <v>0</v>
      </c>
      <c r="G700" s="276" t="str">
        <f t="shared" si="29"/>
        <v>0</v>
      </c>
      <c r="H700" s="277">
        <f t="shared" si="31"/>
        <v>0</v>
      </c>
      <c r="J700" s="209"/>
    </row>
    <row r="701" spans="3:10">
      <c r="C701" s="278" t="s">
        <v>290</v>
      </c>
      <c r="D701" s="279" t="s">
        <v>291</v>
      </c>
      <c r="E701" s="279" t="s">
        <v>27</v>
      </c>
      <c r="F701" s="276">
        <f t="shared" si="30"/>
        <v>0</v>
      </c>
      <c r="G701" s="276" t="str">
        <f t="shared" si="29"/>
        <v>0</v>
      </c>
      <c r="H701" s="277">
        <f t="shared" si="31"/>
        <v>0</v>
      </c>
      <c r="J701" s="209"/>
    </row>
    <row r="702" spans="3:10">
      <c r="C702" s="278" t="s">
        <v>553</v>
      </c>
      <c r="D702" s="279" t="s">
        <v>554</v>
      </c>
      <c r="E702" s="279" t="s">
        <v>27</v>
      </c>
      <c r="F702" s="276">
        <f t="shared" si="30"/>
        <v>0</v>
      </c>
      <c r="G702" s="276" t="str">
        <f t="shared" si="29"/>
        <v>0</v>
      </c>
      <c r="H702" s="277">
        <f t="shared" si="31"/>
        <v>0</v>
      </c>
      <c r="J702" s="209"/>
    </row>
    <row r="703" spans="3:10">
      <c r="C703" s="278" t="s">
        <v>259</v>
      </c>
      <c r="D703" s="283" t="s">
        <v>260</v>
      </c>
      <c r="E703" s="279" t="s">
        <v>27</v>
      </c>
      <c r="F703" s="276">
        <f t="shared" si="30"/>
        <v>0</v>
      </c>
      <c r="G703" s="276" t="str">
        <f t="shared" si="29"/>
        <v>0</v>
      </c>
      <c r="H703" s="277">
        <f t="shared" si="31"/>
        <v>0</v>
      </c>
      <c r="J703" s="209"/>
    </row>
    <row r="704" spans="3:10">
      <c r="C704" s="278" t="s">
        <v>261</v>
      </c>
      <c r="D704" s="283" t="s">
        <v>262</v>
      </c>
      <c r="E704" s="279" t="s">
        <v>27</v>
      </c>
      <c r="F704" s="276">
        <f t="shared" si="30"/>
        <v>0</v>
      </c>
      <c r="G704" s="276" t="str">
        <f t="shared" si="29"/>
        <v>0</v>
      </c>
      <c r="H704" s="277">
        <f t="shared" si="31"/>
        <v>0</v>
      </c>
      <c r="J704" s="209"/>
    </row>
    <row r="705" spans="3:10">
      <c r="C705" s="278" t="s">
        <v>263</v>
      </c>
      <c r="D705" s="283" t="s">
        <v>698</v>
      </c>
      <c r="E705" s="279" t="s">
        <v>99</v>
      </c>
      <c r="F705" s="276">
        <f t="shared" si="30"/>
        <v>4</v>
      </c>
      <c r="G705" s="276">
        <f t="shared" si="29"/>
        <v>6320.07</v>
      </c>
      <c r="H705" s="277">
        <f t="shared" si="31"/>
        <v>25280.28</v>
      </c>
      <c r="J705" s="209"/>
    </row>
    <row r="706" spans="3:10">
      <c r="C706" s="278" t="s">
        <v>264</v>
      </c>
      <c r="D706" s="283" t="s">
        <v>265</v>
      </c>
      <c r="E706" s="279" t="s">
        <v>27</v>
      </c>
      <c r="F706" s="276">
        <f t="shared" si="30"/>
        <v>1800</v>
      </c>
      <c r="G706" s="276">
        <f t="shared" si="29"/>
        <v>200</v>
      </c>
      <c r="H706" s="277">
        <f t="shared" si="31"/>
        <v>360000</v>
      </c>
      <c r="J706" s="209"/>
    </row>
    <row r="707" spans="3:10" ht="15.75" customHeight="1">
      <c r="C707" s="278" t="s">
        <v>266</v>
      </c>
      <c r="D707" s="283" t="s">
        <v>267</v>
      </c>
      <c r="E707" s="279" t="s">
        <v>27</v>
      </c>
      <c r="F707" s="276">
        <f t="shared" si="30"/>
        <v>250</v>
      </c>
      <c r="G707" s="276">
        <f t="shared" si="29"/>
        <v>1200</v>
      </c>
      <c r="H707" s="277">
        <f t="shared" si="31"/>
        <v>300000</v>
      </c>
      <c r="J707" s="209"/>
    </row>
    <row r="708" spans="3:10">
      <c r="C708" s="278" t="s">
        <v>268</v>
      </c>
      <c r="D708" s="279" t="s">
        <v>269</v>
      </c>
      <c r="E708" s="279" t="s">
        <v>99</v>
      </c>
      <c r="F708" s="276">
        <f t="shared" si="30"/>
        <v>0</v>
      </c>
      <c r="G708" s="276" t="str">
        <f t="shared" si="29"/>
        <v>0</v>
      </c>
      <c r="H708" s="277">
        <f t="shared" si="31"/>
        <v>0</v>
      </c>
      <c r="J708" s="209"/>
    </row>
    <row r="709" spans="3:10">
      <c r="C709" s="278" t="s">
        <v>270</v>
      </c>
      <c r="D709" s="279" t="s">
        <v>271</v>
      </c>
      <c r="E709" s="279" t="s">
        <v>8</v>
      </c>
      <c r="F709" s="276">
        <f t="shared" si="30"/>
        <v>0</v>
      </c>
      <c r="G709" s="276" t="str">
        <f t="shared" si="29"/>
        <v>0</v>
      </c>
      <c r="H709" s="277">
        <f t="shared" si="31"/>
        <v>0</v>
      </c>
      <c r="J709" s="209"/>
    </row>
    <row r="710" spans="3:10">
      <c r="C710" s="278" t="s">
        <v>272</v>
      </c>
      <c r="D710" s="279" t="s">
        <v>273</v>
      </c>
      <c r="E710" s="279" t="s">
        <v>8</v>
      </c>
      <c r="F710" s="276">
        <f t="shared" si="30"/>
        <v>2</v>
      </c>
      <c r="G710" s="276">
        <f t="shared" si="29"/>
        <v>11994.705</v>
      </c>
      <c r="H710" s="277">
        <f t="shared" si="31"/>
        <v>23989.41</v>
      </c>
      <c r="J710" s="209"/>
    </row>
    <row r="711" spans="3:10">
      <c r="C711" s="278" t="s">
        <v>274</v>
      </c>
      <c r="D711" s="279" t="s">
        <v>275</v>
      </c>
      <c r="E711" s="279" t="s">
        <v>8</v>
      </c>
      <c r="F711" s="276">
        <f t="shared" si="30"/>
        <v>4</v>
      </c>
      <c r="G711" s="276">
        <f t="shared" si="29"/>
        <v>11993.810000000001</v>
      </c>
      <c r="H711" s="277">
        <f t="shared" si="31"/>
        <v>47975.240000000005</v>
      </c>
      <c r="J711" s="209"/>
    </row>
    <row r="712" spans="3:10">
      <c r="C712" s="278" t="s">
        <v>276</v>
      </c>
      <c r="D712" s="279" t="s">
        <v>277</v>
      </c>
      <c r="E712" s="279" t="s">
        <v>8</v>
      </c>
      <c r="F712" s="276">
        <f t="shared" si="30"/>
        <v>3</v>
      </c>
      <c r="G712" s="276">
        <f t="shared" si="29"/>
        <v>12001.143333333333</v>
      </c>
      <c r="H712" s="277">
        <f t="shared" si="31"/>
        <v>36003.43</v>
      </c>
      <c r="J712" s="209"/>
    </row>
    <row r="713" spans="3:10">
      <c r="C713" s="278" t="s">
        <v>278</v>
      </c>
      <c r="D713" s="279" t="s">
        <v>279</v>
      </c>
      <c r="E713" s="279" t="s">
        <v>8</v>
      </c>
      <c r="F713" s="276">
        <f t="shared" si="30"/>
        <v>2</v>
      </c>
      <c r="G713" s="276">
        <f t="shared" ref="G713:G782" si="32">IF(F713,H713/F713,"0")</f>
        <v>12000</v>
      </c>
      <c r="H713" s="277">
        <f t="shared" si="31"/>
        <v>24000</v>
      </c>
      <c r="J713" s="209"/>
    </row>
    <row r="714" spans="3:10">
      <c r="C714" s="278" t="s">
        <v>280</v>
      </c>
      <c r="D714" s="279" t="s">
        <v>281</v>
      </c>
      <c r="E714" s="279" t="s">
        <v>8</v>
      </c>
      <c r="F714" s="276">
        <f t="shared" si="30"/>
        <v>1</v>
      </c>
      <c r="G714" s="276">
        <f t="shared" si="32"/>
        <v>11999.39</v>
      </c>
      <c r="H714" s="277">
        <f t="shared" si="31"/>
        <v>11999.39</v>
      </c>
      <c r="J714" s="209"/>
    </row>
    <row r="715" spans="3:10">
      <c r="C715" s="278" t="s">
        <v>282</v>
      </c>
      <c r="D715" s="283" t="s">
        <v>283</v>
      </c>
      <c r="E715" s="279" t="s">
        <v>8</v>
      </c>
      <c r="F715" s="276">
        <f t="shared" si="30"/>
        <v>0</v>
      </c>
      <c r="G715" s="276" t="str">
        <f t="shared" si="32"/>
        <v>0</v>
      </c>
      <c r="H715" s="277">
        <f t="shared" si="31"/>
        <v>0</v>
      </c>
      <c r="J715" s="209"/>
    </row>
    <row r="716" spans="3:10">
      <c r="C716" s="278" t="s">
        <v>284</v>
      </c>
      <c r="D716" s="279" t="s">
        <v>285</v>
      </c>
      <c r="E716" s="279" t="s">
        <v>8</v>
      </c>
      <c r="F716" s="276">
        <f t="shared" si="30"/>
        <v>0</v>
      </c>
      <c r="G716" s="276" t="str">
        <f t="shared" si="32"/>
        <v>0</v>
      </c>
      <c r="H716" s="277">
        <f t="shared" si="31"/>
        <v>0</v>
      </c>
      <c r="J716" s="209"/>
    </row>
    <row r="717" spans="3:10">
      <c r="C717" s="278" t="s">
        <v>286</v>
      </c>
      <c r="D717" s="279" t="s">
        <v>287</v>
      </c>
      <c r="E717" s="279" t="s">
        <v>8</v>
      </c>
      <c r="F717" s="276">
        <f t="shared" si="30"/>
        <v>0</v>
      </c>
      <c r="G717" s="276" t="str">
        <f t="shared" si="32"/>
        <v>0</v>
      </c>
      <c r="H717" s="277">
        <f t="shared" si="31"/>
        <v>0</v>
      </c>
      <c r="J717" s="209"/>
    </row>
    <row r="718" spans="3:10">
      <c r="C718" s="278" t="s">
        <v>288</v>
      </c>
      <c r="D718" s="279" t="s">
        <v>289</v>
      </c>
      <c r="E718" s="279" t="s">
        <v>8</v>
      </c>
      <c r="F718" s="276">
        <f t="shared" si="30"/>
        <v>0</v>
      </c>
      <c r="G718" s="276" t="str">
        <f t="shared" si="32"/>
        <v>0</v>
      </c>
      <c r="H718" s="277">
        <f t="shared" si="31"/>
        <v>0</v>
      </c>
      <c r="J718" s="209"/>
    </row>
    <row r="719" spans="3:10">
      <c r="C719" s="278" t="s">
        <v>911</v>
      </c>
      <c r="D719" s="331" t="s">
        <v>912</v>
      </c>
      <c r="E719" s="279" t="s">
        <v>8</v>
      </c>
      <c r="F719" s="276">
        <f t="shared" si="30"/>
        <v>0</v>
      </c>
      <c r="G719" s="276" t="str">
        <f t="shared" si="32"/>
        <v>0</v>
      </c>
      <c r="H719" s="277">
        <f t="shared" si="31"/>
        <v>0</v>
      </c>
      <c r="J719" s="209"/>
    </row>
    <row r="720" spans="3:10">
      <c r="C720" s="278" t="s">
        <v>905</v>
      </c>
      <c r="D720" s="279" t="s">
        <v>906</v>
      </c>
      <c r="E720" s="279" t="s">
        <v>8</v>
      </c>
      <c r="F720" s="276">
        <f t="shared" ref="F720:F787" si="33">SUMIF($C$6:$C$519,C720,$F$6:$F$519)</f>
        <v>0</v>
      </c>
      <c r="G720" s="276" t="str">
        <f t="shared" si="32"/>
        <v>0</v>
      </c>
      <c r="H720" s="277">
        <f t="shared" ref="H720:H787" si="34">SUMIF($C$6:$C$519,C720,$H$6:$H$519)</f>
        <v>0</v>
      </c>
      <c r="J720" s="209"/>
    </row>
    <row r="721" spans="3:10">
      <c r="C721" s="278" t="s">
        <v>555</v>
      </c>
      <c r="D721" s="279" t="s">
        <v>558</v>
      </c>
      <c r="E721" s="279" t="s">
        <v>8</v>
      </c>
      <c r="F721" s="276">
        <f t="shared" si="33"/>
        <v>0</v>
      </c>
      <c r="G721" s="276" t="str">
        <f t="shared" si="32"/>
        <v>0</v>
      </c>
      <c r="H721" s="277">
        <f t="shared" si="34"/>
        <v>0</v>
      </c>
      <c r="J721" s="209"/>
    </row>
    <row r="722" spans="3:10">
      <c r="C722" s="278" t="s">
        <v>556</v>
      </c>
      <c r="D722" s="279" t="s">
        <v>559</v>
      </c>
      <c r="E722" s="279" t="s">
        <v>8</v>
      </c>
      <c r="F722" s="276">
        <f t="shared" si="33"/>
        <v>0</v>
      </c>
      <c r="G722" s="276" t="str">
        <f t="shared" si="32"/>
        <v>0</v>
      </c>
      <c r="H722" s="277">
        <f t="shared" si="34"/>
        <v>0</v>
      </c>
      <c r="J722" s="209"/>
    </row>
    <row r="723" spans="3:10">
      <c r="C723" s="278" t="s">
        <v>557</v>
      </c>
      <c r="D723" s="279" t="s">
        <v>560</v>
      </c>
      <c r="E723" s="279" t="s">
        <v>8</v>
      </c>
      <c r="F723" s="276">
        <f t="shared" si="33"/>
        <v>0</v>
      </c>
      <c r="G723" s="276" t="str">
        <f t="shared" si="32"/>
        <v>0</v>
      </c>
      <c r="H723" s="277">
        <f t="shared" si="34"/>
        <v>0</v>
      </c>
      <c r="J723" s="209"/>
    </row>
    <row r="724" spans="3:10">
      <c r="C724" s="278" t="s">
        <v>853</v>
      </c>
      <c r="D724" s="283" t="s">
        <v>341</v>
      </c>
      <c r="E724" s="279" t="s">
        <v>8</v>
      </c>
      <c r="F724" s="276">
        <f t="shared" si="33"/>
        <v>0</v>
      </c>
      <c r="G724" s="276" t="str">
        <f t="shared" si="32"/>
        <v>0</v>
      </c>
      <c r="H724" s="277">
        <f t="shared" si="34"/>
        <v>0</v>
      </c>
      <c r="J724" s="209"/>
    </row>
    <row r="725" spans="3:10">
      <c r="C725" s="278" t="s">
        <v>254</v>
      </c>
      <c r="D725" s="279" t="s">
        <v>255</v>
      </c>
      <c r="E725" s="279" t="s">
        <v>29</v>
      </c>
      <c r="F725" s="276">
        <f t="shared" si="33"/>
        <v>0.5</v>
      </c>
      <c r="G725" s="276">
        <f t="shared" si="32"/>
        <v>36000</v>
      </c>
      <c r="H725" s="277">
        <f t="shared" si="34"/>
        <v>18000</v>
      </c>
      <c r="J725" s="209"/>
    </row>
    <row r="726" spans="3:10">
      <c r="C726" s="278" t="s">
        <v>256</v>
      </c>
      <c r="D726" s="279" t="s">
        <v>257</v>
      </c>
      <c r="E726" s="279" t="s">
        <v>29</v>
      </c>
      <c r="F726" s="276">
        <f t="shared" si="33"/>
        <v>0</v>
      </c>
      <c r="G726" s="276" t="str">
        <f t="shared" si="32"/>
        <v>0</v>
      </c>
      <c r="H726" s="277">
        <f t="shared" si="34"/>
        <v>0</v>
      </c>
      <c r="J726" s="209"/>
    </row>
    <row r="727" spans="3:10">
      <c r="C727" s="278" t="s">
        <v>258</v>
      </c>
      <c r="D727" s="283" t="s">
        <v>987</v>
      </c>
      <c r="E727" s="279" t="s">
        <v>27</v>
      </c>
      <c r="F727" s="276">
        <f t="shared" si="33"/>
        <v>0</v>
      </c>
      <c r="G727" s="276" t="str">
        <f t="shared" si="32"/>
        <v>0</v>
      </c>
      <c r="H727" s="277">
        <f t="shared" si="34"/>
        <v>0</v>
      </c>
      <c r="J727" s="209"/>
    </row>
    <row r="728" spans="3:10">
      <c r="C728" s="278" t="s">
        <v>914</v>
      </c>
      <c r="D728" s="279" t="s">
        <v>373</v>
      </c>
      <c r="E728" s="279" t="s">
        <v>27</v>
      </c>
      <c r="F728" s="276">
        <f t="shared" si="33"/>
        <v>0</v>
      </c>
      <c r="G728" s="276" t="str">
        <f t="shared" si="32"/>
        <v>0</v>
      </c>
      <c r="H728" s="277">
        <f t="shared" si="34"/>
        <v>0</v>
      </c>
      <c r="J728" s="209"/>
    </row>
    <row r="729" spans="3:10">
      <c r="C729" s="278" t="s">
        <v>332</v>
      </c>
      <c r="D729" s="279" t="s">
        <v>333</v>
      </c>
      <c r="E729" s="279" t="s">
        <v>31</v>
      </c>
      <c r="F729" s="276">
        <f t="shared" si="33"/>
        <v>0</v>
      </c>
      <c r="G729" s="276" t="str">
        <f t="shared" si="32"/>
        <v>0</v>
      </c>
      <c r="H729" s="277">
        <f t="shared" si="34"/>
        <v>0</v>
      </c>
      <c r="J729" s="209"/>
    </row>
    <row r="730" spans="3:10">
      <c r="C730" s="278" t="s">
        <v>561</v>
      </c>
      <c r="D730" s="279" t="s">
        <v>565</v>
      </c>
      <c r="E730" s="279" t="s">
        <v>8</v>
      </c>
      <c r="F730" s="276">
        <f t="shared" si="33"/>
        <v>0</v>
      </c>
      <c r="G730" s="276" t="str">
        <f t="shared" si="32"/>
        <v>0</v>
      </c>
      <c r="H730" s="277">
        <f t="shared" si="34"/>
        <v>0</v>
      </c>
      <c r="J730" s="209"/>
    </row>
    <row r="731" spans="3:10">
      <c r="C731" s="278" t="s">
        <v>562</v>
      </c>
      <c r="D731" s="279" t="s">
        <v>566</v>
      </c>
      <c r="E731" s="279" t="s">
        <v>8</v>
      </c>
      <c r="F731" s="276">
        <f t="shared" si="33"/>
        <v>0</v>
      </c>
      <c r="G731" s="276" t="str">
        <f t="shared" si="32"/>
        <v>0</v>
      </c>
      <c r="H731" s="277">
        <f t="shared" si="34"/>
        <v>0</v>
      </c>
      <c r="J731" s="209"/>
    </row>
    <row r="732" spans="3:10">
      <c r="C732" s="278" t="s">
        <v>563</v>
      </c>
      <c r="D732" s="279" t="s">
        <v>567</v>
      </c>
      <c r="E732" s="279" t="s">
        <v>8</v>
      </c>
      <c r="F732" s="276">
        <f t="shared" si="33"/>
        <v>0</v>
      </c>
      <c r="G732" s="276" t="str">
        <f t="shared" si="32"/>
        <v>0</v>
      </c>
      <c r="H732" s="277">
        <f t="shared" si="34"/>
        <v>0</v>
      </c>
      <c r="J732" s="209"/>
    </row>
    <row r="733" spans="3:10">
      <c r="C733" s="278" t="s">
        <v>564</v>
      </c>
      <c r="D733" s="279" t="s">
        <v>568</v>
      </c>
      <c r="E733" s="279" t="s">
        <v>8</v>
      </c>
      <c r="F733" s="276">
        <f t="shared" si="33"/>
        <v>0</v>
      </c>
      <c r="G733" s="276" t="str">
        <f t="shared" si="32"/>
        <v>0</v>
      </c>
      <c r="H733" s="277">
        <f t="shared" si="34"/>
        <v>0</v>
      </c>
      <c r="J733" s="209"/>
    </row>
    <row r="734" spans="3:10">
      <c r="C734" s="278" t="s">
        <v>852</v>
      </c>
      <c r="D734" s="279" t="s">
        <v>363</v>
      </c>
      <c r="E734" s="279" t="s">
        <v>27</v>
      </c>
      <c r="F734" s="276">
        <f t="shared" si="33"/>
        <v>0</v>
      </c>
      <c r="G734" s="276" t="str">
        <f t="shared" si="32"/>
        <v>0</v>
      </c>
      <c r="H734" s="277">
        <f t="shared" si="34"/>
        <v>0</v>
      </c>
      <c r="J734" s="209"/>
    </row>
    <row r="735" spans="3:10">
      <c r="C735" s="278" t="s">
        <v>301</v>
      </c>
      <c r="D735" s="279" t="s">
        <v>302</v>
      </c>
      <c r="E735" s="279" t="s">
        <v>28</v>
      </c>
      <c r="F735" s="276">
        <f t="shared" si="33"/>
        <v>0</v>
      </c>
      <c r="G735" s="276" t="str">
        <f t="shared" si="32"/>
        <v>0</v>
      </c>
      <c r="H735" s="277">
        <f t="shared" si="34"/>
        <v>0</v>
      </c>
      <c r="J735" s="209"/>
    </row>
    <row r="736" spans="3:10">
      <c r="C736" s="278" t="s">
        <v>303</v>
      </c>
      <c r="D736" s="279" t="s">
        <v>304</v>
      </c>
      <c r="E736" s="279" t="s">
        <v>28</v>
      </c>
      <c r="F736" s="276">
        <f t="shared" si="33"/>
        <v>0</v>
      </c>
      <c r="G736" s="276" t="str">
        <f t="shared" si="32"/>
        <v>0</v>
      </c>
      <c r="H736" s="277">
        <f t="shared" si="34"/>
        <v>0</v>
      </c>
      <c r="J736" s="209"/>
    </row>
    <row r="737" spans="3:10">
      <c r="C737" s="278" t="s">
        <v>699</v>
      </c>
      <c r="D737" s="283" t="s">
        <v>700</v>
      </c>
      <c r="E737" s="279" t="s">
        <v>28</v>
      </c>
      <c r="F737" s="276">
        <f t="shared" si="33"/>
        <v>0</v>
      </c>
      <c r="G737" s="276" t="str">
        <f t="shared" si="32"/>
        <v>0</v>
      </c>
      <c r="H737" s="277">
        <f t="shared" si="34"/>
        <v>0</v>
      </c>
      <c r="J737" s="209"/>
    </row>
    <row r="738" spans="3:10">
      <c r="C738" s="278" t="s">
        <v>648</v>
      </c>
      <c r="D738" s="283" t="s">
        <v>625</v>
      </c>
      <c r="E738" s="279" t="s">
        <v>27</v>
      </c>
      <c r="F738" s="276">
        <f t="shared" si="33"/>
        <v>0</v>
      </c>
      <c r="G738" s="276" t="str">
        <f t="shared" si="32"/>
        <v>0</v>
      </c>
      <c r="H738" s="277">
        <f t="shared" si="34"/>
        <v>0</v>
      </c>
      <c r="J738" s="209"/>
    </row>
    <row r="739" spans="3:10">
      <c r="C739" s="278" t="s">
        <v>936</v>
      </c>
      <c r="D739" s="283" t="s">
        <v>938</v>
      </c>
      <c r="E739" s="279" t="s">
        <v>29</v>
      </c>
      <c r="F739" s="276">
        <f t="shared" si="33"/>
        <v>0</v>
      </c>
      <c r="G739" s="276" t="str">
        <f t="shared" si="32"/>
        <v>0</v>
      </c>
      <c r="H739" s="277">
        <f t="shared" si="34"/>
        <v>0</v>
      </c>
      <c r="J739" s="209"/>
    </row>
    <row r="740" spans="3:10">
      <c r="C740" s="278" t="s">
        <v>305</v>
      </c>
      <c r="D740" s="279" t="s">
        <v>306</v>
      </c>
      <c r="E740" s="279" t="s">
        <v>29</v>
      </c>
      <c r="F740" s="276">
        <f t="shared" si="33"/>
        <v>0</v>
      </c>
      <c r="G740" s="276" t="str">
        <f t="shared" si="32"/>
        <v>0</v>
      </c>
      <c r="H740" s="277">
        <f t="shared" si="34"/>
        <v>0</v>
      </c>
      <c r="J740" s="209"/>
    </row>
    <row r="741" spans="3:10" ht="15.75" customHeight="1">
      <c r="C741" s="278" t="s">
        <v>724</v>
      </c>
      <c r="D741" s="283" t="s">
        <v>725</v>
      </c>
      <c r="E741" s="279" t="s">
        <v>726</v>
      </c>
      <c r="F741" s="276">
        <f t="shared" si="33"/>
        <v>1</v>
      </c>
      <c r="G741" s="276">
        <f t="shared" si="32"/>
        <v>16500</v>
      </c>
      <c r="H741" s="277">
        <f t="shared" si="34"/>
        <v>16500</v>
      </c>
      <c r="J741" s="209"/>
    </row>
    <row r="742" spans="3:10">
      <c r="C742" s="278" t="s">
        <v>327</v>
      </c>
      <c r="D742" s="279" t="s">
        <v>328</v>
      </c>
      <c r="E742" s="279" t="s">
        <v>27</v>
      </c>
      <c r="F742" s="276">
        <f t="shared" si="33"/>
        <v>0</v>
      </c>
      <c r="G742" s="276" t="str">
        <f t="shared" si="32"/>
        <v>0</v>
      </c>
      <c r="H742" s="277">
        <f t="shared" si="34"/>
        <v>0</v>
      </c>
      <c r="J742" s="209"/>
    </row>
    <row r="743" spans="3:10">
      <c r="C743" s="278" t="s">
        <v>329</v>
      </c>
      <c r="D743" s="279" t="s">
        <v>330</v>
      </c>
      <c r="E743" s="279" t="s">
        <v>27</v>
      </c>
      <c r="F743" s="276">
        <f t="shared" si="33"/>
        <v>0</v>
      </c>
      <c r="G743" s="276" t="str">
        <f t="shared" si="32"/>
        <v>0</v>
      </c>
      <c r="H743" s="277">
        <f t="shared" si="34"/>
        <v>0</v>
      </c>
      <c r="J743" s="209"/>
    </row>
    <row r="744" spans="3:10">
      <c r="C744" s="278" t="s">
        <v>975</v>
      </c>
      <c r="D744" s="279" t="s">
        <v>995</v>
      </c>
      <c r="E744" s="279" t="s">
        <v>27</v>
      </c>
      <c r="F744" s="276">
        <f t="shared" si="33"/>
        <v>2200</v>
      </c>
      <c r="G744" s="276">
        <f t="shared" si="32"/>
        <v>250.41090909090909</v>
      </c>
      <c r="H744" s="277">
        <f t="shared" si="34"/>
        <v>550904</v>
      </c>
      <c r="J744" s="209"/>
    </row>
    <row r="745" spans="3:10">
      <c r="C745" s="278" t="s">
        <v>974</v>
      </c>
      <c r="D745" s="279" t="s">
        <v>994</v>
      </c>
      <c r="E745" s="279" t="s">
        <v>27</v>
      </c>
      <c r="F745" s="276">
        <f t="shared" si="33"/>
        <v>0</v>
      </c>
      <c r="G745" s="276" t="str">
        <f t="shared" si="32"/>
        <v>0</v>
      </c>
      <c r="H745" s="277">
        <f t="shared" si="34"/>
        <v>0</v>
      </c>
      <c r="J745" s="209"/>
    </row>
    <row r="746" spans="3:10">
      <c r="C746" s="278" t="s">
        <v>880</v>
      </c>
      <c r="D746" s="279" t="s">
        <v>342</v>
      </c>
      <c r="E746" s="279" t="s">
        <v>27</v>
      </c>
      <c r="F746" s="276">
        <f t="shared" si="33"/>
        <v>0</v>
      </c>
      <c r="G746" s="276" t="str">
        <f t="shared" si="32"/>
        <v>0</v>
      </c>
      <c r="H746" s="277">
        <f t="shared" si="34"/>
        <v>0</v>
      </c>
      <c r="J746" s="209"/>
    </row>
    <row r="747" spans="3:10">
      <c r="C747" s="278" t="s">
        <v>893</v>
      </c>
      <c r="D747" s="279" t="s">
        <v>344</v>
      </c>
      <c r="E747" s="279" t="s">
        <v>27</v>
      </c>
      <c r="F747" s="276">
        <f t="shared" si="33"/>
        <v>0</v>
      </c>
      <c r="G747" s="276" t="str">
        <f t="shared" si="32"/>
        <v>0</v>
      </c>
      <c r="H747" s="277">
        <f t="shared" si="34"/>
        <v>0</v>
      </c>
      <c r="J747" s="209"/>
    </row>
    <row r="748" spans="3:10">
      <c r="C748" s="278" t="s">
        <v>569</v>
      </c>
      <c r="D748" s="279" t="s">
        <v>570</v>
      </c>
      <c r="E748" s="279" t="s">
        <v>27</v>
      </c>
      <c r="F748" s="276">
        <f t="shared" si="33"/>
        <v>0</v>
      </c>
      <c r="G748" s="276" t="str">
        <f t="shared" si="32"/>
        <v>0</v>
      </c>
      <c r="H748" s="277">
        <f t="shared" si="34"/>
        <v>0</v>
      </c>
      <c r="J748" s="209"/>
    </row>
    <row r="749" spans="3:10">
      <c r="C749" s="278" t="s">
        <v>345</v>
      </c>
      <c r="D749" s="279" t="s">
        <v>346</v>
      </c>
      <c r="E749" s="279" t="s">
        <v>27</v>
      </c>
      <c r="F749" s="276">
        <f t="shared" si="33"/>
        <v>0</v>
      </c>
      <c r="G749" s="276" t="str">
        <f t="shared" si="32"/>
        <v>0</v>
      </c>
      <c r="H749" s="277">
        <f t="shared" si="34"/>
        <v>0</v>
      </c>
      <c r="J749" s="209"/>
    </row>
    <row r="750" spans="3:10">
      <c r="C750" s="278" t="s">
        <v>828</v>
      </c>
      <c r="D750" s="279" t="s">
        <v>347</v>
      </c>
      <c r="E750" s="279" t="s">
        <v>27</v>
      </c>
      <c r="F750" s="276">
        <f t="shared" si="33"/>
        <v>100</v>
      </c>
      <c r="G750" s="276">
        <f t="shared" si="32"/>
        <v>2500</v>
      </c>
      <c r="H750" s="277">
        <f t="shared" si="34"/>
        <v>250000</v>
      </c>
      <c r="J750" s="209"/>
    </row>
    <row r="751" spans="3:10">
      <c r="C751" s="278" t="s">
        <v>348</v>
      </c>
      <c r="D751" s="279" t="s">
        <v>349</v>
      </c>
      <c r="E751" s="279" t="s">
        <v>27</v>
      </c>
      <c r="F751" s="276">
        <f t="shared" si="33"/>
        <v>0</v>
      </c>
      <c r="G751" s="276" t="str">
        <f t="shared" si="32"/>
        <v>0</v>
      </c>
      <c r="H751" s="277">
        <f t="shared" si="34"/>
        <v>0</v>
      </c>
      <c r="J751" s="209"/>
    </row>
    <row r="752" spans="3:10">
      <c r="C752" s="278" t="s">
        <v>350</v>
      </c>
      <c r="D752" s="279" t="s">
        <v>351</v>
      </c>
      <c r="E752" s="279" t="s">
        <v>27</v>
      </c>
      <c r="F752" s="276">
        <f t="shared" si="33"/>
        <v>0</v>
      </c>
      <c r="G752" s="276" t="str">
        <f t="shared" si="32"/>
        <v>0</v>
      </c>
      <c r="H752" s="277">
        <f t="shared" si="34"/>
        <v>0</v>
      </c>
      <c r="J752" s="209"/>
    </row>
    <row r="753" spans="3:10">
      <c r="C753" s="278" t="s">
        <v>829</v>
      </c>
      <c r="D753" s="283" t="s">
        <v>314</v>
      </c>
      <c r="E753" s="279" t="s">
        <v>27</v>
      </c>
      <c r="F753" s="276">
        <f t="shared" si="33"/>
        <v>400</v>
      </c>
      <c r="G753" s="276">
        <f t="shared" si="32"/>
        <v>150</v>
      </c>
      <c r="H753" s="277">
        <f t="shared" si="34"/>
        <v>60000</v>
      </c>
      <c r="J753" s="209"/>
    </row>
    <row r="754" spans="3:10">
      <c r="C754" s="278" t="s">
        <v>930</v>
      </c>
      <c r="D754" s="279" t="s">
        <v>352</v>
      </c>
      <c r="E754" s="279" t="s">
        <v>27</v>
      </c>
      <c r="F754" s="276">
        <f t="shared" si="33"/>
        <v>50</v>
      </c>
      <c r="G754" s="276">
        <f t="shared" si="32"/>
        <v>2000</v>
      </c>
      <c r="H754" s="277">
        <f t="shared" si="34"/>
        <v>100000</v>
      </c>
      <c r="J754" s="209"/>
    </row>
    <row r="755" spans="3:10">
      <c r="C755" s="278" t="s">
        <v>903</v>
      </c>
      <c r="D755" s="279" t="s">
        <v>353</v>
      </c>
      <c r="E755" s="279" t="s">
        <v>27</v>
      </c>
      <c r="F755" s="276">
        <f t="shared" si="33"/>
        <v>100</v>
      </c>
      <c r="G755" s="276">
        <f t="shared" si="32"/>
        <v>2500</v>
      </c>
      <c r="H755" s="277">
        <f t="shared" si="34"/>
        <v>250000</v>
      </c>
      <c r="J755" s="209"/>
    </row>
    <row r="756" spans="3:10">
      <c r="C756" s="278" t="s">
        <v>881</v>
      </c>
      <c r="D756" s="279" t="s">
        <v>913</v>
      </c>
      <c r="E756" s="279" t="s">
        <v>27</v>
      </c>
      <c r="F756" s="276">
        <f t="shared" si="33"/>
        <v>0</v>
      </c>
      <c r="G756" s="276" t="str">
        <f t="shared" si="32"/>
        <v>0</v>
      </c>
      <c r="H756" s="277">
        <f t="shared" si="34"/>
        <v>0</v>
      </c>
      <c r="J756" s="209"/>
    </row>
    <row r="757" spans="3:10">
      <c r="C757" s="278" t="s">
        <v>910</v>
      </c>
      <c r="D757" s="279" t="s">
        <v>315</v>
      </c>
      <c r="E757" s="279" t="s">
        <v>27</v>
      </c>
      <c r="F757" s="276">
        <f t="shared" si="33"/>
        <v>100</v>
      </c>
      <c r="G757" s="276">
        <f t="shared" si="32"/>
        <v>3400</v>
      </c>
      <c r="H757" s="277">
        <f t="shared" si="34"/>
        <v>340000</v>
      </c>
      <c r="J757" s="209"/>
    </row>
    <row r="758" spans="3:10">
      <c r="C758" s="278" t="s">
        <v>808</v>
      </c>
      <c r="D758" s="279" t="s">
        <v>316</v>
      </c>
      <c r="E758" s="279" t="s">
        <v>27</v>
      </c>
      <c r="F758" s="276">
        <f t="shared" si="33"/>
        <v>0</v>
      </c>
      <c r="G758" s="276" t="str">
        <f t="shared" si="32"/>
        <v>0</v>
      </c>
      <c r="H758" s="277">
        <f t="shared" si="34"/>
        <v>0</v>
      </c>
      <c r="J758" s="209"/>
    </row>
    <row r="759" spans="3:10">
      <c r="C759" s="278" t="s">
        <v>317</v>
      </c>
      <c r="D759" s="279" t="s">
        <v>318</v>
      </c>
      <c r="E759" s="279" t="s">
        <v>27</v>
      </c>
      <c r="F759" s="276">
        <f t="shared" si="33"/>
        <v>0</v>
      </c>
      <c r="G759" s="276" t="str">
        <f t="shared" si="32"/>
        <v>0</v>
      </c>
      <c r="H759" s="277">
        <f t="shared" si="34"/>
        <v>0</v>
      </c>
      <c r="J759" s="209"/>
    </row>
    <row r="760" spans="3:10">
      <c r="C760" s="278" t="s">
        <v>319</v>
      </c>
      <c r="D760" s="279" t="s">
        <v>320</v>
      </c>
      <c r="E760" s="279" t="s">
        <v>27</v>
      </c>
      <c r="F760" s="276">
        <f t="shared" si="33"/>
        <v>0</v>
      </c>
      <c r="G760" s="276" t="str">
        <f t="shared" si="32"/>
        <v>0</v>
      </c>
      <c r="H760" s="277">
        <f t="shared" si="34"/>
        <v>0</v>
      </c>
      <c r="J760" s="209"/>
    </row>
    <row r="761" spans="3:10">
      <c r="C761" s="278" t="s">
        <v>321</v>
      </c>
      <c r="D761" s="279" t="s">
        <v>322</v>
      </c>
      <c r="E761" s="279" t="s">
        <v>27</v>
      </c>
      <c r="F761" s="276">
        <f t="shared" si="33"/>
        <v>0</v>
      </c>
      <c r="G761" s="276" t="str">
        <f t="shared" si="32"/>
        <v>0</v>
      </c>
      <c r="H761" s="277">
        <f t="shared" si="34"/>
        <v>0</v>
      </c>
      <c r="J761" s="209"/>
    </row>
    <row r="762" spans="3:10">
      <c r="C762" s="278" t="s">
        <v>323</v>
      </c>
      <c r="D762" s="279" t="s">
        <v>324</v>
      </c>
      <c r="E762" s="279" t="s">
        <v>27</v>
      </c>
      <c r="F762" s="276">
        <f t="shared" si="33"/>
        <v>0</v>
      </c>
      <c r="G762" s="276" t="str">
        <f t="shared" si="32"/>
        <v>0</v>
      </c>
      <c r="H762" s="277">
        <f t="shared" si="34"/>
        <v>0</v>
      </c>
      <c r="J762" s="209"/>
    </row>
    <row r="763" spans="3:10">
      <c r="C763" s="278" t="s">
        <v>325</v>
      </c>
      <c r="D763" s="279" t="s">
        <v>326</v>
      </c>
      <c r="E763" s="279" t="s">
        <v>27</v>
      </c>
      <c r="F763" s="276">
        <f t="shared" si="33"/>
        <v>0</v>
      </c>
      <c r="G763" s="276" t="str">
        <f t="shared" si="32"/>
        <v>0</v>
      </c>
      <c r="H763" s="277">
        <f t="shared" si="34"/>
        <v>0</v>
      </c>
      <c r="J763" s="209"/>
    </row>
    <row r="764" spans="3:10">
      <c r="C764" s="278" t="s">
        <v>354</v>
      </c>
      <c r="D764" s="279" t="s">
        <v>355</v>
      </c>
      <c r="E764" s="279" t="s">
        <v>27</v>
      </c>
      <c r="F764" s="276">
        <f t="shared" si="33"/>
        <v>0</v>
      </c>
      <c r="G764" s="276" t="str">
        <f t="shared" si="32"/>
        <v>0</v>
      </c>
      <c r="H764" s="277">
        <f t="shared" si="34"/>
        <v>0</v>
      </c>
      <c r="J764" s="209"/>
    </row>
    <row r="765" spans="3:10">
      <c r="C765" s="278" t="s">
        <v>967</v>
      </c>
      <c r="D765" s="279" t="s">
        <v>357</v>
      </c>
      <c r="E765" s="279" t="s">
        <v>27</v>
      </c>
      <c r="F765" s="276">
        <f t="shared" si="33"/>
        <v>150</v>
      </c>
      <c r="G765" s="276">
        <f t="shared" si="32"/>
        <v>1358.15</v>
      </c>
      <c r="H765" s="277">
        <f t="shared" si="34"/>
        <v>203722.5</v>
      </c>
      <c r="J765" s="209"/>
    </row>
    <row r="766" spans="3:10">
      <c r="C766" s="278" t="s">
        <v>845</v>
      </c>
      <c r="D766" s="283" t="s">
        <v>358</v>
      </c>
      <c r="E766" s="279" t="s">
        <v>27</v>
      </c>
      <c r="F766" s="276">
        <f t="shared" si="33"/>
        <v>100</v>
      </c>
      <c r="G766" s="276">
        <f t="shared" si="32"/>
        <v>1400</v>
      </c>
      <c r="H766" s="277">
        <f t="shared" si="34"/>
        <v>140000</v>
      </c>
      <c r="J766" s="209"/>
    </row>
    <row r="767" spans="3:10">
      <c r="C767" s="278" t="s">
        <v>809</v>
      </c>
      <c r="D767" s="283" t="s">
        <v>359</v>
      </c>
      <c r="E767" s="279" t="s">
        <v>27</v>
      </c>
      <c r="F767" s="276">
        <f t="shared" si="33"/>
        <v>150</v>
      </c>
      <c r="G767" s="276">
        <f t="shared" si="32"/>
        <v>200</v>
      </c>
      <c r="H767" s="277">
        <f t="shared" si="34"/>
        <v>30000</v>
      </c>
      <c r="J767" s="209"/>
    </row>
    <row r="768" spans="3:10">
      <c r="C768" s="278" t="s">
        <v>851</v>
      </c>
      <c r="D768" s="283" t="s">
        <v>360</v>
      </c>
      <c r="E768" s="279" t="s">
        <v>27</v>
      </c>
      <c r="F768" s="276">
        <f t="shared" si="33"/>
        <v>200</v>
      </c>
      <c r="G768" s="276">
        <f t="shared" si="32"/>
        <v>200</v>
      </c>
      <c r="H768" s="277">
        <f t="shared" si="34"/>
        <v>40000</v>
      </c>
      <c r="J768" s="209"/>
    </row>
    <row r="769" spans="3:10">
      <c r="C769" s="278" t="s">
        <v>361</v>
      </c>
      <c r="D769" s="279" t="s">
        <v>362</v>
      </c>
      <c r="E769" s="279" t="s">
        <v>27</v>
      </c>
      <c r="F769" s="276">
        <f t="shared" si="33"/>
        <v>0</v>
      </c>
      <c r="G769" s="276" t="str">
        <f t="shared" si="32"/>
        <v>0</v>
      </c>
      <c r="H769" s="277">
        <f t="shared" si="34"/>
        <v>0</v>
      </c>
      <c r="J769" s="209"/>
    </row>
    <row r="770" spans="3:10">
      <c r="C770" s="278" t="s">
        <v>202</v>
      </c>
      <c r="D770" s="279" t="s">
        <v>375</v>
      </c>
      <c r="E770" s="279" t="s">
        <v>27</v>
      </c>
      <c r="F770" s="276">
        <f t="shared" si="33"/>
        <v>0</v>
      </c>
      <c r="G770" s="276" t="str">
        <f t="shared" si="32"/>
        <v>0</v>
      </c>
      <c r="H770" s="277">
        <f t="shared" si="34"/>
        <v>0</v>
      </c>
      <c r="J770" s="209"/>
    </row>
    <row r="771" spans="3:10">
      <c r="C771" s="278" t="s">
        <v>203</v>
      </c>
      <c r="D771" s="283" t="s">
        <v>311</v>
      </c>
      <c r="E771" s="279" t="s">
        <v>27</v>
      </c>
      <c r="F771" s="276">
        <f t="shared" si="33"/>
        <v>0</v>
      </c>
      <c r="G771" s="276" t="str">
        <f t="shared" si="32"/>
        <v>0</v>
      </c>
      <c r="H771" s="277">
        <f t="shared" si="34"/>
        <v>0</v>
      </c>
      <c r="J771" s="209"/>
    </row>
    <row r="772" spans="3:10">
      <c r="C772" s="278" t="s">
        <v>985</v>
      </c>
      <c r="D772" s="283" t="s">
        <v>996</v>
      </c>
      <c r="E772" s="279" t="s">
        <v>27</v>
      </c>
      <c r="F772" s="276">
        <f t="shared" si="33"/>
        <v>0</v>
      </c>
      <c r="G772" s="276" t="str">
        <f t="shared" si="32"/>
        <v>0</v>
      </c>
      <c r="H772" s="277">
        <f t="shared" si="34"/>
        <v>0</v>
      </c>
      <c r="J772" s="209"/>
    </row>
    <row r="773" spans="3:10">
      <c r="C773" s="278" t="s">
        <v>931</v>
      </c>
      <c r="D773" s="279" t="s">
        <v>626</v>
      </c>
      <c r="E773" s="279" t="s">
        <v>27</v>
      </c>
      <c r="F773" s="276">
        <f t="shared" si="33"/>
        <v>100</v>
      </c>
      <c r="G773" s="276">
        <f t="shared" si="32"/>
        <v>390</v>
      </c>
      <c r="H773" s="277">
        <f t="shared" si="34"/>
        <v>39000</v>
      </c>
      <c r="J773" s="209"/>
    </row>
    <row r="774" spans="3:10">
      <c r="C774" s="278" t="s">
        <v>932</v>
      </c>
      <c r="D774" s="279" t="s">
        <v>614</v>
      </c>
      <c r="E774" s="279" t="s">
        <v>27</v>
      </c>
      <c r="F774" s="276">
        <f t="shared" si="33"/>
        <v>50</v>
      </c>
      <c r="G774" s="276">
        <f t="shared" si="32"/>
        <v>390</v>
      </c>
      <c r="H774" s="277">
        <f t="shared" si="34"/>
        <v>19500</v>
      </c>
      <c r="J774" s="209"/>
    </row>
    <row r="775" spans="3:10">
      <c r="C775" s="278" t="s">
        <v>204</v>
      </c>
      <c r="D775" s="279" t="s">
        <v>701</v>
      </c>
      <c r="E775" s="279" t="s">
        <v>27</v>
      </c>
      <c r="F775" s="276">
        <f t="shared" si="33"/>
        <v>100</v>
      </c>
      <c r="G775" s="276">
        <f t="shared" si="32"/>
        <v>390</v>
      </c>
      <c r="H775" s="277">
        <f t="shared" si="34"/>
        <v>39000</v>
      </c>
      <c r="J775" s="209"/>
    </row>
    <row r="776" spans="3:10">
      <c r="C776" s="278" t="s">
        <v>205</v>
      </c>
      <c r="D776" s="279" t="s">
        <v>702</v>
      </c>
      <c r="E776" s="279" t="s">
        <v>27</v>
      </c>
      <c r="F776" s="276">
        <f t="shared" si="33"/>
        <v>0</v>
      </c>
      <c r="G776" s="276" t="str">
        <f t="shared" si="32"/>
        <v>0</v>
      </c>
      <c r="H776" s="277">
        <f t="shared" si="34"/>
        <v>0</v>
      </c>
      <c r="J776" s="209"/>
    </row>
    <row r="777" spans="3:10">
      <c r="C777" s="278" t="s">
        <v>921</v>
      </c>
      <c r="D777" s="279" t="s">
        <v>703</v>
      </c>
      <c r="E777" s="279" t="s">
        <v>27</v>
      </c>
      <c r="F777" s="276">
        <f t="shared" si="33"/>
        <v>50</v>
      </c>
      <c r="G777" s="276">
        <f t="shared" si="32"/>
        <v>390</v>
      </c>
      <c r="H777" s="277">
        <f t="shared" si="34"/>
        <v>19500</v>
      </c>
      <c r="J777" s="209"/>
    </row>
    <row r="778" spans="3:10">
      <c r="C778" s="278" t="s">
        <v>922</v>
      </c>
      <c r="D778" s="283" t="s">
        <v>615</v>
      </c>
      <c r="E778" s="279" t="s">
        <v>27</v>
      </c>
      <c r="F778" s="276">
        <f t="shared" si="33"/>
        <v>200</v>
      </c>
      <c r="G778" s="276">
        <f t="shared" si="32"/>
        <v>390</v>
      </c>
      <c r="H778" s="277">
        <f t="shared" si="34"/>
        <v>78000</v>
      </c>
      <c r="J778" s="209"/>
    </row>
    <row r="779" spans="3:10">
      <c r="C779" s="278" t="s">
        <v>937</v>
      </c>
      <c r="D779" s="279" t="s">
        <v>704</v>
      </c>
      <c r="E779" s="279" t="s">
        <v>27</v>
      </c>
      <c r="F779" s="276">
        <f t="shared" si="33"/>
        <v>200</v>
      </c>
      <c r="G779" s="276">
        <f t="shared" si="32"/>
        <v>380.74</v>
      </c>
      <c r="H779" s="277">
        <f t="shared" si="34"/>
        <v>76148</v>
      </c>
      <c r="J779" s="209"/>
    </row>
    <row r="780" spans="3:10">
      <c r="C780" s="278" t="s">
        <v>942</v>
      </c>
      <c r="D780" s="279" t="s">
        <v>705</v>
      </c>
      <c r="E780" s="279" t="s">
        <v>27</v>
      </c>
      <c r="F780" s="276">
        <f t="shared" si="33"/>
        <v>100</v>
      </c>
      <c r="G780" s="276">
        <f t="shared" si="32"/>
        <v>390</v>
      </c>
      <c r="H780" s="277">
        <f t="shared" si="34"/>
        <v>39000</v>
      </c>
      <c r="J780" s="209"/>
    </row>
    <row r="781" spans="3:10">
      <c r="C781" s="278" t="s">
        <v>706</v>
      </c>
      <c r="D781" s="279" t="s">
        <v>707</v>
      </c>
      <c r="E781" s="279" t="s">
        <v>27</v>
      </c>
      <c r="F781" s="276">
        <f t="shared" si="33"/>
        <v>0</v>
      </c>
      <c r="G781" s="276" t="str">
        <f t="shared" si="32"/>
        <v>0</v>
      </c>
      <c r="H781" s="277">
        <f t="shared" si="34"/>
        <v>0</v>
      </c>
      <c r="J781" s="209"/>
    </row>
    <row r="782" spans="3:10">
      <c r="C782" s="278" t="s">
        <v>941</v>
      </c>
      <c r="D782" s="279" t="s">
        <v>708</v>
      </c>
      <c r="E782" s="279" t="s">
        <v>27</v>
      </c>
      <c r="F782" s="276">
        <f t="shared" si="33"/>
        <v>0</v>
      </c>
      <c r="G782" s="276" t="str">
        <f t="shared" si="32"/>
        <v>0</v>
      </c>
      <c r="H782" s="277">
        <f t="shared" si="34"/>
        <v>0</v>
      </c>
      <c r="J782" s="209"/>
    </row>
    <row r="783" spans="3:10">
      <c r="C783" s="278" t="s">
        <v>649</v>
      </c>
      <c r="D783" s="279" t="s">
        <v>709</v>
      </c>
      <c r="E783" s="279" t="s">
        <v>27</v>
      </c>
      <c r="F783" s="276">
        <f t="shared" si="33"/>
        <v>0</v>
      </c>
      <c r="G783" s="276" t="str">
        <f t="shared" ref="G783:G855" si="35">IF(F783,H783/F783,"0")</f>
        <v>0</v>
      </c>
      <c r="H783" s="277">
        <f t="shared" si="34"/>
        <v>0</v>
      </c>
      <c r="J783" s="209"/>
    </row>
    <row r="784" spans="3:10">
      <c r="C784" s="278" t="s">
        <v>309</v>
      </c>
      <c r="D784" s="279" t="s">
        <v>310</v>
      </c>
      <c r="E784" s="279" t="s">
        <v>27</v>
      </c>
      <c r="F784" s="276">
        <f t="shared" si="33"/>
        <v>0</v>
      </c>
      <c r="G784" s="276" t="str">
        <f t="shared" si="35"/>
        <v>0</v>
      </c>
      <c r="H784" s="277">
        <f t="shared" si="34"/>
        <v>0</v>
      </c>
      <c r="J784" s="209"/>
    </row>
    <row r="785" spans="3:10">
      <c r="C785" s="278" t="s">
        <v>854</v>
      </c>
      <c r="D785" s="283" t="s">
        <v>374</v>
      </c>
      <c r="E785" s="279" t="s">
        <v>27</v>
      </c>
      <c r="F785" s="276">
        <f t="shared" si="33"/>
        <v>100</v>
      </c>
      <c r="G785" s="276">
        <f t="shared" si="35"/>
        <v>659.98</v>
      </c>
      <c r="H785" s="277">
        <f t="shared" si="34"/>
        <v>65998</v>
      </c>
      <c r="J785" s="209"/>
    </row>
    <row r="786" spans="3:10">
      <c r="C786" s="278" t="s">
        <v>376</v>
      </c>
      <c r="D786" s="279" t="s">
        <v>377</v>
      </c>
      <c r="E786" s="279" t="s">
        <v>27</v>
      </c>
      <c r="F786" s="276">
        <f t="shared" si="33"/>
        <v>0</v>
      </c>
      <c r="G786" s="276" t="str">
        <f t="shared" si="35"/>
        <v>0</v>
      </c>
      <c r="H786" s="277">
        <f t="shared" si="34"/>
        <v>0</v>
      </c>
      <c r="J786" s="209"/>
    </row>
    <row r="787" spans="3:10">
      <c r="C787" s="278" t="s">
        <v>571</v>
      </c>
      <c r="D787" s="279" t="s">
        <v>572</v>
      </c>
      <c r="E787" s="279" t="s">
        <v>27</v>
      </c>
      <c r="F787" s="276">
        <f t="shared" si="33"/>
        <v>0</v>
      </c>
      <c r="G787" s="276" t="str">
        <f t="shared" si="35"/>
        <v>0</v>
      </c>
      <c r="H787" s="277">
        <f t="shared" si="34"/>
        <v>0</v>
      </c>
      <c r="J787" s="209"/>
    </row>
    <row r="788" spans="3:10">
      <c r="C788" s="278"/>
      <c r="D788" s="279" t="s">
        <v>474</v>
      </c>
      <c r="E788" s="279"/>
      <c r="F788" s="276">
        <f t="shared" ref="F788:F858" si="36">SUMIF($C$6:$C$519,C788,$F$6:$F$519)</f>
        <v>0</v>
      </c>
      <c r="G788" s="276" t="str">
        <f t="shared" si="35"/>
        <v>0</v>
      </c>
      <c r="H788" s="277">
        <f t="shared" ref="H788:H858" si="37">SUMIF($C$6:$C$519,C788,$H$6:$H$519)</f>
        <v>0</v>
      </c>
      <c r="J788" s="209"/>
    </row>
    <row r="789" spans="3:10">
      <c r="C789" s="278"/>
      <c r="D789" s="279" t="s">
        <v>730</v>
      </c>
      <c r="E789" s="279"/>
      <c r="F789" s="276">
        <f t="shared" si="36"/>
        <v>0</v>
      </c>
      <c r="G789" s="276" t="str">
        <f t="shared" si="35"/>
        <v>0</v>
      </c>
      <c r="H789" s="277">
        <f t="shared" si="37"/>
        <v>0</v>
      </c>
      <c r="J789" s="209"/>
    </row>
    <row r="790" spans="3:10">
      <c r="C790" s="278" t="s">
        <v>307</v>
      </c>
      <c r="D790" s="279" t="s">
        <v>308</v>
      </c>
      <c r="E790" s="279" t="s">
        <v>27</v>
      </c>
      <c r="F790" s="276">
        <f t="shared" si="36"/>
        <v>0</v>
      </c>
      <c r="G790" s="276" t="str">
        <f t="shared" si="35"/>
        <v>0</v>
      </c>
      <c r="H790" s="277">
        <f t="shared" si="37"/>
        <v>0</v>
      </c>
      <c r="J790" s="209"/>
    </row>
    <row r="791" spans="3:10">
      <c r="C791" s="278" t="s">
        <v>659</v>
      </c>
      <c r="D791" s="279" t="s">
        <v>660</v>
      </c>
      <c r="E791" s="279" t="s">
        <v>27</v>
      </c>
      <c r="F791" s="276">
        <f t="shared" si="36"/>
        <v>0</v>
      </c>
      <c r="G791" s="276" t="str">
        <f t="shared" si="35"/>
        <v>0</v>
      </c>
      <c r="H791" s="277">
        <f t="shared" si="37"/>
        <v>0</v>
      </c>
      <c r="J791" s="209"/>
    </row>
    <row r="792" spans="3:10">
      <c r="C792" s="278" t="s">
        <v>296</v>
      </c>
      <c r="D792" s="279" t="s">
        <v>297</v>
      </c>
      <c r="E792" s="279" t="s">
        <v>298</v>
      </c>
      <c r="F792" s="276">
        <f t="shared" si="36"/>
        <v>0</v>
      </c>
      <c r="G792" s="276" t="str">
        <f t="shared" si="35"/>
        <v>0</v>
      </c>
      <c r="H792" s="277">
        <f t="shared" si="37"/>
        <v>0</v>
      </c>
      <c r="J792" s="209"/>
    </row>
    <row r="793" spans="3:10">
      <c r="C793" s="278" t="s">
        <v>684</v>
      </c>
      <c r="D793" s="279" t="s">
        <v>685</v>
      </c>
      <c r="E793" s="279" t="s">
        <v>298</v>
      </c>
      <c r="F793" s="276">
        <f t="shared" si="36"/>
        <v>0</v>
      </c>
      <c r="G793" s="276" t="str">
        <f t="shared" si="35"/>
        <v>0</v>
      </c>
      <c r="H793" s="277">
        <f t="shared" si="37"/>
        <v>0</v>
      </c>
      <c r="J793" s="209"/>
    </row>
    <row r="794" spans="3:10">
      <c r="C794" s="278" t="s">
        <v>885</v>
      </c>
      <c r="D794" s="279" t="s">
        <v>299</v>
      </c>
      <c r="E794" s="279" t="s">
        <v>8</v>
      </c>
      <c r="F794" s="276">
        <f t="shared" si="36"/>
        <v>0</v>
      </c>
      <c r="G794" s="276" t="str">
        <f t="shared" si="35"/>
        <v>0</v>
      </c>
      <c r="H794" s="277">
        <f t="shared" si="37"/>
        <v>0</v>
      </c>
      <c r="J794" s="209"/>
    </row>
    <row r="795" spans="3:10">
      <c r="C795" s="278"/>
      <c r="D795" s="279" t="s">
        <v>474</v>
      </c>
      <c r="E795" s="279"/>
      <c r="F795" s="276">
        <f t="shared" si="36"/>
        <v>0</v>
      </c>
      <c r="G795" s="276" t="str">
        <f t="shared" si="35"/>
        <v>0</v>
      </c>
      <c r="H795" s="277">
        <f t="shared" si="37"/>
        <v>0</v>
      </c>
      <c r="J795" s="209"/>
    </row>
    <row r="796" spans="3:10">
      <c r="C796" s="278"/>
      <c r="D796" s="279" t="s">
        <v>729</v>
      </c>
      <c r="E796" s="279"/>
      <c r="F796" s="276">
        <f t="shared" si="36"/>
        <v>0</v>
      </c>
      <c r="G796" s="276" t="str">
        <f t="shared" si="35"/>
        <v>0</v>
      </c>
      <c r="H796" s="277">
        <f t="shared" si="37"/>
        <v>0</v>
      </c>
      <c r="J796" s="209"/>
    </row>
    <row r="797" spans="3:10">
      <c r="C797" s="278" t="s">
        <v>650</v>
      </c>
      <c r="D797" s="279" t="s">
        <v>627</v>
      </c>
      <c r="E797" s="279" t="s">
        <v>27</v>
      </c>
      <c r="F797" s="276">
        <f t="shared" si="36"/>
        <v>10</v>
      </c>
      <c r="G797" s="276">
        <f t="shared" si="35"/>
        <v>5499.99</v>
      </c>
      <c r="H797" s="277">
        <f t="shared" si="37"/>
        <v>54999.899999999994</v>
      </c>
      <c r="J797" s="209"/>
    </row>
    <row r="798" spans="3:10">
      <c r="C798" s="278" t="s">
        <v>710</v>
      </c>
      <c r="D798" s="279" t="s">
        <v>712</v>
      </c>
      <c r="E798" s="279" t="s">
        <v>27</v>
      </c>
      <c r="F798" s="276">
        <f t="shared" si="36"/>
        <v>10</v>
      </c>
      <c r="G798" s="276">
        <f t="shared" si="35"/>
        <v>3499.1799999999994</v>
      </c>
      <c r="H798" s="277">
        <f t="shared" si="37"/>
        <v>34991.799999999996</v>
      </c>
      <c r="J798" s="209"/>
    </row>
    <row r="799" spans="3:10">
      <c r="C799" s="278" t="s">
        <v>711</v>
      </c>
      <c r="D799" s="279" t="s">
        <v>713</v>
      </c>
      <c r="E799" s="279" t="s">
        <v>463</v>
      </c>
      <c r="F799" s="276">
        <f t="shared" si="36"/>
        <v>0</v>
      </c>
      <c r="G799" s="276" t="str">
        <f t="shared" si="35"/>
        <v>0</v>
      </c>
      <c r="H799" s="277">
        <f t="shared" si="37"/>
        <v>0</v>
      </c>
      <c r="J799" s="209"/>
    </row>
    <row r="800" spans="3:10">
      <c r="C800" s="278" t="s">
        <v>664</v>
      </c>
      <c r="D800" s="279" t="s">
        <v>665</v>
      </c>
      <c r="E800" s="279" t="s">
        <v>463</v>
      </c>
      <c r="F800" s="276">
        <f t="shared" si="36"/>
        <v>0</v>
      </c>
      <c r="G800" s="276" t="str">
        <f t="shared" si="35"/>
        <v>0</v>
      </c>
      <c r="H800" s="277">
        <f t="shared" si="37"/>
        <v>0</v>
      </c>
      <c r="J800" s="209"/>
    </row>
    <row r="801" spans="3:10">
      <c r="C801" s="278" t="s">
        <v>714</v>
      </c>
      <c r="D801" s="279" t="s">
        <v>716</v>
      </c>
      <c r="E801" s="279" t="s">
        <v>99</v>
      </c>
      <c r="F801" s="276">
        <f t="shared" si="36"/>
        <v>5</v>
      </c>
      <c r="G801" s="276">
        <f t="shared" si="35"/>
        <v>3000</v>
      </c>
      <c r="H801" s="277">
        <f t="shared" si="37"/>
        <v>15000</v>
      </c>
      <c r="J801" s="209"/>
    </row>
    <row r="802" spans="3:10">
      <c r="C802" s="278" t="s">
        <v>715</v>
      </c>
      <c r="D802" s="279" t="s">
        <v>717</v>
      </c>
      <c r="E802" s="279" t="s">
        <v>99</v>
      </c>
      <c r="F802" s="276">
        <f t="shared" si="36"/>
        <v>10</v>
      </c>
      <c r="G802" s="276">
        <f t="shared" si="35"/>
        <v>6000</v>
      </c>
      <c r="H802" s="277">
        <f t="shared" si="37"/>
        <v>60000</v>
      </c>
      <c r="J802" s="209"/>
    </row>
    <row r="803" spans="3:10">
      <c r="C803" s="278" t="s">
        <v>651</v>
      </c>
      <c r="D803" s="279" t="s">
        <v>628</v>
      </c>
      <c r="E803" s="279" t="s">
        <v>99</v>
      </c>
      <c r="F803" s="276">
        <f t="shared" si="36"/>
        <v>10</v>
      </c>
      <c r="G803" s="276">
        <f t="shared" si="35"/>
        <v>7171.58</v>
      </c>
      <c r="H803" s="277">
        <f t="shared" si="37"/>
        <v>71715.8</v>
      </c>
      <c r="J803" s="209"/>
    </row>
    <row r="804" spans="3:10">
      <c r="C804" s="278" t="s">
        <v>636</v>
      </c>
      <c r="D804" s="283" t="s">
        <v>616</v>
      </c>
      <c r="E804" s="279" t="s">
        <v>617</v>
      </c>
      <c r="F804" s="276">
        <f t="shared" si="36"/>
        <v>15</v>
      </c>
      <c r="G804" s="276">
        <f t="shared" si="35"/>
        <v>4000</v>
      </c>
      <c r="H804" s="277">
        <f t="shared" si="37"/>
        <v>60000</v>
      </c>
      <c r="J804" s="209"/>
    </row>
    <row r="805" spans="3:10">
      <c r="C805" s="278" t="s">
        <v>652</v>
      </c>
      <c r="D805" s="283" t="s">
        <v>630</v>
      </c>
      <c r="E805" s="279" t="s">
        <v>27</v>
      </c>
      <c r="F805" s="276">
        <f t="shared" si="36"/>
        <v>150</v>
      </c>
      <c r="G805" s="276">
        <f t="shared" si="35"/>
        <v>5701.4</v>
      </c>
      <c r="H805" s="277">
        <f t="shared" si="37"/>
        <v>855210</v>
      </c>
      <c r="J805" s="209"/>
    </row>
    <row r="806" spans="3:10">
      <c r="C806" s="278" t="s">
        <v>718</v>
      </c>
      <c r="D806" s="283" t="s">
        <v>720</v>
      </c>
      <c r="E806" s="279" t="s">
        <v>76</v>
      </c>
      <c r="F806" s="276">
        <f t="shared" si="36"/>
        <v>0</v>
      </c>
      <c r="G806" s="276" t="str">
        <f t="shared" si="35"/>
        <v>0</v>
      </c>
      <c r="H806" s="277">
        <f t="shared" si="37"/>
        <v>0</v>
      </c>
      <c r="J806" s="209"/>
    </row>
    <row r="807" spans="3:10">
      <c r="C807" s="278" t="s">
        <v>719</v>
      </c>
      <c r="D807" s="283" t="s">
        <v>721</v>
      </c>
      <c r="E807" s="279" t="s">
        <v>76</v>
      </c>
      <c r="F807" s="276">
        <f t="shared" si="36"/>
        <v>0</v>
      </c>
      <c r="G807" s="276" t="str">
        <f t="shared" si="35"/>
        <v>0</v>
      </c>
      <c r="H807" s="277">
        <f t="shared" si="37"/>
        <v>0</v>
      </c>
      <c r="J807" s="209"/>
    </row>
    <row r="808" spans="3:10">
      <c r="C808" s="278" t="s">
        <v>637</v>
      </c>
      <c r="D808" s="283" t="s">
        <v>618</v>
      </c>
      <c r="E808" s="279" t="s">
        <v>27</v>
      </c>
      <c r="F808" s="276">
        <f t="shared" si="36"/>
        <v>60</v>
      </c>
      <c r="G808" s="276">
        <f t="shared" si="35"/>
        <v>14969.765000000001</v>
      </c>
      <c r="H808" s="277">
        <f t="shared" si="37"/>
        <v>898185.9</v>
      </c>
      <c r="J808" s="209"/>
    </row>
    <row r="809" spans="3:10">
      <c r="C809" s="278" t="s">
        <v>943</v>
      </c>
      <c r="D809" s="283" t="s">
        <v>950</v>
      </c>
      <c r="E809" s="279" t="s">
        <v>956</v>
      </c>
      <c r="F809" s="276">
        <f t="shared" si="36"/>
        <v>2</v>
      </c>
      <c r="G809" s="276">
        <f t="shared" si="35"/>
        <v>8568.68</v>
      </c>
      <c r="H809" s="277">
        <f t="shared" si="37"/>
        <v>17137.36</v>
      </c>
      <c r="J809" s="209"/>
    </row>
    <row r="810" spans="3:10">
      <c r="C810" s="278" t="s">
        <v>944</v>
      </c>
      <c r="D810" s="283" t="s">
        <v>951</v>
      </c>
      <c r="E810" s="279" t="s">
        <v>956</v>
      </c>
      <c r="F810" s="276">
        <f t="shared" si="36"/>
        <v>2</v>
      </c>
      <c r="G810" s="276">
        <f t="shared" si="35"/>
        <v>8000</v>
      </c>
      <c r="H810" s="277">
        <f t="shared" si="37"/>
        <v>16000</v>
      </c>
      <c r="J810" s="209"/>
    </row>
    <row r="811" spans="3:10">
      <c r="C811" s="278" t="s">
        <v>945</v>
      </c>
      <c r="D811" s="283" t="s">
        <v>952</v>
      </c>
      <c r="E811" s="279" t="s">
        <v>956</v>
      </c>
      <c r="F811" s="276">
        <f t="shared" si="36"/>
        <v>2</v>
      </c>
      <c r="G811" s="276">
        <f t="shared" si="35"/>
        <v>8000</v>
      </c>
      <c r="H811" s="277">
        <f t="shared" si="37"/>
        <v>16000</v>
      </c>
      <c r="J811" s="209"/>
    </row>
    <row r="812" spans="3:10">
      <c r="C812" s="278" t="s">
        <v>946</v>
      </c>
      <c r="D812" s="283" t="s">
        <v>953</v>
      </c>
      <c r="E812" s="279" t="s">
        <v>956</v>
      </c>
      <c r="F812" s="276">
        <f t="shared" si="36"/>
        <v>2</v>
      </c>
      <c r="G812" s="276">
        <f t="shared" si="35"/>
        <v>4003.45</v>
      </c>
      <c r="H812" s="277">
        <f t="shared" si="37"/>
        <v>8006.9</v>
      </c>
      <c r="J812" s="209"/>
    </row>
    <row r="813" spans="3:10">
      <c r="C813" s="278" t="s">
        <v>947</v>
      </c>
      <c r="D813" s="283" t="s">
        <v>954</v>
      </c>
      <c r="E813" s="279" t="s">
        <v>956</v>
      </c>
      <c r="F813" s="276">
        <f t="shared" si="36"/>
        <v>2</v>
      </c>
      <c r="G813" s="276">
        <f t="shared" si="35"/>
        <v>4260.28</v>
      </c>
      <c r="H813" s="277">
        <f t="shared" si="37"/>
        <v>8520.56</v>
      </c>
      <c r="J813" s="209"/>
    </row>
    <row r="814" spans="3:10">
      <c r="C814" s="278" t="s">
        <v>948</v>
      </c>
      <c r="D814" s="283" t="s">
        <v>955</v>
      </c>
      <c r="E814" s="279" t="s">
        <v>956</v>
      </c>
      <c r="F814" s="276">
        <f t="shared" si="36"/>
        <v>0</v>
      </c>
      <c r="G814" s="276" t="str">
        <f t="shared" si="35"/>
        <v>0</v>
      </c>
      <c r="H814" s="277">
        <f t="shared" si="37"/>
        <v>0</v>
      </c>
      <c r="J814" s="209"/>
    </row>
    <row r="815" spans="3:10">
      <c r="C815" s="361">
        <v>60101001</v>
      </c>
      <c r="D815" s="279" t="s">
        <v>722</v>
      </c>
      <c r="E815" s="279" t="s">
        <v>76</v>
      </c>
      <c r="F815" s="276">
        <f t="shared" si="36"/>
        <v>0</v>
      </c>
      <c r="G815" s="276" t="str">
        <f t="shared" si="35"/>
        <v>0</v>
      </c>
      <c r="H815" s="277">
        <f t="shared" si="37"/>
        <v>0</v>
      </c>
      <c r="J815" s="209"/>
    </row>
    <row r="816" spans="3:10">
      <c r="C816" s="361">
        <v>1274</v>
      </c>
      <c r="D816" s="283" t="s">
        <v>608</v>
      </c>
      <c r="E816" s="279" t="s">
        <v>48</v>
      </c>
      <c r="F816" s="276">
        <f t="shared" si="36"/>
        <v>0</v>
      </c>
      <c r="G816" s="276" t="str">
        <f t="shared" si="35"/>
        <v>0</v>
      </c>
      <c r="H816" s="277">
        <f t="shared" si="37"/>
        <v>0</v>
      </c>
      <c r="J816" s="209"/>
    </row>
    <row r="817" spans="3:10">
      <c r="C817" s="361">
        <v>1538</v>
      </c>
      <c r="D817" s="279" t="s">
        <v>830</v>
      </c>
      <c r="E817" s="279" t="s">
        <v>48</v>
      </c>
      <c r="F817" s="276">
        <f t="shared" si="36"/>
        <v>0</v>
      </c>
      <c r="G817" s="276" t="str">
        <f t="shared" si="35"/>
        <v>0</v>
      </c>
      <c r="H817" s="277">
        <f t="shared" si="37"/>
        <v>0</v>
      </c>
      <c r="J817" s="209"/>
    </row>
    <row r="818" spans="3:10">
      <c r="C818" s="361">
        <v>1689</v>
      </c>
      <c r="D818" s="283" t="s">
        <v>680</v>
      </c>
      <c r="E818" s="279" t="s">
        <v>48</v>
      </c>
      <c r="F818" s="276">
        <f t="shared" si="36"/>
        <v>0</v>
      </c>
      <c r="G818" s="276" t="str">
        <f t="shared" si="35"/>
        <v>0</v>
      </c>
      <c r="H818" s="277">
        <f t="shared" si="37"/>
        <v>0</v>
      </c>
      <c r="J818" s="209"/>
    </row>
    <row r="819" spans="3:10">
      <c r="C819" s="361">
        <v>1757</v>
      </c>
      <c r="D819" s="283" t="s">
        <v>609</v>
      </c>
      <c r="E819" s="279" t="s">
        <v>75</v>
      </c>
      <c r="F819" s="276">
        <f t="shared" si="36"/>
        <v>0</v>
      </c>
      <c r="G819" s="276" t="str">
        <f t="shared" si="35"/>
        <v>0</v>
      </c>
      <c r="H819" s="277">
        <f t="shared" si="37"/>
        <v>0</v>
      </c>
      <c r="J819" s="209"/>
    </row>
    <row r="820" spans="3:10">
      <c r="C820" s="361">
        <v>2145</v>
      </c>
      <c r="D820" s="283" t="s">
        <v>610</v>
      </c>
      <c r="E820" s="279" t="s">
        <v>48</v>
      </c>
      <c r="F820" s="276">
        <f t="shared" si="36"/>
        <v>0</v>
      </c>
      <c r="G820" s="276" t="str">
        <f t="shared" si="35"/>
        <v>0</v>
      </c>
      <c r="H820" s="277">
        <f t="shared" si="37"/>
        <v>0</v>
      </c>
      <c r="J820" s="209"/>
    </row>
    <row r="821" spans="3:10">
      <c r="C821" s="361">
        <v>2373</v>
      </c>
      <c r="D821" s="283" t="s">
        <v>749</v>
      </c>
      <c r="E821" s="279" t="s">
        <v>75</v>
      </c>
      <c r="F821" s="276">
        <f t="shared" si="36"/>
        <v>0</v>
      </c>
      <c r="G821" s="276" t="str">
        <f t="shared" si="35"/>
        <v>0</v>
      </c>
      <c r="H821" s="277">
        <f t="shared" si="37"/>
        <v>0</v>
      </c>
      <c r="J821" s="209"/>
    </row>
    <row r="822" spans="3:10">
      <c r="C822" s="361">
        <v>2582</v>
      </c>
      <c r="D822" s="283" t="s">
        <v>908</v>
      </c>
      <c r="E822" s="279" t="s">
        <v>75</v>
      </c>
      <c r="F822" s="276">
        <f t="shared" si="36"/>
        <v>0</v>
      </c>
      <c r="G822" s="276" t="str">
        <f t="shared" si="35"/>
        <v>0</v>
      </c>
      <c r="H822" s="277">
        <f t="shared" si="37"/>
        <v>0</v>
      </c>
      <c r="J822" s="209"/>
    </row>
    <row r="823" spans="3:10">
      <c r="C823" s="361">
        <v>2583</v>
      </c>
      <c r="D823" s="283" t="s">
        <v>909</v>
      </c>
      <c r="E823" s="279" t="s">
        <v>75</v>
      </c>
      <c r="F823" s="276">
        <f t="shared" si="36"/>
        <v>0</v>
      </c>
      <c r="G823" s="276" t="str">
        <f t="shared" si="35"/>
        <v>0</v>
      </c>
      <c r="H823" s="277">
        <f t="shared" si="37"/>
        <v>0</v>
      </c>
      <c r="J823" s="209"/>
    </row>
    <row r="824" spans="3:10">
      <c r="C824" s="361">
        <v>7415</v>
      </c>
      <c r="D824" s="283" t="s">
        <v>611</v>
      </c>
      <c r="E824" s="279" t="s">
        <v>75</v>
      </c>
      <c r="F824" s="276">
        <f t="shared" si="36"/>
        <v>0</v>
      </c>
      <c r="G824" s="276" t="str">
        <f t="shared" si="35"/>
        <v>0</v>
      </c>
      <c r="H824" s="277">
        <f t="shared" si="37"/>
        <v>0</v>
      </c>
      <c r="J824" s="209"/>
    </row>
    <row r="825" spans="3:10">
      <c r="C825" s="361">
        <v>7615</v>
      </c>
      <c r="D825" s="283" t="s">
        <v>612</v>
      </c>
      <c r="E825" s="279" t="s">
        <v>75</v>
      </c>
      <c r="F825" s="276">
        <f t="shared" si="36"/>
        <v>0</v>
      </c>
      <c r="G825" s="276" t="str">
        <f t="shared" si="35"/>
        <v>0</v>
      </c>
      <c r="H825" s="277">
        <f t="shared" si="37"/>
        <v>0</v>
      </c>
      <c r="J825" s="209"/>
    </row>
    <row r="826" spans="3:10">
      <c r="C826" s="278" t="s">
        <v>682</v>
      </c>
      <c r="D826" s="283" t="s">
        <v>629</v>
      </c>
      <c r="E826" s="279" t="s">
        <v>99</v>
      </c>
      <c r="F826" s="276">
        <f t="shared" si="36"/>
        <v>0</v>
      </c>
      <c r="G826" s="276" t="str">
        <f t="shared" si="35"/>
        <v>0</v>
      </c>
      <c r="H826" s="277">
        <f t="shared" si="37"/>
        <v>0</v>
      </c>
      <c r="J826" s="209"/>
    </row>
    <row r="827" spans="3:10">
      <c r="C827" s="164" t="s">
        <v>683</v>
      </c>
      <c r="D827" s="283" t="s">
        <v>681</v>
      </c>
      <c r="E827" s="283" t="s">
        <v>99</v>
      </c>
      <c r="F827" s="276">
        <f t="shared" si="36"/>
        <v>0</v>
      </c>
      <c r="G827" s="276" t="str">
        <f t="shared" si="35"/>
        <v>0</v>
      </c>
      <c r="H827" s="277">
        <f t="shared" si="37"/>
        <v>0</v>
      </c>
      <c r="J827" s="209"/>
    </row>
    <row r="828" spans="3:10">
      <c r="C828" s="164" t="s">
        <v>816</v>
      </c>
      <c r="D828" s="283" t="s">
        <v>631</v>
      </c>
      <c r="E828" s="283" t="s">
        <v>4</v>
      </c>
      <c r="F828" s="276">
        <f t="shared" si="36"/>
        <v>1</v>
      </c>
      <c r="G828" s="276">
        <f t="shared" si="35"/>
        <v>110000</v>
      </c>
      <c r="H828" s="277">
        <f t="shared" si="37"/>
        <v>110000</v>
      </c>
      <c r="J828" s="209"/>
    </row>
    <row r="829" spans="3:10">
      <c r="C829" s="164" t="s">
        <v>806</v>
      </c>
      <c r="D829" s="283" t="s">
        <v>548</v>
      </c>
      <c r="E829" s="283" t="s">
        <v>99</v>
      </c>
      <c r="F829" s="276">
        <f t="shared" si="36"/>
        <v>5</v>
      </c>
      <c r="G829" s="276">
        <f t="shared" si="35"/>
        <v>13949.8</v>
      </c>
      <c r="H829" s="277">
        <f t="shared" si="37"/>
        <v>69749</v>
      </c>
      <c r="J829" s="209"/>
    </row>
    <row r="830" spans="3:10">
      <c r="C830" s="164" t="s">
        <v>821</v>
      </c>
      <c r="D830" s="283" t="s">
        <v>633</v>
      </c>
      <c r="E830" s="283" t="s">
        <v>4</v>
      </c>
      <c r="F830" s="276">
        <f t="shared" si="36"/>
        <v>0</v>
      </c>
      <c r="G830" s="276" t="str">
        <f t="shared" si="35"/>
        <v>0</v>
      </c>
      <c r="H830" s="277">
        <f t="shared" si="37"/>
        <v>0</v>
      </c>
      <c r="J830" s="209"/>
    </row>
    <row r="831" spans="3:10">
      <c r="C831" s="164" t="s">
        <v>662</v>
      </c>
      <c r="D831" s="283" t="s">
        <v>663</v>
      </c>
      <c r="E831" s="283" t="s">
        <v>76</v>
      </c>
      <c r="F831" s="276">
        <f t="shared" si="36"/>
        <v>0</v>
      </c>
      <c r="G831" s="276" t="str">
        <f t="shared" si="35"/>
        <v>0</v>
      </c>
      <c r="H831" s="277">
        <f t="shared" si="37"/>
        <v>0</v>
      </c>
      <c r="J831" s="209"/>
    </row>
    <row r="832" spans="3:10">
      <c r="C832" s="164" t="s">
        <v>822</v>
      </c>
      <c r="D832" s="283" t="s">
        <v>654</v>
      </c>
      <c r="E832" s="283" t="s">
        <v>188</v>
      </c>
      <c r="F832" s="276">
        <f t="shared" si="36"/>
        <v>4</v>
      </c>
      <c r="G832" s="276">
        <f t="shared" si="35"/>
        <v>73119.035000000003</v>
      </c>
      <c r="H832" s="277">
        <f t="shared" si="37"/>
        <v>292476.14</v>
      </c>
      <c r="J832" s="209"/>
    </row>
    <row r="833" spans="3:10">
      <c r="C833" s="164" t="s">
        <v>653</v>
      </c>
      <c r="D833" s="283" t="s">
        <v>658</v>
      </c>
      <c r="E833" s="283" t="s">
        <v>188</v>
      </c>
      <c r="F833" s="276">
        <f t="shared" si="36"/>
        <v>4</v>
      </c>
      <c r="G833" s="276">
        <f t="shared" si="35"/>
        <v>72571.710000000006</v>
      </c>
      <c r="H833" s="277">
        <f t="shared" si="37"/>
        <v>290286.84000000003</v>
      </c>
      <c r="J833" s="209"/>
    </row>
    <row r="834" spans="3:10">
      <c r="C834" s="164" t="s">
        <v>686</v>
      </c>
      <c r="D834" s="283" t="s">
        <v>687</v>
      </c>
      <c r="E834" s="283" t="s">
        <v>75</v>
      </c>
      <c r="F834" s="276">
        <f t="shared" si="36"/>
        <v>0</v>
      </c>
      <c r="G834" s="276" t="str">
        <f t="shared" si="35"/>
        <v>0</v>
      </c>
      <c r="H834" s="277">
        <f t="shared" si="37"/>
        <v>0</v>
      </c>
      <c r="J834" s="209"/>
    </row>
    <row r="835" spans="3:10">
      <c r="C835" s="164" t="s">
        <v>688</v>
      </c>
      <c r="D835" s="283" t="s">
        <v>689</v>
      </c>
      <c r="E835" s="283" t="s">
        <v>75</v>
      </c>
      <c r="F835" s="276">
        <f t="shared" si="36"/>
        <v>5</v>
      </c>
      <c r="G835" s="276">
        <f t="shared" si="35"/>
        <v>73600</v>
      </c>
      <c r="H835" s="277">
        <f t="shared" si="37"/>
        <v>368000</v>
      </c>
      <c r="J835" s="209"/>
    </row>
    <row r="836" spans="3:10">
      <c r="C836" s="164" t="s">
        <v>690</v>
      </c>
      <c r="D836" s="283" t="s">
        <v>691</v>
      </c>
      <c r="E836" s="283" t="s">
        <v>75</v>
      </c>
      <c r="F836" s="276">
        <f t="shared" si="36"/>
        <v>2</v>
      </c>
      <c r="G836" s="276">
        <f t="shared" si="35"/>
        <v>76000</v>
      </c>
      <c r="H836" s="277">
        <f t="shared" si="37"/>
        <v>152000</v>
      </c>
      <c r="J836" s="209"/>
    </row>
    <row r="837" spans="3:10">
      <c r="C837" s="164" t="s">
        <v>692</v>
      </c>
      <c r="D837" s="283" t="s">
        <v>693</v>
      </c>
      <c r="E837" s="283" t="s">
        <v>75</v>
      </c>
      <c r="F837" s="276">
        <f t="shared" si="36"/>
        <v>3</v>
      </c>
      <c r="G837" s="276">
        <f t="shared" si="35"/>
        <v>83600</v>
      </c>
      <c r="H837" s="277">
        <f t="shared" si="37"/>
        <v>250800</v>
      </c>
      <c r="J837" s="209"/>
    </row>
    <row r="838" spans="3:10">
      <c r="C838" s="164" t="s">
        <v>656</v>
      </c>
      <c r="D838" s="283" t="s">
        <v>655</v>
      </c>
      <c r="E838" s="283" t="s">
        <v>188</v>
      </c>
      <c r="F838" s="276">
        <f t="shared" si="36"/>
        <v>4</v>
      </c>
      <c r="G838" s="276">
        <f t="shared" si="35"/>
        <v>73092.625</v>
      </c>
      <c r="H838" s="277">
        <f t="shared" si="37"/>
        <v>292370.5</v>
      </c>
      <c r="J838" s="209"/>
    </row>
    <row r="839" spans="3:10">
      <c r="C839" s="164" t="s">
        <v>694</v>
      </c>
      <c r="D839" s="283" t="s">
        <v>695</v>
      </c>
      <c r="E839" s="283" t="s">
        <v>99</v>
      </c>
      <c r="F839" s="276">
        <f t="shared" si="36"/>
        <v>3</v>
      </c>
      <c r="G839" s="276">
        <f t="shared" si="35"/>
        <v>50000</v>
      </c>
      <c r="H839" s="277">
        <f t="shared" si="37"/>
        <v>150000</v>
      </c>
      <c r="J839" s="209"/>
    </row>
    <row r="840" spans="3:10">
      <c r="C840" s="164" t="s">
        <v>657</v>
      </c>
      <c r="D840" s="283" t="s">
        <v>632</v>
      </c>
      <c r="E840" s="283" t="s">
        <v>4</v>
      </c>
      <c r="F840" s="276">
        <f t="shared" si="36"/>
        <v>2</v>
      </c>
      <c r="G840" s="276">
        <f t="shared" si="35"/>
        <v>199981.19500000001</v>
      </c>
      <c r="H840" s="277">
        <f t="shared" si="37"/>
        <v>399962.39</v>
      </c>
      <c r="J840" s="209"/>
    </row>
    <row r="841" spans="3:10">
      <c r="C841" s="164" t="s">
        <v>638</v>
      </c>
      <c r="D841" s="283" t="s">
        <v>619</v>
      </c>
      <c r="E841" s="283" t="s">
        <v>4</v>
      </c>
      <c r="F841" s="276">
        <f t="shared" si="36"/>
        <v>4</v>
      </c>
      <c r="G841" s="276">
        <f t="shared" si="35"/>
        <v>185494.95499999999</v>
      </c>
      <c r="H841" s="277">
        <f t="shared" si="37"/>
        <v>741979.82</v>
      </c>
      <c r="J841" s="209"/>
    </row>
    <row r="842" spans="3:10">
      <c r="C842" s="164" t="s">
        <v>667</v>
      </c>
      <c r="D842" s="283" t="s">
        <v>668</v>
      </c>
      <c r="E842" s="283" t="s">
        <v>4</v>
      </c>
      <c r="F842" s="276">
        <f t="shared" si="36"/>
        <v>0</v>
      </c>
      <c r="G842" s="276" t="str">
        <f t="shared" si="35"/>
        <v>0</v>
      </c>
      <c r="H842" s="277">
        <f t="shared" si="37"/>
        <v>0</v>
      </c>
      <c r="J842" s="209"/>
    </row>
    <row r="843" spans="3:10">
      <c r="C843" s="164" t="s">
        <v>949</v>
      </c>
      <c r="D843" s="354" t="s">
        <v>957</v>
      </c>
      <c r="E843" s="283"/>
      <c r="F843" s="276">
        <f t="shared" si="36"/>
        <v>8</v>
      </c>
      <c r="G843" s="276">
        <f t="shared" si="35"/>
        <v>36460</v>
      </c>
      <c r="H843" s="277">
        <f t="shared" si="37"/>
        <v>291680</v>
      </c>
      <c r="J843" s="209"/>
    </row>
    <row r="844" spans="3:10">
      <c r="C844" s="164" t="s">
        <v>639</v>
      </c>
      <c r="D844" s="283" t="s">
        <v>620</v>
      </c>
      <c r="E844" s="283" t="s">
        <v>8</v>
      </c>
      <c r="F844" s="276">
        <f t="shared" si="36"/>
        <v>29</v>
      </c>
      <c r="G844" s="276">
        <f t="shared" si="35"/>
        <v>27069.974137931029</v>
      </c>
      <c r="H844" s="277">
        <f t="shared" si="37"/>
        <v>785029.24999999988</v>
      </c>
      <c r="J844" s="209"/>
    </row>
    <row r="845" spans="3:10">
      <c r="C845" s="164" t="s">
        <v>907</v>
      </c>
      <c r="D845" s="283" t="s">
        <v>623</v>
      </c>
      <c r="E845" s="283" t="s">
        <v>75</v>
      </c>
      <c r="F845" s="276">
        <f t="shared" si="36"/>
        <v>13</v>
      </c>
      <c r="G845" s="276">
        <f t="shared" si="35"/>
        <v>177571.56538461539</v>
      </c>
      <c r="H845" s="277">
        <f t="shared" si="37"/>
        <v>2308430.35</v>
      </c>
      <c r="J845" s="209"/>
    </row>
    <row r="846" spans="3:10">
      <c r="C846" s="164" t="s">
        <v>696</v>
      </c>
      <c r="D846" s="283" t="s">
        <v>697</v>
      </c>
      <c r="E846" s="283" t="s">
        <v>75</v>
      </c>
      <c r="F846" s="276">
        <f t="shared" si="36"/>
        <v>0</v>
      </c>
      <c r="G846" s="276" t="str">
        <f t="shared" si="35"/>
        <v>0</v>
      </c>
      <c r="H846" s="277">
        <f t="shared" si="37"/>
        <v>0</v>
      </c>
      <c r="J846" s="209"/>
    </row>
    <row r="847" spans="3:10">
      <c r="C847" s="164" t="s">
        <v>640</v>
      </c>
      <c r="D847" s="283" t="s">
        <v>621</v>
      </c>
      <c r="E847" s="283" t="s">
        <v>622</v>
      </c>
      <c r="F847" s="276">
        <f t="shared" si="36"/>
        <v>30</v>
      </c>
      <c r="G847" s="276">
        <f t="shared" si="35"/>
        <v>9500</v>
      </c>
      <c r="H847" s="277">
        <f t="shared" si="37"/>
        <v>285000</v>
      </c>
      <c r="J847" s="209"/>
    </row>
    <row r="848" spans="3:10">
      <c r="C848" s="164" t="s">
        <v>918</v>
      </c>
      <c r="D848" s="283" t="s">
        <v>919</v>
      </c>
      <c r="E848" s="283" t="s">
        <v>115</v>
      </c>
      <c r="F848" s="276">
        <f t="shared" si="36"/>
        <v>4</v>
      </c>
      <c r="G848" s="276">
        <f t="shared" si="35"/>
        <v>50000</v>
      </c>
      <c r="H848" s="277">
        <f t="shared" si="37"/>
        <v>200000</v>
      </c>
      <c r="J848" s="209"/>
    </row>
    <row r="849" spans="3:10">
      <c r="C849" s="164"/>
      <c r="D849" s="283" t="s">
        <v>474</v>
      </c>
      <c r="E849" s="283"/>
      <c r="F849" s="276">
        <f t="shared" si="36"/>
        <v>0</v>
      </c>
      <c r="G849" s="276" t="str">
        <f t="shared" si="35"/>
        <v>0</v>
      </c>
      <c r="H849" s="277">
        <f t="shared" si="37"/>
        <v>0</v>
      </c>
      <c r="J849" s="209"/>
    </row>
    <row r="850" spans="3:10">
      <c r="C850" s="164"/>
      <c r="D850" s="283" t="s">
        <v>390</v>
      </c>
      <c r="E850" s="283"/>
      <c r="F850" s="276">
        <f t="shared" si="36"/>
        <v>0</v>
      </c>
      <c r="G850" s="276" t="str">
        <f t="shared" si="35"/>
        <v>0</v>
      </c>
      <c r="H850" s="277">
        <f t="shared" si="37"/>
        <v>0</v>
      </c>
      <c r="J850" s="209"/>
    </row>
    <row r="851" spans="3:10">
      <c r="C851" s="164" t="s">
        <v>382</v>
      </c>
      <c r="D851" s="283" t="s">
        <v>383</v>
      </c>
      <c r="E851" s="283" t="s">
        <v>8</v>
      </c>
      <c r="F851" s="276">
        <f t="shared" si="36"/>
        <v>25</v>
      </c>
      <c r="G851" s="276">
        <f t="shared" si="35"/>
        <v>72999.622000000003</v>
      </c>
      <c r="H851" s="277">
        <f t="shared" si="37"/>
        <v>1824990.55</v>
      </c>
      <c r="J851" s="209"/>
    </row>
    <row r="852" spans="3:10">
      <c r="C852" s="164" t="s">
        <v>384</v>
      </c>
      <c r="D852" s="283" t="s">
        <v>385</v>
      </c>
      <c r="E852" s="283" t="s">
        <v>27</v>
      </c>
      <c r="F852" s="276">
        <f t="shared" si="36"/>
        <v>10</v>
      </c>
      <c r="G852" s="276">
        <f t="shared" si="35"/>
        <v>11090.31</v>
      </c>
      <c r="H852" s="277">
        <f t="shared" si="37"/>
        <v>110903.09999999999</v>
      </c>
      <c r="J852" s="209"/>
    </row>
    <row r="853" spans="3:10">
      <c r="C853" s="164" t="s">
        <v>386</v>
      </c>
      <c r="D853" s="283" t="s">
        <v>387</v>
      </c>
      <c r="E853" s="283" t="s">
        <v>27</v>
      </c>
      <c r="F853" s="276">
        <f t="shared" si="36"/>
        <v>0</v>
      </c>
      <c r="G853" s="276" t="str">
        <f t="shared" si="35"/>
        <v>0</v>
      </c>
      <c r="H853" s="277">
        <f t="shared" si="37"/>
        <v>0</v>
      </c>
      <c r="J853" s="209"/>
    </row>
    <row r="854" spans="3:10">
      <c r="C854" s="164" t="s">
        <v>823</v>
      </c>
      <c r="D854" s="283" t="s">
        <v>824</v>
      </c>
      <c r="E854" s="283" t="s">
        <v>815</v>
      </c>
      <c r="F854" s="276">
        <f t="shared" si="36"/>
        <v>0</v>
      </c>
      <c r="G854" s="276" t="str">
        <f t="shared" si="35"/>
        <v>0</v>
      </c>
      <c r="H854" s="277">
        <f t="shared" si="37"/>
        <v>0</v>
      </c>
      <c r="J854" s="209"/>
    </row>
    <row r="855" spans="3:10">
      <c r="C855" s="164" t="s">
        <v>813</v>
      </c>
      <c r="D855" s="283" t="s">
        <v>814</v>
      </c>
      <c r="E855" s="283" t="s">
        <v>815</v>
      </c>
      <c r="F855" s="276">
        <f t="shared" si="36"/>
        <v>0</v>
      </c>
      <c r="G855" s="276" t="str">
        <f t="shared" si="35"/>
        <v>0</v>
      </c>
      <c r="H855" s="277">
        <f t="shared" si="37"/>
        <v>0</v>
      </c>
      <c r="J855" s="209"/>
    </row>
    <row r="856" spans="3:10">
      <c r="C856" s="164" t="s">
        <v>388</v>
      </c>
      <c r="D856" s="283" t="s">
        <v>389</v>
      </c>
      <c r="E856" s="283" t="s">
        <v>8</v>
      </c>
      <c r="F856" s="276">
        <f t="shared" si="36"/>
        <v>5</v>
      </c>
      <c r="G856" s="276">
        <f t="shared" ref="G856:G921" si="38">IF(F856,H856/F856,"0")</f>
        <v>30000</v>
      </c>
      <c r="H856" s="277">
        <f t="shared" si="37"/>
        <v>150000</v>
      </c>
      <c r="J856" s="209"/>
    </row>
    <row r="857" spans="3:10">
      <c r="C857" s="164"/>
      <c r="D857" s="283" t="s">
        <v>474</v>
      </c>
      <c r="E857" s="283"/>
      <c r="F857" s="276">
        <f t="shared" si="36"/>
        <v>0</v>
      </c>
      <c r="G857" s="276" t="str">
        <f t="shared" si="38"/>
        <v>0</v>
      </c>
      <c r="H857" s="277">
        <f t="shared" si="37"/>
        <v>0</v>
      </c>
      <c r="J857" s="209"/>
    </row>
    <row r="858" spans="3:10">
      <c r="C858" s="164"/>
      <c r="D858" s="283" t="s">
        <v>429</v>
      </c>
      <c r="E858" s="283"/>
      <c r="F858" s="276">
        <f t="shared" si="36"/>
        <v>0</v>
      </c>
      <c r="G858" s="276" t="str">
        <f t="shared" si="38"/>
        <v>0</v>
      </c>
      <c r="H858" s="277">
        <f t="shared" si="37"/>
        <v>0</v>
      </c>
      <c r="J858" s="209"/>
    </row>
    <row r="859" spans="3:10">
      <c r="C859" s="164" t="s">
        <v>391</v>
      </c>
      <c r="D859" s="283" t="s">
        <v>392</v>
      </c>
      <c r="E859" s="283" t="s">
        <v>26</v>
      </c>
      <c r="F859" s="276">
        <f t="shared" ref="F859:F924" si="39">SUMIF($C$6:$C$519,C859,$F$6:$F$519)</f>
        <v>0</v>
      </c>
      <c r="G859" s="276" t="str">
        <f t="shared" si="38"/>
        <v>0</v>
      </c>
      <c r="H859" s="277">
        <f t="shared" ref="H859:H924" si="40">SUMIF($C$6:$C$519,C859,$H$6:$H$519)</f>
        <v>0</v>
      </c>
      <c r="J859" s="209"/>
    </row>
    <row r="860" spans="3:10">
      <c r="C860" s="164" t="s">
        <v>393</v>
      </c>
      <c r="D860" s="283" t="s">
        <v>394</v>
      </c>
      <c r="E860" s="283" t="s">
        <v>26</v>
      </c>
      <c r="F860" s="276">
        <f t="shared" si="39"/>
        <v>0</v>
      </c>
      <c r="G860" s="276" t="str">
        <f t="shared" si="38"/>
        <v>0</v>
      </c>
      <c r="H860" s="277">
        <f t="shared" si="40"/>
        <v>0</v>
      </c>
      <c r="J860" s="209"/>
    </row>
    <row r="861" spans="3:10">
      <c r="C861" s="164" t="s">
        <v>395</v>
      </c>
      <c r="D861" s="283" t="s">
        <v>396</v>
      </c>
      <c r="E861" s="283" t="s">
        <v>75</v>
      </c>
      <c r="F861" s="276">
        <f t="shared" si="39"/>
        <v>0</v>
      </c>
      <c r="G861" s="276" t="str">
        <f t="shared" si="38"/>
        <v>0</v>
      </c>
      <c r="H861" s="277">
        <f t="shared" si="40"/>
        <v>0</v>
      </c>
      <c r="J861" s="209"/>
    </row>
    <row r="862" spans="3:10">
      <c r="C862" s="164" t="s">
        <v>405</v>
      </c>
      <c r="D862" s="283" t="s">
        <v>406</v>
      </c>
      <c r="E862" s="283" t="s">
        <v>75</v>
      </c>
      <c r="F862" s="276">
        <f t="shared" si="39"/>
        <v>0</v>
      </c>
      <c r="G862" s="276" t="str">
        <f t="shared" si="38"/>
        <v>0</v>
      </c>
      <c r="H862" s="277">
        <f t="shared" si="40"/>
        <v>0</v>
      </c>
      <c r="J862" s="209"/>
    </row>
    <row r="863" spans="3:10">
      <c r="C863" s="164" t="s">
        <v>407</v>
      </c>
      <c r="D863" s="283" t="s">
        <v>408</v>
      </c>
      <c r="E863" s="283" t="s">
        <v>75</v>
      </c>
      <c r="F863" s="276">
        <f t="shared" si="39"/>
        <v>0</v>
      </c>
      <c r="G863" s="276" t="str">
        <f t="shared" si="38"/>
        <v>0</v>
      </c>
      <c r="H863" s="277">
        <f t="shared" si="40"/>
        <v>0</v>
      </c>
      <c r="J863" s="209"/>
    </row>
    <row r="864" spans="3:10">
      <c r="C864" s="164" t="s">
        <v>401</v>
      </c>
      <c r="D864" s="283" t="s">
        <v>402</v>
      </c>
      <c r="E864" s="283" t="s">
        <v>75</v>
      </c>
      <c r="F864" s="276">
        <f t="shared" si="39"/>
        <v>0</v>
      </c>
      <c r="G864" s="276" t="str">
        <f t="shared" si="38"/>
        <v>0</v>
      </c>
      <c r="H864" s="277">
        <f t="shared" si="40"/>
        <v>0</v>
      </c>
      <c r="J864" s="209"/>
    </row>
    <row r="865" spans="3:10">
      <c r="C865" s="164" t="s">
        <v>409</v>
      </c>
      <c r="D865" s="283" t="s">
        <v>410</v>
      </c>
      <c r="E865" s="283" t="s">
        <v>99</v>
      </c>
      <c r="F865" s="276">
        <f t="shared" si="39"/>
        <v>0</v>
      </c>
      <c r="G865" s="276" t="str">
        <f t="shared" si="38"/>
        <v>0</v>
      </c>
      <c r="H865" s="277">
        <f t="shared" si="40"/>
        <v>0</v>
      </c>
      <c r="J865" s="209"/>
    </row>
    <row r="866" spans="3:10">
      <c r="C866" s="164" t="s">
        <v>403</v>
      </c>
      <c r="D866" s="283" t="s">
        <v>404</v>
      </c>
      <c r="E866" s="283" t="s">
        <v>28</v>
      </c>
      <c r="F866" s="276">
        <f t="shared" si="39"/>
        <v>0</v>
      </c>
      <c r="G866" s="276" t="str">
        <f t="shared" si="38"/>
        <v>0</v>
      </c>
      <c r="H866" s="277">
        <f t="shared" si="40"/>
        <v>0</v>
      </c>
      <c r="J866" s="209"/>
    </row>
    <row r="867" spans="3:10">
      <c r="C867" s="164" t="s">
        <v>399</v>
      </c>
      <c r="D867" s="283" t="s">
        <v>400</v>
      </c>
      <c r="E867" s="283" t="s">
        <v>28</v>
      </c>
      <c r="F867" s="276">
        <f t="shared" si="39"/>
        <v>0</v>
      </c>
      <c r="G867" s="276" t="str">
        <f t="shared" si="38"/>
        <v>0</v>
      </c>
      <c r="H867" s="277">
        <f t="shared" si="40"/>
        <v>0</v>
      </c>
      <c r="J867" s="209"/>
    </row>
    <row r="868" spans="3:10">
      <c r="C868" s="164" t="s">
        <v>411</v>
      </c>
      <c r="D868" s="283" t="s">
        <v>412</v>
      </c>
      <c r="E868" s="283" t="s">
        <v>413</v>
      </c>
      <c r="F868" s="276">
        <f t="shared" si="39"/>
        <v>60</v>
      </c>
      <c r="G868" s="276">
        <f t="shared" si="38"/>
        <v>9599.9866666666658</v>
      </c>
      <c r="H868" s="277">
        <f t="shared" si="40"/>
        <v>575999.19999999995</v>
      </c>
      <c r="J868" s="209"/>
    </row>
    <row r="869" spans="3:10">
      <c r="C869" s="164" t="s">
        <v>414</v>
      </c>
      <c r="D869" s="283" t="s">
        <v>415</v>
      </c>
      <c r="E869" s="283" t="s">
        <v>416</v>
      </c>
      <c r="F869" s="276">
        <f t="shared" si="39"/>
        <v>0</v>
      </c>
      <c r="G869" s="276" t="str">
        <f t="shared" si="38"/>
        <v>0</v>
      </c>
      <c r="H869" s="277">
        <f t="shared" si="40"/>
        <v>0</v>
      </c>
      <c r="J869" s="209"/>
    </row>
    <row r="870" spans="3:10">
      <c r="C870" s="164" t="s">
        <v>397</v>
      </c>
      <c r="D870" s="283" t="s">
        <v>398</v>
      </c>
      <c r="E870" s="283" t="s">
        <v>27</v>
      </c>
      <c r="F870" s="276">
        <f t="shared" si="39"/>
        <v>0</v>
      </c>
      <c r="G870" s="276" t="str">
        <f t="shared" si="38"/>
        <v>0</v>
      </c>
      <c r="H870" s="277">
        <f t="shared" si="40"/>
        <v>0</v>
      </c>
      <c r="J870" s="209"/>
    </row>
    <row r="871" spans="3:10">
      <c r="C871" s="164" t="s">
        <v>421</v>
      </c>
      <c r="D871" s="283" t="s">
        <v>422</v>
      </c>
      <c r="E871" s="283" t="s">
        <v>4</v>
      </c>
      <c r="F871" s="276">
        <f t="shared" si="39"/>
        <v>10</v>
      </c>
      <c r="G871" s="276">
        <f t="shared" si="38"/>
        <v>28007.244999999995</v>
      </c>
      <c r="H871" s="277">
        <f t="shared" si="40"/>
        <v>280072.44999999995</v>
      </c>
      <c r="J871" s="209"/>
    </row>
    <row r="872" spans="3:10">
      <c r="C872" s="164" t="s">
        <v>423</v>
      </c>
      <c r="D872" s="283" t="s">
        <v>424</v>
      </c>
      <c r="E872" s="283" t="s">
        <v>27</v>
      </c>
      <c r="F872" s="276">
        <f t="shared" si="39"/>
        <v>0</v>
      </c>
      <c r="G872" s="276" t="str">
        <f t="shared" si="38"/>
        <v>0</v>
      </c>
      <c r="H872" s="277">
        <f t="shared" si="40"/>
        <v>0</v>
      </c>
      <c r="J872" s="209"/>
    </row>
    <row r="873" spans="3:10">
      <c r="C873" s="164" t="s">
        <v>417</v>
      </c>
      <c r="D873" s="283" t="s">
        <v>418</v>
      </c>
      <c r="E873" s="283" t="s">
        <v>413</v>
      </c>
      <c r="F873" s="276">
        <f t="shared" si="39"/>
        <v>0</v>
      </c>
      <c r="G873" s="276" t="str">
        <f t="shared" si="38"/>
        <v>0</v>
      </c>
      <c r="H873" s="277">
        <f t="shared" si="40"/>
        <v>0</v>
      </c>
      <c r="J873" s="209"/>
    </row>
    <row r="874" spans="3:10">
      <c r="C874" s="164" t="s">
        <v>747</v>
      </c>
      <c r="D874" s="283" t="s">
        <v>748</v>
      </c>
      <c r="E874" s="283" t="s">
        <v>27</v>
      </c>
      <c r="F874" s="276">
        <f t="shared" si="39"/>
        <v>4</v>
      </c>
      <c r="G874" s="276">
        <f t="shared" si="38"/>
        <v>6000</v>
      </c>
      <c r="H874" s="277">
        <f t="shared" si="40"/>
        <v>24000</v>
      </c>
      <c r="J874" s="209"/>
    </row>
    <row r="875" spans="3:10">
      <c r="C875" s="164" t="s">
        <v>427</v>
      </c>
      <c r="D875" s="283" t="s">
        <v>428</v>
      </c>
      <c r="E875" s="283" t="s">
        <v>28</v>
      </c>
      <c r="F875" s="276">
        <f t="shared" si="39"/>
        <v>6</v>
      </c>
      <c r="G875" s="276">
        <f t="shared" si="38"/>
        <v>6000</v>
      </c>
      <c r="H875" s="277">
        <f t="shared" si="40"/>
        <v>36000</v>
      </c>
      <c r="J875" s="209"/>
    </row>
    <row r="876" spans="3:10">
      <c r="C876" s="164" t="s">
        <v>419</v>
      </c>
      <c r="D876" s="283" t="s">
        <v>420</v>
      </c>
      <c r="E876" s="283" t="s">
        <v>27</v>
      </c>
      <c r="F876" s="276">
        <f t="shared" si="39"/>
        <v>0</v>
      </c>
      <c r="G876" s="276" t="str">
        <f t="shared" si="38"/>
        <v>0</v>
      </c>
      <c r="H876" s="277">
        <f t="shared" si="40"/>
        <v>0</v>
      </c>
      <c r="J876" s="209"/>
    </row>
    <row r="877" spans="3:10">
      <c r="C877" s="164" t="s">
        <v>960</v>
      </c>
      <c r="D877" s="283" t="s">
        <v>962</v>
      </c>
      <c r="E877" s="283"/>
      <c r="F877" s="276">
        <f t="shared" si="39"/>
        <v>0</v>
      </c>
      <c r="G877" s="276" t="str">
        <f t="shared" si="38"/>
        <v>0</v>
      </c>
      <c r="H877" s="277">
        <f t="shared" si="40"/>
        <v>0</v>
      </c>
      <c r="J877" s="209"/>
    </row>
    <row r="878" spans="3:10">
      <c r="C878" s="164" t="s">
        <v>961</v>
      </c>
      <c r="D878" s="283" t="s">
        <v>963</v>
      </c>
      <c r="E878" s="283"/>
      <c r="F878" s="276">
        <f t="shared" si="39"/>
        <v>1</v>
      </c>
      <c r="G878" s="276">
        <f t="shared" si="38"/>
        <v>508000</v>
      </c>
      <c r="H878" s="277">
        <f t="shared" si="40"/>
        <v>508000</v>
      </c>
      <c r="J878" s="209"/>
    </row>
    <row r="879" spans="3:10">
      <c r="C879" s="164" t="s">
        <v>509</v>
      </c>
      <c r="D879" s="283" t="s">
        <v>510</v>
      </c>
      <c r="E879" s="283" t="s">
        <v>27</v>
      </c>
      <c r="F879" s="276">
        <f t="shared" si="39"/>
        <v>0</v>
      </c>
      <c r="G879" s="276" t="str">
        <f t="shared" si="38"/>
        <v>0</v>
      </c>
      <c r="H879" s="277">
        <f t="shared" si="40"/>
        <v>0</v>
      </c>
      <c r="J879" s="209"/>
    </row>
    <row r="880" spans="3:10">
      <c r="C880" s="164" t="s">
        <v>425</v>
      </c>
      <c r="D880" s="283" t="s">
        <v>426</v>
      </c>
      <c r="E880" s="283" t="s">
        <v>416</v>
      </c>
      <c r="F880" s="276">
        <f t="shared" si="39"/>
        <v>0</v>
      </c>
      <c r="G880" s="276" t="str">
        <f t="shared" si="38"/>
        <v>0</v>
      </c>
      <c r="H880" s="277">
        <f t="shared" si="40"/>
        <v>0</v>
      </c>
      <c r="J880" s="209"/>
    </row>
    <row r="881" spans="3:10">
      <c r="C881" s="164"/>
      <c r="D881" s="283" t="s">
        <v>474</v>
      </c>
      <c r="E881" s="283"/>
      <c r="F881" s="276">
        <f t="shared" si="39"/>
        <v>0</v>
      </c>
      <c r="G881" s="276" t="str">
        <f t="shared" si="38"/>
        <v>0</v>
      </c>
      <c r="H881" s="277">
        <f t="shared" si="40"/>
        <v>0</v>
      </c>
      <c r="J881" s="209"/>
    </row>
    <row r="882" spans="3:10">
      <c r="C882" s="164"/>
      <c r="D882" s="283" t="s">
        <v>466</v>
      </c>
      <c r="E882" s="283"/>
      <c r="F882" s="276">
        <f t="shared" si="39"/>
        <v>0</v>
      </c>
      <c r="G882" s="276" t="str">
        <f t="shared" si="38"/>
        <v>0</v>
      </c>
      <c r="H882" s="277">
        <f t="shared" si="40"/>
        <v>0</v>
      </c>
      <c r="J882" s="209"/>
    </row>
    <row r="883" spans="3:10">
      <c r="C883" s="164" t="s">
        <v>459</v>
      </c>
      <c r="D883" s="283" t="s">
        <v>460</v>
      </c>
      <c r="E883" s="283" t="s">
        <v>31</v>
      </c>
      <c r="F883" s="276">
        <f t="shared" si="39"/>
        <v>5</v>
      </c>
      <c r="G883" s="276">
        <f t="shared" si="38"/>
        <v>14288.7</v>
      </c>
      <c r="H883" s="277">
        <f t="shared" si="40"/>
        <v>71443.5</v>
      </c>
      <c r="J883" s="209"/>
    </row>
    <row r="884" spans="3:10">
      <c r="C884" s="164" t="s">
        <v>445</v>
      </c>
      <c r="D884" s="283" t="s">
        <v>461</v>
      </c>
      <c r="E884" s="283" t="s">
        <v>8</v>
      </c>
      <c r="F884" s="276">
        <f t="shared" si="39"/>
        <v>10</v>
      </c>
      <c r="G884" s="276">
        <f t="shared" si="38"/>
        <v>3119.64</v>
      </c>
      <c r="H884" s="277">
        <f t="shared" si="40"/>
        <v>31196.399999999998</v>
      </c>
      <c r="J884" s="209"/>
    </row>
    <row r="885" spans="3:10">
      <c r="C885" s="164" t="s">
        <v>443</v>
      </c>
      <c r="D885" s="283" t="s">
        <v>444</v>
      </c>
      <c r="E885" s="283" t="s">
        <v>413</v>
      </c>
      <c r="F885" s="276">
        <f t="shared" si="39"/>
        <v>0</v>
      </c>
      <c r="G885" s="276" t="str">
        <f t="shared" si="38"/>
        <v>0</v>
      </c>
      <c r="H885" s="277">
        <f t="shared" si="40"/>
        <v>0</v>
      </c>
      <c r="J885" s="209"/>
    </row>
    <row r="886" spans="3:10">
      <c r="C886" s="164" t="s">
        <v>462</v>
      </c>
      <c r="D886" s="283" t="s">
        <v>185</v>
      </c>
      <c r="E886" s="283" t="s">
        <v>463</v>
      </c>
      <c r="F886" s="276">
        <f t="shared" si="39"/>
        <v>0</v>
      </c>
      <c r="G886" s="276" t="str">
        <f t="shared" si="38"/>
        <v>0</v>
      </c>
      <c r="H886" s="277">
        <f t="shared" si="40"/>
        <v>0</v>
      </c>
      <c r="J886" s="209"/>
    </row>
    <row r="887" spans="3:10">
      <c r="C887" s="164" t="s">
        <v>446</v>
      </c>
      <c r="D887" s="283" t="s">
        <v>447</v>
      </c>
      <c r="E887" s="283" t="s">
        <v>432</v>
      </c>
      <c r="F887" s="276">
        <f t="shared" si="39"/>
        <v>0</v>
      </c>
      <c r="G887" s="276" t="str">
        <f t="shared" si="38"/>
        <v>0</v>
      </c>
      <c r="H887" s="277">
        <f t="shared" si="40"/>
        <v>0</v>
      </c>
      <c r="J887" s="209"/>
    </row>
    <row r="888" spans="3:10">
      <c r="C888" s="164" t="s">
        <v>453</v>
      </c>
      <c r="D888" s="283" t="s">
        <v>454</v>
      </c>
      <c r="E888" s="283" t="s">
        <v>27</v>
      </c>
      <c r="F888" s="276">
        <f t="shared" si="39"/>
        <v>0</v>
      </c>
      <c r="G888" s="276" t="str">
        <f t="shared" si="38"/>
        <v>0</v>
      </c>
      <c r="H888" s="277">
        <f t="shared" si="40"/>
        <v>0</v>
      </c>
      <c r="J888" s="209"/>
    </row>
    <row r="889" spans="3:10">
      <c r="C889" s="164" t="s">
        <v>430</v>
      </c>
      <c r="D889" s="283" t="s">
        <v>431</v>
      </c>
      <c r="E889" s="283" t="s">
        <v>432</v>
      </c>
      <c r="F889" s="276">
        <f t="shared" si="39"/>
        <v>0</v>
      </c>
      <c r="G889" s="276" t="str">
        <f t="shared" si="38"/>
        <v>0</v>
      </c>
      <c r="H889" s="277">
        <f t="shared" si="40"/>
        <v>0</v>
      </c>
      <c r="J889" s="209"/>
    </row>
    <row r="890" spans="3:10">
      <c r="C890" s="164" t="s">
        <v>457</v>
      </c>
      <c r="D890" s="283" t="s">
        <v>458</v>
      </c>
      <c r="E890" s="283" t="s">
        <v>31</v>
      </c>
      <c r="F890" s="276">
        <f t="shared" si="39"/>
        <v>0</v>
      </c>
      <c r="G890" s="276" t="str">
        <f t="shared" si="38"/>
        <v>0</v>
      </c>
      <c r="H890" s="277">
        <f t="shared" si="40"/>
        <v>0</v>
      </c>
      <c r="J890" s="209"/>
    </row>
    <row r="891" spans="3:10">
      <c r="C891" s="164" t="s">
        <v>440</v>
      </c>
      <c r="D891" s="283" t="s">
        <v>441</v>
      </c>
      <c r="E891" s="283" t="s">
        <v>27</v>
      </c>
      <c r="F891" s="276">
        <f t="shared" si="39"/>
        <v>0</v>
      </c>
      <c r="G891" s="276" t="str">
        <f t="shared" si="38"/>
        <v>0</v>
      </c>
      <c r="H891" s="277">
        <f t="shared" si="40"/>
        <v>0</v>
      </c>
      <c r="J891" s="209"/>
    </row>
    <row r="892" spans="3:10">
      <c r="C892" s="164" t="s">
        <v>886</v>
      </c>
      <c r="D892" s="283" t="s">
        <v>894</v>
      </c>
      <c r="E892" s="283" t="s">
        <v>900</v>
      </c>
      <c r="F892" s="276">
        <f t="shared" si="39"/>
        <v>0</v>
      </c>
      <c r="G892" s="276" t="str">
        <f t="shared" si="38"/>
        <v>0</v>
      </c>
      <c r="H892" s="277">
        <f t="shared" si="40"/>
        <v>0</v>
      </c>
      <c r="J892" s="209"/>
    </row>
    <row r="893" spans="3:10">
      <c r="C893" s="164" t="s">
        <v>448</v>
      </c>
      <c r="D893" s="283" t="s">
        <v>449</v>
      </c>
      <c r="E893" s="283" t="s">
        <v>432</v>
      </c>
      <c r="F893" s="276">
        <f t="shared" si="39"/>
        <v>0</v>
      </c>
      <c r="G893" s="276" t="str">
        <f t="shared" si="38"/>
        <v>0</v>
      </c>
      <c r="H893" s="277">
        <f t="shared" si="40"/>
        <v>0</v>
      </c>
      <c r="J893" s="209"/>
    </row>
    <row r="894" spans="3:10">
      <c r="C894" s="164" t="s">
        <v>723</v>
      </c>
      <c r="D894" s="283" t="s">
        <v>450</v>
      </c>
      <c r="E894" s="283" t="s">
        <v>432</v>
      </c>
      <c r="F894" s="276">
        <f t="shared" si="39"/>
        <v>0</v>
      </c>
      <c r="G894" s="276" t="str">
        <f t="shared" si="38"/>
        <v>0</v>
      </c>
      <c r="H894" s="277">
        <f t="shared" si="40"/>
        <v>0</v>
      </c>
      <c r="J894" s="209"/>
    </row>
    <row r="895" spans="3:10">
      <c r="C895" s="164" t="s">
        <v>437</v>
      </c>
      <c r="D895" s="283" t="s">
        <v>728</v>
      </c>
      <c r="E895" s="283" t="s">
        <v>27</v>
      </c>
      <c r="F895" s="276">
        <f t="shared" si="39"/>
        <v>0</v>
      </c>
      <c r="G895" s="276" t="str">
        <f t="shared" si="38"/>
        <v>0</v>
      </c>
      <c r="H895" s="277">
        <f t="shared" si="40"/>
        <v>0</v>
      </c>
      <c r="J895" s="209"/>
    </row>
    <row r="896" spans="3:10">
      <c r="C896" s="164" t="s">
        <v>433</v>
      </c>
      <c r="D896" s="283" t="s">
        <v>434</v>
      </c>
      <c r="E896" s="283" t="s">
        <v>416</v>
      </c>
      <c r="F896" s="276">
        <f t="shared" si="39"/>
        <v>0</v>
      </c>
      <c r="G896" s="276" t="str">
        <f t="shared" si="38"/>
        <v>0</v>
      </c>
      <c r="H896" s="277">
        <f t="shared" si="40"/>
        <v>0</v>
      </c>
      <c r="J896" s="209"/>
    </row>
    <row r="897" spans="3:10">
      <c r="C897" s="164" t="s">
        <v>442</v>
      </c>
      <c r="D897" s="283" t="s">
        <v>666</v>
      </c>
      <c r="E897" s="283" t="s">
        <v>27</v>
      </c>
      <c r="F897" s="276">
        <f t="shared" si="39"/>
        <v>0</v>
      </c>
      <c r="G897" s="276" t="str">
        <f t="shared" si="38"/>
        <v>0</v>
      </c>
      <c r="H897" s="277">
        <f t="shared" si="40"/>
        <v>0</v>
      </c>
      <c r="J897" s="209"/>
    </row>
    <row r="898" spans="3:10">
      <c r="C898" s="164" t="s">
        <v>805</v>
      </c>
      <c r="D898" s="283" t="s">
        <v>434</v>
      </c>
      <c r="E898" s="283" t="s">
        <v>416</v>
      </c>
      <c r="F898" s="276">
        <f t="shared" si="39"/>
        <v>0</v>
      </c>
      <c r="G898" s="276" t="str">
        <f t="shared" si="38"/>
        <v>0</v>
      </c>
      <c r="H898" s="277">
        <f t="shared" si="40"/>
        <v>0</v>
      </c>
      <c r="J898" s="209"/>
    </row>
    <row r="899" spans="3:10">
      <c r="C899" s="164" t="s">
        <v>455</v>
      </c>
      <c r="D899" s="283" t="s">
        <v>456</v>
      </c>
      <c r="E899" s="283" t="s">
        <v>416</v>
      </c>
      <c r="F899" s="276">
        <f t="shared" si="39"/>
        <v>0</v>
      </c>
      <c r="G899" s="276" t="str">
        <f t="shared" si="38"/>
        <v>0</v>
      </c>
      <c r="H899" s="277">
        <f t="shared" si="40"/>
        <v>0</v>
      </c>
      <c r="J899" s="209"/>
    </row>
    <row r="900" spans="3:10" ht="14.25" customHeight="1">
      <c r="C900" s="164" t="s">
        <v>435</v>
      </c>
      <c r="D900" s="283" t="s">
        <v>436</v>
      </c>
      <c r="E900" s="283" t="s">
        <v>416</v>
      </c>
      <c r="F900" s="276">
        <f t="shared" si="39"/>
        <v>0</v>
      </c>
      <c r="G900" s="276" t="str">
        <f t="shared" si="38"/>
        <v>0</v>
      </c>
      <c r="H900" s="277">
        <f t="shared" si="40"/>
        <v>0</v>
      </c>
      <c r="J900" s="209"/>
    </row>
    <row r="901" spans="3:10" ht="16.5" customHeight="1">
      <c r="C901" s="164" t="s">
        <v>464</v>
      </c>
      <c r="D901" s="283" t="s">
        <v>465</v>
      </c>
      <c r="E901" s="283" t="s">
        <v>146</v>
      </c>
      <c r="F901" s="276">
        <f t="shared" si="39"/>
        <v>0</v>
      </c>
      <c r="G901" s="276" t="str">
        <f t="shared" si="38"/>
        <v>0</v>
      </c>
      <c r="H901" s="277">
        <f t="shared" si="40"/>
        <v>0</v>
      </c>
      <c r="J901" s="209"/>
    </row>
    <row r="902" spans="3:10" ht="16.5" customHeight="1">
      <c r="C902" s="164" t="s">
        <v>451</v>
      </c>
      <c r="D902" s="283" t="s">
        <v>452</v>
      </c>
      <c r="E902" s="283" t="s">
        <v>27</v>
      </c>
      <c r="F902" s="276">
        <f t="shared" si="39"/>
        <v>0</v>
      </c>
      <c r="G902" s="276" t="str">
        <f t="shared" si="38"/>
        <v>0</v>
      </c>
      <c r="H902" s="277">
        <f t="shared" si="40"/>
        <v>0</v>
      </c>
      <c r="J902" s="209"/>
    </row>
    <row r="903" spans="3:10" ht="15.75" customHeight="1">
      <c r="C903" s="164" t="s">
        <v>641</v>
      </c>
      <c r="D903" s="283" t="s">
        <v>624</v>
      </c>
      <c r="E903" s="283" t="s">
        <v>27</v>
      </c>
      <c r="F903" s="276">
        <f t="shared" si="39"/>
        <v>0</v>
      </c>
      <c r="G903" s="276" t="str">
        <f t="shared" si="38"/>
        <v>0</v>
      </c>
      <c r="H903" s="277">
        <f t="shared" si="40"/>
        <v>0</v>
      </c>
      <c r="J903" s="209"/>
    </row>
    <row r="904" spans="3:10">
      <c r="C904" s="164" t="s">
        <v>438</v>
      </c>
      <c r="D904" s="283" t="s">
        <v>439</v>
      </c>
      <c r="E904" s="283" t="s">
        <v>413</v>
      </c>
      <c r="F904" s="276">
        <f t="shared" si="39"/>
        <v>0</v>
      </c>
      <c r="G904" s="276" t="str">
        <f t="shared" si="38"/>
        <v>0</v>
      </c>
      <c r="H904" s="277">
        <f t="shared" si="40"/>
        <v>0</v>
      </c>
      <c r="J904" s="209"/>
    </row>
    <row r="905" spans="3:10">
      <c r="C905" s="164"/>
      <c r="D905" s="283" t="s">
        <v>474</v>
      </c>
      <c r="E905" s="283"/>
      <c r="F905" s="276">
        <f t="shared" si="39"/>
        <v>0</v>
      </c>
      <c r="G905" s="276" t="str">
        <f t="shared" si="38"/>
        <v>0</v>
      </c>
      <c r="H905" s="277">
        <f t="shared" si="40"/>
        <v>0</v>
      </c>
      <c r="J905" s="209"/>
    </row>
    <row r="906" spans="3:10">
      <c r="C906" s="164" t="s">
        <v>2</v>
      </c>
      <c r="D906" s="283" t="s">
        <v>475</v>
      </c>
      <c r="E906" s="283"/>
      <c r="F906" s="276">
        <f t="shared" si="39"/>
        <v>0</v>
      </c>
      <c r="G906" s="276" t="str">
        <f t="shared" si="38"/>
        <v>0</v>
      </c>
      <c r="H906" s="277">
        <f t="shared" si="40"/>
        <v>0</v>
      </c>
      <c r="J906" s="209"/>
    </row>
    <row r="907" spans="3:10">
      <c r="C907" s="164" t="s">
        <v>476</v>
      </c>
      <c r="D907" s="283" t="s">
        <v>477</v>
      </c>
      <c r="E907" s="283" t="s">
        <v>27</v>
      </c>
      <c r="F907" s="276">
        <f t="shared" si="39"/>
        <v>0</v>
      </c>
      <c r="G907" s="276" t="str">
        <f t="shared" si="38"/>
        <v>0</v>
      </c>
      <c r="H907" s="277">
        <f t="shared" si="40"/>
        <v>0</v>
      </c>
      <c r="J907" s="209"/>
    </row>
    <row r="908" spans="3:10" ht="15.75" customHeight="1">
      <c r="C908" s="164" t="s">
        <v>478</v>
      </c>
      <c r="D908" s="283" t="s">
        <v>479</v>
      </c>
      <c r="E908" s="283" t="s">
        <v>27</v>
      </c>
      <c r="F908" s="276">
        <f t="shared" si="39"/>
        <v>0</v>
      </c>
      <c r="G908" s="276" t="str">
        <f t="shared" si="38"/>
        <v>0</v>
      </c>
      <c r="H908" s="277">
        <f t="shared" si="40"/>
        <v>0</v>
      </c>
      <c r="J908" s="209"/>
    </row>
    <row r="909" spans="3:10">
      <c r="C909" s="164" t="s">
        <v>480</v>
      </c>
      <c r="D909" s="283" t="s">
        <v>481</v>
      </c>
      <c r="E909" s="283" t="s">
        <v>27</v>
      </c>
      <c r="F909" s="276">
        <f t="shared" si="39"/>
        <v>0</v>
      </c>
      <c r="G909" s="276" t="str">
        <f t="shared" si="38"/>
        <v>0</v>
      </c>
      <c r="H909" s="277">
        <f t="shared" si="40"/>
        <v>0</v>
      </c>
      <c r="J909" s="209"/>
    </row>
    <row r="910" spans="3:10" ht="14.25" customHeight="1">
      <c r="C910" s="164" t="s">
        <v>482</v>
      </c>
      <c r="D910" s="283" t="s">
        <v>483</v>
      </c>
      <c r="E910" s="283" t="s">
        <v>27</v>
      </c>
      <c r="F910" s="276">
        <f t="shared" si="39"/>
        <v>0</v>
      </c>
      <c r="G910" s="276" t="str">
        <f t="shared" si="38"/>
        <v>0</v>
      </c>
      <c r="H910" s="277">
        <f t="shared" si="40"/>
        <v>0</v>
      </c>
      <c r="J910" s="209"/>
    </row>
    <row r="911" spans="3:10">
      <c r="C911" s="164" t="s">
        <v>484</v>
      </c>
      <c r="D911" s="283" t="s">
        <v>485</v>
      </c>
      <c r="E911" s="283" t="s">
        <v>27</v>
      </c>
      <c r="F911" s="276">
        <f t="shared" si="39"/>
        <v>0</v>
      </c>
      <c r="G911" s="276" t="str">
        <f t="shared" si="38"/>
        <v>0</v>
      </c>
      <c r="H911" s="277">
        <f t="shared" si="40"/>
        <v>0</v>
      </c>
      <c r="J911" s="209"/>
    </row>
    <row r="912" spans="3:10" ht="15" customHeight="1">
      <c r="C912" s="164" t="s">
        <v>486</v>
      </c>
      <c r="D912" s="283" t="s">
        <v>487</v>
      </c>
      <c r="E912" s="283" t="s">
        <v>488</v>
      </c>
      <c r="F912" s="276">
        <f t="shared" si="39"/>
        <v>0</v>
      </c>
      <c r="G912" s="276" t="str">
        <f t="shared" si="38"/>
        <v>0</v>
      </c>
      <c r="H912" s="277">
        <f t="shared" si="40"/>
        <v>0</v>
      </c>
      <c r="J912" s="209"/>
    </row>
    <row r="913" spans="3:10" ht="15" customHeight="1">
      <c r="C913" s="164" t="s">
        <v>489</v>
      </c>
      <c r="D913" s="283" t="s">
        <v>490</v>
      </c>
      <c r="E913" s="283" t="s">
        <v>27</v>
      </c>
      <c r="F913" s="276">
        <f t="shared" si="39"/>
        <v>0</v>
      </c>
      <c r="G913" s="276" t="str">
        <f t="shared" si="38"/>
        <v>0</v>
      </c>
      <c r="H913" s="277">
        <f t="shared" si="40"/>
        <v>0</v>
      </c>
      <c r="J913" s="209"/>
    </row>
    <row r="914" spans="3:10">
      <c r="C914" s="164" t="s">
        <v>491</v>
      </c>
      <c r="D914" s="283" t="s">
        <v>492</v>
      </c>
      <c r="E914" s="283" t="s">
        <v>493</v>
      </c>
      <c r="F914" s="276">
        <f t="shared" si="39"/>
        <v>0</v>
      </c>
      <c r="G914" s="276" t="str">
        <f t="shared" si="38"/>
        <v>0</v>
      </c>
      <c r="H914" s="277">
        <f t="shared" si="40"/>
        <v>0</v>
      </c>
      <c r="J914" s="209"/>
    </row>
    <row r="915" spans="3:10" ht="17.25" customHeight="1">
      <c r="C915" s="164" t="s">
        <v>494</v>
      </c>
      <c r="D915" s="283" t="s">
        <v>495</v>
      </c>
      <c r="E915" s="283" t="s">
        <v>27</v>
      </c>
      <c r="F915" s="276">
        <f t="shared" si="39"/>
        <v>0</v>
      </c>
      <c r="G915" s="276" t="str">
        <f t="shared" si="38"/>
        <v>0</v>
      </c>
      <c r="H915" s="277">
        <f t="shared" si="40"/>
        <v>0</v>
      </c>
      <c r="J915" s="209"/>
    </row>
    <row r="916" spans="3:10">
      <c r="C916" s="164" t="s">
        <v>496</v>
      </c>
      <c r="D916" s="283" t="s">
        <v>497</v>
      </c>
      <c r="E916" s="283" t="s">
        <v>27</v>
      </c>
      <c r="F916" s="276">
        <f t="shared" si="39"/>
        <v>0</v>
      </c>
      <c r="G916" s="276" t="str">
        <f t="shared" si="38"/>
        <v>0</v>
      </c>
      <c r="H916" s="277">
        <f t="shared" si="40"/>
        <v>0</v>
      </c>
      <c r="J916" s="209"/>
    </row>
    <row r="917" spans="3:10" ht="15.75" customHeight="1">
      <c r="C917" s="164" t="s">
        <v>498</v>
      </c>
      <c r="D917" s="283" t="s">
        <v>499</v>
      </c>
      <c r="E917" s="283" t="s">
        <v>27</v>
      </c>
      <c r="F917" s="276">
        <f t="shared" si="39"/>
        <v>0</v>
      </c>
      <c r="G917" s="276" t="str">
        <f t="shared" si="38"/>
        <v>0</v>
      </c>
      <c r="H917" s="277">
        <f t="shared" si="40"/>
        <v>0</v>
      </c>
      <c r="J917" s="209"/>
    </row>
    <row r="918" spans="3:10">
      <c r="C918" s="164" t="s">
        <v>500</v>
      </c>
      <c r="D918" s="283" t="s">
        <v>501</v>
      </c>
      <c r="E918" s="283" t="s">
        <v>493</v>
      </c>
      <c r="F918" s="276">
        <f t="shared" si="39"/>
        <v>0</v>
      </c>
      <c r="G918" s="276" t="str">
        <f t="shared" si="38"/>
        <v>0</v>
      </c>
      <c r="H918" s="277">
        <f t="shared" si="40"/>
        <v>0</v>
      </c>
      <c r="J918" s="209"/>
    </row>
    <row r="919" spans="3:10">
      <c r="C919" s="164" t="s">
        <v>502</v>
      </c>
      <c r="D919" s="283" t="s">
        <v>503</v>
      </c>
      <c r="E919" s="283" t="s">
        <v>493</v>
      </c>
      <c r="F919" s="276">
        <f t="shared" si="39"/>
        <v>0</v>
      </c>
      <c r="G919" s="276" t="str">
        <f t="shared" si="38"/>
        <v>0</v>
      </c>
      <c r="H919" s="277">
        <f t="shared" si="40"/>
        <v>0</v>
      </c>
      <c r="J919" s="209"/>
    </row>
    <row r="920" spans="3:10" ht="13.5" customHeight="1">
      <c r="C920" s="164" t="s">
        <v>504</v>
      </c>
      <c r="D920" s="283" t="s">
        <v>901</v>
      </c>
      <c r="E920" s="283" t="s">
        <v>99</v>
      </c>
      <c r="F920" s="276">
        <f t="shared" si="39"/>
        <v>0</v>
      </c>
      <c r="G920" s="276" t="str">
        <f t="shared" si="38"/>
        <v>0</v>
      </c>
      <c r="H920" s="277">
        <f t="shared" si="40"/>
        <v>0</v>
      </c>
      <c r="J920" s="209"/>
    </row>
    <row r="921" spans="3:10">
      <c r="C921" s="164" t="s">
        <v>143</v>
      </c>
      <c r="D921" s="283" t="s">
        <v>144</v>
      </c>
      <c r="E921" s="283" t="s">
        <v>115</v>
      </c>
      <c r="F921" s="276">
        <f t="shared" si="39"/>
        <v>0</v>
      </c>
      <c r="G921" s="276" t="str">
        <f t="shared" si="38"/>
        <v>0</v>
      </c>
      <c r="H921" s="277">
        <f t="shared" si="40"/>
        <v>0</v>
      </c>
      <c r="J921" s="209"/>
    </row>
    <row r="922" spans="3:10" ht="15.75" customHeight="1">
      <c r="C922" s="164" t="s">
        <v>505</v>
      </c>
      <c r="D922" s="283" t="s">
        <v>902</v>
      </c>
      <c r="E922" s="283" t="s">
        <v>99</v>
      </c>
      <c r="F922" s="276">
        <f t="shared" si="39"/>
        <v>0</v>
      </c>
      <c r="G922" s="276" t="str">
        <f t="shared" ref="G922:G934" si="41">IF(F922,H922/F922,"0")</f>
        <v>0</v>
      </c>
      <c r="H922" s="277">
        <f t="shared" si="40"/>
        <v>0</v>
      </c>
      <c r="J922" s="209"/>
    </row>
    <row r="923" spans="3:10" ht="21" customHeight="1">
      <c r="C923" s="164" t="s">
        <v>506</v>
      </c>
      <c r="D923" s="283" t="s">
        <v>507</v>
      </c>
      <c r="E923" s="283" t="s">
        <v>27</v>
      </c>
      <c r="F923" s="276">
        <f t="shared" si="39"/>
        <v>0</v>
      </c>
      <c r="G923" s="276" t="str">
        <f t="shared" si="41"/>
        <v>0</v>
      </c>
      <c r="H923" s="277">
        <f t="shared" si="40"/>
        <v>0</v>
      </c>
      <c r="J923" s="209"/>
    </row>
    <row r="924" spans="3:10" ht="15" customHeight="1">
      <c r="C924" s="164" t="s">
        <v>817</v>
      </c>
      <c r="D924" s="283" t="s">
        <v>818</v>
      </c>
      <c r="E924" s="283" t="s">
        <v>99</v>
      </c>
      <c r="F924" s="276">
        <f t="shared" si="39"/>
        <v>0</v>
      </c>
      <c r="G924" s="276" t="str">
        <f t="shared" si="41"/>
        <v>0</v>
      </c>
      <c r="H924" s="277">
        <f t="shared" si="40"/>
        <v>0</v>
      </c>
      <c r="J924" s="209"/>
    </row>
    <row r="925" spans="3:10" ht="16.5" customHeight="1">
      <c r="C925" s="164" t="s">
        <v>819</v>
      </c>
      <c r="D925" s="283" t="s">
        <v>820</v>
      </c>
      <c r="E925" s="283" t="s">
        <v>99</v>
      </c>
      <c r="F925" s="276">
        <f t="shared" ref="F925:F934" si="42">SUMIF($C$6:$C$519,C925,$F$6:$F$519)</f>
        <v>0</v>
      </c>
      <c r="G925" s="276" t="str">
        <f t="shared" si="41"/>
        <v>0</v>
      </c>
      <c r="H925" s="277">
        <f t="shared" ref="H925:H934" si="43">SUMIF($C$6:$C$519,C925,$H$6:$H$519)</f>
        <v>0</v>
      </c>
      <c r="J925" s="209"/>
    </row>
    <row r="926" spans="3:10" ht="16.5" customHeight="1">
      <c r="C926" s="164"/>
      <c r="D926" s="283" t="s">
        <v>474</v>
      </c>
      <c r="E926" s="283"/>
      <c r="F926" s="276">
        <f t="shared" si="42"/>
        <v>0</v>
      </c>
      <c r="G926" s="276" t="str">
        <f t="shared" si="41"/>
        <v>0</v>
      </c>
      <c r="H926" s="277">
        <f t="shared" si="43"/>
        <v>0</v>
      </c>
      <c r="J926" s="209"/>
    </row>
    <row r="927" spans="3:10" ht="14.25" customHeight="1">
      <c r="C927" s="164" t="s">
        <v>2</v>
      </c>
      <c r="D927" s="283" t="s">
        <v>642</v>
      </c>
      <c r="E927" s="283"/>
      <c r="F927" s="276">
        <f t="shared" si="42"/>
        <v>0</v>
      </c>
      <c r="G927" s="276" t="str">
        <f t="shared" si="41"/>
        <v>0</v>
      </c>
      <c r="H927" s="277">
        <f t="shared" si="43"/>
        <v>0</v>
      </c>
      <c r="J927" s="209"/>
    </row>
    <row r="928" spans="3:10">
      <c r="C928" s="164" t="s">
        <v>643</v>
      </c>
      <c r="D928" s="283" t="s">
        <v>602</v>
      </c>
      <c r="E928" s="283" t="s">
        <v>4</v>
      </c>
      <c r="F928" s="276">
        <f t="shared" si="42"/>
        <v>0</v>
      </c>
      <c r="G928" s="276" t="str">
        <f t="shared" si="41"/>
        <v>0</v>
      </c>
      <c r="H928" s="277">
        <f t="shared" si="43"/>
        <v>0</v>
      </c>
      <c r="J928" s="209"/>
    </row>
    <row r="929" spans="3:10">
      <c r="C929" s="164" t="s">
        <v>644</v>
      </c>
      <c r="D929" s="283" t="s">
        <v>604</v>
      </c>
      <c r="E929" s="283" t="s">
        <v>4</v>
      </c>
      <c r="F929" s="276">
        <f t="shared" si="42"/>
        <v>0</v>
      </c>
      <c r="G929" s="276" t="str">
        <f t="shared" si="41"/>
        <v>0</v>
      </c>
      <c r="H929" s="277">
        <f t="shared" si="43"/>
        <v>0</v>
      </c>
      <c r="J929" s="209"/>
    </row>
    <row r="930" spans="3:10">
      <c r="C930" s="164" t="s">
        <v>645</v>
      </c>
      <c r="D930" s="283" t="s">
        <v>605</v>
      </c>
      <c r="E930" s="283" t="s">
        <v>4</v>
      </c>
      <c r="F930" s="276">
        <f t="shared" si="42"/>
        <v>0</v>
      </c>
      <c r="G930" s="276" t="str">
        <f t="shared" si="41"/>
        <v>0</v>
      </c>
      <c r="H930" s="277">
        <f t="shared" si="43"/>
        <v>0</v>
      </c>
      <c r="J930" s="209"/>
    </row>
    <row r="931" spans="3:10">
      <c r="C931" s="164" t="s">
        <v>646</v>
      </c>
      <c r="D931" s="283" t="s">
        <v>606</v>
      </c>
      <c r="E931" s="283" t="s">
        <v>4</v>
      </c>
      <c r="F931" s="276">
        <f t="shared" si="42"/>
        <v>0</v>
      </c>
      <c r="G931" s="276" t="str">
        <f t="shared" si="41"/>
        <v>0</v>
      </c>
      <c r="H931" s="277">
        <f t="shared" si="43"/>
        <v>0</v>
      </c>
      <c r="J931" s="209"/>
    </row>
    <row r="932" spans="3:10">
      <c r="C932" s="164" t="s">
        <v>647</v>
      </c>
      <c r="D932" s="283" t="s">
        <v>607</v>
      </c>
      <c r="E932" s="283" t="s">
        <v>4</v>
      </c>
      <c r="F932" s="276">
        <f t="shared" si="42"/>
        <v>0</v>
      </c>
      <c r="G932" s="276" t="str">
        <f t="shared" si="41"/>
        <v>0</v>
      </c>
      <c r="H932" s="277">
        <f t="shared" si="43"/>
        <v>0</v>
      </c>
      <c r="J932" s="209"/>
    </row>
    <row r="933" spans="3:10">
      <c r="C933" s="164" t="s">
        <v>661</v>
      </c>
      <c r="D933" s="283" t="s">
        <v>473</v>
      </c>
      <c r="E933" s="283" t="s">
        <v>4</v>
      </c>
      <c r="F933" s="276">
        <f t="shared" si="42"/>
        <v>0</v>
      </c>
      <c r="G933" s="276" t="str">
        <f t="shared" si="41"/>
        <v>0</v>
      </c>
      <c r="H933" s="277">
        <f t="shared" si="43"/>
        <v>0</v>
      </c>
    </row>
    <row r="934" spans="3:10">
      <c r="C934" s="164" t="s">
        <v>916</v>
      </c>
      <c r="D934" s="283" t="s">
        <v>917</v>
      </c>
      <c r="E934" s="283" t="s">
        <v>4</v>
      </c>
      <c r="F934" s="276">
        <f t="shared" si="42"/>
        <v>0</v>
      </c>
      <c r="G934" s="276" t="str">
        <f t="shared" si="41"/>
        <v>0</v>
      </c>
      <c r="H934" s="277">
        <f t="shared" si="43"/>
        <v>0</v>
      </c>
    </row>
    <row r="935" spans="3:10">
      <c r="C935" s="164" t="s">
        <v>745</v>
      </c>
      <c r="D935" s="283" t="s">
        <v>746</v>
      </c>
      <c r="E935" s="283" t="s">
        <v>4</v>
      </c>
      <c r="F935" s="276">
        <f>SUMIF($C$6:$C$519,C935,$F$6:$F$519)</f>
        <v>0</v>
      </c>
      <c r="G935" s="276" t="str">
        <f>IF(F935,H935/F935,"0")</f>
        <v>0</v>
      </c>
      <c r="H935" s="277">
        <f>SUMIF($C$6:$C$519,C935,$H$6:$H$519)</f>
        <v>0</v>
      </c>
      <c r="I935" s="257"/>
      <c r="J935" s="262"/>
    </row>
    <row r="937" spans="3:10">
      <c r="F937" s="263">
        <f>SUM(F522:F935)</f>
        <v>10110.5</v>
      </c>
      <c r="G937" s="257"/>
      <c r="H937" s="263">
        <f>SUM(H522:H935)</f>
        <v>89450194.040000007</v>
      </c>
    </row>
  </sheetData>
  <sheetProtection selectLockedCells="1" selectUnlockedCells="1"/>
  <autoFilter ref="A522:U932">
    <filterColumn colId="2">
      <customFilters>
        <customFilter operator="notEqual" val=" "/>
      </customFilters>
    </filterColumn>
    <filterColumn colId="5">
      <filters>
        <filter val="0.50"/>
        <filter val="1.00"/>
        <filter val="1.000.00"/>
        <filter val="1.200.00"/>
        <filter val="10.00"/>
        <filter val="10.200.00"/>
        <filter val="100.00"/>
        <filter val="12.00"/>
        <filter val="120.00"/>
        <filter val="13.00"/>
        <filter val="130.00"/>
        <filter val="140.00"/>
        <filter val="144.00"/>
        <filter val="15.00"/>
        <filter val="150.00"/>
        <filter val="16.00"/>
        <filter val="17.00"/>
        <filter val="18.00"/>
        <filter val="196.00"/>
        <filter val="2.00"/>
        <filter val="2.000.00"/>
        <filter val="20.00"/>
        <filter val="200.00"/>
        <filter val="216.00"/>
        <filter val="23.00"/>
        <filter val="24.00"/>
        <filter val="25.00"/>
        <filter val="3.00"/>
        <filter val="30.00"/>
        <filter val="300.00"/>
        <filter val="330.00"/>
        <filter val="336.00"/>
        <filter val="37.00"/>
        <filter val="38.00"/>
        <filter val="4.00"/>
        <filter val="400.00"/>
        <filter val="44.00"/>
        <filter val="48.00"/>
        <filter val="49.00"/>
        <filter val="5.00"/>
        <filter val="5.40"/>
        <filter val="5.630.00"/>
        <filter val="50.00"/>
        <filter val="500.00"/>
        <filter val="54.00"/>
        <filter val="6.00"/>
        <filter val="6.50"/>
        <filter val="60.00"/>
        <filter val="600.00"/>
        <filter val="7.00"/>
        <filter val="7.50"/>
        <filter val="72.00"/>
        <filter val="76.00"/>
        <filter val="8.00"/>
        <filter val="8.65"/>
        <filter val="80.00"/>
        <filter val="820.00"/>
        <filter val="9.00"/>
        <filter val="900.00"/>
        <filter val="96.00"/>
      </filters>
    </filterColumn>
  </autoFilter>
  <mergeCells count="37">
    <mergeCell ref="T31:T38"/>
    <mergeCell ref="A128:A129"/>
    <mergeCell ref="A130:A131"/>
    <mergeCell ref="I128:I131"/>
    <mergeCell ref="A4:A5"/>
    <mergeCell ref="B4:B5"/>
    <mergeCell ref="H4:H5"/>
    <mergeCell ref="I4:I5"/>
    <mergeCell ref="C4:C5"/>
    <mergeCell ref="D4:D5"/>
    <mergeCell ref="E4:E5"/>
    <mergeCell ref="F4:F5"/>
    <mergeCell ref="G4:G5"/>
    <mergeCell ref="T7:T30"/>
    <mergeCell ref="L7:L8"/>
    <mergeCell ref="L9:L17"/>
    <mergeCell ref="A519:D519"/>
    <mergeCell ref="I16:I17"/>
    <mergeCell ref="T4:T5"/>
    <mergeCell ref="S4:S5"/>
    <mergeCell ref="N4:N5"/>
    <mergeCell ref="O4:O5"/>
    <mergeCell ref="P4:P5"/>
    <mergeCell ref="R4:R5"/>
    <mergeCell ref="Q4:Q5"/>
    <mergeCell ref="M4:M5"/>
    <mergeCell ref="I11:I15"/>
    <mergeCell ref="L4:L5"/>
    <mergeCell ref="J4:J5"/>
    <mergeCell ref="I8:I9"/>
    <mergeCell ref="L18:L19"/>
    <mergeCell ref="L20:L21"/>
    <mergeCell ref="L22:L30"/>
    <mergeCell ref="A435:A443"/>
    <mergeCell ref="A324:A386"/>
    <mergeCell ref="A387:A429"/>
    <mergeCell ref="A430:A433"/>
  </mergeCells>
  <conditionalFormatting sqref="O207:O210">
    <cfRule type="expression" dxfId="921" priority="17500" stopIfTrue="1">
      <formula>AND(COUNTIF(#REF!, O207)&gt;1,NOT(ISBLANK(O207)))</formula>
    </cfRule>
  </conditionalFormatting>
  <conditionalFormatting sqref="O207:O210">
    <cfRule type="expression" dxfId="920" priority="17499" stopIfTrue="1">
      <formula>AND(COUNTIF(#REF!, O207)+COUNTIF(#REF!, O207)&gt;1,NOT(ISBLANK(O207)))</formula>
    </cfRule>
  </conditionalFormatting>
  <conditionalFormatting sqref="O211">
    <cfRule type="expression" dxfId="919" priority="17497" stopIfTrue="1">
      <formula>AND(COUNTIF(#REF!, O211)&gt;1,NOT(ISBLANK(O211)))</formula>
    </cfRule>
  </conditionalFormatting>
  <conditionalFormatting sqref="O211">
    <cfRule type="expression" dxfId="918" priority="17496" stopIfTrue="1">
      <formula>AND(COUNTIF(#REF!, O211)+COUNTIF(#REF!, O211)&gt;1,NOT(ISBLANK(O211)))</formula>
    </cfRule>
  </conditionalFormatting>
  <conditionalFormatting sqref="O211">
    <cfRule type="duplicateValues" dxfId="917" priority="17498"/>
  </conditionalFormatting>
  <conditionalFormatting sqref="O229 O212:O213">
    <cfRule type="expression" dxfId="916" priority="17482" stopIfTrue="1">
      <formula>AND(COUNTIF(#REF!, O212)&gt;1,NOT(ISBLANK(O212)))</formula>
    </cfRule>
  </conditionalFormatting>
  <conditionalFormatting sqref="O212:O213">
    <cfRule type="expression" dxfId="915" priority="17481" stopIfTrue="1">
      <formula>AND(COUNTIF(#REF!, O212)+COUNTIF(#REF!, O212)&gt;1,NOT(ISBLANK(O212)))</formula>
    </cfRule>
  </conditionalFormatting>
  <conditionalFormatting sqref="O212">
    <cfRule type="duplicateValues" dxfId="914" priority="17480"/>
  </conditionalFormatting>
  <conditionalFormatting sqref="O212">
    <cfRule type="duplicateValues" dxfId="913" priority="17479"/>
  </conditionalFormatting>
  <conditionalFormatting sqref="O228">
    <cfRule type="duplicateValues" dxfId="912" priority="17478"/>
  </conditionalFormatting>
  <conditionalFormatting sqref="O217">
    <cfRule type="duplicateValues" dxfId="911" priority="17476"/>
  </conditionalFormatting>
  <conditionalFormatting sqref="O212">
    <cfRule type="expression" dxfId="910" priority="17483" stopIfTrue="1">
      <formula>AND(COUNTIF(#REF!, O212)+COUNTIF(#REF!, O212)+COUNTIF(#REF!, O212)+COUNTIF(#REF!, O212)+COUNTIF(#REF!, O212)+COUNTIF(#REF!, O212)&gt;1,NOT(ISBLANK(O212)))</formula>
    </cfRule>
  </conditionalFormatting>
  <conditionalFormatting sqref="O212">
    <cfRule type="expression" dxfId="909" priority="17484" stopIfTrue="1">
      <formula>AND(COUNTIF(#REF!, O212)+COUNTIF(#REF!, O212)+COUNTIF(#REF!, O212)&gt;1,NOT(ISBLANK(O212)))</formula>
    </cfRule>
  </conditionalFormatting>
  <conditionalFormatting sqref="O212">
    <cfRule type="expression" dxfId="908" priority="17485" stopIfTrue="1">
      <formula>AND(COUNTIF(#REF!, O212)+COUNTIF(#REF!, O212)+COUNTIF(#REF!, O212)+COUNTIF(#REF!, O212)+COUNTIF(#REF!, O212)+COUNTIF(#REF!, O212)+COUNTIF(#REF!, O212)+COUNTIF(#REF!, O212)&gt;1,NOT(ISBLANK(O212)))</formula>
    </cfRule>
  </conditionalFormatting>
  <conditionalFormatting sqref="O219:O221">
    <cfRule type="duplicateValues" dxfId="907" priority="17486"/>
  </conditionalFormatting>
  <conditionalFormatting sqref="O219:O221 O213:O217">
    <cfRule type="duplicateValues" dxfId="906" priority="17487"/>
  </conditionalFormatting>
  <conditionalFormatting sqref="O219:O220 O213:O216">
    <cfRule type="duplicateValues" dxfId="905" priority="17488"/>
  </conditionalFormatting>
  <conditionalFormatting sqref="O219:O220">
    <cfRule type="duplicateValues" dxfId="904" priority="17489"/>
  </conditionalFormatting>
  <conditionalFormatting sqref="O213:O216 O218:O219">
    <cfRule type="duplicateValues" dxfId="903" priority="17490"/>
  </conditionalFormatting>
  <conditionalFormatting sqref="O221 O213:O219">
    <cfRule type="duplicateValues" dxfId="902" priority="17491"/>
  </conditionalFormatting>
  <conditionalFormatting sqref="O221">
    <cfRule type="duplicateValues" dxfId="901" priority="17492"/>
  </conditionalFormatting>
  <conditionalFormatting sqref="O222:O223">
    <cfRule type="duplicateValues" dxfId="900" priority="17493"/>
  </conditionalFormatting>
  <conditionalFormatting sqref="D525 D536">
    <cfRule type="expression" dxfId="899" priority="17353" stopIfTrue="1">
      <formula>AND(COUNTIF(#REF!, D525)+COUNTIF($B$93:$B$94, D525)+COUNTIF($B$55:$B$64, D525)+COUNTIF($B$70:$B$73, D525)+COUNTIF($B$83:$B$83, D525)+COUNTIF(#REF!, D525)&gt;1,NOT(ISBLANK(D525)))</formula>
    </cfRule>
  </conditionalFormatting>
  <conditionalFormatting sqref="D526:D528">
    <cfRule type="expression" dxfId="898" priority="17352" stopIfTrue="1">
      <formula>AND(COUNTIF(#REF!, D526)+COUNTIF($B$93:$B$94, D526)+COUNTIF($B$55:$B$64, D526)+COUNTIF($B$70:$B$73, D526)+COUNTIF($B$83:$B$83, D526)+COUNTIF(#REF!, D526)&gt;1,NOT(ISBLANK(D526)))</formula>
    </cfRule>
  </conditionalFormatting>
  <conditionalFormatting sqref="D529">
    <cfRule type="expression" dxfId="897" priority="17351" stopIfTrue="1">
      <formula>AND(COUNTIF(#REF!, D529)+COUNTIF($B$93:$B$94, D529)+COUNTIF($B$55:$B$64, D529)+COUNTIF($B$70:$B$73, D529)+COUNTIF($B$83:$B$83, D529)+COUNTIF(#REF!, D529)&gt;1,NOT(ISBLANK(D529)))</formula>
    </cfRule>
  </conditionalFormatting>
  <conditionalFormatting sqref="D530">
    <cfRule type="expression" dxfId="896" priority="17348" stopIfTrue="1">
      <formula>AND(COUNTIF($B$95:$B$95, D530)+COUNTIF($B$84:$B$88, D530)+COUNTIF($B$65:$B$69, D530)+COUNTIF($B$75:$B$81, D530)&gt;1,NOT(ISBLANK(D530)))</formula>
    </cfRule>
  </conditionalFormatting>
  <conditionalFormatting sqref="D530">
    <cfRule type="expression" dxfId="895" priority="17349" stopIfTrue="1">
      <formula>AND(COUNTIF($B$113:$B$113, D530)+COUNTIF($B$95:$B$95, D530)+COUNTIF($B$65:$B$69, D530)+COUNTIF($B$84:$B$88, D530)+COUNTIF($B$75:$B$81, D530)&gt;1,NOT(ISBLANK(D530)))</formula>
    </cfRule>
  </conditionalFormatting>
  <conditionalFormatting sqref="D530">
    <cfRule type="expression" dxfId="894" priority="17350" stopIfTrue="1">
      <formula>AND(COUNTIF(#REF!, D530)+COUNTIF($B$65:$B$69, D530)+COUNTIF($B$84:$B$88, D530)+COUNTIF($B$75:$B$82, D530)+COUNTIF($B$95:$B$95, D530)+COUNTIF($B$92:$B$92, D530)&gt;1,NOT(ISBLANK(D530)))</formula>
    </cfRule>
  </conditionalFormatting>
  <conditionalFormatting sqref="D531">
    <cfRule type="expression" dxfId="893" priority="17347" stopIfTrue="1">
      <formula>AND(COUNTIF(#REF!, D531)+COUNTIF($B$93:$B$94, D531)+COUNTIF($B$55:$B$64, D531)+COUNTIF($B$70:$B$73, D531)+COUNTIF($B$83:$B$83, D531)+COUNTIF(#REF!, D531)&gt;1,NOT(ISBLANK(D531)))</formula>
    </cfRule>
  </conditionalFormatting>
  <conditionalFormatting sqref="D532">
    <cfRule type="expression" dxfId="892" priority="17343" stopIfTrue="1">
      <formula>AND(COUNTIF(#REF!, D532)&gt;1,NOT(ISBLANK(D532)))</formula>
    </cfRule>
  </conditionalFormatting>
  <conditionalFormatting sqref="D532">
    <cfRule type="expression" dxfId="891" priority="17344" stopIfTrue="1">
      <formula>AND(COUNTIF($B$95:$B$95, D532)+COUNTIF($B$84:$B$88, D532)+COUNTIF($B$65:$B$69, D532)+COUNTIF($B$75:$B$81, D532)&gt;1,NOT(ISBLANK(D532)))</formula>
    </cfRule>
  </conditionalFormatting>
  <conditionalFormatting sqref="D532">
    <cfRule type="expression" dxfId="890" priority="17345" stopIfTrue="1">
      <formula>AND(COUNTIF($B$113:$B$113, D532)+COUNTIF($B$95:$B$95, D532)+COUNTIF($B$65:$B$69, D532)+COUNTIF($B$84:$B$88, D532)+COUNTIF($B$75:$B$81, D532)&gt;1,NOT(ISBLANK(D532)))</formula>
    </cfRule>
  </conditionalFormatting>
  <conditionalFormatting sqref="D532">
    <cfRule type="expression" dxfId="889" priority="17346" stopIfTrue="1">
      <formula>AND(COUNTIF(#REF!, D532)+COUNTIF($B$65:$B$69, D532)+COUNTIF($B$84:$B$88, D532)+COUNTIF($B$75:$B$82, D532)+COUNTIF($B$95:$B$95, D532)+COUNTIF($B$92:$B$92, D532)&gt;1,NOT(ISBLANK(D532)))</formula>
    </cfRule>
  </conditionalFormatting>
  <conditionalFormatting sqref="D533:D534">
    <cfRule type="expression" dxfId="888" priority="17340" stopIfTrue="1">
      <formula>AND(COUNTIF($B$95:$B$95, D533)+COUNTIF($B$84:$B$88, D533)+COUNTIF($B$65:$B$69, D533)+COUNTIF($B$75:$B$81, D533)&gt;1,NOT(ISBLANK(D533)))</formula>
    </cfRule>
  </conditionalFormatting>
  <conditionalFormatting sqref="D533:D534">
    <cfRule type="expression" dxfId="887" priority="17341" stopIfTrue="1">
      <formula>AND(COUNTIF($B$113:$B$113, D533)+COUNTIF($B$95:$B$95, D533)+COUNTIF($B$65:$B$69, D533)+COUNTIF($B$84:$B$88, D533)+COUNTIF($B$75:$B$81, D533)&gt;1,NOT(ISBLANK(D533)))</formula>
    </cfRule>
  </conditionalFormatting>
  <conditionalFormatting sqref="D533:D534">
    <cfRule type="expression" dxfId="886" priority="17342" stopIfTrue="1">
      <formula>AND(COUNTIF(#REF!, D533)+COUNTIF($B$65:$B$69, D533)+COUNTIF($B$84:$B$88, D533)+COUNTIF($B$75:$B$82, D533)+COUNTIF($B$95:$B$95, D533)+COUNTIF($B$92:$B$92, D533)&gt;1,NOT(ISBLANK(D533)))</formula>
    </cfRule>
  </conditionalFormatting>
  <conditionalFormatting sqref="D535">
    <cfRule type="expression" dxfId="885" priority="17339" stopIfTrue="1">
      <formula>AND(COUNTIF(#REF!, D535)+COUNTIF($B$93:$B$94, D535)+COUNTIF($B$55:$B$64, D535)+COUNTIF($B$70:$B$73, D535)+COUNTIF($B$83:$B$83, D535)+COUNTIF(#REF!, D535)&gt;1,NOT(ISBLANK(D535)))</formula>
    </cfRule>
  </conditionalFormatting>
  <conditionalFormatting sqref="D537">
    <cfRule type="expression" dxfId="884" priority="17329" stopIfTrue="1">
      <formula>AND(COUNTIF(#REF!, D537)&gt;1,NOT(ISBLANK(D537)))</formula>
    </cfRule>
  </conditionalFormatting>
  <conditionalFormatting sqref="D540">
    <cfRule type="expression" dxfId="883" priority="17330" stopIfTrue="1">
      <formula>AND(COUNTIF($B$103:$B$103, D540)+COUNTIF($B$96:$B$101, D540)+COUNTIF($B$74:$B$74, D540)+COUNTIF($B$82:$B$82, D540)+COUNTIF(#REF!, D540)&gt;1,NOT(ISBLANK(D540)))</formula>
    </cfRule>
  </conditionalFormatting>
  <conditionalFormatting sqref="D539">
    <cfRule type="expression" dxfId="882" priority="17331" stopIfTrue="1">
      <formula>AND(COUNTIF(#REF!, D539)+COUNTIF($B$93:$B$94, D539)+COUNTIF($B$55:$B$64, D539)+COUNTIF($B$70:$B$73, D539)+COUNTIF($B$83:$B$83, D539)+COUNTIF(#REF!, D539)&gt;1,NOT(ISBLANK(D539)))</formula>
    </cfRule>
  </conditionalFormatting>
  <conditionalFormatting sqref="D540">
    <cfRule type="expression" dxfId="881" priority="17332" stopIfTrue="1">
      <formula>AND(COUNTIF($B$96:$B$96, D540)&gt;1,NOT(ISBLANK(D540)))</formula>
    </cfRule>
  </conditionalFormatting>
  <conditionalFormatting sqref="D540 D538">
    <cfRule type="expression" dxfId="880" priority="17333" stopIfTrue="1">
      <formula>AND(COUNTIF($B$96:$B$100, D538)+COUNTIF($B$74:$B$74, D538)+COUNTIF($B$92:$B$92, D538)+COUNTIF(#REF!, D538)+COUNTIF($B$82:$B$82, D538)&gt;1,NOT(ISBLANK(D538)))</formula>
    </cfRule>
  </conditionalFormatting>
  <conditionalFormatting sqref="D540">
    <cfRule type="expression" dxfId="879" priority="17334" stopIfTrue="1">
      <formula>AND(COUNTIF($B$96:$B$96, D540)+COUNTIF(#REF!, D540)&gt;1,NOT(ISBLANK(D540)))</formula>
    </cfRule>
  </conditionalFormatting>
  <conditionalFormatting sqref="D538">
    <cfRule type="expression" dxfId="878" priority="17335" stopIfTrue="1">
      <formula>AND(COUNTIF($B$92:$B$92, D538)&gt;1,NOT(ISBLANK(D538)))</formula>
    </cfRule>
  </conditionalFormatting>
  <conditionalFormatting sqref="D540">
    <cfRule type="expression" dxfId="877" priority="17336" stopIfTrue="1">
      <formula>AND(COUNTIF($B$103:$B$103, D540)+COUNTIF($B$96:$B$101, D540)+COUNTIF($B$74:$B$74, D540)+COUNTIF(#REF!, D540)+COUNTIF(#REF!, D540)&gt;1,NOT(ISBLANK(D540)))</formula>
    </cfRule>
  </conditionalFormatting>
  <conditionalFormatting sqref="D538">
    <cfRule type="expression" dxfId="876" priority="17337" stopIfTrue="1">
      <formula>AND(COUNTIF(#REF!, D538)+COUNTIF($B$65:$B$69, D538)+COUNTIF($B$84:$B$88, D538)+COUNTIF($B$75:$B$82, D538)+COUNTIF($B$95:$B$95, D538)+COUNTIF($B$92:$B$92, D538)&gt;1,NOT(ISBLANK(D538)))</formula>
    </cfRule>
  </conditionalFormatting>
  <conditionalFormatting sqref="D537">
    <cfRule type="expression" dxfId="875" priority="17338" stopIfTrue="1">
      <formula>AND(COUNTIF($B$123:$B$123, D537)+COUNTIF($B$90:$B$90, D537)+COUNTIF($B$105:$B$105, D537)+COUNTIF($B$109:$B$112, D537)+COUNTIF($B$114:$B$117, D537)&gt;1,NOT(ISBLANK(D537)))</formula>
    </cfRule>
  </conditionalFormatting>
  <conditionalFormatting sqref="D541:D542">
    <cfRule type="expression" dxfId="874" priority="17326" stopIfTrue="1">
      <formula>AND(COUNTIF($B$103:$B$103, D541)+COUNTIF($B$96:$B$101, D541)+COUNTIF($B$74:$B$74, D541)+COUNTIF($B$82:$B$82, D541)+COUNTIF(#REF!, D541)&gt;1,NOT(ISBLANK(D541)))</formula>
    </cfRule>
  </conditionalFormatting>
  <conditionalFormatting sqref="D541:D542">
    <cfRule type="expression" dxfId="873" priority="17327" stopIfTrue="1">
      <formula>AND(COUNTIF($B$103:$B$103, D541)+COUNTIF($B$96:$B$101, D541)+COUNTIF($B$74:$B$74, D541)+COUNTIF(#REF!, D541)+COUNTIF(#REF!, D541)&gt;1,NOT(ISBLANK(D541)))</formula>
    </cfRule>
  </conditionalFormatting>
  <conditionalFormatting sqref="D541:D542">
    <cfRule type="expression" dxfId="872" priority="17328" stopIfTrue="1">
      <formula>AND(COUNTIF($B$103:$B$103, D541)+COUNTIF($B$98:$B$101, D541)+COUNTIF($B$74:$B$74, D541)+COUNTIF($B$106:$B$106, D541)+COUNTIF($B$108:$B$108, D541)&gt;1,NOT(ISBLANK(D541)))</formula>
    </cfRule>
  </conditionalFormatting>
  <conditionalFormatting sqref="D543">
    <cfRule type="expression" dxfId="871" priority="17325" stopIfTrue="1">
      <formula>AND(COUNTIF($B$119:$B$122, D543)&gt;1,NOT(ISBLANK(D543)))</formula>
    </cfRule>
  </conditionalFormatting>
  <conditionalFormatting sqref="D544">
    <cfRule type="expression" dxfId="870" priority="17324" stopIfTrue="1">
      <formula>AND(COUNTIF($B$119:$B$122, D544)&gt;1,NOT(ISBLANK(D544)))</formula>
    </cfRule>
  </conditionalFormatting>
  <conditionalFormatting sqref="D582">
    <cfRule type="expression" dxfId="869" priority="17321" stopIfTrue="1">
      <formula>AND(COUNTIF($B$7:$B$7, D582)&gt;1,NOT(ISBLANK(D582)))</formula>
    </cfRule>
  </conditionalFormatting>
  <conditionalFormatting sqref="D583">
    <cfRule type="expression" dxfId="868" priority="17320" stopIfTrue="1">
      <formula>AND(COUNTIF($B$26:$B$49, D583)+COUNTIF(#REF!, D583)+COUNTIF($B$8:$B$22, D583)+COUNTIF($B$24:$B$25, D583)&gt;1,NOT(ISBLANK(D583)))</formula>
    </cfRule>
  </conditionalFormatting>
  <conditionalFormatting sqref="D583">
    <cfRule type="expression" dxfId="867" priority="17319" stopIfTrue="1">
      <formula>AND(COUNTIF($B$26:$B$49, D583)+COUNTIF($B$25:$B$25, D583)+COUNTIF($B$8:$B$18, D583)+COUNTIF($B$20:$B$23, D583)&gt;1,NOT(ISBLANK(D583)))</formula>
    </cfRule>
  </conditionalFormatting>
  <conditionalFormatting sqref="D584:D586">
    <cfRule type="expression" dxfId="866" priority="17318" stopIfTrue="1">
      <formula>AND(COUNTIF($B$26:$B$49, D584)+COUNTIF(#REF!, D584)+COUNTIF($B$8:$B$22, D584)+COUNTIF($B$24:$B$25, D584)&gt;1,NOT(ISBLANK(D584)))</formula>
    </cfRule>
  </conditionalFormatting>
  <conditionalFormatting sqref="D584:D586">
    <cfRule type="expression" dxfId="865" priority="17317" stopIfTrue="1">
      <formula>AND(COUNTIF($B$26:$B$49, D584)+COUNTIF($B$25:$B$25, D584)+COUNTIF($B$8:$B$18, D584)+COUNTIF($B$20:$B$23, D584)&gt;1,NOT(ISBLANK(D584)))</formula>
    </cfRule>
  </conditionalFormatting>
  <conditionalFormatting sqref="D589">
    <cfRule type="expression" dxfId="864" priority="17316" stopIfTrue="1">
      <formula>AND(COUNTIF($B$50:$B$56, D589)+COUNTIF($B$19:$B$19, D589)&gt;1,NOT(ISBLANK(D589)))</formula>
    </cfRule>
  </conditionalFormatting>
  <conditionalFormatting sqref="D587:D589">
    <cfRule type="expression" dxfId="863" priority="17315" stopIfTrue="1">
      <formula>AND(COUNTIF($B$26:$B$49, D587)+COUNTIF(#REF!, D587)+COUNTIF($B$8:$B$22, D587)+COUNTIF($B$24:$B$25, D587)&gt;1,NOT(ISBLANK(D587)))</formula>
    </cfRule>
  </conditionalFormatting>
  <conditionalFormatting sqref="D587:D588">
    <cfRule type="expression" dxfId="862" priority="17314" stopIfTrue="1">
      <formula>AND(COUNTIF($B$26:$B$49, D587)+COUNTIF($B$25:$B$25, D587)+COUNTIF($B$8:$B$18, D587)+COUNTIF($B$20:$B$23, D587)&gt;1,NOT(ISBLANK(D587)))</formula>
    </cfRule>
  </conditionalFormatting>
  <conditionalFormatting sqref="D590">
    <cfRule type="expression" dxfId="861" priority="17313" stopIfTrue="1">
      <formula>AND(COUNTIF($B$23:$B$23, D590)&gt;1,NOT(ISBLANK(D590)))</formula>
    </cfRule>
  </conditionalFormatting>
  <conditionalFormatting sqref="D590">
    <cfRule type="expression" dxfId="860" priority="17312" stopIfTrue="1">
      <formula>AND(COUNTIF($B$26:$B$49, D590)+COUNTIF($B$25:$B$25, D590)+COUNTIF($B$8:$B$18, D590)+COUNTIF($B$20:$B$23, D590)&gt;1,NOT(ISBLANK(D590)))</formula>
    </cfRule>
  </conditionalFormatting>
  <conditionalFormatting sqref="D591">
    <cfRule type="expression" dxfId="859" priority="17311" stopIfTrue="1">
      <formula>AND(COUNTIF($B$26:$B$49, D591)+COUNTIF(#REF!, D591)+COUNTIF($B$8:$B$22, D591)+COUNTIF($B$24:$B$25, D591)&gt;1,NOT(ISBLANK(D591)))</formula>
    </cfRule>
  </conditionalFormatting>
  <conditionalFormatting sqref="D591">
    <cfRule type="expression" dxfId="858" priority="17310" stopIfTrue="1">
      <formula>AND(COUNTIF($B$26:$B$49, D591)+COUNTIF($B$25:$B$25, D591)+COUNTIF($B$8:$B$18, D591)+COUNTIF($B$20:$B$23, D591)&gt;1,NOT(ISBLANK(D591)))</formula>
    </cfRule>
  </conditionalFormatting>
  <conditionalFormatting sqref="D592">
    <cfRule type="expression" dxfId="857" priority="17309" stopIfTrue="1">
      <formula>AND(COUNTIF(#REF!, D592)&gt;1,NOT(ISBLANK(D592)))</formula>
    </cfRule>
  </conditionalFormatting>
  <conditionalFormatting sqref="D592">
    <cfRule type="expression" dxfId="856" priority="17308" stopIfTrue="1">
      <formula>AND(COUNTIF($B$26:$B$49, D592)+COUNTIF(#REF!, D592)+COUNTIF($B$8:$B$22, D592)+COUNTIF($B$24:$B$25, D592)&gt;1,NOT(ISBLANK(D592)))</formula>
    </cfRule>
  </conditionalFormatting>
  <conditionalFormatting sqref="D592">
    <cfRule type="expression" dxfId="855" priority="17307" stopIfTrue="1">
      <formula>AND(COUNTIF($B$26:$B$49, D592)+COUNTIF($B$25:$B$25, D592)+COUNTIF($B$8:$B$18, D592)+COUNTIF($B$20:$B$23, D592)&gt;1,NOT(ISBLANK(D592)))</formula>
    </cfRule>
  </conditionalFormatting>
  <conditionalFormatting sqref="D594:D595">
    <cfRule type="expression" dxfId="854" priority="17301" stopIfTrue="1">
      <formula>AND(COUNTIF(#REF!, D594)+COUNTIF($B$93:$B$94, D594)+COUNTIF($B$55:$B$64, D594)+COUNTIF($B$70:$B$73, D594)+COUNTIF($B$83:$B$83, D594)+COUNTIF(#REF!, D594)&gt;1,NOT(ISBLANK(D594)))</formula>
    </cfRule>
  </conditionalFormatting>
  <conditionalFormatting sqref="D594:D595">
    <cfRule type="expression" dxfId="853" priority="17300" stopIfTrue="1">
      <formula>AND(COUNTIF(#REF!, D594)+COUNTIF($B$52:$B$62, D594)&gt;1,NOT(ISBLANK(D594)))</formula>
    </cfRule>
  </conditionalFormatting>
  <conditionalFormatting sqref="D595">
    <cfRule type="expression" dxfId="852" priority="17299" stopIfTrue="1">
      <formula>AND(COUNTIF($B$58:$B$58, D595)&gt;1,NOT(ISBLANK(D595)))</formula>
    </cfRule>
  </conditionalFormatting>
  <conditionalFormatting sqref="D594:D595">
    <cfRule type="expression" dxfId="851" priority="17298" stopIfTrue="1">
      <formula>AND(COUNTIF(#REF!, D594)+COUNTIF($B$50:$B$62, D594)&gt;1,NOT(ISBLANK(D594)))</formula>
    </cfRule>
  </conditionalFormatting>
  <conditionalFormatting sqref="D596:D597">
    <cfRule type="expression" dxfId="850" priority="17297" stopIfTrue="1">
      <formula>AND(COUNTIF(#REF!, D596)+COUNTIF($B$93:$B$94, D596)+COUNTIF($B$55:$B$64, D596)+COUNTIF($B$70:$B$73, D596)+COUNTIF($B$83:$B$83, D596)+COUNTIF(#REF!, D596)&gt;1,NOT(ISBLANK(D596)))</formula>
    </cfRule>
  </conditionalFormatting>
  <conditionalFormatting sqref="D596">
    <cfRule type="expression" dxfId="849" priority="17296" stopIfTrue="1">
      <formula>AND(COUNTIF(#REF!, D596)+COUNTIF($B$59:$B$60, D596)+COUNTIF(#REF!, D596)&gt;1,NOT(ISBLANK(D596)))</formula>
    </cfRule>
  </conditionalFormatting>
  <conditionalFormatting sqref="D596:D597">
    <cfRule type="expression" dxfId="848" priority="17295" stopIfTrue="1">
      <formula>AND(COUNTIF(#REF!, D596)+COUNTIF($B$52:$B$62, D596)&gt;1,NOT(ISBLANK(D596)))</formula>
    </cfRule>
  </conditionalFormatting>
  <conditionalFormatting sqref="D597">
    <cfRule type="expression" dxfId="847" priority="17294" stopIfTrue="1">
      <formula>AND(COUNTIF($B$62:$B$62, D597)+COUNTIF(#REF!, D597)&gt;1,NOT(ISBLANK(D597)))</formula>
    </cfRule>
  </conditionalFormatting>
  <conditionalFormatting sqref="D596:D597">
    <cfRule type="expression" dxfId="846" priority="17293" stopIfTrue="1">
      <formula>AND(COUNTIF(#REF!, D596)+COUNTIF($B$50:$B$62, D596)&gt;1,NOT(ISBLANK(D596)))</formula>
    </cfRule>
  </conditionalFormatting>
  <conditionalFormatting sqref="D598">
    <cfRule type="expression" dxfId="845" priority="17289" stopIfTrue="1">
      <formula>AND(COUNTIF(#REF!, D598)&gt;1,NOT(ISBLANK(D598)))</formula>
    </cfRule>
  </conditionalFormatting>
  <conditionalFormatting sqref="D598:D599">
    <cfRule type="expression" dxfId="844" priority="17290" stopIfTrue="1">
      <formula>AND(COUNTIF($B$95:$B$95, D598)+COUNTIF($B$84:$B$88, D598)+COUNTIF($B$65:$B$69, D598)+COUNTIF($B$75:$B$81, D598)&gt;1,NOT(ISBLANK(D598)))</formula>
    </cfRule>
  </conditionalFormatting>
  <conditionalFormatting sqref="D598:D599">
    <cfRule type="expression" dxfId="843" priority="17291" stopIfTrue="1">
      <formula>AND(COUNTIF($B$113:$B$113, D598)+COUNTIF($B$95:$B$95, D598)+COUNTIF($B$65:$B$69, D598)+COUNTIF($B$84:$B$88, D598)+COUNTIF($B$75:$B$81, D598)&gt;1,NOT(ISBLANK(D598)))</formula>
    </cfRule>
  </conditionalFormatting>
  <conditionalFormatting sqref="D598:D599">
    <cfRule type="expression" dxfId="842" priority="17292" stopIfTrue="1">
      <formula>AND(COUNTIF(#REF!, D598)+COUNTIF($B$65:$B$69, D598)+COUNTIF($B$84:$B$88, D598)+COUNTIF($B$75:$B$82, D598)+COUNTIF($B$95:$B$95, D598)+COUNTIF($B$92:$B$92, D598)&gt;1,NOT(ISBLANK(D598)))</formula>
    </cfRule>
  </conditionalFormatting>
  <conditionalFormatting sqref="D598:D599">
    <cfRule type="expression" dxfId="841" priority="17288" stopIfTrue="1">
      <formula>AND(COUNTIF(#REF!, D598)+COUNTIF($B$52:$B$62, D598)&gt;1,NOT(ISBLANK(D598)))</formula>
    </cfRule>
  </conditionalFormatting>
  <conditionalFormatting sqref="D598:D599">
    <cfRule type="expression" dxfId="840" priority="17287" stopIfTrue="1">
      <formula>AND(COUNTIF($B$62:$B$62, D598)+COUNTIF(#REF!, D598)&gt;1,NOT(ISBLANK(D598)))</formula>
    </cfRule>
  </conditionalFormatting>
  <conditionalFormatting sqref="D598:D599">
    <cfRule type="expression" dxfId="839" priority="17286" stopIfTrue="1">
      <formula>AND(COUNTIF(#REF!, D598)+COUNTIF($B$50:$B$62, D598)&gt;1,NOT(ISBLANK(D598)))</formula>
    </cfRule>
  </conditionalFormatting>
  <conditionalFormatting sqref="D601">
    <cfRule type="expression" dxfId="838" priority="17279" stopIfTrue="1">
      <formula>AND(COUNTIF(#REF!, D601)+COUNTIF($B$93:$B$94, D601)+COUNTIF($B$55:$B$64, D601)+COUNTIF($B$70:$B$73, D601)+COUNTIF($B$83:$B$83, D601)+COUNTIF(#REF!, D601)&gt;1,NOT(ISBLANK(D601)))</formula>
    </cfRule>
  </conditionalFormatting>
  <conditionalFormatting sqref="D601">
    <cfRule type="expression" dxfId="837" priority="17278" stopIfTrue="1">
      <formula>AND(COUNTIF(#REF!, D601)+COUNTIF($B$50:$B$62, D601)&gt;1,NOT(ISBLANK(D601)))</formula>
    </cfRule>
  </conditionalFormatting>
  <conditionalFormatting sqref="D603">
    <cfRule type="expression" dxfId="836" priority="17274" stopIfTrue="1">
      <formula>AND(COUNTIF(#REF!, D603)+COUNTIF($B$93:$B$94, D603)+COUNTIF($B$55:$B$64, D603)+COUNTIF($B$70:$B$73, D603)+COUNTIF($B$83:$B$83, D603)+COUNTIF(#REF!, D603)&gt;1,NOT(ISBLANK(D603)))</formula>
    </cfRule>
  </conditionalFormatting>
  <conditionalFormatting sqref="D602">
    <cfRule type="expression" dxfId="835" priority="17275" stopIfTrue="1">
      <formula>AND(COUNTIF($B$96:$B$100, D602)+COUNTIF($B$74:$B$74, D602)+COUNTIF($B$92:$B$92, D602)+COUNTIF(#REF!, D602)+COUNTIF($B$82:$B$82, D602)&gt;1,NOT(ISBLANK(D602)))</formula>
    </cfRule>
  </conditionalFormatting>
  <conditionalFormatting sqref="D602">
    <cfRule type="expression" dxfId="834" priority="17276" stopIfTrue="1">
      <formula>AND(COUNTIF($B$92:$B$92, D602)&gt;1,NOT(ISBLANK(D602)))</formula>
    </cfRule>
  </conditionalFormatting>
  <conditionalFormatting sqref="D602">
    <cfRule type="expression" dxfId="833" priority="17277" stopIfTrue="1">
      <formula>AND(COUNTIF(#REF!, D602)+COUNTIF($B$65:$B$69, D602)+COUNTIF($B$84:$B$88, D602)+COUNTIF($B$75:$B$82, D602)+COUNTIF($B$95:$B$95, D602)+COUNTIF($B$92:$B$92, D602)&gt;1,NOT(ISBLANK(D602)))</formula>
    </cfRule>
  </conditionalFormatting>
  <conditionalFormatting sqref="D603">
    <cfRule type="expression" dxfId="832" priority="17273" stopIfTrue="1">
      <formula>AND(COUNTIF($B$77:$B$77, D603)+COUNTIF(#REF!, D603)+COUNTIF(#REF!, D603)&gt;1,NOT(ISBLANK(D603)))</formula>
    </cfRule>
  </conditionalFormatting>
  <conditionalFormatting sqref="D603">
    <cfRule type="expression" dxfId="831" priority="17272" stopIfTrue="1">
      <formula>AND(COUNTIF(#REF!, D603)+COUNTIF($B$77:$B$77, D603)+COUNTIF(#REF!, D603)+COUNTIF(#REF!, D603)+COUNTIF(#REF!, D603)+COUNTIF(#REF!, D603)+COUNTIF(#REF!, D603)+COUNTIF(#REF!, D603)&gt;1,NOT(ISBLANK(D603)))</formula>
    </cfRule>
  </conditionalFormatting>
  <conditionalFormatting sqref="D602">
    <cfRule type="expression" dxfId="830" priority="17271" stopIfTrue="1">
      <formula>AND(COUNTIF(#REF!, D602)+COUNTIF($B$50:$B$62, D602)&gt;1,NOT(ISBLANK(D602)))</formula>
    </cfRule>
  </conditionalFormatting>
  <conditionalFormatting sqref="D604:D605">
    <cfRule type="expression" dxfId="829" priority="17270" stopIfTrue="1">
      <formula>AND(COUNTIF(#REF!, D604)+COUNTIF($B$93:$B$94, D604)+COUNTIF($B$55:$B$64, D604)+COUNTIF($B$70:$B$73, D604)+COUNTIF($B$83:$B$83, D604)+COUNTIF(#REF!, D604)&gt;1,NOT(ISBLANK(D604)))</formula>
    </cfRule>
  </conditionalFormatting>
  <conditionalFormatting sqref="D604:D605">
    <cfRule type="expression" dxfId="828" priority="17269" stopIfTrue="1">
      <formula>AND(COUNTIF($B$77:$B$77, D604)+COUNTIF(#REF!, D604)+COUNTIF(#REF!, D604)&gt;1,NOT(ISBLANK(D604)))</formula>
    </cfRule>
  </conditionalFormatting>
  <conditionalFormatting sqref="D604:D605">
    <cfRule type="expression" dxfId="827" priority="17268" stopIfTrue="1">
      <formula>AND(COUNTIF(#REF!, D604)+COUNTIF($B$77:$B$77, D604)+COUNTIF(#REF!, D604)+COUNTIF(#REF!, D604)+COUNTIF(#REF!, D604)+COUNTIF(#REF!, D604)+COUNTIF(#REF!, D604)+COUNTIF(#REF!, D604)&gt;1,NOT(ISBLANK(D604)))</formula>
    </cfRule>
  </conditionalFormatting>
  <conditionalFormatting sqref="D606">
    <cfRule type="expression" dxfId="826" priority="17267" stopIfTrue="1">
      <formula>AND(COUNTIF($B$107:$B$107, D606)&gt;1,NOT(ISBLANK(D606)))</formula>
    </cfRule>
  </conditionalFormatting>
  <conditionalFormatting sqref="D607:D609">
    <cfRule type="expression" dxfId="825" priority="17265" stopIfTrue="1">
      <formula>AND(COUNTIF($B$123:$B$123, D607)+COUNTIF($B$106:$B$106, D607)+COUNTIF($B$114:$B$117, D607)+COUNTIF($B$108:$B$112, D607)&gt;1,NOT(ISBLANK(D607)))</formula>
    </cfRule>
  </conditionalFormatting>
  <conditionalFormatting sqref="D607:D609">
    <cfRule type="expression" dxfId="824" priority="17266" stopIfTrue="1">
      <formula>AND(COUNTIF($B$123:$B$123, D607)+COUNTIF($B$90:$B$90, D607)+COUNTIF($B$105:$B$105, D607)+COUNTIF($B$109:$B$112, D607)+COUNTIF($B$114:$B$117, D607)&gt;1,NOT(ISBLANK(D607)))</formula>
    </cfRule>
  </conditionalFormatting>
  <conditionalFormatting sqref="D607:D610">
    <cfRule type="expression" dxfId="823" priority="17264" stopIfTrue="1">
      <formula>AND(COUNTIF($B$77:$B$77, D607)+COUNTIF(#REF!, D607)+COUNTIF(#REF!, D607)&gt;1,NOT(ISBLANK(D607)))</formula>
    </cfRule>
  </conditionalFormatting>
  <conditionalFormatting sqref="D607:D610">
    <cfRule type="expression" dxfId="822" priority="17263" stopIfTrue="1">
      <formula>AND(COUNTIF(#REF!, D607)+COUNTIF($B$77:$B$77, D607)+COUNTIF(#REF!, D607)+COUNTIF(#REF!, D607)+COUNTIF(#REF!, D607)+COUNTIF(#REF!, D607)+COUNTIF(#REF!, D607)+COUNTIF(#REF!, D607)&gt;1,NOT(ISBLANK(D607)))</formula>
    </cfRule>
  </conditionalFormatting>
  <conditionalFormatting sqref="D611">
    <cfRule type="expression" dxfId="821" priority="17262" stopIfTrue="1">
      <formula>AND(COUNTIF($B$77:$B$77, D611)+COUNTIF(#REF!, D611)+COUNTIF(#REF!, D611)&gt;1,NOT(ISBLANK(D611)))</formula>
    </cfRule>
  </conditionalFormatting>
  <conditionalFormatting sqref="D611">
    <cfRule type="expression" dxfId="820" priority="17261" stopIfTrue="1">
      <formula>AND(COUNTIF(#REF!, D611)+COUNTIF($B$77:$B$77, D611)+COUNTIF(#REF!, D611)+COUNTIF(#REF!, D611)+COUNTIF(#REF!, D611)+COUNTIF(#REF!, D611)+COUNTIF(#REF!, D611)+COUNTIF(#REF!, D611)&gt;1,NOT(ISBLANK(D611)))</formula>
    </cfRule>
  </conditionalFormatting>
  <conditionalFormatting sqref="D612:D617">
    <cfRule type="expression" dxfId="819" priority="17260" stopIfTrue="1">
      <formula>AND(COUNTIF($B$77:$B$77, D612)+COUNTIF(#REF!, D612)+COUNTIF(#REF!, D612)&gt;1,NOT(ISBLANK(D612)))</formula>
    </cfRule>
  </conditionalFormatting>
  <conditionalFormatting sqref="D612:D617">
    <cfRule type="expression" dxfId="818" priority="17259" stopIfTrue="1">
      <formula>AND(COUNTIF(#REF!, D612)+COUNTIF($B$77:$B$77, D612)+COUNTIF(#REF!, D612)+COUNTIF(#REF!, D612)+COUNTIF(#REF!, D612)+COUNTIF(#REF!, D612)+COUNTIF(#REF!, D612)+COUNTIF(#REF!, D612)&gt;1,NOT(ISBLANK(D612)))</formula>
    </cfRule>
  </conditionalFormatting>
  <conditionalFormatting sqref="D618">
    <cfRule type="expression" dxfId="817" priority="17258" stopIfTrue="1">
      <formula>AND(COUNTIF($B$77:$B$77, D618)+COUNTIF(#REF!, D618)+COUNTIF(#REF!, D618)&gt;1,NOT(ISBLANK(D618)))</formula>
    </cfRule>
  </conditionalFormatting>
  <conditionalFormatting sqref="D618">
    <cfRule type="expression" dxfId="816" priority="17257" stopIfTrue="1">
      <formula>AND(COUNTIF(#REF!, D618)+COUNTIF($B$77:$B$77, D618)+COUNTIF(#REF!, D618)+COUNTIF(#REF!, D618)+COUNTIF(#REF!, D618)+COUNTIF(#REF!, D618)+COUNTIF(#REF!, D618)+COUNTIF(#REF!, D618)&gt;1,NOT(ISBLANK(D618)))</formula>
    </cfRule>
  </conditionalFormatting>
  <conditionalFormatting sqref="D619">
    <cfRule type="expression" dxfId="815" priority="17256" stopIfTrue="1">
      <formula>AND(COUNTIF($B$77:$B$77, D619)+COUNTIF(#REF!, D619)+COUNTIF(#REF!, D619)&gt;1,NOT(ISBLANK(D619)))</formula>
    </cfRule>
  </conditionalFormatting>
  <conditionalFormatting sqref="D619">
    <cfRule type="expression" dxfId="814" priority="17255" stopIfTrue="1">
      <formula>AND(COUNTIF(#REF!, D619)+COUNTIF($B$77:$B$77, D619)+COUNTIF(#REF!, D619)+COUNTIF(#REF!, D619)+COUNTIF(#REF!, D619)+COUNTIF(#REF!, D619)+COUNTIF(#REF!, D619)+COUNTIF(#REF!, D619)&gt;1,NOT(ISBLANK(D619)))</formula>
    </cfRule>
  </conditionalFormatting>
  <conditionalFormatting sqref="D620">
    <cfRule type="expression" dxfId="813" priority="17254" stopIfTrue="1">
      <formula>AND(COUNTIF($B$77:$B$77, D620)+COUNTIF(#REF!, D620)+COUNTIF(#REF!, D620)&gt;1,NOT(ISBLANK(D620)))</formula>
    </cfRule>
  </conditionalFormatting>
  <conditionalFormatting sqref="D620">
    <cfRule type="expression" dxfId="812" priority="17253" stopIfTrue="1">
      <formula>AND(COUNTIF(#REF!, D620)+COUNTIF($B$77:$B$77, D620)+COUNTIF(#REF!, D620)+COUNTIF(#REF!, D620)+COUNTIF(#REF!, D620)+COUNTIF(#REF!, D620)+COUNTIF(#REF!, D620)+COUNTIF(#REF!, D620)&gt;1,NOT(ISBLANK(D620)))</formula>
    </cfRule>
  </conditionalFormatting>
  <conditionalFormatting sqref="D642:D643">
    <cfRule type="expression" dxfId="811" priority="17250" stopIfTrue="1">
      <formula>AND(COUNTIF($B$584:$B$584, D642)&gt;1,NOT(ISBLANK(D642)))</formula>
    </cfRule>
  </conditionalFormatting>
  <conditionalFormatting sqref="D642">
    <cfRule type="expression" dxfId="810" priority="17248" stopIfTrue="1">
      <formula>AND(COUNTIF($B$287:$B$302, D642)+COUNTIF($B$266:$B$268, D642)&gt;1,NOT(ISBLANK(D642)))</formula>
    </cfRule>
  </conditionalFormatting>
  <conditionalFormatting sqref="D642">
    <cfRule type="expression" dxfId="809" priority="17247" stopIfTrue="1">
      <formula>AND(COUNTIF($B$302:$B$302, D642)&gt;1,NOT(ISBLANK(D642)))</formula>
    </cfRule>
  </conditionalFormatting>
  <conditionalFormatting sqref="D644:D646">
    <cfRule type="expression" dxfId="808" priority="17246" stopIfTrue="1">
      <formula>AND(COUNTIF($B$596:$B$610, D644)+COUNTIF($B$611:$B$641, D644)&gt;1,NOT(ISBLANK(D644)))</formula>
    </cfRule>
  </conditionalFormatting>
  <conditionalFormatting sqref="D644:D646">
    <cfRule type="expression" dxfId="807" priority="17245" stopIfTrue="1">
      <formula>AND(COUNTIF($B$596:$B$610, D644)+COUNTIF($B$611:$B$642, D644)&gt;1,NOT(ISBLANK(D644)))</formula>
    </cfRule>
  </conditionalFormatting>
  <conditionalFormatting sqref="D647">
    <cfRule type="expression" dxfId="806" priority="17244" stopIfTrue="1">
      <formula>AND(COUNTIF($B$596:$B$610, D647)+COUNTIF($B$611:$B$641, D647)&gt;1,NOT(ISBLANK(D647)))</formula>
    </cfRule>
  </conditionalFormatting>
  <conditionalFormatting sqref="D647">
    <cfRule type="expression" dxfId="805" priority="17243" stopIfTrue="1">
      <formula>AND(COUNTIF($B$596:$B$610, D647)+COUNTIF($B$611:$B$642, D647)&gt;1,NOT(ISBLANK(D647)))</formula>
    </cfRule>
  </conditionalFormatting>
  <conditionalFormatting sqref="D648:D649">
    <cfRule type="expression" dxfId="804" priority="17242" stopIfTrue="1">
      <formula>AND(COUNTIF($B$596:$B$610, D648)+COUNTIF($B$611:$B$641, D648)&gt;1,NOT(ISBLANK(D648)))</formula>
    </cfRule>
  </conditionalFormatting>
  <conditionalFormatting sqref="D648:D649">
    <cfRule type="expression" dxfId="803" priority="17241" stopIfTrue="1">
      <formula>AND(COUNTIF($B$596:$B$610, D648)+COUNTIF($B$611:$B$642, D648)&gt;1,NOT(ISBLANK(D648)))</formula>
    </cfRule>
  </conditionalFormatting>
  <conditionalFormatting sqref="D650">
    <cfRule type="expression" dxfId="802" priority="17240" stopIfTrue="1">
      <formula>AND(COUNTIF($B$596:$B$610, D650)+COUNTIF($B$611:$B$641, D650)&gt;1,NOT(ISBLANK(D650)))</formula>
    </cfRule>
  </conditionalFormatting>
  <conditionalFormatting sqref="D650">
    <cfRule type="expression" dxfId="801" priority="17239" stopIfTrue="1">
      <formula>AND(COUNTIF($B$596:$B$610, D650)+COUNTIF($B$611:$B$642, D650)&gt;1,NOT(ISBLANK(D650)))</formula>
    </cfRule>
  </conditionalFormatting>
  <conditionalFormatting sqref="D650">
    <cfRule type="expression" dxfId="800" priority="17238" stopIfTrue="1">
      <formula>AND(COUNTIF($B$622:$B$641, D650)+COUNTIF($B$643:$B$647, D650)&gt;1,NOT(ISBLANK(D650)))</formula>
    </cfRule>
  </conditionalFormatting>
  <conditionalFormatting sqref="D651">
    <cfRule type="expression" dxfId="799" priority="17237" stopIfTrue="1">
      <formula>AND(COUNTIF($B$642:$B$642, D651)&gt;1,NOT(ISBLANK(D651)))</formula>
    </cfRule>
  </conditionalFormatting>
  <conditionalFormatting sqref="D651">
    <cfRule type="expression" dxfId="798" priority="17236" stopIfTrue="1">
      <formula>AND(COUNTIF($B$596:$B$610, D651)+COUNTIF($B$611:$B$642, D651)&gt;1,NOT(ISBLANK(D651)))</formula>
    </cfRule>
  </conditionalFormatting>
  <conditionalFormatting sqref="D651">
    <cfRule type="expression" dxfId="797" priority="17235" stopIfTrue="1">
      <formula>AND(COUNTIF($B$641:$B$646, D651)&gt;1,NOT(ISBLANK(D651)))</formula>
    </cfRule>
  </conditionalFormatting>
  <conditionalFormatting sqref="D652">
    <cfRule type="expression" dxfId="796" priority="17234" stopIfTrue="1">
      <formula>AND(COUNTIF($B$596:$B$610, D652)+COUNTIF($B$611:$B$641, D652)&gt;1,NOT(ISBLANK(D652)))</formula>
    </cfRule>
  </conditionalFormatting>
  <conditionalFormatting sqref="D652">
    <cfRule type="expression" dxfId="795" priority="17233" stopIfTrue="1">
      <formula>AND(COUNTIF($B$596:$B$610, D652)+COUNTIF($B$611:$B$642, D652)&gt;1,NOT(ISBLANK(D652)))</formula>
    </cfRule>
  </conditionalFormatting>
  <conditionalFormatting sqref="D653">
    <cfRule type="expression" dxfId="794" priority="17232" stopIfTrue="1">
      <formula>AND(COUNTIF($B$648:$B$648, D653)&gt;1,NOT(ISBLANK(D653)))</formula>
    </cfRule>
  </conditionalFormatting>
  <conditionalFormatting sqref="D654">
    <cfRule type="expression" dxfId="793" priority="17231" stopIfTrue="1">
      <formula>AND(COUNTIF(#REF!, D654)&gt;1,NOT(ISBLANK(D654)))</formula>
    </cfRule>
  </conditionalFormatting>
  <conditionalFormatting sqref="D656">
    <cfRule type="expression" dxfId="792" priority="17229" stopIfTrue="1">
      <formula>AND(COUNTIF($B$598:$B$672, D656)&gt;1,NOT(ISBLANK(D656)))</formula>
    </cfRule>
  </conditionalFormatting>
  <conditionalFormatting sqref="D656">
    <cfRule type="expression" dxfId="791" priority="17230" stopIfTrue="1">
      <formula>AND(COUNTIF($B$598:$B$685, D656)&gt;1,NOT(ISBLANK(D656)))</formula>
    </cfRule>
  </conditionalFormatting>
  <conditionalFormatting sqref="D657">
    <cfRule type="expression" dxfId="790" priority="17227" stopIfTrue="1">
      <formula>AND(COUNTIF($B$598:$B$672, D657)&gt;1,NOT(ISBLANK(D657)))</formula>
    </cfRule>
  </conditionalFormatting>
  <conditionalFormatting sqref="D657">
    <cfRule type="expression" dxfId="789" priority="17228" stopIfTrue="1">
      <formula>AND(COUNTIF($B$598:$B$685, D657)&gt;1,NOT(ISBLANK(D657)))</formula>
    </cfRule>
  </conditionalFormatting>
  <conditionalFormatting sqref="D660">
    <cfRule type="expression" dxfId="788" priority="17220" stopIfTrue="1">
      <formula>AND(COUNTIF($B$666:$B$666, D660)&gt;1,NOT(ISBLANK(D660)))</formula>
    </cfRule>
  </conditionalFormatting>
  <conditionalFormatting sqref="D660">
    <cfRule type="expression" dxfId="787" priority="17219" stopIfTrue="1">
      <formula>AND(COUNTIF($B$666:$B$669, D660)&gt;1,NOT(ISBLANK(D660)))</formula>
    </cfRule>
  </conditionalFormatting>
  <conditionalFormatting sqref="D660">
    <cfRule type="expression" dxfId="786" priority="17221" stopIfTrue="1">
      <formula>AND(COUNTIF($B$671:$B$671, D660)&gt;1,NOT(ISBLANK(D660)))</formula>
    </cfRule>
  </conditionalFormatting>
  <conditionalFormatting sqref="D660">
    <cfRule type="expression" dxfId="785" priority="17222" stopIfTrue="1">
      <formula>AND(COUNTIF($B$670:$B$672, D660)&gt;1,NOT(ISBLANK(D660)))</formula>
    </cfRule>
  </conditionalFormatting>
  <conditionalFormatting sqref="D660">
    <cfRule type="expression" dxfId="784" priority="17223" stopIfTrue="1">
      <formula>AND(COUNTIF($B$666:$B$672, D660)&gt;1,NOT(ISBLANK(D660)))</formula>
    </cfRule>
  </conditionalFormatting>
  <conditionalFormatting sqref="D658:D660">
    <cfRule type="expression" dxfId="783" priority="17224" stopIfTrue="1">
      <formula>AND(COUNTIF($B$598:$B$672, D658)&gt;1,NOT(ISBLANK(D658)))</formula>
    </cfRule>
  </conditionalFormatting>
  <conditionalFormatting sqref="D660">
    <cfRule type="expression" dxfId="782" priority="17225" stopIfTrue="1">
      <formula>AND(COUNTIF($B$666:$B$685, D660)&gt;1,NOT(ISBLANK(D660)))</formula>
    </cfRule>
  </conditionalFormatting>
  <conditionalFormatting sqref="D658:D660">
    <cfRule type="expression" dxfId="781" priority="17226" stopIfTrue="1">
      <formula>AND(COUNTIF($B$598:$B$685, D658)&gt;1,NOT(ISBLANK(D658)))</formula>
    </cfRule>
  </conditionalFormatting>
  <conditionalFormatting sqref="D661">
    <cfRule type="expression" dxfId="780" priority="17211" stopIfTrue="1">
      <formula>AND(COUNTIF($B$670:$B$670, D661)&gt;1,NOT(ISBLANK(D661)))</formula>
    </cfRule>
  </conditionalFormatting>
  <conditionalFormatting sqref="D661">
    <cfRule type="expression" dxfId="779" priority="17210" stopIfTrue="1">
      <formula>AND(COUNTIF($B$666:$B$666, D661)&gt;1,NOT(ISBLANK(D661)))</formula>
    </cfRule>
  </conditionalFormatting>
  <conditionalFormatting sqref="D661">
    <cfRule type="expression" dxfId="778" priority="17209" stopIfTrue="1">
      <formula>AND(COUNTIF($B$666:$B$669, D661)&gt;1,NOT(ISBLANK(D661)))</formula>
    </cfRule>
  </conditionalFormatting>
  <conditionalFormatting sqref="D661">
    <cfRule type="expression" dxfId="777" priority="17212" stopIfTrue="1">
      <formula>AND(COUNTIF($B$670:$B$672, D661)&gt;1,NOT(ISBLANK(D661)))</formula>
    </cfRule>
  </conditionalFormatting>
  <conditionalFormatting sqref="D661">
    <cfRule type="expression" dxfId="776" priority="17213" stopIfTrue="1">
      <formula>AND(COUNTIF($B$666:$B$672, D661)&gt;1,NOT(ISBLANK(D661)))</formula>
    </cfRule>
  </conditionalFormatting>
  <conditionalFormatting sqref="D661">
    <cfRule type="expression" dxfId="775" priority="17214" stopIfTrue="1">
      <formula>AND(COUNTIF($B$598:$B$672, D661)&gt;1,NOT(ISBLANK(D661)))</formula>
    </cfRule>
  </conditionalFormatting>
  <conditionalFormatting sqref="D661">
    <cfRule type="expression" dxfId="774" priority="17215" stopIfTrue="1">
      <formula>AND(COUNTIF($B$670:$B$685, D661)&gt;1,NOT(ISBLANK(D661)))</formula>
    </cfRule>
  </conditionalFormatting>
  <conditionalFormatting sqref="D661">
    <cfRule type="expression" dxfId="773" priority="17216" stopIfTrue="1">
      <formula>AND(COUNTIF($B$669:$B$685, D661)&gt;1,NOT(ISBLANK(D661)))</formula>
    </cfRule>
  </conditionalFormatting>
  <conditionalFormatting sqref="D661">
    <cfRule type="expression" dxfId="772" priority="17217" stopIfTrue="1">
      <formula>AND(COUNTIF($B$666:$B$685, D661)&gt;1,NOT(ISBLANK(D661)))</formula>
    </cfRule>
  </conditionalFormatting>
  <conditionalFormatting sqref="D661">
    <cfRule type="expression" dxfId="771" priority="17218" stopIfTrue="1">
      <formula>AND(COUNTIF($B$598:$B$685, D661)&gt;1,NOT(ISBLANK(D661)))</formula>
    </cfRule>
  </conditionalFormatting>
  <conditionalFormatting sqref="D662">
    <cfRule type="expression" dxfId="770" priority="17208" stopIfTrue="1">
      <formula>AND(COUNTIF($B$218:$B$223, D662)+COUNTIF($B$185:$B$194, D662)&gt;1,NOT(ISBLANK(D662)))</formula>
    </cfRule>
  </conditionalFormatting>
  <conditionalFormatting sqref="D662">
    <cfRule type="expression" dxfId="769" priority="17207" stopIfTrue="1">
      <formula>AND(COUNTIF($B$218:$B$223, D662)&gt;1,NOT(ISBLANK(D662)))</formula>
    </cfRule>
  </conditionalFormatting>
  <conditionalFormatting sqref="D663">
    <cfRule type="expression" dxfId="768" priority="17206" stopIfTrue="1">
      <formula>AND(COUNTIF($B$218:$B$223, D663)+COUNTIF($B$185:$B$194, D663)&gt;1,NOT(ISBLANK(D663)))</formula>
    </cfRule>
  </conditionalFormatting>
  <conditionalFormatting sqref="D663">
    <cfRule type="expression" dxfId="767" priority="17205" stopIfTrue="1">
      <formula>AND(COUNTIF($B$218:$B$223, D663)&gt;1,NOT(ISBLANK(D663)))</formula>
    </cfRule>
  </conditionalFormatting>
  <conditionalFormatting sqref="D664">
    <cfRule type="expression" dxfId="766" priority="17204" stopIfTrue="1">
      <formula>AND(COUNTIF($B$218:$B$223, D664)+COUNTIF($B$185:$B$194, D664)&gt;1,NOT(ISBLANK(D664)))</formula>
    </cfRule>
  </conditionalFormatting>
  <conditionalFormatting sqref="D664">
    <cfRule type="expression" dxfId="765" priority="17203" stopIfTrue="1">
      <formula>AND(COUNTIF($B$218:$B$223, D664)&gt;1,NOT(ISBLANK(D664)))</formula>
    </cfRule>
  </conditionalFormatting>
  <conditionalFormatting sqref="D670:D675">
    <cfRule type="expression" dxfId="764" priority="17202" stopIfTrue="1">
      <formula>AND(COUNTIF($B$218:$B$223, D670)+COUNTIF($B$185:$B$194, D670)&gt;1,NOT(ISBLANK(D670)))</formula>
    </cfRule>
  </conditionalFormatting>
  <conditionalFormatting sqref="D670:D675">
    <cfRule type="expression" dxfId="763" priority="17201" stopIfTrue="1">
      <formula>AND(COUNTIF($B$218:$B$223, D670)&gt;1,NOT(ISBLANK(D670)))</formula>
    </cfRule>
  </conditionalFormatting>
  <conditionalFormatting sqref="O187">
    <cfRule type="duplicateValues" dxfId="762" priority="6703"/>
  </conditionalFormatting>
  <conditionalFormatting sqref="O187">
    <cfRule type="duplicateValues" dxfId="761" priority="6702"/>
  </conditionalFormatting>
  <conditionalFormatting sqref="O191">
    <cfRule type="duplicateValues" dxfId="760" priority="6396"/>
  </conditionalFormatting>
  <conditionalFormatting sqref="O191">
    <cfRule type="duplicateValues" dxfId="759" priority="6395"/>
  </conditionalFormatting>
  <conditionalFormatting sqref="O191">
    <cfRule type="duplicateValues" dxfId="758" priority="6394"/>
  </conditionalFormatting>
  <conditionalFormatting sqref="O191">
    <cfRule type="duplicateValues" dxfId="757" priority="6393"/>
  </conditionalFormatting>
  <conditionalFormatting sqref="O191">
    <cfRule type="duplicateValues" dxfId="756" priority="6392"/>
  </conditionalFormatting>
  <conditionalFormatting sqref="O191">
    <cfRule type="duplicateValues" dxfId="755" priority="6391"/>
  </conditionalFormatting>
  <conditionalFormatting sqref="O191">
    <cfRule type="duplicateValues" dxfId="754" priority="6390"/>
  </conditionalFormatting>
  <conditionalFormatting sqref="O191">
    <cfRule type="duplicateValues" dxfId="753" priority="6389"/>
  </conditionalFormatting>
  <conditionalFormatting sqref="O191">
    <cfRule type="duplicateValues" dxfId="752" priority="6388"/>
  </conditionalFormatting>
  <conditionalFormatting sqref="O191">
    <cfRule type="duplicateValues" dxfId="751" priority="6387"/>
  </conditionalFormatting>
  <conditionalFormatting sqref="O191">
    <cfRule type="duplicateValues" dxfId="750" priority="6386"/>
  </conditionalFormatting>
  <conditionalFormatting sqref="O191">
    <cfRule type="duplicateValues" dxfId="749" priority="6385"/>
  </conditionalFormatting>
  <conditionalFormatting sqref="O191">
    <cfRule type="duplicateValues" dxfId="748" priority="6384"/>
  </conditionalFormatting>
  <conditionalFormatting sqref="O191">
    <cfRule type="duplicateValues" dxfId="747" priority="6383"/>
  </conditionalFormatting>
  <conditionalFormatting sqref="O191">
    <cfRule type="duplicateValues" dxfId="746" priority="6382"/>
  </conditionalFormatting>
  <conditionalFormatting sqref="O191">
    <cfRule type="duplicateValues" dxfId="745" priority="6381"/>
  </conditionalFormatting>
  <conditionalFormatting sqref="O191">
    <cfRule type="duplicateValues" dxfId="744" priority="6380"/>
  </conditionalFormatting>
  <conditionalFormatting sqref="O191">
    <cfRule type="duplicateValues" dxfId="743" priority="6379"/>
  </conditionalFormatting>
  <conditionalFormatting sqref="O191">
    <cfRule type="duplicateValues" dxfId="742" priority="6378"/>
  </conditionalFormatting>
  <conditionalFormatting sqref="O191">
    <cfRule type="duplicateValues" dxfId="741" priority="6377"/>
  </conditionalFormatting>
  <conditionalFormatting sqref="O191">
    <cfRule type="duplicateValues" dxfId="740" priority="6376"/>
  </conditionalFormatting>
  <conditionalFormatting sqref="O191">
    <cfRule type="duplicateValues" dxfId="739" priority="6375"/>
  </conditionalFormatting>
  <conditionalFormatting sqref="O191">
    <cfRule type="duplicateValues" dxfId="738" priority="6374"/>
  </conditionalFormatting>
  <conditionalFormatting sqref="O191">
    <cfRule type="duplicateValues" dxfId="737" priority="6373"/>
  </conditionalFormatting>
  <conditionalFormatting sqref="O191">
    <cfRule type="duplicateValues" dxfId="736" priority="6372"/>
  </conditionalFormatting>
  <conditionalFormatting sqref="O191">
    <cfRule type="duplicateValues" dxfId="735" priority="6371"/>
  </conditionalFormatting>
  <conditionalFormatting sqref="O191">
    <cfRule type="duplicateValues" dxfId="734" priority="6370"/>
  </conditionalFormatting>
  <conditionalFormatting sqref="O191">
    <cfRule type="duplicateValues" dxfId="733" priority="6369"/>
  </conditionalFormatting>
  <conditionalFormatting sqref="O191">
    <cfRule type="duplicateValues" dxfId="732" priority="6368"/>
  </conditionalFormatting>
  <conditionalFormatting sqref="O191">
    <cfRule type="duplicateValues" dxfId="731" priority="6367"/>
  </conditionalFormatting>
  <conditionalFormatting sqref="O191">
    <cfRule type="duplicateValues" dxfId="730" priority="6366"/>
  </conditionalFormatting>
  <conditionalFormatting sqref="O191">
    <cfRule type="duplicateValues" dxfId="729" priority="6365"/>
  </conditionalFormatting>
  <conditionalFormatting sqref="O191">
    <cfRule type="duplicateValues" dxfId="728" priority="6364"/>
  </conditionalFormatting>
  <conditionalFormatting sqref="O191">
    <cfRule type="duplicateValues" dxfId="727" priority="6363"/>
  </conditionalFormatting>
  <conditionalFormatting sqref="O191">
    <cfRule type="duplicateValues" dxfId="726" priority="6362"/>
  </conditionalFormatting>
  <conditionalFormatting sqref="O191">
    <cfRule type="duplicateValues" dxfId="725" priority="6361"/>
  </conditionalFormatting>
  <conditionalFormatting sqref="O191">
    <cfRule type="duplicateValues" dxfId="724" priority="6360"/>
  </conditionalFormatting>
  <conditionalFormatting sqref="O191">
    <cfRule type="duplicateValues" dxfId="723" priority="6359"/>
  </conditionalFormatting>
  <conditionalFormatting sqref="O191">
    <cfRule type="duplicateValues" dxfId="722" priority="6358"/>
  </conditionalFormatting>
  <conditionalFormatting sqref="O191">
    <cfRule type="duplicateValues" dxfId="721" priority="6357"/>
  </conditionalFormatting>
  <conditionalFormatting sqref="O191">
    <cfRule type="duplicateValues" dxfId="720" priority="6356"/>
  </conditionalFormatting>
  <conditionalFormatting sqref="O191">
    <cfRule type="duplicateValues" dxfId="719" priority="6355"/>
  </conditionalFormatting>
  <conditionalFormatting sqref="O191">
    <cfRule type="duplicateValues" dxfId="718" priority="6354"/>
  </conditionalFormatting>
  <conditionalFormatting sqref="O191">
    <cfRule type="duplicateValues" dxfId="717" priority="6353"/>
  </conditionalFormatting>
  <conditionalFormatting sqref="O191">
    <cfRule type="duplicateValues" dxfId="716" priority="6352"/>
  </conditionalFormatting>
  <conditionalFormatting sqref="O191">
    <cfRule type="duplicateValues" dxfId="715" priority="6351"/>
  </conditionalFormatting>
  <conditionalFormatting sqref="O191">
    <cfRule type="duplicateValues" dxfId="714" priority="6350"/>
  </conditionalFormatting>
  <conditionalFormatting sqref="O191">
    <cfRule type="duplicateValues" dxfId="713" priority="6349"/>
  </conditionalFormatting>
  <conditionalFormatting sqref="O191">
    <cfRule type="duplicateValues" dxfId="712" priority="6348"/>
  </conditionalFormatting>
  <conditionalFormatting sqref="O191">
    <cfRule type="duplicateValues" dxfId="711" priority="6347"/>
  </conditionalFormatting>
  <conditionalFormatting sqref="O191">
    <cfRule type="duplicateValues" dxfId="710" priority="6346"/>
  </conditionalFormatting>
  <conditionalFormatting sqref="O191">
    <cfRule type="duplicateValues" dxfId="709" priority="6345"/>
  </conditionalFormatting>
  <conditionalFormatting sqref="O191">
    <cfRule type="duplicateValues" dxfId="708" priority="6344"/>
  </conditionalFormatting>
  <conditionalFormatting sqref="O191">
    <cfRule type="duplicateValues" dxfId="707" priority="6343"/>
  </conditionalFormatting>
  <conditionalFormatting sqref="O191">
    <cfRule type="duplicateValues" dxfId="706" priority="6342"/>
  </conditionalFormatting>
  <conditionalFormatting sqref="O191">
    <cfRule type="duplicateValues" dxfId="705" priority="6341"/>
  </conditionalFormatting>
  <conditionalFormatting sqref="O191">
    <cfRule type="duplicateValues" dxfId="704" priority="6340"/>
  </conditionalFormatting>
  <conditionalFormatting sqref="O191">
    <cfRule type="duplicateValues" dxfId="703" priority="6339"/>
  </conditionalFormatting>
  <conditionalFormatting sqref="O191">
    <cfRule type="duplicateValues" dxfId="702" priority="6338"/>
  </conditionalFormatting>
  <conditionalFormatting sqref="O191">
    <cfRule type="duplicateValues" dxfId="701" priority="6337"/>
  </conditionalFormatting>
  <conditionalFormatting sqref="O191">
    <cfRule type="duplicateValues" dxfId="700" priority="6336"/>
  </conditionalFormatting>
  <conditionalFormatting sqref="O191">
    <cfRule type="duplicateValues" dxfId="699" priority="6335"/>
  </conditionalFormatting>
  <conditionalFormatting sqref="O191">
    <cfRule type="duplicateValues" dxfId="698" priority="6334"/>
  </conditionalFormatting>
  <conditionalFormatting sqref="O191">
    <cfRule type="duplicateValues" dxfId="697" priority="6333"/>
  </conditionalFormatting>
  <conditionalFormatting sqref="O191">
    <cfRule type="duplicateValues" dxfId="696" priority="6332"/>
  </conditionalFormatting>
  <conditionalFormatting sqref="O191">
    <cfRule type="duplicateValues" dxfId="695" priority="6331"/>
  </conditionalFormatting>
  <conditionalFormatting sqref="O191">
    <cfRule type="duplicateValues" dxfId="694" priority="6330"/>
  </conditionalFormatting>
  <conditionalFormatting sqref="O191">
    <cfRule type="duplicateValues" dxfId="693" priority="6329"/>
  </conditionalFormatting>
  <conditionalFormatting sqref="O191">
    <cfRule type="duplicateValues" dxfId="692" priority="6328"/>
  </conditionalFormatting>
  <conditionalFormatting sqref="O191">
    <cfRule type="duplicateValues" dxfId="691" priority="6327"/>
  </conditionalFormatting>
  <conditionalFormatting sqref="O191">
    <cfRule type="duplicateValues" dxfId="690" priority="6326"/>
  </conditionalFormatting>
  <conditionalFormatting sqref="O191">
    <cfRule type="duplicateValues" dxfId="689" priority="6325"/>
  </conditionalFormatting>
  <conditionalFormatting sqref="O191">
    <cfRule type="duplicateValues" dxfId="688" priority="6324"/>
  </conditionalFormatting>
  <conditionalFormatting sqref="O191">
    <cfRule type="duplicateValues" dxfId="687" priority="6323"/>
  </conditionalFormatting>
  <conditionalFormatting sqref="O191">
    <cfRule type="duplicateValues" dxfId="686" priority="6322"/>
  </conditionalFormatting>
  <conditionalFormatting sqref="O191">
    <cfRule type="duplicateValues" dxfId="685" priority="6321"/>
  </conditionalFormatting>
  <conditionalFormatting sqref="O191">
    <cfRule type="duplicateValues" dxfId="684" priority="6320"/>
  </conditionalFormatting>
  <conditionalFormatting sqref="O191">
    <cfRule type="duplicateValues" dxfId="683" priority="6319"/>
  </conditionalFormatting>
  <conditionalFormatting sqref="O191">
    <cfRule type="duplicateValues" dxfId="682" priority="6318"/>
  </conditionalFormatting>
  <conditionalFormatting sqref="O191">
    <cfRule type="duplicateValues" dxfId="681" priority="6317"/>
  </conditionalFormatting>
  <conditionalFormatting sqref="O191">
    <cfRule type="duplicateValues" dxfId="680" priority="6316"/>
  </conditionalFormatting>
  <conditionalFormatting sqref="O191">
    <cfRule type="duplicateValues" dxfId="679" priority="6315"/>
  </conditionalFormatting>
  <conditionalFormatting sqref="O191">
    <cfRule type="duplicateValues" dxfId="678" priority="6314"/>
  </conditionalFormatting>
  <conditionalFormatting sqref="O191">
    <cfRule type="duplicateValues" dxfId="677" priority="6313"/>
  </conditionalFormatting>
  <conditionalFormatting sqref="O191">
    <cfRule type="duplicateValues" dxfId="676" priority="6312"/>
  </conditionalFormatting>
  <conditionalFormatting sqref="O191">
    <cfRule type="duplicateValues" dxfId="675" priority="6311"/>
  </conditionalFormatting>
  <conditionalFormatting sqref="O191">
    <cfRule type="duplicateValues" dxfId="674" priority="6310"/>
  </conditionalFormatting>
  <conditionalFormatting sqref="O191">
    <cfRule type="duplicateValues" dxfId="673" priority="6309"/>
  </conditionalFormatting>
  <conditionalFormatting sqref="O191">
    <cfRule type="duplicateValues" dxfId="672" priority="6308"/>
  </conditionalFormatting>
  <conditionalFormatting sqref="O191">
    <cfRule type="duplicateValues" dxfId="671" priority="6307"/>
  </conditionalFormatting>
  <conditionalFormatting sqref="O191">
    <cfRule type="duplicateValues" dxfId="670" priority="6306"/>
  </conditionalFormatting>
  <conditionalFormatting sqref="O191">
    <cfRule type="duplicateValues" dxfId="669" priority="6305"/>
  </conditionalFormatting>
  <conditionalFormatting sqref="O191">
    <cfRule type="duplicateValues" dxfId="668" priority="6304"/>
  </conditionalFormatting>
  <conditionalFormatting sqref="O191">
    <cfRule type="duplicateValues" dxfId="667" priority="6303"/>
  </conditionalFormatting>
  <conditionalFormatting sqref="O191">
    <cfRule type="duplicateValues" dxfId="666" priority="6302"/>
  </conditionalFormatting>
  <conditionalFormatting sqref="O191">
    <cfRule type="duplicateValues" dxfId="665" priority="6301"/>
  </conditionalFormatting>
  <conditionalFormatting sqref="O191">
    <cfRule type="duplicateValues" dxfId="664" priority="6300"/>
  </conditionalFormatting>
  <conditionalFormatting sqref="O191">
    <cfRule type="duplicateValues" dxfId="663" priority="6299"/>
  </conditionalFormatting>
  <conditionalFormatting sqref="O191">
    <cfRule type="duplicateValues" dxfId="662" priority="6298"/>
  </conditionalFormatting>
  <conditionalFormatting sqref="O191">
    <cfRule type="duplicateValues" dxfId="661" priority="6297"/>
  </conditionalFormatting>
  <conditionalFormatting sqref="O191">
    <cfRule type="duplicateValues" dxfId="660" priority="6296"/>
  </conditionalFormatting>
  <conditionalFormatting sqref="O191">
    <cfRule type="duplicateValues" dxfId="659" priority="6295"/>
  </conditionalFormatting>
  <conditionalFormatting sqref="O191">
    <cfRule type="duplicateValues" dxfId="658" priority="6294"/>
  </conditionalFormatting>
  <conditionalFormatting sqref="O191">
    <cfRule type="duplicateValues" dxfId="657" priority="6293"/>
  </conditionalFormatting>
  <conditionalFormatting sqref="O191">
    <cfRule type="duplicateValues" dxfId="656" priority="6292"/>
  </conditionalFormatting>
  <conditionalFormatting sqref="O191">
    <cfRule type="duplicateValues" dxfId="655" priority="6291"/>
  </conditionalFormatting>
  <conditionalFormatting sqref="O191">
    <cfRule type="duplicateValues" dxfId="654" priority="6290"/>
  </conditionalFormatting>
  <conditionalFormatting sqref="O191">
    <cfRule type="duplicateValues" dxfId="653" priority="6289"/>
  </conditionalFormatting>
  <conditionalFormatting sqref="O191">
    <cfRule type="duplicateValues" dxfId="652" priority="6288"/>
  </conditionalFormatting>
  <conditionalFormatting sqref="O191">
    <cfRule type="duplicateValues" dxfId="651" priority="6287"/>
  </conditionalFormatting>
  <conditionalFormatting sqref="O191">
    <cfRule type="duplicateValues" dxfId="650" priority="6286"/>
  </conditionalFormatting>
  <conditionalFormatting sqref="O191">
    <cfRule type="duplicateValues" dxfId="649" priority="6285"/>
  </conditionalFormatting>
  <conditionalFormatting sqref="O191">
    <cfRule type="duplicateValues" dxfId="648" priority="6284"/>
  </conditionalFormatting>
  <conditionalFormatting sqref="O191">
    <cfRule type="duplicateValues" dxfId="647" priority="6283"/>
  </conditionalFormatting>
  <conditionalFormatting sqref="O191">
    <cfRule type="duplicateValues" dxfId="646" priority="6282"/>
  </conditionalFormatting>
  <conditionalFormatting sqref="O191">
    <cfRule type="duplicateValues" dxfId="645" priority="6281"/>
  </conditionalFormatting>
  <conditionalFormatting sqref="O191">
    <cfRule type="duplicateValues" dxfId="644" priority="6280"/>
  </conditionalFormatting>
  <conditionalFormatting sqref="O191">
    <cfRule type="duplicateValues" dxfId="643" priority="6279"/>
  </conditionalFormatting>
  <conditionalFormatting sqref="O191">
    <cfRule type="duplicateValues" dxfId="642" priority="6278"/>
  </conditionalFormatting>
  <conditionalFormatting sqref="O191">
    <cfRule type="duplicateValues" dxfId="641" priority="6277"/>
  </conditionalFormatting>
  <conditionalFormatting sqref="O191">
    <cfRule type="duplicateValues" dxfId="640" priority="6276"/>
  </conditionalFormatting>
  <conditionalFormatting sqref="O191">
    <cfRule type="duplicateValues" dxfId="639" priority="6275"/>
  </conditionalFormatting>
  <conditionalFormatting sqref="O191">
    <cfRule type="duplicateValues" dxfId="638" priority="6274"/>
  </conditionalFormatting>
  <conditionalFormatting sqref="O191">
    <cfRule type="duplicateValues" dxfId="637" priority="6273"/>
  </conditionalFormatting>
  <conditionalFormatting sqref="O191">
    <cfRule type="duplicateValues" dxfId="636" priority="6272"/>
  </conditionalFormatting>
  <conditionalFormatting sqref="O191">
    <cfRule type="duplicateValues" dxfId="635" priority="6271"/>
  </conditionalFormatting>
  <conditionalFormatting sqref="O191">
    <cfRule type="duplicateValues" dxfId="634" priority="6270"/>
  </conditionalFormatting>
  <conditionalFormatting sqref="O191">
    <cfRule type="duplicateValues" dxfId="633" priority="6269"/>
  </conditionalFormatting>
  <conditionalFormatting sqref="O191">
    <cfRule type="duplicateValues" dxfId="632" priority="6268"/>
  </conditionalFormatting>
  <conditionalFormatting sqref="O191">
    <cfRule type="duplicateValues" dxfId="631" priority="6267"/>
  </conditionalFormatting>
  <conditionalFormatting sqref="O191">
    <cfRule type="duplicateValues" dxfId="630" priority="6266"/>
  </conditionalFormatting>
  <conditionalFormatting sqref="O191">
    <cfRule type="duplicateValues" dxfId="629" priority="6265"/>
  </conditionalFormatting>
  <conditionalFormatting sqref="O191">
    <cfRule type="duplicateValues" dxfId="628" priority="6264"/>
  </conditionalFormatting>
  <conditionalFormatting sqref="O191">
    <cfRule type="duplicateValues" dxfId="627" priority="6263"/>
  </conditionalFormatting>
  <conditionalFormatting sqref="O191">
    <cfRule type="duplicateValues" dxfId="626" priority="6262"/>
  </conditionalFormatting>
  <conditionalFormatting sqref="O191">
    <cfRule type="duplicateValues" dxfId="625" priority="6261"/>
  </conditionalFormatting>
  <conditionalFormatting sqref="O191">
    <cfRule type="duplicateValues" dxfId="624" priority="6260"/>
  </conditionalFormatting>
  <conditionalFormatting sqref="O191">
    <cfRule type="duplicateValues" dxfId="623" priority="6259"/>
  </conditionalFormatting>
  <conditionalFormatting sqref="O191">
    <cfRule type="duplicateValues" dxfId="622" priority="6258"/>
  </conditionalFormatting>
  <conditionalFormatting sqref="O191">
    <cfRule type="duplicateValues" dxfId="621" priority="6257"/>
  </conditionalFormatting>
  <conditionalFormatting sqref="O191">
    <cfRule type="duplicateValues" dxfId="620" priority="6256"/>
  </conditionalFormatting>
  <conditionalFormatting sqref="O191">
    <cfRule type="duplicateValues" dxfId="619" priority="6255"/>
  </conditionalFormatting>
  <conditionalFormatting sqref="O191">
    <cfRule type="duplicateValues" dxfId="618" priority="6254"/>
  </conditionalFormatting>
  <conditionalFormatting sqref="O191">
    <cfRule type="duplicateValues" dxfId="617" priority="6253"/>
  </conditionalFormatting>
  <conditionalFormatting sqref="O191">
    <cfRule type="duplicateValues" dxfId="616" priority="6252"/>
  </conditionalFormatting>
  <conditionalFormatting sqref="O191">
    <cfRule type="duplicateValues" dxfId="615" priority="6251"/>
  </conditionalFormatting>
  <conditionalFormatting sqref="O191">
    <cfRule type="duplicateValues" dxfId="614" priority="6250"/>
  </conditionalFormatting>
  <conditionalFormatting sqref="O191">
    <cfRule type="duplicateValues" dxfId="613" priority="6249"/>
  </conditionalFormatting>
  <conditionalFormatting sqref="O191">
    <cfRule type="duplicateValues" dxfId="612" priority="6248"/>
  </conditionalFormatting>
  <conditionalFormatting sqref="O191">
    <cfRule type="duplicateValues" dxfId="611" priority="6247"/>
  </conditionalFormatting>
  <conditionalFormatting sqref="O191">
    <cfRule type="duplicateValues" dxfId="610" priority="6246"/>
  </conditionalFormatting>
  <conditionalFormatting sqref="O191">
    <cfRule type="duplicateValues" dxfId="609" priority="6245"/>
  </conditionalFormatting>
  <conditionalFormatting sqref="O191">
    <cfRule type="duplicateValues" dxfId="608" priority="6244"/>
  </conditionalFormatting>
  <conditionalFormatting sqref="O191">
    <cfRule type="duplicateValues" dxfId="607" priority="6243"/>
  </conditionalFormatting>
  <conditionalFormatting sqref="O191">
    <cfRule type="duplicateValues" dxfId="606" priority="6242"/>
  </conditionalFormatting>
  <conditionalFormatting sqref="O191">
    <cfRule type="duplicateValues" dxfId="605" priority="6241"/>
  </conditionalFormatting>
  <conditionalFormatting sqref="O191">
    <cfRule type="duplicateValues" dxfId="604" priority="6240"/>
  </conditionalFormatting>
  <conditionalFormatting sqref="O191">
    <cfRule type="duplicateValues" dxfId="603" priority="6239"/>
  </conditionalFormatting>
  <conditionalFormatting sqref="O191">
    <cfRule type="duplicateValues" dxfId="602" priority="6238"/>
  </conditionalFormatting>
  <conditionalFormatting sqref="O191">
    <cfRule type="duplicateValues" dxfId="601" priority="6237"/>
  </conditionalFormatting>
  <conditionalFormatting sqref="O191">
    <cfRule type="duplicateValues" dxfId="600" priority="6236"/>
  </conditionalFormatting>
  <conditionalFormatting sqref="O191">
    <cfRule type="duplicateValues" dxfId="599" priority="6235"/>
  </conditionalFormatting>
  <conditionalFormatting sqref="O191">
    <cfRule type="duplicateValues" dxfId="598" priority="6234"/>
  </conditionalFormatting>
  <conditionalFormatting sqref="O191">
    <cfRule type="duplicateValues" dxfId="597" priority="6233"/>
  </conditionalFormatting>
  <conditionalFormatting sqref="O191">
    <cfRule type="duplicateValues" dxfId="596" priority="6232"/>
  </conditionalFormatting>
  <conditionalFormatting sqref="O191">
    <cfRule type="duplicateValues" dxfId="595" priority="6231"/>
  </conditionalFormatting>
  <conditionalFormatting sqref="O191">
    <cfRule type="duplicateValues" dxfId="594" priority="6230"/>
  </conditionalFormatting>
  <conditionalFormatting sqref="O191">
    <cfRule type="duplicateValues" dxfId="593" priority="6229"/>
  </conditionalFormatting>
  <conditionalFormatting sqref="O191">
    <cfRule type="duplicateValues" dxfId="592" priority="6228"/>
  </conditionalFormatting>
  <conditionalFormatting sqref="O191">
    <cfRule type="duplicateValues" dxfId="591" priority="6227"/>
  </conditionalFormatting>
  <conditionalFormatting sqref="O191">
    <cfRule type="duplicateValues" dxfId="590" priority="6226"/>
  </conditionalFormatting>
  <conditionalFormatting sqref="O191">
    <cfRule type="duplicateValues" dxfId="589" priority="6225"/>
  </conditionalFormatting>
  <conditionalFormatting sqref="O193">
    <cfRule type="duplicateValues" dxfId="588" priority="6056"/>
  </conditionalFormatting>
  <conditionalFormatting sqref="O193">
    <cfRule type="duplicateValues" dxfId="587" priority="6055"/>
  </conditionalFormatting>
  <conditionalFormatting sqref="O193">
    <cfRule type="duplicateValues" dxfId="586" priority="6054"/>
  </conditionalFormatting>
  <conditionalFormatting sqref="O193">
    <cfRule type="duplicateValues" dxfId="585" priority="6053"/>
  </conditionalFormatting>
  <conditionalFormatting sqref="O193">
    <cfRule type="duplicateValues" dxfId="584" priority="6147"/>
  </conditionalFormatting>
  <conditionalFormatting sqref="O193">
    <cfRule type="duplicateValues" dxfId="583" priority="6146"/>
  </conditionalFormatting>
  <conditionalFormatting sqref="O193">
    <cfRule type="duplicateValues" dxfId="582" priority="6145"/>
  </conditionalFormatting>
  <conditionalFormatting sqref="O193">
    <cfRule type="duplicateValues" dxfId="581" priority="6144"/>
  </conditionalFormatting>
  <conditionalFormatting sqref="O193">
    <cfRule type="duplicateValues" dxfId="580" priority="6143"/>
  </conditionalFormatting>
  <conditionalFormatting sqref="O193">
    <cfRule type="duplicateValues" dxfId="579" priority="6142"/>
  </conditionalFormatting>
  <conditionalFormatting sqref="O193">
    <cfRule type="duplicateValues" dxfId="578" priority="6141"/>
  </conditionalFormatting>
  <conditionalFormatting sqref="O193">
    <cfRule type="duplicateValues" dxfId="577" priority="6140"/>
  </conditionalFormatting>
  <conditionalFormatting sqref="O193">
    <cfRule type="duplicateValues" dxfId="576" priority="6139"/>
  </conditionalFormatting>
  <conditionalFormatting sqref="O193">
    <cfRule type="duplicateValues" dxfId="575" priority="6138"/>
  </conditionalFormatting>
  <conditionalFormatting sqref="O193">
    <cfRule type="duplicateValues" dxfId="574" priority="6137"/>
  </conditionalFormatting>
  <conditionalFormatting sqref="O193">
    <cfRule type="duplicateValues" dxfId="573" priority="6136"/>
  </conditionalFormatting>
  <conditionalFormatting sqref="O193">
    <cfRule type="duplicateValues" dxfId="572" priority="6135"/>
  </conditionalFormatting>
  <conditionalFormatting sqref="O193">
    <cfRule type="duplicateValues" dxfId="571" priority="6134"/>
  </conditionalFormatting>
  <conditionalFormatting sqref="O193">
    <cfRule type="duplicateValues" dxfId="570" priority="6133"/>
  </conditionalFormatting>
  <conditionalFormatting sqref="O193">
    <cfRule type="duplicateValues" dxfId="569" priority="6132"/>
  </conditionalFormatting>
  <conditionalFormatting sqref="O193">
    <cfRule type="duplicateValues" dxfId="568" priority="6131"/>
  </conditionalFormatting>
  <conditionalFormatting sqref="O193">
    <cfRule type="duplicateValues" dxfId="567" priority="6130"/>
  </conditionalFormatting>
  <conditionalFormatting sqref="O193">
    <cfRule type="duplicateValues" dxfId="566" priority="6129"/>
  </conditionalFormatting>
  <conditionalFormatting sqref="O193">
    <cfRule type="duplicateValues" dxfId="565" priority="6128"/>
  </conditionalFormatting>
  <conditionalFormatting sqref="O193">
    <cfRule type="duplicateValues" dxfId="564" priority="6127"/>
  </conditionalFormatting>
  <conditionalFormatting sqref="O193">
    <cfRule type="duplicateValues" dxfId="563" priority="6126"/>
  </conditionalFormatting>
  <conditionalFormatting sqref="O193">
    <cfRule type="duplicateValues" dxfId="562" priority="6125"/>
  </conditionalFormatting>
  <conditionalFormatting sqref="O193">
    <cfRule type="duplicateValues" dxfId="561" priority="6124"/>
  </conditionalFormatting>
  <conditionalFormatting sqref="O193">
    <cfRule type="duplicateValues" dxfId="560" priority="6123"/>
  </conditionalFormatting>
  <conditionalFormatting sqref="O193">
    <cfRule type="duplicateValues" dxfId="559" priority="6122"/>
  </conditionalFormatting>
  <conditionalFormatting sqref="O193">
    <cfRule type="duplicateValues" dxfId="558" priority="6121"/>
  </conditionalFormatting>
  <conditionalFormatting sqref="O193">
    <cfRule type="duplicateValues" dxfId="557" priority="6120"/>
  </conditionalFormatting>
  <conditionalFormatting sqref="O193">
    <cfRule type="duplicateValues" dxfId="556" priority="6119"/>
  </conditionalFormatting>
  <conditionalFormatting sqref="O193">
    <cfRule type="duplicateValues" dxfId="555" priority="6118"/>
  </conditionalFormatting>
  <conditionalFormatting sqref="O193">
    <cfRule type="duplicateValues" dxfId="554" priority="6117"/>
  </conditionalFormatting>
  <conditionalFormatting sqref="O193">
    <cfRule type="duplicateValues" dxfId="553" priority="6116"/>
  </conditionalFormatting>
  <conditionalFormatting sqref="O193">
    <cfRule type="duplicateValues" dxfId="552" priority="6115"/>
  </conditionalFormatting>
  <conditionalFormatting sqref="O193">
    <cfRule type="duplicateValues" dxfId="551" priority="6114"/>
  </conditionalFormatting>
  <conditionalFormatting sqref="O193">
    <cfRule type="duplicateValues" dxfId="550" priority="6113"/>
  </conditionalFormatting>
  <conditionalFormatting sqref="O193">
    <cfRule type="duplicateValues" dxfId="549" priority="6112"/>
  </conditionalFormatting>
  <conditionalFormatting sqref="O193">
    <cfRule type="duplicateValues" dxfId="548" priority="6111"/>
  </conditionalFormatting>
  <conditionalFormatting sqref="O193">
    <cfRule type="duplicateValues" dxfId="547" priority="6110"/>
  </conditionalFormatting>
  <conditionalFormatting sqref="O193">
    <cfRule type="duplicateValues" dxfId="546" priority="6109"/>
  </conditionalFormatting>
  <conditionalFormatting sqref="O193">
    <cfRule type="duplicateValues" dxfId="545" priority="6108"/>
  </conditionalFormatting>
  <conditionalFormatting sqref="O193">
    <cfRule type="duplicateValues" dxfId="544" priority="6107"/>
  </conditionalFormatting>
  <conditionalFormatting sqref="O193">
    <cfRule type="duplicateValues" dxfId="543" priority="6106"/>
  </conditionalFormatting>
  <conditionalFormatting sqref="O193">
    <cfRule type="duplicateValues" dxfId="542" priority="6105"/>
  </conditionalFormatting>
  <conditionalFormatting sqref="O193">
    <cfRule type="duplicateValues" dxfId="541" priority="6104"/>
  </conditionalFormatting>
  <conditionalFormatting sqref="O193">
    <cfRule type="duplicateValues" dxfId="540" priority="6103"/>
  </conditionalFormatting>
  <conditionalFormatting sqref="O193">
    <cfRule type="duplicateValues" dxfId="539" priority="6102"/>
  </conditionalFormatting>
  <conditionalFormatting sqref="O193">
    <cfRule type="duplicateValues" dxfId="538" priority="6101"/>
  </conditionalFormatting>
  <conditionalFormatting sqref="O193">
    <cfRule type="duplicateValues" dxfId="537" priority="6100"/>
  </conditionalFormatting>
  <conditionalFormatting sqref="O193">
    <cfRule type="duplicateValues" dxfId="536" priority="6099"/>
  </conditionalFormatting>
  <conditionalFormatting sqref="O193">
    <cfRule type="duplicateValues" dxfId="535" priority="6098"/>
  </conditionalFormatting>
  <conditionalFormatting sqref="O193">
    <cfRule type="duplicateValues" dxfId="534" priority="6097"/>
  </conditionalFormatting>
  <conditionalFormatting sqref="O193">
    <cfRule type="duplicateValues" dxfId="533" priority="6096"/>
  </conditionalFormatting>
  <conditionalFormatting sqref="O193">
    <cfRule type="duplicateValues" dxfId="532" priority="6095"/>
  </conditionalFormatting>
  <conditionalFormatting sqref="O193">
    <cfRule type="duplicateValues" dxfId="531" priority="6094"/>
  </conditionalFormatting>
  <conditionalFormatting sqref="O193">
    <cfRule type="duplicateValues" dxfId="530" priority="6093"/>
  </conditionalFormatting>
  <conditionalFormatting sqref="O193">
    <cfRule type="duplicateValues" dxfId="529" priority="6092"/>
  </conditionalFormatting>
  <conditionalFormatting sqref="O193">
    <cfRule type="duplicateValues" dxfId="528" priority="6091"/>
  </conditionalFormatting>
  <conditionalFormatting sqref="O193">
    <cfRule type="duplicateValues" dxfId="527" priority="6090"/>
  </conditionalFormatting>
  <conditionalFormatting sqref="O193">
    <cfRule type="duplicateValues" dxfId="526" priority="6089"/>
  </conditionalFormatting>
  <conditionalFormatting sqref="O193">
    <cfRule type="duplicateValues" dxfId="525" priority="6088"/>
  </conditionalFormatting>
  <conditionalFormatting sqref="O193">
    <cfRule type="duplicateValues" dxfId="524" priority="6087"/>
  </conditionalFormatting>
  <conditionalFormatting sqref="O193">
    <cfRule type="duplicateValues" dxfId="523" priority="6086"/>
  </conditionalFormatting>
  <conditionalFormatting sqref="O193">
    <cfRule type="duplicateValues" dxfId="522" priority="6085"/>
  </conditionalFormatting>
  <conditionalFormatting sqref="O193">
    <cfRule type="duplicateValues" dxfId="521" priority="6084"/>
  </conditionalFormatting>
  <conditionalFormatting sqref="O193">
    <cfRule type="duplicateValues" dxfId="520" priority="6083"/>
  </conditionalFormatting>
  <conditionalFormatting sqref="O193">
    <cfRule type="duplicateValues" dxfId="519" priority="6082"/>
  </conditionalFormatting>
  <conditionalFormatting sqref="O193">
    <cfRule type="duplicateValues" dxfId="518" priority="6081"/>
  </conditionalFormatting>
  <conditionalFormatting sqref="O193">
    <cfRule type="duplicateValues" dxfId="517" priority="6080"/>
  </conditionalFormatting>
  <conditionalFormatting sqref="O193">
    <cfRule type="duplicateValues" dxfId="516" priority="6079"/>
  </conditionalFormatting>
  <conditionalFormatting sqref="O193">
    <cfRule type="duplicateValues" dxfId="515" priority="6078"/>
  </conditionalFormatting>
  <conditionalFormatting sqref="O193">
    <cfRule type="duplicateValues" dxfId="514" priority="6077"/>
  </conditionalFormatting>
  <conditionalFormatting sqref="O193">
    <cfRule type="duplicateValues" dxfId="513" priority="6076"/>
  </conditionalFormatting>
  <conditionalFormatting sqref="O193">
    <cfRule type="duplicateValues" dxfId="512" priority="6075"/>
  </conditionalFormatting>
  <conditionalFormatting sqref="O193">
    <cfRule type="duplicateValues" dxfId="511" priority="6074"/>
  </conditionalFormatting>
  <conditionalFormatting sqref="O193">
    <cfRule type="duplicateValues" dxfId="510" priority="6073"/>
  </conditionalFormatting>
  <conditionalFormatting sqref="O193">
    <cfRule type="duplicateValues" dxfId="509" priority="6072"/>
  </conditionalFormatting>
  <conditionalFormatting sqref="O193">
    <cfRule type="duplicateValues" dxfId="508" priority="6071"/>
  </conditionalFormatting>
  <conditionalFormatting sqref="O193">
    <cfRule type="duplicateValues" dxfId="507" priority="6070"/>
  </conditionalFormatting>
  <conditionalFormatting sqref="O193">
    <cfRule type="duplicateValues" dxfId="506" priority="6069"/>
  </conditionalFormatting>
  <conditionalFormatting sqref="O193">
    <cfRule type="duplicateValues" dxfId="505" priority="6068"/>
  </conditionalFormatting>
  <conditionalFormatting sqref="O193">
    <cfRule type="duplicateValues" dxfId="504" priority="6067"/>
  </conditionalFormatting>
  <conditionalFormatting sqref="O193">
    <cfRule type="duplicateValues" dxfId="503" priority="6066"/>
  </conditionalFormatting>
  <conditionalFormatting sqref="O193">
    <cfRule type="duplicateValues" dxfId="502" priority="6065"/>
  </conditionalFormatting>
  <conditionalFormatting sqref="O193">
    <cfRule type="duplicateValues" dxfId="501" priority="6064"/>
  </conditionalFormatting>
  <conditionalFormatting sqref="O193">
    <cfRule type="duplicateValues" dxfId="500" priority="6063"/>
  </conditionalFormatting>
  <conditionalFormatting sqref="O193">
    <cfRule type="duplicateValues" dxfId="499" priority="6062"/>
  </conditionalFormatting>
  <conditionalFormatting sqref="O193">
    <cfRule type="duplicateValues" dxfId="498" priority="6061"/>
  </conditionalFormatting>
  <conditionalFormatting sqref="O193">
    <cfRule type="duplicateValues" dxfId="497" priority="6060"/>
  </conditionalFormatting>
  <conditionalFormatting sqref="O193">
    <cfRule type="duplicateValues" dxfId="496" priority="6059"/>
  </conditionalFormatting>
  <conditionalFormatting sqref="O193">
    <cfRule type="duplicateValues" dxfId="495" priority="6058"/>
  </conditionalFormatting>
  <conditionalFormatting sqref="O193">
    <cfRule type="duplicateValues" dxfId="494" priority="6057"/>
  </conditionalFormatting>
  <conditionalFormatting sqref="O193">
    <cfRule type="duplicateValues" dxfId="493" priority="6052"/>
  </conditionalFormatting>
  <conditionalFormatting sqref="O193">
    <cfRule type="duplicateValues" dxfId="492" priority="6051"/>
  </conditionalFormatting>
  <conditionalFormatting sqref="O193">
    <cfRule type="duplicateValues" dxfId="491" priority="6050"/>
  </conditionalFormatting>
  <conditionalFormatting sqref="O193">
    <cfRule type="duplicateValues" dxfId="490" priority="6049"/>
  </conditionalFormatting>
  <conditionalFormatting sqref="O193">
    <cfRule type="duplicateValues" dxfId="489" priority="6048"/>
  </conditionalFormatting>
  <conditionalFormatting sqref="O193">
    <cfRule type="duplicateValues" dxfId="488" priority="6047"/>
  </conditionalFormatting>
  <conditionalFormatting sqref="O193">
    <cfRule type="duplicateValues" dxfId="487" priority="6046"/>
  </conditionalFormatting>
  <conditionalFormatting sqref="O193">
    <cfRule type="duplicateValues" dxfId="486" priority="6045"/>
  </conditionalFormatting>
  <conditionalFormatting sqref="O193">
    <cfRule type="duplicateValues" dxfId="485" priority="6044"/>
  </conditionalFormatting>
  <conditionalFormatting sqref="O193">
    <cfRule type="duplicateValues" dxfId="484" priority="6043"/>
  </conditionalFormatting>
  <conditionalFormatting sqref="O193">
    <cfRule type="duplicateValues" dxfId="483" priority="6042"/>
  </conditionalFormatting>
  <conditionalFormatting sqref="O193">
    <cfRule type="duplicateValues" dxfId="482" priority="6041"/>
  </conditionalFormatting>
  <conditionalFormatting sqref="O193">
    <cfRule type="duplicateValues" dxfId="481" priority="6040"/>
  </conditionalFormatting>
  <conditionalFormatting sqref="O193">
    <cfRule type="duplicateValues" dxfId="480" priority="6039"/>
  </conditionalFormatting>
  <conditionalFormatting sqref="O193">
    <cfRule type="duplicateValues" dxfId="479" priority="6038"/>
  </conditionalFormatting>
  <conditionalFormatting sqref="O193">
    <cfRule type="duplicateValues" dxfId="478" priority="6037"/>
  </conditionalFormatting>
  <conditionalFormatting sqref="O193">
    <cfRule type="duplicateValues" dxfId="477" priority="6036"/>
  </conditionalFormatting>
  <conditionalFormatting sqref="O193">
    <cfRule type="duplicateValues" dxfId="476" priority="6035"/>
  </conditionalFormatting>
  <conditionalFormatting sqref="O193">
    <cfRule type="duplicateValues" dxfId="475" priority="6034"/>
  </conditionalFormatting>
  <conditionalFormatting sqref="O193">
    <cfRule type="duplicateValues" dxfId="474" priority="6033"/>
  </conditionalFormatting>
  <conditionalFormatting sqref="O193">
    <cfRule type="duplicateValues" dxfId="473" priority="6032"/>
  </conditionalFormatting>
  <conditionalFormatting sqref="O193">
    <cfRule type="duplicateValues" dxfId="472" priority="6031"/>
  </conditionalFormatting>
  <conditionalFormatting sqref="O193">
    <cfRule type="duplicateValues" dxfId="471" priority="6030"/>
  </conditionalFormatting>
  <conditionalFormatting sqref="O193">
    <cfRule type="duplicateValues" dxfId="470" priority="6029"/>
  </conditionalFormatting>
  <conditionalFormatting sqref="O193">
    <cfRule type="duplicateValues" dxfId="469" priority="6028"/>
  </conditionalFormatting>
  <conditionalFormatting sqref="O193">
    <cfRule type="duplicateValues" dxfId="468" priority="6027"/>
  </conditionalFormatting>
  <conditionalFormatting sqref="O193">
    <cfRule type="duplicateValues" dxfId="467" priority="6026"/>
  </conditionalFormatting>
  <conditionalFormatting sqref="O193">
    <cfRule type="duplicateValues" dxfId="466" priority="6025"/>
  </conditionalFormatting>
  <conditionalFormatting sqref="O193">
    <cfRule type="duplicateValues" dxfId="465" priority="6024"/>
  </conditionalFormatting>
  <conditionalFormatting sqref="O193">
    <cfRule type="duplicateValues" dxfId="464" priority="6023"/>
  </conditionalFormatting>
  <conditionalFormatting sqref="O193">
    <cfRule type="duplicateValues" dxfId="463" priority="6022"/>
  </conditionalFormatting>
  <conditionalFormatting sqref="O193">
    <cfRule type="duplicateValues" dxfId="462" priority="6021"/>
  </conditionalFormatting>
  <conditionalFormatting sqref="O193">
    <cfRule type="duplicateValues" dxfId="461" priority="6020"/>
  </conditionalFormatting>
  <conditionalFormatting sqref="O193">
    <cfRule type="duplicateValues" dxfId="460" priority="6019"/>
  </conditionalFormatting>
  <conditionalFormatting sqref="O193">
    <cfRule type="duplicateValues" dxfId="459" priority="6018"/>
  </conditionalFormatting>
  <conditionalFormatting sqref="O193">
    <cfRule type="duplicateValues" dxfId="458" priority="6017"/>
  </conditionalFormatting>
  <conditionalFormatting sqref="O193">
    <cfRule type="duplicateValues" dxfId="457" priority="6016"/>
  </conditionalFormatting>
  <conditionalFormatting sqref="O193">
    <cfRule type="duplicateValues" dxfId="456" priority="6015"/>
  </conditionalFormatting>
  <conditionalFormatting sqref="O193">
    <cfRule type="duplicateValues" dxfId="455" priority="6014"/>
  </conditionalFormatting>
  <conditionalFormatting sqref="O193">
    <cfRule type="duplicateValues" dxfId="454" priority="6013"/>
  </conditionalFormatting>
  <conditionalFormatting sqref="O193">
    <cfRule type="duplicateValues" dxfId="453" priority="6012"/>
  </conditionalFormatting>
  <conditionalFormatting sqref="O193">
    <cfRule type="duplicateValues" dxfId="452" priority="6011"/>
  </conditionalFormatting>
  <conditionalFormatting sqref="O188">
    <cfRule type="duplicateValues" dxfId="451" priority="2016"/>
  </conditionalFormatting>
  <conditionalFormatting sqref="O188">
    <cfRule type="duplicateValues" dxfId="450" priority="2015"/>
  </conditionalFormatting>
  <conditionalFormatting sqref="O188">
    <cfRule type="duplicateValues" dxfId="449" priority="2014"/>
  </conditionalFormatting>
  <conditionalFormatting sqref="O188">
    <cfRule type="duplicateValues" dxfId="448" priority="2013"/>
  </conditionalFormatting>
  <conditionalFormatting sqref="O188">
    <cfRule type="duplicateValues" dxfId="447" priority="2012"/>
  </conditionalFormatting>
  <conditionalFormatting sqref="O188">
    <cfRule type="duplicateValues" dxfId="446" priority="2011"/>
  </conditionalFormatting>
  <conditionalFormatting sqref="O188">
    <cfRule type="duplicateValues" dxfId="445" priority="2010"/>
  </conditionalFormatting>
  <conditionalFormatting sqref="O188">
    <cfRule type="duplicateValues" dxfId="444" priority="2009"/>
  </conditionalFormatting>
  <conditionalFormatting sqref="O188">
    <cfRule type="duplicateValues" dxfId="443" priority="2008"/>
  </conditionalFormatting>
  <conditionalFormatting sqref="O188">
    <cfRule type="duplicateValues" dxfId="442" priority="2007"/>
  </conditionalFormatting>
  <conditionalFormatting sqref="O188">
    <cfRule type="duplicateValues" dxfId="441" priority="2006"/>
  </conditionalFormatting>
  <conditionalFormatting sqref="O188">
    <cfRule type="duplicateValues" dxfId="440" priority="2005"/>
  </conditionalFormatting>
  <conditionalFormatting sqref="O188">
    <cfRule type="duplicateValues" dxfId="439" priority="2004"/>
  </conditionalFormatting>
  <conditionalFormatting sqref="O188">
    <cfRule type="duplicateValues" dxfId="438" priority="2003"/>
  </conditionalFormatting>
  <conditionalFormatting sqref="O188">
    <cfRule type="duplicateValues" dxfId="437" priority="2002"/>
  </conditionalFormatting>
  <conditionalFormatting sqref="O188">
    <cfRule type="duplicateValues" dxfId="436" priority="2001"/>
  </conditionalFormatting>
  <conditionalFormatting sqref="O188">
    <cfRule type="duplicateValues" dxfId="435" priority="2000"/>
  </conditionalFormatting>
  <conditionalFormatting sqref="O188">
    <cfRule type="duplicateValues" dxfId="434" priority="1999"/>
  </conditionalFormatting>
  <conditionalFormatting sqref="O188">
    <cfRule type="duplicateValues" dxfId="433" priority="1998"/>
  </conditionalFormatting>
  <conditionalFormatting sqref="O188">
    <cfRule type="duplicateValues" dxfId="432" priority="1997"/>
  </conditionalFormatting>
  <conditionalFormatting sqref="O188">
    <cfRule type="duplicateValues" dxfId="431" priority="1996"/>
  </conditionalFormatting>
  <conditionalFormatting sqref="O188">
    <cfRule type="duplicateValues" dxfId="430" priority="1995"/>
  </conditionalFormatting>
  <conditionalFormatting sqref="O188">
    <cfRule type="duplicateValues" dxfId="429" priority="1994"/>
  </conditionalFormatting>
  <conditionalFormatting sqref="O188">
    <cfRule type="duplicateValues" dxfId="428" priority="1993"/>
  </conditionalFormatting>
  <conditionalFormatting sqref="P188">
    <cfRule type="duplicateValues" dxfId="427" priority="1992"/>
  </conditionalFormatting>
  <conditionalFormatting sqref="P188">
    <cfRule type="duplicateValues" dxfId="426" priority="1991"/>
  </conditionalFormatting>
  <conditionalFormatting sqref="P188">
    <cfRule type="duplicateValues" dxfId="425" priority="1990"/>
  </conditionalFormatting>
  <conditionalFormatting sqref="P188">
    <cfRule type="duplicateValues" dxfId="424" priority="1989"/>
  </conditionalFormatting>
  <conditionalFormatting sqref="P188">
    <cfRule type="duplicateValues" dxfId="423" priority="1988"/>
  </conditionalFormatting>
  <conditionalFormatting sqref="P188">
    <cfRule type="duplicateValues" dxfId="422" priority="1987"/>
  </conditionalFormatting>
  <conditionalFormatting sqref="P188">
    <cfRule type="duplicateValues" dxfId="421" priority="1986"/>
  </conditionalFormatting>
  <conditionalFormatting sqref="P188">
    <cfRule type="duplicateValues" dxfId="420" priority="1985"/>
  </conditionalFormatting>
  <conditionalFormatting sqref="P188">
    <cfRule type="duplicateValues" dxfId="419" priority="1984"/>
  </conditionalFormatting>
  <conditionalFormatting sqref="P188">
    <cfRule type="duplicateValues" dxfId="418" priority="1983"/>
  </conditionalFormatting>
  <conditionalFormatting sqref="P188">
    <cfRule type="duplicateValues" dxfId="417" priority="1982"/>
  </conditionalFormatting>
  <conditionalFormatting sqref="P188">
    <cfRule type="duplicateValues" dxfId="416" priority="1981"/>
  </conditionalFormatting>
  <conditionalFormatting sqref="P188">
    <cfRule type="duplicateValues" dxfId="415" priority="1980"/>
  </conditionalFormatting>
  <conditionalFormatting sqref="P188">
    <cfRule type="duplicateValues" dxfId="414" priority="1979"/>
  </conditionalFormatting>
  <conditionalFormatting sqref="P188">
    <cfRule type="duplicateValues" dxfId="413" priority="1978"/>
  </conditionalFormatting>
  <conditionalFormatting sqref="P188">
    <cfRule type="duplicateValues" dxfId="412" priority="1977"/>
  </conditionalFormatting>
  <conditionalFormatting sqref="P188">
    <cfRule type="duplicateValues" dxfId="411" priority="1976"/>
  </conditionalFormatting>
  <conditionalFormatting sqref="P188">
    <cfRule type="duplicateValues" dxfId="410" priority="1975"/>
  </conditionalFormatting>
  <conditionalFormatting sqref="O190">
    <cfRule type="duplicateValues" dxfId="409" priority="1974"/>
  </conditionalFormatting>
  <conditionalFormatting sqref="O190">
    <cfRule type="duplicateValues" dxfId="408" priority="1973"/>
  </conditionalFormatting>
  <conditionalFormatting sqref="O190">
    <cfRule type="duplicateValues" dxfId="407" priority="1972"/>
  </conditionalFormatting>
  <conditionalFormatting sqref="O190">
    <cfRule type="duplicateValues" dxfId="406" priority="1971"/>
  </conditionalFormatting>
  <conditionalFormatting sqref="O190">
    <cfRule type="duplicateValues" dxfId="405" priority="1970"/>
  </conditionalFormatting>
  <conditionalFormatting sqref="O190">
    <cfRule type="duplicateValues" dxfId="404" priority="1969"/>
  </conditionalFormatting>
  <conditionalFormatting sqref="O190">
    <cfRule type="duplicateValues" dxfId="403" priority="1968"/>
  </conditionalFormatting>
  <conditionalFormatting sqref="O190">
    <cfRule type="duplicateValues" dxfId="402" priority="1967"/>
  </conditionalFormatting>
  <conditionalFormatting sqref="O190">
    <cfRule type="duplicateValues" dxfId="401" priority="1966"/>
  </conditionalFormatting>
  <conditionalFormatting sqref="O190">
    <cfRule type="duplicateValues" dxfId="400" priority="1965"/>
  </conditionalFormatting>
  <conditionalFormatting sqref="O190">
    <cfRule type="duplicateValues" dxfId="399" priority="1964"/>
  </conditionalFormatting>
  <conditionalFormatting sqref="O190">
    <cfRule type="duplicateValues" dxfId="398" priority="1963"/>
  </conditionalFormatting>
  <conditionalFormatting sqref="O190">
    <cfRule type="duplicateValues" dxfId="397" priority="1962"/>
  </conditionalFormatting>
  <conditionalFormatting sqref="O190">
    <cfRule type="duplicateValues" dxfId="396" priority="1961"/>
  </conditionalFormatting>
  <conditionalFormatting sqref="O190">
    <cfRule type="duplicateValues" dxfId="395" priority="1960"/>
  </conditionalFormatting>
  <conditionalFormatting sqref="O190">
    <cfRule type="duplicateValues" dxfId="394" priority="1959"/>
  </conditionalFormatting>
  <conditionalFormatting sqref="O190">
    <cfRule type="duplicateValues" dxfId="393" priority="1958"/>
  </conditionalFormatting>
  <conditionalFormatting sqref="O190">
    <cfRule type="duplicateValues" dxfId="392" priority="1957"/>
  </conditionalFormatting>
  <conditionalFormatting sqref="O190">
    <cfRule type="duplicateValues" dxfId="391" priority="1956"/>
  </conditionalFormatting>
  <conditionalFormatting sqref="O190">
    <cfRule type="duplicateValues" dxfId="390" priority="1955"/>
  </conditionalFormatting>
  <conditionalFormatting sqref="O190">
    <cfRule type="duplicateValues" dxfId="389" priority="1954"/>
  </conditionalFormatting>
  <conditionalFormatting sqref="O190">
    <cfRule type="duplicateValues" dxfId="388" priority="1953"/>
  </conditionalFormatting>
  <conditionalFormatting sqref="O190">
    <cfRule type="duplicateValues" dxfId="387" priority="1952"/>
  </conditionalFormatting>
  <conditionalFormatting sqref="O190">
    <cfRule type="duplicateValues" dxfId="386" priority="1951"/>
  </conditionalFormatting>
  <conditionalFormatting sqref="P190">
    <cfRule type="duplicateValues" dxfId="385" priority="1950"/>
  </conditionalFormatting>
  <conditionalFormatting sqref="P190">
    <cfRule type="duplicateValues" dxfId="384" priority="1949"/>
  </conditionalFormatting>
  <conditionalFormatting sqref="P190">
    <cfRule type="duplicateValues" dxfId="383" priority="1948"/>
  </conditionalFormatting>
  <conditionalFormatting sqref="P190">
    <cfRule type="duplicateValues" dxfId="382" priority="1947"/>
  </conditionalFormatting>
  <conditionalFormatting sqref="P190">
    <cfRule type="duplicateValues" dxfId="381" priority="1946"/>
  </conditionalFormatting>
  <conditionalFormatting sqref="P190">
    <cfRule type="duplicateValues" dxfId="380" priority="1945"/>
  </conditionalFormatting>
  <conditionalFormatting sqref="P190">
    <cfRule type="duplicateValues" dxfId="379" priority="1944"/>
  </conditionalFormatting>
  <conditionalFormatting sqref="P190">
    <cfRule type="duplicateValues" dxfId="378" priority="1943"/>
  </conditionalFormatting>
  <conditionalFormatting sqref="P190">
    <cfRule type="duplicateValues" dxfId="377" priority="1942"/>
  </conditionalFormatting>
  <conditionalFormatting sqref="P190">
    <cfRule type="duplicateValues" dxfId="376" priority="1941"/>
  </conditionalFormatting>
  <conditionalFormatting sqref="P190">
    <cfRule type="duplicateValues" dxfId="375" priority="1940"/>
  </conditionalFormatting>
  <conditionalFormatting sqref="P190">
    <cfRule type="duplicateValues" dxfId="374" priority="1939"/>
  </conditionalFormatting>
  <conditionalFormatting sqref="P190">
    <cfRule type="duplicateValues" dxfId="373" priority="1938"/>
  </conditionalFormatting>
  <conditionalFormatting sqref="P190">
    <cfRule type="duplicateValues" dxfId="372" priority="1937"/>
  </conditionalFormatting>
  <conditionalFormatting sqref="P190">
    <cfRule type="duplicateValues" dxfId="371" priority="1936"/>
  </conditionalFormatting>
  <conditionalFormatting sqref="P190">
    <cfRule type="duplicateValues" dxfId="370" priority="1935"/>
  </conditionalFormatting>
  <conditionalFormatting sqref="P190">
    <cfRule type="duplicateValues" dxfId="369" priority="1934"/>
  </conditionalFormatting>
  <conditionalFormatting sqref="P190">
    <cfRule type="duplicateValues" dxfId="368" priority="1933"/>
  </conditionalFormatting>
  <conditionalFormatting sqref="O192">
    <cfRule type="duplicateValues" dxfId="367" priority="1932"/>
  </conditionalFormatting>
  <conditionalFormatting sqref="O192">
    <cfRule type="duplicateValues" dxfId="366" priority="1931"/>
  </conditionalFormatting>
  <conditionalFormatting sqref="O192">
    <cfRule type="duplicateValues" dxfId="365" priority="1930"/>
  </conditionalFormatting>
  <conditionalFormatting sqref="O192">
    <cfRule type="duplicateValues" dxfId="364" priority="1929"/>
  </conditionalFormatting>
  <conditionalFormatting sqref="O192">
    <cfRule type="duplicateValues" dxfId="363" priority="1928"/>
  </conditionalFormatting>
  <conditionalFormatting sqref="O192">
    <cfRule type="duplicateValues" dxfId="362" priority="1927"/>
  </conditionalFormatting>
  <conditionalFormatting sqref="O192">
    <cfRule type="duplicateValues" dxfId="361" priority="1926"/>
  </conditionalFormatting>
  <conditionalFormatting sqref="O192">
    <cfRule type="duplicateValues" dxfId="360" priority="1925"/>
  </conditionalFormatting>
  <conditionalFormatting sqref="O192">
    <cfRule type="duplicateValues" dxfId="359" priority="1924"/>
  </conditionalFormatting>
  <conditionalFormatting sqref="O192">
    <cfRule type="duplicateValues" dxfId="358" priority="1923"/>
  </conditionalFormatting>
  <conditionalFormatting sqref="O192">
    <cfRule type="duplicateValues" dxfId="357" priority="1922"/>
  </conditionalFormatting>
  <conditionalFormatting sqref="O192">
    <cfRule type="duplicateValues" dxfId="356" priority="1921"/>
  </conditionalFormatting>
  <conditionalFormatting sqref="O192">
    <cfRule type="duplicateValues" dxfId="355" priority="1920"/>
  </conditionalFormatting>
  <conditionalFormatting sqref="O192">
    <cfRule type="duplicateValues" dxfId="354" priority="1919"/>
  </conditionalFormatting>
  <conditionalFormatting sqref="O192">
    <cfRule type="duplicateValues" dxfId="353" priority="1918"/>
  </conditionalFormatting>
  <conditionalFormatting sqref="O192">
    <cfRule type="duplicateValues" dxfId="352" priority="1917"/>
  </conditionalFormatting>
  <conditionalFormatting sqref="O192">
    <cfRule type="duplicateValues" dxfId="351" priority="1916"/>
  </conditionalFormatting>
  <conditionalFormatting sqref="O192">
    <cfRule type="duplicateValues" dxfId="350" priority="1915"/>
  </conditionalFormatting>
  <conditionalFormatting sqref="O192">
    <cfRule type="duplicateValues" dxfId="349" priority="1914"/>
  </conditionalFormatting>
  <conditionalFormatting sqref="O192">
    <cfRule type="duplicateValues" dxfId="348" priority="1913"/>
  </conditionalFormatting>
  <conditionalFormatting sqref="O192">
    <cfRule type="duplicateValues" dxfId="347" priority="1912"/>
  </conditionalFormatting>
  <conditionalFormatting sqref="O192">
    <cfRule type="duplicateValues" dxfId="346" priority="1911"/>
  </conditionalFormatting>
  <conditionalFormatting sqref="O192">
    <cfRule type="duplicateValues" dxfId="345" priority="1910"/>
  </conditionalFormatting>
  <conditionalFormatting sqref="O192">
    <cfRule type="duplicateValues" dxfId="344" priority="1909"/>
  </conditionalFormatting>
  <conditionalFormatting sqref="P192">
    <cfRule type="duplicateValues" dxfId="343" priority="1908"/>
  </conditionalFormatting>
  <conditionalFormatting sqref="P192">
    <cfRule type="duplicateValues" dxfId="342" priority="1907"/>
  </conditionalFormatting>
  <conditionalFormatting sqref="P192">
    <cfRule type="duplicateValues" dxfId="341" priority="1906"/>
  </conditionalFormatting>
  <conditionalFormatting sqref="P192">
    <cfRule type="duplicateValues" dxfId="340" priority="1905"/>
  </conditionalFormatting>
  <conditionalFormatting sqref="P192">
    <cfRule type="duplicateValues" dxfId="339" priority="1904"/>
  </conditionalFormatting>
  <conditionalFormatting sqref="P192">
    <cfRule type="duplicateValues" dxfId="338" priority="1903"/>
  </conditionalFormatting>
  <conditionalFormatting sqref="P192">
    <cfRule type="duplicateValues" dxfId="337" priority="1902"/>
  </conditionalFormatting>
  <conditionalFormatting sqref="P192">
    <cfRule type="duplicateValues" dxfId="336" priority="1901"/>
  </conditionalFormatting>
  <conditionalFormatting sqref="P192">
    <cfRule type="duplicateValues" dxfId="335" priority="1900"/>
  </conditionalFormatting>
  <conditionalFormatting sqref="P192">
    <cfRule type="duplicateValues" dxfId="334" priority="1899"/>
  </conditionalFormatting>
  <conditionalFormatting sqref="P192">
    <cfRule type="duplicateValues" dxfId="333" priority="1898"/>
  </conditionalFormatting>
  <conditionalFormatting sqref="P192">
    <cfRule type="duplicateValues" dxfId="332" priority="1897"/>
  </conditionalFormatting>
  <conditionalFormatting sqref="P192">
    <cfRule type="duplicateValues" dxfId="331" priority="1896"/>
  </conditionalFormatting>
  <conditionalFormatting sqref="P192">
    <cfRule type="duplicateValues" dxfId="330" priority="1895"/>
  </conditionalFormatting>
  <conditionalFormatting sqref="P192">
    <cfRule type="duplicateValues" dxfId="329" priority="1894"/>
  </conditionalFormatting>
  <conditionalFormatting sqref="P192">
    <cfRule type="duplicateValues" dxfId="328" priority="1893"/>
  </conditionalFormatting>
  <conditionalFormatting sqref="P192">
    <cfRule type="duplicateValues" dxfId="327" priority="1892"/>
  </conditionalFormatting>
  <conditionalFormatting sqref="P192">
    <cfRule type="duplicateValues" dxfId="326" priority="1891"/>
  </conditionalFormatting>
  <conditionalFormatting sqref="O194">
    <cfRule type="duplicateValues" dxfId="325" priority="1890"/>
  </conditionalFormatting>
  <conditionalFormatting sqref="O194">
    <cfRule type="duplicateValues" dxfId="324" priority="1889"/>
  </conditionalFormatting>
  <conditionalFormatting sqref="O194">
    <cfRule type="duplicateValues" dxfId="323" priority="1888"/>
  </conditionalFormatting>
  <conditionalFormatting sqref="O194">
    <cfRule type="duplicateValues" dxfId="322" priority="1887"/>
  </conditionalFormatting>
  <conditionalFormatting sqref="O194">
    <cfRule type="duplicateValues" dxfId="321" priority="1886"/>
  </conditionalFormatting>
  <conditionalFormatting sqref="O194">
    <cfRule type="duplicateValues" dxfId="320" priority="1885"/>
  </conditionalFormatting>
  <conditionalFormatting sqref="O194">
    <cfRule type="duplicateValues" dxfId="319" priority="1884"/>
  </conditionalFormatting>
  <conditionalFormatting sqref="O194">
    <cfRule type="duplicateValues" dxfId="318" priority="1883"/>
  </conditionalFormatting>
  <conditionalFormatting sqref="O194">
    <cfRule type="duplicateValues" dxfId="317" priority="1882"/>
  </conditionalFormatting>
  <conditionalFormatting sqref="O194">
    <cfRule type="duplicateValues" dxfId="316" priority="1881"/>
  </conditionalFormatting>
  <conditionalFormatting sqref="O194">
    <cfRule type="duplicateValues" dxfId="315" priority="1880"/>
  </conditionalFormatting>
  <conditionalFormatting sqref="O194">
    <cfRule type="duplicateValues" dxfId="314" priority="1879"/>
  </conditionalFormatting>
  <conditionalFormatting sqref="O194">
    <cfRule type="duplicateValues" dxfId="313" priority="1878"/>
  </conditionalFormatting>
  <conditionalFormatting sqref="O194">
    <cfRule type="duplicateValues" dxfId="312" priority="1877"/>
  </conditionalFormatting>
  <conditionalFormatting sqref="O194">
    <cfRule type="duplicateValues" dxfId="311" priority="1876"/>
  </conditionalFormatting>
  <conditionalFormatting sqref="O194">
    <cfRule type="duplicateValues" dxfId="310" priority="1875"/>
  </conditionalFormatting>
  <conditionalFormatting sqref="O194">
    <cfRule type="duplicateValues" dxfId="309" priority="1874"/>
  </conditionalFormatting>
  <conditionalFormatting sqref="O194">
    <cfRule type="duplicateValues" dxfId="308" priority="1873"/>
  </conditionalFormatting>
  <conditionalFormatting sqref="O194">
    <cfRule type="duplicateValues" dxfId="307" priority="1872"/>
  </conditionalFormatting>
  <conditionalFormatting sqref="O194">
    <cfRule type="duplicateValues" dxfId="306" priority="1871"/>
  </conditionalFormatting>
  <conditionalFormatting sqref="O194">
    <cfRule type="duplicateValues" dxfId="305" priority="1870"/>
  </conditionalFormatting>
  <conditionalFormatting sqref="O194">
    <cfRule type="duplicateValues" dxfId="304" priority="1869"/>
  </conditionalFormatting>
  <conditionalFormatting sqref="O194">
    <cfRule type="duplicateValues" dxfId="303" priority="1868"/>
  </conditionalFormatting>
  <conditionalFormatting sqref="O194">
    <cfRule type="duplicateValues" dxfId="302" priority="1867"/>
  </conditionalFormatting>
  <conditionalFormatting sqref="P194">
    <cfRule type="duplicateValues" dxfId="301" priority="1866"/>
  </conditionalFormatting>
  <conditionalFormatting sqref="P194">
    <cfRule type="duplicateValues" dxfId="300" priority="1865"/>
  </conditionalFormatting>
  <conditionalFormatting sqref="P194">
    <cfRule type="duplicateValues" dxfId="299" priority="1864"/>
  </conditionalFormatting>
  <conditionalFormatting sqref="P194">
    <cfRule type="duplicateValues" dxfId="298" priority="1863"/>
  </conditionalFormatting>
  <conditionalFormatting sqref="P194">
    <cfRule type="duplicateValues" dxfId="297" priority="1862"/>
  </conditionalFormatting>
  <conditionalFormatting sqref="P194">
    <cfRule type="duplicateValues" dxfId="296" priority="1861"/>
  </conditionalFormatting>
  <conditionalFormatting sqref="P194">
    <cfRule type="duplicateValues" dxfId="295" priority="1860"/>
  </conditionalFormatting>
  <conditionalFormatting sqref="P194">
    <cfRule type="duplicateValues" dxfId="294" priority="1859"/>
  </conditionalFormatting>
  <conditionalFormatting sqref="P194">
    <cfRule type="duplicateValues" dxfId="293" priority="1858"/>
  </conditionalFormatting>
  <conditionalFormatting sqref="P194">
    <cfRule type="duplicateValues" dxfId="292" priority="1857"/>
  </conditionalFormatting>
  <conditionalFormatting sqref="P194">
    <cfRule type="duplicateValues" dxfId="291" priority="1856"/>
  </conditionalFormatting>
  <conditionalFormatting sqref="P194">
    <cfRule type="duplicateValues" dxfId="290" priority="1855"/>
  </conditionalFormatting>
  <conditionalFormatting sqref="P194">
    <cfRule type="duplicateValues" dxfId="289" priority="1854"/>
  </conditionalFormatting>
  <conditionalFormatting sqref="P194">
    <cfRule type="duplicateValues" dxfId="288" priority="1853"/>
  </conditionalFormatting>
  <conditionalFormatting sqref="P194">
    <cfRule type="duplicateValues" dxfId="287" priority="1852"/>
  </conditionalFormatting>
  <conditionalFormatting sqref="P194">
    <cfRule type="duplicateValues" dxfId="286" priority="1851"/>
  </conditionalFormatting>
  <conditionalFormatting sqref="P194">
    <cfRule type="duplicateValues" dxfId="285" priority="1850"/>
  </conditionalFormatting>
  <conditionalFormatting sqref="P194">
    <cfRule type="duplicateValues" dxfId="284" priority="1849"/>
  </conditionalFormatting>
  <conditionalFormatting sqref="O195">
    <cfRule type="expression" dxfId="283" priority="1848" stopIfTrue="1">
      <formula>AND(COUNTIF(#REF!, O195)&gt;1,NOT(ISBLANK(O195)))</formula>
    </cfRule>
  </conditionalFormatting>
  <conditionalFormatting sqref="O195">
    <cfRule type="expression" dxfId="282" priority="1847" stopIfTrue="1">
      <formula>AND(COUNTIF(#REF!, O195)+COUNTIF(#REF!, O195)&gt;1,NOT(ISBLANK(O195)))</formula>
    </cfRule>
  </conditionalFormatting>
  <conditionalFormatting sqref="O195">
    <cfRule type="duplicateValues" dxfId="281" priority="1846"/>
  </conditionalFormatting>
  <conditionalFormatting sqref="O195">
    <cfRule type="duplicateValues" dxfId="280" priority="1845"/>
  </conditionalFormatting>
  <conditionalFormatting sqref="O195">
    <cfRule type="duplicateValues" dxfId="279" priority="1844"/>
  </conditionalFormatting>
  <conditionalFormatting sqref="O195">
    <cfRule type="duplicateValues" dxfId="278" priority="1843"/>
  </conditionalFormatting>
  <conditionalFormatting sqref="O195">
    <cfRule type="duplicateValues" dxfId="277" priority="1842"/>
  </conditionalFormatting>
  <conditionalFormatting sqref="O195">
    <cfRule type="duplicateValues" dxfId="276" priority="1841"/>
  </conditionalFormatting>
  <conditionalFormatting sqref="O195">
    <cfRule type="duplicateValues" dxfId="275" priority="1840"/>
  </conditionalFormatting>
  <conditionalFormatting sqref="O195">
    <cfRule type="duplicateValues" dxfId="274" priority="1839"/>
  </conditionalFormatting>
  <conditionalFormatting sqref="O195">
    <cfRule type="duplicateValues" dxfId="273" priority="1838"/>
  </conditionalFormatting>
  <conditionalFormatting sqref="O195">
    <cfRule type="duplicateValues" dxfId="272" priority="1837"/>
  </conditionalFormatting>
  <conditionalFormatting sqref="O195">
    <cfRule type="duplicateValues" dxfId="271" priority="1836"/>
  </conditionalFormatting>
  <conditionalFormatting sqref="O195">
    <cfRule type="duplicateValues" dxfId="270" priority="1835"/>
  </conditionalFormatting>
  <conditionalFormatting sqref="O195">
    <cfRule type="duplicateValues" dxfId="269" priority="1834"/>
  </conditionalFormatting>
  <conditionalFormatting sqref="O195">
    <cfRule type="duplicateValues" dxfId="268" priority="1833"/>
  </conditionalFormatting>
  <conditionalFormatting sqref="O195">
    <cfRule type="duplicateValues" dxfId="267" priority="1832"/>
  </conditionalFormatting>
  <conditionalFormatting sqref="O195">
    <cfRule type="duplicateValues" dxfId="266" priority="1831"/>
  </conditionalFormatting>
  <conditionalFormatting sqref="O195">
    <cfRule type="duplicateValues" dxfId="265" priority="1830"/>
  </conditionalFormatting>
  <conditionalFormatting sqref="O195">
    <cfRule type="duplicateValues" dxfId="264" priority="1829"/>
  </conditionalFormatting>
  <conditionalFormatting sqref="O195">
    <cfRule type="duplicateValues" dxfId="263" priority="1828"/>
  </conditionalFormatting>
  <conditionalFormatting sqref="O195">
    <cfRule type="duplicateValues" dxfId="262" priority="1827"/>
  </conditionalFormatting>
  <conditionalFormatting sqref="O195">
    <cfRule type="duplicateValues" dxfId="261" priority="1826"/>
  </conditionalFormatting>
  <conditionalFormatting sqref="O195">
    <cfRule type="duplicateValues" dxfId="260" priority="1825"/>
  </conditionalFormatting>
  <conditionalFormatting sqref="O195">
    <cfRule type="duplicateValues" dxfId="259" priority="1824"/>
  </conditionalFormatting>
  <conditionalFormatting sqref="O195">
    <cfRule type="duplicateValues" dxfId="258" priority="1823"/>
  </conditionalFormatting>
  <conditionalFormatting sqref="O195">
    <cfRule type="duplicateValues" dxfId="257" priority="1822"/>
  </conditionalFormatting>
  <conditionalFormatting sqref="O195">
    <cfRule type="duplicateValues" dxfId="256" priority="1821"/>
  </conditionalFormatting>
  <conditionalFormatting sqref="O195">
    <cfRule type="duplicateValues" dxfId="255" priority="1820"/>
  </conditionalFormatting>
  <conditionalFormatting sqref="O195">
    <cfRule type="duplicateValues" dxfId="254" priority="1819"/>
  </conditionalFormatting>
  <conditionalFormatting sqref="O195">
    <cfRule type="duplicateValues" dxfId="253" priority="1818"/>
  </conditionalFormatting>
  <conditionalFormatting sqref="O196">
    <cfRule type="expression" dxfId="252" priority="1817" stopIfTrue="1">
      <formula>AND(COUNTIF(#REF!, O196)&gt;1,NOT(ISBLANK(O196)))</formula>
    </cfRule>
  </conditionalFormatting>
  <conditionalFormatting sqref="O196">
    <cfRule type="expression" dxfId="251" priority="1816" stopIfTrue="1">
      <formula>AND(COUNTIF(#REF!, O196)+COUNTIF(#REF!, O196)&gt;1,NOT(ISBLANK(O196)))</formula>
    </cfRule>
  </conditionalFormatting>
  <conditionalFormatting sqref="O196">
    <cfRule type="duplicateValues" dxfId="250" priority="1815"/>
  </conditionalFormatting>
  <conditionalFormatting sqref="O196">
    <cfRule type="duplicateValues" dxfId="249" priority="1814"/>
  </conditionalFormatting>
  <conditionalFormatting sqref="O196">
    <cfRule type="duplicateValues" dxfId="248" priority="1813"/>
  </conditionalFormatting>
  <conditionalFormatting sqref="O196">
    <cfRule type="duplicateValues" dxfId="247" priority="1812"/>
  </conditionalFormatting>
  <conditionalFormatting sqref="O196">
    <cfRule type="duplicateValues" dxfId="246" priority="1811"/>
  </conditionalFormatting>
  <conditionalFormatting sqref="O196">
    <cfRule type="duplicateValues" dxfId="245" priority="1810"/>
  </conditionalFormatting>
  <conditionalFormatting sqref="O196">
    <cfRule type="duplicateValues" dxfId="244" priority="1809"/>
  </conditionalFormatting>
  <conditionalFormatting sqref="O196">
    <cfRule type="duplicateValues" dxfId="243" priority="1808"/>
  </conditionalFormatting>
  <conditionalFormatting sqref="O196">
    <cfRule type="duplicateValues" dxfId="242" priority="1807"/>
  </conditionalFormatting>
  <conditionalFormatting sqref="O196">
    <cfRule type="duplicateValues" dxfId="241" priority="1806"/>
  </conditionalFormatting>
  <conditionalFormatting sqref="O196">
    <cfRule type="duplicateValues" dxfId="240" priority="1805"/>
  </conditionalFormatting>
  <conditionalFormatting sqref="O196">
    <cfRule type="duplicateValues" dxfId="239" priority="1804"/>
  </conditionalFormatting>
  <conditionalFormatting sqref="O196">
    <cfRule type="duplicateValues" dxfId="238" priority="1803"/>
  </conditionalFormatting>
  <conditionalFormatting sqref="O196">
    <cfRule type="duplicateValues" dxfId="237" priority="1802"/>
  </conditionalFormatting>
  <conditionalFormatting sqref="O196">
    <cfRule type="duplicateValues" dxfId="236" priority="1801"/>
  </conditionalFormatting>
  <conditionalFormatting sqref="O196">
    <cfRule type="duplicateValues" dxfId="235" priority="1800"/>
  </conditionalFormatting>
  <conditionalFormatting sqref="O196">
    <cfRule type="duplicateValues" dxfId="234" priority="1799"/>
  </conditionalFormatting>
  <conditionalFormatting sqref="O196">
    <cfRule type="duplicateValues" dxfId="233" priority="1798"/>
  </conditionalFormatting>
  <conditionalFormatting sqref="O196">
    <cfRule type="duplicateValues" dxfId="232" priority="1797"/>
  </conditionalFormatting>
  <conditionalFormatting sqref="O196">
    <cfRule type="duplicateValues" dxfId="231" priority="1796"/>
  </conditionalFormatting>
  <conditionalFormatting sqref="O196">
    <cfRule type="duplicateValues" dxfId="230" priority="1795"/>
  </conditionalFormatting>
  <conditionalFormatting sqref="O196">
    <cfRule type="duplicateValues" dxfId="229" priority="1794"/>
  </conditionalFormatting>
  <conditionalFormatting sqref="O196">
    <cfRule type="duplicateValues" dxfId="228" priority="1793"/>
  </conditionalFormatting>
  <conditionalFormatting sqref="O197">
    <cfRule type="duplicateValues" dxfId="227" priority="1792"/>
  </conditionalFormatting>
  <conditionalFormatting sqref="O197">
    <cfRule type="duplicateValues" dxfId="226" priority="1791"/>
  </conditionalFormatting>
  <conditionalFormatting sqref="O197">
    <cfRule type="expression" dxfId="225" priority="1790" stopIfTrue="1">
      <formula>AND(COUNTIF(#REF!, O197)&gt;1,NOT(ISBLANK(O197)))</formula>
    </cfRule>
  </conditionalFormatting>
  <conditionalFormatting sqref="O197">
    <cfRule type="expression" dxfId="224" priority="1789" stopIfTrue="1">
      <formula>AND(COUNTIF(#REF!, O197)+COUNTIF(#REF!, O197)&gt;1,NOT(ISBLANK(O197)))</formula>
    </cfRule>
  </conditionalFormatting>
  <conditionalFormatting sqref="O197">
    <cfRule type="duplicateValues" dxfId="223" priority="1788"/>
  </conditionalFormatting>
  <conditionalFormatting sqref="O197">
    <cfRule type="expression" dxfId="222" priority="1787" stopIfTrue="1">
      <formula>AND(COUNTIF(#REF!, O197)&gt;1,NOT(ISBLANK(O197)))</formula>
    </cfRule>
  </conditionalFormatting>
  <conditionalFormatting sqref="O197">
    <cfRule type="expression" dxfId="221" priority="1786" stopIfTrue="1">
      <formula>AND(COUNTIF(#REF!, O197)+COUNTIF(#REF!, O197)&gt;1,NOT(ISBLANK(O197)))</formula>
    </cfRule>
  </conditionalFormatting>
  <conditionalFormatting sqref="O197">
    <cfRule type="duplicateValues" dxfId="220" priority="1785"/>
  </conditionalFormatting>
  <conditionalFormatting sqref="O197">
    <cfRule type="duplicateValues" dxfId="219" priority="1784"/>
  </conditionalFormatting>
  <conditionalFormatting sqref="O197">
    <cfRule type="duplicateValues" dxfId="218" priority="1783"/>
  </conditionalFormatting>
  <conditionalFormatting sqref="O197">
    <cfRule type="duplicateValues" dxfId="217" priority="1782"/>
  </conditionalFormatting>
  <conditionalFormatting sqref="O197">
    <cfRule type="duplicateValues" dxfId="216" priority="1781"/>
  </conditionalFormatting>
  <conditionalFormatting sqref="O197">
    <cfRule type="duplicateValues" dxfId="215" priority="1780"/>
  </conditionalFormatting>
  <conditionalFormatting sqref="O197">
    <cfRule type="duplicateValues" dxfId="214" priority="1779"/>
  </conditionalFormatting>
  <conditionalFormatting sqref="O197">
    <cfRule type="duplicateValues" dxfId="213" priority="1778"/>
  </conditionalFormatting>
  <conditionalFormatting sqref="O197">
    <cfRule type="duplicateValues" dxfId="212" priority="1777"/>
  </conditionalFormatting>
  <conditionalFormatting sqref="O197">
    <cfRule type="duplicateValues" dxfId="211" priority="1776"/>
  </conditionalFormatting>
  <conditionalFormatting sqref="O197">
    <cfRule type="duplicateValues" dxfId="210" priority="1775"/>
  </conditionalFormatting>
  <conditionalFormatting sqref="O197">
    <cfRule type="duplicateValues" dxfId="209" priority="1774"/>
  </conditionalFormatting>
  <conditionalFormatting sqref="O197">
    <cfRule type="duplicateValues" dxfId="208" priority="1773"/>
  </conditionalFormatting>
  <conditionalFormatting sqref="O197">
    <cfRule type="duplicateValues" dxfId="207" priority="1772"/>
  </conditionalFormatting>
  <conditionalFormatting sqref="O197">
    <cfRule type="duplicateValues" dxfId="206" priority="1771"/>
  </conditionalFormatting>
  <conditionalFormatting sqref="O197">
    <cfRule type="duplicateValues" dxfId="205" priority="1770"/>
  </conditionalFormatting>
  <conditionalFormatting sqref="O197">
    <cfRule type="duplicateValues" dxfId="204" priority="1769"/>
  </conditionalFormatting>
  <conditionalFormatting sqref="O198">
    <cfRule type="duplicateValues" dxfId="203" priority="1768"/>
  </conditionalFormatting>
  <conditionalFormatting sqref="O198">
    <cfRule type="duplicateValues" dxfId="202" priority="1767"/>
  </conditionalFormatting>
  <conditionalFormatting sqref="O198">
    <cfRule type="duplicateValues" dxfId="201" priority="1766"/>
  </conditionalFormatting>
  <conditionalFormatting sqref="O198">
    <cfRule type="duplicateValues" dxfId="200" priority="1765"/>
  </conditionalFormatting>
  <conditionalFormatting sqref="O198">
    <cfRule type="duplicateValues" dxfId="199" priority="1764"/>
  </conditionalFormatting>
  <conditionalFormatting sqref="O198">
    <cfRule type="duplicateValues" dxfId="198" priority="1763"/>
  </conditionalFormatting>
  <conditionalFormatting sqref="O198">
    <cfRule type="duplicateValues" dxfId="197" priority="1762"/>
  </conditionalFormatting>
  <conditionalFormatting sqref="O198">
    <cfRule type="duplicateValues" dxfId="196" priority="1761"/>
  </conditionalFormatting>
  <conditionalFormatting sqref="O198">
    <cfRule type="duplicateValues" dxfId="195" priority="1760"/>
  </conditionalFormatting>
  <conditionalFormatting sqref="O198">
    <cfRule type="duplicateValues" dxfId="194" priority="1759"/>
  </conditionalFormatting>
  <conditionalFormatting sqref="O198">
    <cfRule type="duplicateValues" dxfId="193" priority="1758"/>
  </conditionalFormatting>
  <conditionalFormatting sqref="O198">
    <cfRule type="duplicateValues" dxfId="192" priority="1757"/>
  </conditionalFormatting>
  <conditionalFormatting sqref="O198">
    <cfRule type="duplicateValues" dxfId="191" priority="1756"/>
  </conditionalFormatting>
  <conditionalFormatting sqref="O199">
    <cfRule type="duplicateValues" dxfId="190" priority="1755"/>
  </conditionalFormatting>
  <conditionalFormatting sqref="O199">
    <cfRule type="duplicateValues" dxfId="189" priority="1754"/>
  </conditionalFormatting>
  <conditionalFormatting sqref="O199">
    <cfRule type="duplicateValues" dxfId="188" priority="1753"/>
  </conditionalFormatting>
  <conditionalFormatting sqref="O199">
    <cfRule type="duplicateValues" dxfId="187" priority="1752"/>
  </conditionalFormatting>
  <conditionalFormatting sqref="O199">
    <cfRule type="duplicateValues" dxfId="186" priority="1751"/>
  </conditionalFormatting>
  <conditionalFormatting sqref="O199">
    <cfRule type="duplicateValues" dxfId="185" priority="1750"/>
  </conditionalFormatting>
  <conditionalFormatting sqref="O199">
    <cfRule type="duplicateValues" dxfId="184" priority="1749"/>
  </conditionalFormatting>
  <conditionalFormatting sqref="O199">
    <cfRule type="duplicateValues" dxfId="183" priority="1748"/>
  </conditionalFormatting>
  <conditionalFormatting sqref="O199">
    <cfRule type="duplicateValues" dxfId="182" priority="1747"/>
  </conditionalFormatting>
  <conditionalFormatting sqref="O199">
    <cfRule type="duplicateValues" dxfId="181" priority="1746"/>
  </conditionalFormatting>
  <conditionalFormatting sqref="O199">
    <cfRule type="duplicateValues" dxfId="180" priority="1745"/>
  </conditionalFormatting>
  <conditionalFormatting sqref="O199">
    <cfRule type="duplicateValues" dxfId="179" priority="1744"/>
  </conditionalFormatting>
  <conditionalFormatting sqref="O199">
    <cfRule type="duplicateValues" dxfId="178" priority="1743"/>
  </conditionalFormatting>
  <conditionalFormatting sqref="O199">
    <cfRule type="duplicateValues" dxfId="177" priority="1742"/>
  </conditionalFormatting>
  <conditionalFormatting sqref="O199">
    <cfRule type="duplicateValues" dxfId="176" priority="1741"/>
  </conditionalFormatting>
  <conditionalFormatting sqref="O199">
    <cfRule type="duplicateValues" dxfId="175" priority="1740"/>
  </conditionalFormatting>
  <conditionalFormatting sqref="O199">
    <cfRule type="duplicateValues" dxfId="174" priority="1739"/>
  </conditionalFormatting>
  <conditionalFormatting sqref="O199">
    <cfRule type="duplicateValues" dxfId="173" priority="1738"/>
  </conditionalFormatting>
  <conditionalFormatting sqref="O199">
    <cfRule type="duplicateValues" dxfId="172" priority="1737"/>
  </conditionalFormatting>
  <conditionalFormatting sqref="O199">
    <cfRule type="duplicateValues" dxfId="171" priority="1736"/>
  </conditionalFormatting>
  <conditionalFormatting sqref="O199">
    <cfRule type="duplicateValues" dxfId="170" priority="1735"/>
  </conditionalFormatting>
  <conditionalFormatting sqref="O199">
    <cfRule type="duplicateValues" dxfId="169" priority="1734"/>
  </conditionalFormatting>
  <conditionalFormatting sqref="O199">
    <cfRule type="duplicateValues" dxfId="168" priority="1733"/>
  </conditionalFormatting>
  <conditionalFormatting sqref="O199">
    <cfRule type="duplicateValues" dxfId="167" priority="1732"/>
  </conditionalFormatting>
  <conditionalFormatting sqref="O199">
    <cfRule type="duplicateValues" dxfId="166" priority="1731"/>
  </conditionalFormatting>
  <conditionalFormatting sqref="O199">
    <cfRule type="duplicateValues" dxfId="165" priority="1730"/>
  </conditionalFormatting>
  <conditionalFormatting sqref="O199">
    <cfRule type="duplicateValues" dxfId="164" priority="1729"/>
  </conditionalFormatting>
  <conditionalFormatting sqref="O199">
    <cfRule type="duplicateValues" dxfId="163" priority="1728"/>
  </conditionalFormatting>
  <conditionalFormatting sqref="O199">
    <cfRule type="duplicateValues" dxfId="162" priority="1727"/>
  </conditionalFormatting>
  <conditionalFormatting sqref="O199">
    <cfRule type="duplicateValues" dxfId="161" priority="1726"/>
  </conditionalFormatting>
  <conditionalFormatting sqref="O199">
    <cfRule type="duplicateValues" dxfId="160" priority="1725"/>
  </conditionalFormatting>
  <conditionalFormatting sqref="O199">
    <cfRule type="duplicateValues" dxfId="159" priority="1724"/>
  </conditionalFormatting>
  <conditionalFormatting sqref="O199">
    <cfRule type="duplicateValues" dxfId="158" priority="1723"/>
  </conditionalFormatting>
  <conditionalFormatting sqref="O199">
    <cfRule type="duplicateValues" dxfId="157" priority="1722"/>
  </conditionalFormatting>
  <conditionalFormatting sqref="O199">
    <cfRule type="duplicateValues" dxfId="156" priority="1721"/>
  </conditionalFormatting>
  <conditionalFormatting sqref="O199">
    <cfRule type="duplicateValues" dxfId="155" priority="1720"/>
  </conditionalFormatting>
  <conditionalFormatting sqref="O199">
    <cfRule type="duplicateValues" dxfId="154" priority="1719"/>
  </conditionalFormatting>
  <conditionalFormatting sqref="O199">
    <cfRule type="duplicateValues" dxfId="153" priority="1718"/>
  </conditionalFormatting>
  <conditionalFormatting sqref="O199">
    <cfRule type="duplicateValues" dxfId="152" priority="1717"/>
  </conditionalFormatting>
  <conditionalFormatting sqref="O199">
    <cfRule type="duplicateValues" dxfId="151" priority="1716"/>
  </conditionalFormatting>
  <conditionalFormatting sqref="O199">
    <cfRule type="duplicateValues" dxfId="150" priority="1715"/>
  </conditionalFormatting>
  <conditionalFormatting sqref="O199">
    <cfRule type="duplicateValues" dxfId="149" priority="1714"/>
  </conditionalFormatting>
  <conditionalFormatting sqref="O199">
    <cfRule type="duplicateValues" dxfId="148" priority="1713"/>
  </conditionalFormatting>
  <conditionalFormatting sqref="O199">
    <cfRule type="duplicateValues" dxfId="147" priority="1712"/>
  </conditionalFormatting>
  <conditionalFormatting sqref="O199">
    <cfRule type="duplicateValues" dxfId="146" priority="1711"/>
  </conditionalFormatting>
  <conditionalFormatting sqref="O199">
    <cfRule type="duplicateValues" dxfId="145" priority="1710"/>
  </conditionalFormatting>
  <conditionalFormatting sqref="O199">
    <cfRule type="duplicateValues" dxfId="144" priority="1709"/>
  </conditionalFormatting>
  <conditionalFormatting sqref="O200">
    <cfRule type="duplicateValues" dxfId="143" priority="1708"/>
  </conditionalFormatting>
  <conditionalFormatting sqref="O200">
    <cfRule type="duplicateValues" dxfId="142" priority="1707"/>
  </conditionalFormatting>
  <conditionalFormatting sqref="O200">
    <cfRule type="duplicateValues" dxfId="141" priority="1706"/>
  </conditionalFormatting>
  <conditionalFormatting sqref="O200">
    <cfRule type="duplicateValues" dxfId="140" priority="1705"/>
  </conditionalFormatting>
  <conditionalFormatting sqref="O200">
    <cfRule type="duplicateValues" dxfId="139" priority="1704"/>
  </conditionalFormatting>
  <conditionalFormatting sqref="O200">
    <cfRule type="duplicateValues" dxfId="138" priority="1703"/>
  </conditionalFormatting>
  <conditionalFormatting sqref="O200">
    <cfRule type="expression" dxfId="137" priority="1702" stopIfTrue="1">
      <formula>AND(COUNTIF(#REF!, O200)&gt;1,NOT(ISBLANK(O200)))</formula>
    </cfRule>
  </conditionalFormatting>
  <conditionalFormatting sqref="O200">
    <cfRule type="expression" dxfId="136" priority="1701" stopIfTrue="1">
      <formula>AND(COUNTIF(#REF!, O200)+COUNTIF(#REF!, O200)&gt;1,NOT(ISBLANK(O200)))</formula>
    </cfRule>
  </conditionalFormatting>
  <conditionalFormatting sqref="O200">
    <cfRule type="duplicateValues" dxfId="135" priority="1700"/>
  </conditionalFormatting>
  <conditionalFormatting sqref="O200">
    <cfRule type="duplicateValues" dxfId="134" priority="1699"/>
  </conditionalFormatting>
  <conditionalFormatting sqref="O200">
    <cfRule type="duplicateValues" dxfId="133" priority="1698"/>
  </conditionalFormatting>
  <conditionalFormatting sqref="O200">
    <cfRule type="duplicateValues" dxfId="132" priority="1697"/>
  </conditionalFormatting>
  <conditionalFormatting sqref="O200">
    <cfRule type="duplicateValues" dxfId="131" priority="1696"/>
  </conditionalFormatting>
  <conditionalFormatting sqref="O200">
    <cfRule type="duplicateValues" dxfId="130" priority="1695"/>
  </conditionalFormatting>
  <conditionalFormatting sqref="O200">
    <cfRule type="duplicateValues" dxfId="129" priority="1694"/>
  </conditionalFormatting>
  <conditionalFormatting sqref="O201">
    <cfRule type="duplicateValues" dxfId="128" priority="1693"/>
  </conditionalFormatting>
  <conditionalFormatting sqref="O201">
    <cfRule type="duplicateValues" dxfId="127" priority="1692"/>
  </conditionalFormatting>
  <conditionalFormatting sqref="O201">
    <cfRule type="duplicateValues" dxfId="126" priority="1691"/>
  </conditionalFormatting>
  <conditionalFormatting sqref="O201">
    <cfRule type="duplicateValues" dxfId="125" priority="1690"/>
  </conditionalFormatting>
  <conditionalFormatting sqref="O201">
    <cfRule type="duplicateValues" dxfId="124" priority="1689"/>
  </conditionalFormatting>
  <conditionalFormatting sqref="O201">
    <cfRule type="duplicateValues" dxfId="123" priority="1688"/>
  </conditionalFormatting>
  <conditionalFormatting sqref="O201">
    <cfRule type="duplicateValues" dxfId="122" priority="1687"/>
  </conditionalFormatting>
  <conditionalFormatting sqref="O201">
    <cfRule type="duplicateValues" dxfId="121" priority="1686"/>
  </conditionalFormatting>
  <conditionalFormatting sqref="O201">
    <cfRule type="duplicateValues" dxfId="120" priority="1685"/>
  </conditionalFormatting>
  <conditionalFormatting sqref="O201">
    <cfRule type="duplicateValues" dxfId="119" priority="1684"/>
  </conditionalFormatting>
  <conditionalFormatting sqref="O201">
    <cfRule type="duplicateValues" dxfId="118" priority="1683"/>
  </conditionalFormatting>
  <conditionalFormatting sqref="O201">
    <cfRule type="duplicateValues" dxfId="117" priority="1682"/>
  </conditionalFormatting>
  <conditionalFormatting sqref="O201">
    <cfRule type="duplicateValues" dxfId="116" priority="1681"/>
  </conditionalFormatting>
  <conditionalFormatting sqref="O201">
    <cfRule type="duplicateValues" dxfId="115" priority="1680"/>
  </conditionalFormatting>
  <conditionalFormatting sqref="O201">
    <cfRule type="duplicateValues" dxfId="114" priority="1679"/>
  </conditionalFormatting>
  <conditionalFormatting sqref="O201">
    <cfRule type="duplicateValues" dxfId="113" priority="1678"/>
  </conditionalFormatting>
  <conditionalFormatting sqref="O201">
    <cfRule type="expression" dxfId="112" priority="1677" stopIfTrue="1">
      <formula>AND(COUNTIF(#REF!, O201)&gt;1,NOT(ISBLANK(O201)))</formula>
    </cfRule>
  </conditionalFormatting>
  <conditionalFormatting sqref="O201">
    <cfRule type="expression" dxfId="111" priority="1676" stopIfTrue="1">
      <formula>AND(COUNTIF(#REF!, O201)+COUNTIF(#REF!, O201)&gt;1,NOT(ISBLANK(O201)))</formula>
    </cfRule>
  </conditionalFormatting>
  <conditionalFormatting sqref="O201">
    <cfRule type="duplicateValues" dxfId="110" priority="1675"/>
  </conditionalFormatting>
  <conditionalFormatting sqref="O202">
    <cfRule type="expression" dxfId="109" priority="1674" stopIfTrue="1">
      <formula>AND(COUNTIF(#REF!, O202)&gt;1,NOT(ISBLANK(O202)))</formula>
    </cfRule>
  </conditionalFormatting>
  <conditionalFormatting sqref="O202">
    <cfRule type="expression" dxfId="108" priority="1673" stopIfTrue="1">
      <formula>AND(COUNTIF(#REF!, O202)+COUNTIF(#REF!, O202)&gt;1,NOT(ISBLANK(O202)))</formula>
    </cfRule>
  </conditionalFormatting>
  <conditionalFormatting sqref="O202">
    <cfRule type="duplicateValues" dxfId="107" priority="1672"/>
  </conditionalFormatting>
  <conditionalFormatting sqref="O202">
    <cfRule type="expression" dxfId="106" priority="1671" stopIfTrue="1">
      <formula>AND(COUNTIF(#REF!, O202)&gt;1,NOT(ISBLANK(O202)))</formula>
    </cfRule>
  </conditionalFormatting>
  <conditionalFormatting sqref="O202">
    <cfRule type="expression" dxfId="105" priority="1670" stopIfTrue="1">
      <formula>AND(COUNTIF(#REF!, O202)+COUNTIF(#REF!, O202)&gt;1,NOT(ISBLANK(O202)))</formula>
    </cfRule>
  </conditionalFormatting>
  <conditionalFormatting sqref="O202">
    <cfRule type="duplicateValues" dxfId="104" priority="1669"/>
  </conditionalFormatting>
  <conditionalFormatting sqref="O202">
    <cfRule type="expression" dxfId="103" priority="1668" stopIfTrue="1">
      <formula>AND(COUNTIF(#REF!, O202)&gt;1,NOT(ISBLANK(O202)))</formula>
    </cfRule>
  </conditionalFormatting>
  <conditionalFormatting sqref="O202">
    <cfRule type="expression" dxfId="102" priority="1667" stopIfTrue="1">
      <formula>AND(COUNTIF(#REF!, O202)+COUNTIF(#REF!, O202)&gt;1,NOT(ISBLANK(O202)))</formula>
    </cfRule>
  </conditionalFormatting>
  <conditionalFormatting sqref="O202">
    <cfRule type="duplicateValues" dxfId="101" priority="1666"/>
  </conditionalFormatting>
  <conditionalFormatting sqref="O202">
    <cfRule type="duplicateValues" dxfId="100" priority="1665"/>
  </conditionalFormatting>
  <conditionalFormatting sqref="O202">
    <cfRule type="duplicateValues" dxfId="99" priority="1664"/>
  </conditionalFormatting>
  <conditionalFormatting sqref="O202">
    <cfRule type="duplicateValues" dxfId="98" priority="1663"/>
  </conditionalFormatting>
  <conditionalFormatting sqref="O202">
    <cfRule type="duplicateValues" dxfId="97" priority="1662"/>
  </conditionalFormatting>
  <conditionalFormatting sqref="O202">
    <cfRule type="duplicateValues" dxfId="96" priority="1661"/>
  </conditionalFormatting>
  <conditionalFormatting sqref="O202">
    <cfRule type="duplicateValues" dxfId="95" priority="1660"/>
  </conditionalFormatting>
  <conditionalFormatting sqref="O202">
    <cfRule type="duplicateValues" dxfId="94" priority="1659"/>
  </conditionalFormatting>
  <conditionalFormatting sqref="O202">
    <cfRule type="duplicateValues" dxfId="93" priority="1658"/>
  </conditionalFormatting>
  <conditionalFormatting sqref="O202">
    <cfRule type="duplicateValues" dxfId="92" priority="1657"/>
  </conditionalFormatting>
  <conditionalFormatting sqref="O202">
    <cfRule type="duplicateValues" dxfId="91" priority="1656"/>
  </conditionalFormatting>
  <conditionalFormatting sqref="O202">
    <cfRule type="duplicateValues" dxfId="90" priority="1655"/>
  </conditionalFormatting>
  <conditionalFormatting sqref="O202">
    <cfRule type="duplicateValues" dxfId="89" priority="1654"/>
  </conditionalFormatting>
  <conditionalFormatting sqref="O202">
    <cfRule type="duplicateValues" dxfId="88" priority="1653"/>
  </conditionalFormatting>
  <conditionalFormatting sqref="O202">
    <cfRule type="duplicateValues" dxfId="87" priority="1652"/>
  </conditionalFormatting>
  <conditionalFormatting sqref="O202">
    <cfRule type="duplicateValues" dxfId="86" priority="1651"/>
  </conditionalFormatting>
  <conditionalFormatting sqref="O202">
    <cfRule type="duplicateValues" dxfId="85" priority="1650"/>
  </conditionalFormatting>
  <conditionalFormatting sqref="O202">
    <cfRule type="duplicateValues" dxfId="84" priority="1649"/>
  </conditionalFormatting>
  <conditionalFormatting sqref="O202">
    <cfRule type="duplicateValues" dxfId="83" priority="1648"/>
  </conditionalFormatting>
  <conditionalFormatting sqref="O202">
    <cfRule type="duplicateValues" dxfId="82" priority="1647"/>
  </conditionalFormatting>
  <conditionalFormatting sqref="O202">
    <cfRule type="duplicateValues" dxfId="81" priority="1646"/>
  </conditionalFormatting>
  <conditionalFormatting sqref="O202">
    <cfRule type="duplicateValues" dxfId="80" priority="1645"/>
  </conditionalFormatting>
  <conditionalFormatting sqref="O204">
    <cfRule type="duplicateValues" dxfId="79" priority="1644"/>
  </conditionalFormatting>
  <conditionalFormatting sqref="O204">
    <cfRule type="duplicateValues" dxfId="78" priority="1643"/>
  </conditionalFormatting>
  <conditionalFormatting sqref="O204">
    <cfRule type="expression" dxfId="77" priority="1642" stopIfTrue="1">
      <formula>AND(COUNTIF(#REF!, O204)&gt;1,NOT(ISBLANK(O204)))</formula>
    </cfRule>
  </conditionalFormatting>
  <conditionalFormatting sqref="O204">
    <cfRule type="expression" dxfId="76" priority="1641" stopIfTrue="1">
      <formula>AND(COUNTIF(#REF!, O204)+COUNTIF(#REF!, O204)&gt;1,NOT(ISBLANK(O204)))</formula>
    </cfRule>
  </conditionalFormatting>
  <conditionalFormatting sqref="O204">
    <cfRule type="duplicateValues" dxfId="75" priority="1640"/>
  </conditionalFormatting>
  <conditionalFormatting sqref="O204">
    <cfRule type="expression" dxfId="74" priority="1639" stopIfTrue="1">
      <formula>AND(COUNTIF(#REF!, O204)&gt;1,NOT(ISBLANK(O204)))</formula>
    </cfRule>
  </conditionalFormatting>
  <conditionalFormatting sqref="O204">
    <cfRule type="expression" dxfId="73" priority="1638" stopIfTrue="1">
      <formula>AND(COUNTIF(#REF!, O204)+COUNTIF(#REF!, O204)&gt;1,NOT(ISBLANK(O204)))</formula>
    </cfRule>
  </conditionalFormatting>
  <conditionalFormatting sqref="O204">
    <cfRule type="duplicateValues" dxfId="72" priority="1637"/>
  </conditionalFormatting>
  <conditionalFormatting sqref="O204">
    <cfRule type="expression" dxfId="71" priority="1636" stopIfTrue="1">
      <formula>AND(COUNTIF(#REF!, O204)&gt;1,NOT(ISBLANK(O204)))</formula>
    </cfRule>
  </conditionalFormatting>
  <conditionalFormatting sqref="O204">
    <cfRule type="expression" dxfId="70" priority="1635" stopIfTrue="1">
      <formula>AND(COUNTIF(#REF!, O204)+COUNTIF(#REF!, O204)&gt;1,NOT(ISBLANK(O204)))</formula>
    </cfRule>
  </conditionalFormatting>
  <conditionalFormatting sqref="O204">
    <cfRule type="duplicateValues" dxfId="69" priority="1634"/>
  </conditionalFormatting>
  <conditionalFormatting sqref="O204">
    <cfRule type="expression" dxfId="68" priority="1633" stopIfTrue="1">
      <formula>AND(COUNTIF(#REF!, O204)&gt;1,NOT(ISBLANK(O204)))</formula>
    </cfRule>
  </conditionalFormatting>
  <conditionalFormatting sqref="O204">
    <cfRule type="expression" dxfId="67" priority="1632" stopIfTrue="1">
      <formula>AND(COUNTIF(#REF!, O204)+COUNTIF(#REF!, O204)&gt;1,NOT(ISBLANK(O204)))</formula>
    </cfRule>
  </conditionalFormatting>
  <conditionalFormatting sqref="O204">
    <cfRule type="duplicateValues" dxfId="66" priority="1631"/>
  </conditionalFormatting>
  <conditionalFormatting sqref="O204">
    <cfRule type="duplicateValues" dxfId="65" priority="1630"/>
  </conditionalFormatting>
  <conditionalFormatting sqref="O204">
    <cfRule type="duplicateValues" dxfId="64" priority="1629"/>
  </conditionalFormatting>
  <conditionalFormatting sqref="O204">
    <cfRule type="duplicateValues" dxfId="63" priority="1628"/>
  </conditionalFormatting>
  <conditionalFormatting sqref="O204">
    <cfRule type="duplicateValues" dxfId="62" priority="1627"/>
  </conditionalFormatting>
  <conditionalFormatting sqref="O204">
    <cfRule type="duplicateValues" dxfId="61" priority="1626"/>
  </conditionalFormatting>
  <conditionalFormatting sqref="O204">
    <cfRule type="duplicateValues" dxfId="60" priority="1625"/>
  </conditionalFormatting>
  <conditionalFormatting sqref="O204">
    <cfRule type="duplicateValues" dxfId="59" priority="1624"/>
  </conditionalFormatting>
  <conditionalFormatting sqref="O204">
    <cfRule type="duplicateValues" dxfId="58" priority="1623"/>
  </conditionalFormatting>
  <conditionalFormatting sqref="O204">
    <cfRule type="duplicateValues" dxfId="57" priority="1622"/>
  </conditionalFormatting>
  <conditionalFormatting sqref="O204">
    <cfRule type="duplicateValues" dxfId="56" priority="1621"/>
  </conditionalFormatting>
  <conditionalFormatting sqref="O204">
    <cfRule type="duplicateValues" dxfId="55" priority="1620"/>
  </conditionalFormatting>
  <conditionalFormatting sqref="O204">
    <cfRule type="duplicateValues" dxfId="54" priority="1619"/>
  </conditionalFormatting>
  <conditionalFormatting sqref="O204">
    <cfRule type="duplicateValues" dxfId="53" priority="1618"/>
  </conditionalFormatting>
  <conditionalFormatting sqref="O204">
    <cfRule type="duplicateValues" dxfId="52" priority="1617"/>
  </conditionalFormatting>
  <conditionalFormatting sqref="O204">
    <cfRule type="duplicateValues" dxfId="51" priority="1616"/>
  </conditionalFormatting>
  <conditionalFormatting sqref="O204">
    <cfRule type="duplicateValues" dxfId="50" priority="1615"/>
  </conditionalFormatting>
  <conditionalFormatting sqref="O204">
    <cfRule type="duplicateValues" dxfId="49" priority="1614"/>
  </conditionalFormatting>
  <conditionalFormatting sqref="O204">
    <cfRule type="duplicateValues" dxfId="48" priority="1613"/>
  </conditionalFormatting>
  <conditionalFormatting sqref="O204">
    <cfRule type="duplicateValues" dxfId="47" priority="1612"/>
  </conditionalFormatting>
  <conditionalFormatting sqref="O204">
    <cfRule type="duplicateValues" dxfId="46" priority="1611"/>
  </conditionalFormatting>
  <conditionalFormatting sqref="O229 O223:O226">
    <cfRule type="duplicateValues" dxfId="45" priority="19269"/>
  </conditionalFormatting>
  <conditionalFormatting sqref="O223:O226">
    <cfRule type="duplicateValues" dxfId="44" priority="19272"/>
  </conditionalFormatting>
  <conditionalFormatting sqref="O228:O229 O223:O226">
    <cfRule type="duplicateValues" dxfId="43" priority="19278"/>
  </conditionalFormatting>
  <conditionalFormatting sqref="O189">
    <cfRule type="duplicateValues" dxfId="42" priority="1610"/>
  </conditionalFormatting>
  <conditionalFormatting sqref="O189">
    <cfRule type="duplicateValues" dxfId="41" priority="1609"/>
  </conditionalFormatting>
  <conditionalFormatting sqref="O189">
    <cfRule type="duplicateValues" dxfId="40" priority="1608"/>
  </conditionalFormatting>
  <conditionalFormatting sqref="O189">
    <cfRule type="duplicateValues" dxfId="39" priority="1607"/>
  </conditionalFormatting>
  <conditionalFormatting sqref="O133:O136">
    <cfRule type="expression" dxfId="38" priority="242" stopIfTrue="1">
      <formula>AND(COUNTIF(#REF!, O133)&gt;1,NOT(ISBLANK(O133)))</formula>
    </cfRule>
  </conditionalFormatting>
  <conditionalFormatting sqref="O133:O136">
    <cfRule type="expression" dxfId="37" priority="241" stopIfTrue="1">
      <formula>AND(COUNTIF(#REF!, O133)+COUNTIF(#REF!, O133)&gt;1,NOT(ISBLANK(O133)))</formula>
    </cfRule>
  </conditionalFormatting>
  <conditionalFormatting sqref="O133:O136">
    <cfRule type="duplicateValues" dxfId="36" priority="243"/>
  </conditionalFormatting>
  <conditionalFormatting sqref="O139">
    <cfRule type="expression" dxfId="35" priority="238" stopIfTrue="1">
      <formula>AND(COUNTIF(#REF!, O139)&gt;1,NOT(ISBLANK(O139)))</formula>
    </cfRule>
  </conditionalFormatting>
  <conditionalFormatting sqref="O138">
    <cfRule type="duplicateValues" dxfId="34" priority="237"/>
  </conditionalFormatting>
  <conditionalFormatting sqref="O139">
    <cfRule type="duplicateValues" dxfId="33" priority="239"/>
  </conditionalFormatting>
  <conditionalFormatting sqref="O138:O139">
    <cfRule type="duplicateValues" dxfId="32" priority="240"/>
  </conditionalFormatting>
  <conditionalFormatting sqref="O146:O147">
    <cfRule type="duplicateValues" dxfId="31" priority="234"/>
  </conditionalFormatting>
  <conditionalFormatting sqref="O146:O147">
    <cfRule type="duplicateValues" dxfId="30" priority="235"/>
  </conditionalFormatting>
  <conditionalFormatting sqref="O146:O147">
    <cfRule type="duplicateValues" dxfId="29" priority="236"/>
  </conditionalFormatting>
  <conditionalFormatting sqref="O118">
    <cfRule type="duplicateValues" dxfId="28" priority="213"/>
  </conditionalFormatting>
  <conditionalFormatting sqref="O119">
    <cfRule type="expression" dxfId="27" priority="211" stopIfTrue="1">
      <formula>AND(COUNTIF(#REF!, O119)&gt;1,NOT(ISBLANK(O119)))</formula>
    </cfRule>
  </conditionalFormatting>
  <conditionalFormatting sqref="O119">
    <cfRule type="expression" dxfId="26" priority="210" stopIfTrue="1">
      <formula>AND(COUNTIF(#REF!, O119)+COUNTIF(#REF!, O119)&gt;1,NOT(ISBLANK(O119)))</formula>
    </cfRule>
  </conditionalFormatting>
  <conditionalFormatting sqref="O119">
    <cfRule type="duplicateValues" dxfId="25" priority="212"/>
  </conditionalFormatting>
  <conditionalFormatting sqref="O207:O210">
    <cfRule type="duplicateValues" dxfId="24" priority="19285"/>
  </conditionalFormatting>
  <conditionalFormatting sqref="D196">
    <cfRule type="expression" dxfId="23" priority="165" stopIfTrue="1">
      <formula>AND(COUNTIF(#REF!, D196)+COUNTIF($B$93:$B$94, D196)+COUNTIF($B$55:$B$64, D196)+COUNTIF($B$70:$B$73, D196)+COUNTIF($B$83:$B$83, D196)+COUNTIF(#REF!, D196)&gt;1,NOT(ISBLANK(D196)))</formula>
    </cfRule>
  </conditionalFormatting>
  <conditionalFormatting sqref="O67">
    <cfRule type="expression" dxfId="22" priority="30" stopIfTrue="1">
      <formula>AND(COUNTIF(#REF!, O67)&gt;1,NOT(ISBLANK(O67)))</formula>
    </cfRule>
  </conditionalFormatting>
  <conditionalFormatting sqref="O67">
    <cfRule type="expression" dxfId="21" priority="29" stopIfTrue="1">
      <formula>AND(COUNTIF(#REF!, O67)+COUNTIF(#REF!, O67)&gt;1,NOT(ISBLANK(O67)))</formula>
    </cfRule>
  </conditionalFormatting>
  <conditionalFormatting sqref="O67">
    <cfRule type="duplicateValues" dxfId="20" priority="28"/>
  </conditionalFormatting>
  <conditionalFormatting sqref="O68">
    <cfRule type="expression" dxfId="19" priority="27" stopIfTrue="1">
      <formula>AND(COUNTIF(#REF!, O68)&gt;1,NOT(ISBLANK(O68)))</formula>
    </cfRule>
  </conditionalFormatting>
  <conditionalFormatting sqref="O68">
    <cfRule type="expression" dxfId="18" priority="26" stopIfTrue="1">
      <formula>AND(COUNTIF(#REF!, O68)+COUNTIF(#REF!, O68)&gt;1,NOT(ISBLANK(O68)))</formula>
    </cfRule>
  </conditionalFormatting>
  <conditionalFormatting sqref="O68">
    <cfRule type="duplicateValues" dxfId="17" priority="25"/>
  </conditionalFormatting>
  <conditionalFormatting sqref="O69">
    <cfRule type="expression" dxfId="16" priority="24" stopIfTrue="1">
      <formula>AND(COUNTIF(#REF!, O69)&gt;1,NOT(ISBLANK(O69)))</formula>
    </cfRule>
  </conditionalFormatting>
  <conditionalFormatting sqref="O69">
    <cfRule type="expression" dxfId="15" priority="23" stopIfTrue="1">
      <formula>AND(COUNTIF(#REF!, O69)+COUNTIF(#REF!, O69)&gt;1,NOT(ISBLANK(O69)))</formula>
    </cfRule>
  </conditionalFormatting>
  <conditionalFormatting sqref="O69">
    <cfRule type="duplicateValues" dxfId="14" priority="22"/>
  </conditionalFormatting>
  <conditionalFormatting sqref="O6">
    <cfRule type="expression" dxfId="13" priority="10" stopIfTrue="1">
      <formula>AND(COUNTIF(#REF!, O6)&gt;1,NOT(ISBLANK(O6)))</formula>
    </cfRule>
  </conditionalFormatting>
  <conditionalFormatting sqref="O6">
    <cfRule type="expression" dxfId="12" priority="9" stopIfTrue="1">
      <formula>AND(COUNTIF(#REF!, O6)+COUNTIF(#REF!, O6)&gt;1,NOT(ISBLANK(O6)))</formula>
    </cfRule>
  </conditionalFormatting>
  <conditionalFormatting sqref="O6">
    <cfRule type="duplicateValues" dxfId="11" priority="11"/>
  </conditionalFormatting>
  <conditionalFormatting sqref="O27">
    <cfRule type="duplicateValues" dxfId="10" priority="6"/>
  </conditionalFormatting>
  <conditionalFormatting sqref="O27">
    <cfRule type="duplicateValues" dxfId="9" priority="7"/>
  </conditionalFormatting>
  <conditionalFormatting sqref="O27">
    <cfRule type="duplicateValues" dxfId="8" priority="8"/>
  </conditionalFormatting>
  <conditionalFormatting sqref="O31">
    <cfRule type="expression" dxfId="7" priority="4" stopIfTrue="1">
      <formula>AND(COUNTIF(#REF!, O31)&gt;1,NOT(ISBLANK(O31)))</formula>
    </cfRule>
  </conditionalFormatting>
  <conditionalFormatting sqref="O31">
    <cfRule type="expression" dxfId="6" priority="3" stopIfTrue="1">
      <formula>AND(COUNTIF(#REF!, O31)+COUNTIF(#REF!, O31)&gt;1,NOT(ISBLANK(O31)))</formula>
    </cfRule>
  </conditionalFormatting>
  <conditionalFormatting sqref="O31">
    <cfRule type="duplicateValues" dxfId="5" priority="5"/>
  </conditionalFormatting>
  <conditionalFormatting sqref="D565:D574">
    <cfRule type="expression" dxfId="4" priority="19286" stopIfTrue="1">
      <formula>AND(COUNTIF($C$283:$C$283, D565)+COUNTIF($B$5:$B$16, D565)+COUNTIF($B$19:$B$31, D565)&gt;1,NOT(ISBLANK(D565)))</formula>
    </cfRule>
  </conditionalFormatting>
  <conditionalFormatting sqref="D643">
    <cfRule type="expression" dxfId="3" priority="19287" stopIfTrue="1">
      <formula>AND(COUNTIF($C$287:$C$301, D643)+COUNTIF($B$266:$B$266, D643)+COUNTIF($B$303:$B$304, D643)&gt;1,NOT(ISBLANK(D643)))</formula>
    </cfRule>
  </conditionalFormatting>
  <conditionalFormatting sqref="D565:D574">
    <cfRule type="expression" dxfId="2" priority="19289" stopIfTrue="1">
      <formula>AND(COUNTIF($B$599:$B$599, D565)+COUNTIF($C$283:$C$283, D565)+COUNTIF($B$52:$B$52, D565)+COUNTIF($B$20:$B$32, D565)+COUNTIF($B$5:$B$15, D565)+COUNTIF($B$54:$B$61, D565)+COUNTIF($B$63:$B$67, D565)+COUNTIF(#REF!, D565)&gt;1,NOT(ISBLANK(D565)))</formula>
    </cfRule>
  </conditionalFormatting>
  <conditionalFormatting sqref="O39">
    <cfRule type="duplicateValues" dxfId="1" priority="1"/>
  </conditionalFormatting>
  <conditionalFormatting sqref="O39">
    <cfRule type="duplicateValues" dxfId="0" priority="2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KQHDKD Thang 07</vt:lpstr>
      <vt:lpstr>Chi Phi</vt:lpstr>
      <vt:lpstr>nguyen vat lieu kho</vt:lpstr>
      <vt:lpstr>nhap hang tuoi song</vt:lpstr>
      <vt:lpstr>dien -nuoc</vt:lpstr>
      <vt:lpstr>BKE</vt:lpstr>
    </vt:vector>
  </TitlesOfParts>
  <Company>56-Nguyen Thai Binh-Quan 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bienhoa</cp:lastModifiedBy>
  <cp:lastPrinted>2016-02-19T04:57:13Z</cp:lastPrinted>
  <dcterms:created xsi:type="dcterms:W3CDTF">2014-07-26T08:20:17Z</dcterms:created>
  <dcterms:modified xsi:type="dcterms:W3CDTF">2017-11-30T06:27:09Z</dcterms:modified>
</cp:coreProperties>
</file>