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390" windowWidth="13080" windowHeight="7590" activeTab="3"/>
  </bookViews>
  <sheets>
    <sheet name="KQHDKD Thang 12" sheetId="25" r:id="rId1"/>
    <sheet name="Chi Phi" sheetId="26" r:id="rId2"/>
    <sheet name="nguyen vat lieu kho" sheetId="1" r:id="rId3"/>
    <sheet name="kho hang tuan" sheetId="31" r:id="rId4"/>
    <sheet name="nhap hang tuoi song" sheetId="20" r:id="rId5"/>
    <sheet name="HANG TUOI SONG HANG NGAY" sheetId="32" r:id="rId6"/>
    <sheet name="dien -nuoc" sheetId="19" r:id="rId7"/>
    <sheet name="BKE" sheetId="29" r:id="rId8"/>
    <sheet name="Sheet1" sheetId="30" r:id="rId9"/>
  </sheets>
  <externalReferences>
    <externalReference r:id="rId10"/>
  </externalReferences>
  <definedNames>
    <definedName name="__CON1" localSheetId="7">#REF!</definedName>
    <definedName name="__CON1" localSheetId="5">#REF!</definedName>
    <definedName name="__CON1" localSheetId="3">#REF!</definedName>
    <definedName name="__CON1">#REF!</definedName>
    <definedName name="__CON2" localSheetId="7">#REF!</definedName>
    <definedName name="__CON2" localSheetId="5">#REF!</definedName>
    <definedName name="__CON2" localSheetId="3">#REF!</definedName>
    <definedName name="__CON2">#REF!</definedName>
    <definedName name="__NET2" localSheetId="7">#REF!</definedName>
    <definedName name="__NET2" localSheetId="5">#REF!</definedName>
    <definedName name="__NET2" localSheetId="3">#REF!</definedName>
    <definedName name="__NET2">#REF!</definedName>
    <definedName name="_1">#N/A</definedName>
    <definedName name="_1000A01">#N/A</definedName>
    <definedName name="_2">#N/A</definedName>
    <definedName name="_CON1" localSheetId="7">#REF!</definedName>
    <definedName name="_CON1" localSheetId="5">#REF!</definedName>
    <definedName name="_CON1" localSheetId="3">#REF!</definedName>
    <definedName name="_CON1">#REF!</definedName>
    <definedName name="_CON2" localSheetId="7">#REF!</definedName>
    <definedName name="_CON2" localSheetId="5">#REF!</definedName>
    <definedName name="_CON2" localSheetId="3">#REF!</definedName>
    <definedName name="_CON2">#REF!</definedName>
    <definedName name="_xlnm._FilterDatabase" localSheetId="7" hidden="1">BKE!$A$517:$U$927</definedName>
    <definedName name="_xlnm._FilterDatabase" localSheetId="3" hidden="1">'kho hang tuan'!$H$1:$H$409</definedName>
    <definedName name="_xlnm._FilterDatabase" localSheetId="2" hidden="1">'nguyen vat lieu kho'!$H$1:$H$429</definedName>
    <definedName name="_NET2" localSheetId="7">#REF!</definedName>
    <definedName name="_NET2" localSheetId="5">#REF!</definedName>
    <definedName name="_NET2" localSheetId="3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7">#REF!</definedName>
    <definedName name="AA" localSheetId="5">#REF!</definedName>
    <definedName name="AA" localSheetId="3">#REF!</definedName>
    <definedName name="AA">#REF!</definedName>
    <definedName name="All_Item" localSheetId="7">#REF!</definedName>
    <definedName name="All_Item" localSheetId="5">#REF!</definedName>
    <definedName name="All_Item" localSheetId="3">#REF!</definedName>
    <definedName name="All_Item">#REF!</definedName>
    <definedName name="ALPIN">#N/A</definedName>
    <definedName name="ALPJYOU">#N/A</definedName>
    <definedName name="ALPTOI">#N/A</definedName>
    <definedName name="BB" localSheetId="7">#REF!</definedName>
    <definedName name="BB" localSheetId="5">#REF!</definedName>
    <definedName name="BB" localSheetId="3">#REF!</definedName>
    <definedName name="BB">#REF!</definedName>
    <definedName name="BOQ" localSheetId="7">#REF!</definedName>
    <definedName name="BOQ" localSheetId="5">#REF!</definedName>
    <definedName name="BOQ" localSheetId="3">#REF!</definedName>
    <definedName name="BOQ">#REF!</definedName>
    <definedName name="BVCISUMMARY" localSheetId="7">#REF!</definedName>
    <definedName name="BVCISUMMARY" localSheetId="5">#REF!</definedName>
    <definedName name="BVCISUMMARY" localSheetId="3">#REF!</definedName>
    <definedName name="BVCISUMMARY">#REF!</definedName>
    <definedName name="Category_All" localSheetId="7">#REF!</definedName>
    <definedName name="Category_All" localSheetId="5">#REF!</definedName>
    <definedName name="Category_All" localSheetId="3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7">#REF!</definedName>
    <definedName name="COMMON" localSheetId="5">#REF!</definedName>
    <definedName name="COMMON" localSheetId="3">#REF!</definedName>
    <definedName name="COMMON">#REF!</definedName>
    <definedName name="CON_EQP_COS" localSheetId="7">#REF!</definedName>
    <definedName name="CON_EQP_COS" localSheetId="5">#REF!</definedName>
    <definedName name="CON_EQP_COS" localSheetId="3">#REF!</definedName>
    <definedName name="CON_EQP_COS">#REF!</definedName>
    <definedName name="CON_EQP_COST" localSheetId="7">#REF!</definedName>
    <definedName name="CON_EQP_COST" localSheetId="5">#REF!</definedName>
    <definedName name="CON_EQP_COST" localSheetId="3">#REF!</definedName>
    <definedName name="CON_EQP_COST">#REF!</definedName>
    <definedName name="CONST_EQ" localSheetId="7">#REF!</definedName>
    <definedName name="CONST_EQ" localSheetId="5">#REF!</definedName>
    <definedName name="CONST_EQ" localSheetId="3">#REF!</definedName>
    <definedName name="CONST_EQ">#REF!</definedName>
    <definedName name="COVER" localSheetId="7">#REF!</definedName>
    <definedName name="COVER" localSheetId="5">#REF!</definedName>
    <definedName name="COVER" localSheetId="3">#REF!</definedName>
    <definedName name="COVER">#REF!</definedName>
    <definedName name="CRITINST" localSheetId="7">#REF!</definedName>
    <definedName name="CRITINST" localSheetId="5">#REF!</definedName>
    <definedName name="CRITINST" localSheetId="3">#REF!</definedName>
    <definedName name="CRITINST">#REF!</definedName>
    <definedName name="CRITPURC" localSheetId="7">#REF!</definedName>
    <definedName name="CRITPURC" localSheetId="5">#REF!</definedName>
    <definedName name="CRITPURC" localSheetId="3">#REF!</definedName>
    <definedName name="CRITPURC">#REF!</definedName>
    <definedName name="CS_10" localSheetId="7">#REF!</definedName>
    <definedName name="CS_10" localSheetId="5">#REF!</definedName>
    <definedName name="CS_10" localSheetId="3">#REF!</definedName>
    <definedName name="CS_10">#REF!</definedName>
    <definedName name="CS_100" localSheetId="7">#REF!</definedName>
    <definedName name="CS_100" localSheetId="5">#REF!</definedName>
    <definedName name="CS_100" localSheetId="3">#REF!</definedName>
    <definedName name="CS_100">#REF!</definedName>
    <definedName name="CS_10S" localSheetId="7">#REF!</definedName>
    <definedName name="CS_10S" localSheetId="5">#REF!</definedName>
    <definedName name="CS_10S" localSheetId="3">#REF!</definedName>
    <definedName name="CS_10S">#REF!</definedName>
    <definedName name="CS_120" localSheetId="7">#REF!</definedName>
    <definedName name="CS_120" localSheetId="5">#REF!</definedName>
    <definedName name="CS_120" localSheetId="3">#REF!</definedName>
    <definedName name="CS_120">#REF!</definedName>
    <definedName name="CS_140" localSheetId="7">#REF!</definedName>
    <definedName name="CS_140" localSheetId="5">#REF!</definedName>
    <definedName name="CS_140" localSheetId="3">#REF!</definedName>
    <definedName name="CS_140">#REF!</definedName>
    <definedName name="CS_160" localSheetId="7">#REF!</definedName>
    <definedName name="CS_160" localSheetId="5">#REF!</definedName>
    <definedName name="CS_160" localSheetId="3">#REF!</definedName>
    <definedName name="CS_160">#REF!</definedName>
    <definedName name="CS_20" localSheetId="7">#REF!</definedName>
    <definedName name="CS_20" localSheetId="5">#REF!</definedName>
    <definedName name="CS_20" localSheetId="3">#REF!</definedName>
    <definedName name="CS_20">#REF!</definedName>
    <definedName name="CS_30" localSheetId="7">#REF!</definedName>
    <definedName name="CS_30" localSheetId="5">#REF!</definedName>
    <definedName name="CS_30" localSheetId="3">#REF!</definedName>
    <definedName name="CS_30">#REF!</definedName>
    <definedName name="CS_40" localSheetId="7">#REF!</definedName>
    <definedName name="CS_40" localSheetId="5">#REF!</definedName>
    <definedName name="CS_40" localSheetId="3">#REF!</definedName>
    <definedName name="CS_40">#REF!</definedName>
    <definedName name="CS_40S" localSheetId="7">#REF!</definedName>
    <definedName name="CS_40S" localSheetId="5">#REF!</definedName>
    <definedName name="CS_40S" localSheetId="3">#REF!</definedName>
    <definedName name="CS_40S">#REF!</definedName>
    <definedName name="CS_5S" localSheetId="7">#REF!</definedName>
    <definedName name="CS_5S" localSheetId="5">#REF!</definedName>
    <definedName name="CS_5S" localSheetId="3">#REF!</definedName>
    <definedName name="CS_5S">#REF!</definedName>
    <definedName name="CS_60" localSheetId="7">#REF!</definedName>
    <definedName name="CS_60" localSheetId="5">#REF!</definedName>
    <definedName name="CS_60" localSheetId="3">#REF!</definedName>
    <definedName name="CS_60">#REF!</definedName>
    <definedName name="CS_80" localSheetId="7">#REF!</definedName>
    <definedName name="CS_80" localSheetId="5">#REF!</definedName>
    <definedName name="CS_80" localSheetId="3">#REF!</definedName>
    <definedName name="CS_80">#REF!</definedName>
    <definedName name="CS_80S" localSheetId="7">#REF!</definedName>
    <definedName name="CS_80S" localSheetId="5">#REF!</definedName>
    <definedName name="CS_80S" localSheetId="3">#REF!</definedName>
    <definedName name="CS_80S">#REF!</definedName>
    <definedName name="CS_STD" localSheetId="7">#REF!</definedName>
    <definedName name="CS_STD" localSheetId="5">#REF!</definedName>
    <definedName name="CS_STD" localSheetId="3">#REF!</definedName>
    <definedName name="CS_STD">#REF!</definedName>
    <definedName name="CS_XS" localSheetId="7">#REF!</definedName>
    <definedName name="CS_XS" localSheetId="5">#REF!</definedName>
    <definedName name="CS_XS" localSheetId="3">#REF!</definedName>
    <definedName name="CS_XS">#REF!</definedName>
    <definedName name="CS_XXS" localSheetId="7">#REF!</definedName>
    <definedName name="CS_XXS" localSheetId="5">#REF!</definedName>
    <definedName name="CS_XXS" localSheetId="3">#REF!</definedName>
    <definedName name="CS_XXS">#REF!</definedName>
    <definedName name="CURRENCY" localSheetId="7">#REF!</definedName>
    <definedName name="CURRENCY" localSheetId="5">#REF!</definedName>
    <definedName name="CURRENCY" localSheetId="3">#REF!</definedName>
    <definedName name="CURRENCY">#REF!</definedName>
    <definedName name="D_7101A_B" localSheetId="7">#REF!</definedName>
    <definedName name="D_7101A_B" localSheetId="5">#REF!</definedName>
    <definedName name="D_7101A_B" localSheetId="3">#REF!</definedName>
    <definedName name="D_7101A_B">#REF!</definedName>
    <definedName name="_xlnm.Database" localSheetId="7">#REF!</definedName>
    <definedName name="_xlnm.Database" localSheetId="5">#REF!</definedName>
    <definedName name="_xlnm.Database" localSheetId="3">#REF!</definedName>
    <definedName name="_xlnm.Database">#REF!</definedName>
    <definedName name="DSUMDATA" localSheetId="7">#REF!</definedName>
    <definedName name="DSUMDATA" localSheetId="5">#REF!</definedName>
    <definedName name="DSUMDATA" localSheetId="3">#REF!</definedName>
    <definedName name="DSUMDATA">#REF!</definedName>
    <definedName name="End_1" localSheetId="7">#REF!</definedName>
    <definedName name="End_1" localSheetId="5">#REF!</definedName>
    <definedName name="End_1" localSheetId="3">#REF!</definedName>
    <definedName name="End_1">#REF!</definedName>
    <definedName name="End_10" localSheetId="7">#REF!</definedName>
    <definedName name="End_10" localSheetId="5">#REF!</definedName>
    <definedName name="End_10" localSheetId="3">#REF!</definedName>
    <definedName name="End_10">#REF!</definedName>
    <definedName name="End_11" localSheetId="7">#REF!</definedName>
    <definedName name="End_11" localSheetId="5">#REF!</definedName>
    <definedName name="End_11" localSheetId="3">#REF!</definedName>
    <definedName name="End_11">#REF!</definedName>
    <definedName name="End_12" localSheetId="7">#REF!</definedName>
    <definedName name="End_12" localSheetId="5">#REF!</definedName>
    <definedName name="End_12" localSheetId="3">#REF!</definedName>
    <definedName name="End_12">#REF!</definedName>
    <definedName name="End_13" localSheetId="7">#REF!</definedName>
    <definedName name="End_13" localSheetId="5">#REF!</definedName>
    <definedName name="End_13" localSheetId="3">#REF!</definedName>
    <definedName name="End_13">#REF!</definedName>
    <definedName name="End_2" localSheetId="7">#REF!</definedName>
    <definedName name="End_2" localSheetId="5">#REF!</definedName>
    <definedName name="End_2" localSheetId="3">#REF!</definedName>
    <definedName name="End_2">#REF!</definedName>
    <definedName name="End_3" localSheetId="7">#REF!</definedName>
    <definedName name="End_3" localSheetId="5">#REF!</definedName>
    <definedName name="End_3" localSheetId="3">#REF!</definedName>
    <definedName name="End_3">#REF!</definedName>
    <definedName name="End_4" localSheetId="7">#REF!</definedName>
    <definedName name="End_4" localSheetId="5">#REF!</definedName>
    <definedName name="End_4" localSheetId="3">#REF!</definedName>
    <definedName name="End_4">#REF!</definedName>
    <definedName name="End_5" localSheetId="7">#REF!</definedName>
    <definedName name="End_5" localSheetId="5">#REF!</definedName>
    <definedName name="End_5" localSheetId="3">#REF!</definedName>
    <definedName name="End_5">#REF!</definedName>
    <definedName name="End_6" localSheetId="7">#REF!</definedName>
    <definedName name="End_6" localSheetId="5">#REF!</definedName>
    <definedName name="End_6" localSheetId="3">#REF!</definedName>
    <definedName name="End_6">#REF!</definedName>
    <definedName name="End_7" localSheetId="7">#REF!</definedName>
    <definedName name="End_7" localSheetId="5">#REF!</definedName>
    <definedName name="End_7" localSheetId="3">#REF!</definedName>
    <definedName name="End_7">#REF!</definedName>
    <definedName name="End_8" localSheetId="7">#REF!</definedName>
    <definedName name="End_8" localSheetId="5">#REF!</definedName>
    <definedName name="End_8" localSheetId="3">#REF!</definedName>
    <definedName name="End_8">#REF!</definedName>
    <definedName name="End_9" localSheetId="7">#REF!</definedName>
    <definedName name="End_9" localSheetId="5">#REF!</definedName>
    <definedName name="End_9" localSheetId="3">#REF!</definedName>
    <definedName name="End_9">#REF!</definedName>
    <definedName name="FACTOR" localSheetId="7">#REF!</definedName>
    <definedName name="FACTOR" localSheetId="5">#REF!</definedName>
    <definedName name="FACTOR" localSheetId="3">#REF!</definedName>
    <definedName name="FACTOR">#REF!</definedName>
    <definedName name="HOME_MANP" localSheetId="7">#REF!</definedName>
    <definedName name="HOME_MANP" localSheetId="5">#REF!</definedName>
    <definedName name="HOME_MANP" localSheetId="3">#REF!</definedName>
    <definedName name="HOME_MANP">#REF!</definedName>
    <definedName name="HOMEOFFICE_COST" localSheetId="7">#REF!</definedName>
    <definedName name="HOMEOFFICE_COST" localSheetId="5">#REF!</definedName>
    <definedName name="HOMEOFFICE_COST" localSheetId="3">#REF!</definedName>
    <definedName name="HOMEOFFICE_COST">#REF!</definedName>
    <definedName name="IDLAB_COST" localSheetId="7">#REF!</definedName>
    <definedName name="IDLAB_COST" localSheetId="5">#REF!</definedName>
    <definedName name="IDLAB_COST" localSheetId="3">#REF!</definedName>
    <definedName name="IDLAB_COST">#REF!</definedName>
    <definedName name="IND_LAB" localSheetId="7">#REF!</definedName>
    <definedName name="IND_LAB" localSheetId="5">#REF!</definedName>
    <definedName name="IND_LAB" localSheetId="3">#REF!</definedName>
    <definedName name="IND_LAB">#REF!</definedName>
    <definedName name="INDMANP" localSheetId="7">#REF!</definedName>
    <definedName name="INDMANP" localSheetId="5">#REF!</definedName>
    <definedName name="INDMANP" localSheetId="3">#REF!</definedName>
    <definedName name="INDMANP">#REF!</definedName>
    <definedName name="MAJ_CON_EQP" localSheetId="7">#REF!</definedName>
    <definedName name="MAJ_CON_EQP" localSheetId="5">#REF!</definedName>
    <definedName name="MAJ_CON_EQP" localSheetId="3">#REF!</definedName>
    <definedName name="MAJ_CON_EQP">#REF!</definedName>
    <definedName name="MG_A" localSheetId="7">#REF!</definedName>
    <definedName name="MG_A" localSheetId="5">#REF!</definedName>
    <definedName name="MG_A" localSheetId="3">#REF!</definedName>
    <definedName name="MG_A">#REF!</definedName>
    <definedName name="NET" localSheetId="7">#REF!</definedName>
    <definedName name="NET" localSheetId="5">#REF!</definedName>
    <definedName name="NET" localSheetId="3">#REF!</definedName>
    <definedName name="NET">#REF!</definedName>
    <definedName name="NET_1" localSheetId="7">#REF!</definedName>
    <definedName name="NET_1" localSheetId="5">#REF!</definedName>
    <definedName name="NET_1" localSheetId="3">#REF!</definedName>
    <definedName name="NET_1">#REF!</definedName>
    <definedName name="NET_ANA" localSheetId="7">#REF!</definedName>
    <definedName name="NET_ANA" localSheetId="5">#REF!</definedName>
    <definedName name="NET_ANA" localSheetId="3">#REF!</definedName>
    <definedName name="NET_ANA">#REF!</definedName>
    <definedName name="NET_ANA_1" localSheetId="7">#REF!</definedName>
    <definedName name="NET_ANA_1" localSheetId="5">#REF!</definedName>
    <definedName name="NET_ANA_1" localSheetId="3">#REF!</definedName>
    <definedName name="NET_ANA_1">#REF!</definedName>
    <definedName name="NET_ANA_2" localSheetId="7">#REF!</definedName>
    <definedName name="NET_ANA_2" localSheetId="5">#REF!</definedName>
    <definedName name="NET_ANA_2" localSheetId="3">#REF!</definedName>
    <definedName name="NET_ANA_2">#REF!</definedName>
    <definedName name="PRICE" localSheetId="7">#REF!</definedName>
    <definedName name="PRICE" localSheetId="5">#REF!</definedName>
    <definedName name="PRICE" localSheetId="3">#REF!</definedName>
    <definedName name="PRICE">#REF!</definedName>
    <definedName name="PRICE1" localSheetId="7">#REF!</definedName>
    <definedName name="PRICE1" localSheetId="5">#REF!</definedName>
    <definedName name="PRICE1" localSheetId="3">#REF!</definedName>
    <definedName name="PRICE1">#REF!</definedName>
    <definedName name="_xlnm.Print_Area" localSheetId="7">#REF!</definedName>
    <definedName name="_xlnm.Print_Area" localSheetId="5">#REF!</definedName>
    <definedName name="_xlnm.Print_Area" localSheetId="3">#REF!</definedName>
    <definedName name="_xlnm.Print_Area">#REF!</definedName>
    <definedName name="_xlnm.Print_Titles" localSheetId="7">#REF!</definedName>
    <definedName name="_xlnm.Print_Titles" localSheetId="5">#REF!</definedName>
    <definedName name="_xlnm.Print_Titles" localSheetId="3">#REF!</definedName>
    <definedName name="_xlnm.Print_Titles">#REF!</definedName>
    <definedName name="Print_Titles_MI" localSheetId="7">#REF!</definedName>
    <definedName name="Print_Titles_MI" localSheetId="5">#REF!</definedName>
    <definedName name="Print_Titles_MI" localSheetId="3">#REF!</definedName>
    <definedName name="Print_Titles_MI">#REF!</definedName>
    <definedName name="PRINTA" localSheetId="7">#REF!</definedName>
    <definedName name="PRINTA" localSheetId="5">#REF!</definedName>
    <definedName name="PRINTA" localSheetId="3">#REF!</definedName>
    <definedName name="PRINTA">#REF!</definedName>
    <definedName name="PRINTB" localSheetId="7">#REF!</definedName>
    <definedName name="PRINTB" localSheetId="5">#REF!</definedName>
    <definedName name="PRINTB" localSheetId="3">#REF!</definedName>
    <definedName name="PRINTB">#REF!</definedName>
    <definedName name="PRINTC" localSheetId="7">#REF!</definedName>
    <definedName name="PRINTC" localSheetId="5">#REF!</definedName>
    <definedName name="PRINTC" localSheetId="3">#REF!</definedName>
    <definedName name="PRINTC">#REF!</definedName>
    <definedName name="PROPOSAL" localSheetId="7">#REF!</definedName>
    <definedName name="PROPOSAL" localSheetId="5">#REF!</definedName>
    <definedName name="PROPOSAL" localSheetId="3">#REF!</definedName>
    <definedName name="PROPOSAL">#REF!</definedName>
    <definedName name="RECOUT">#N/A</definedName>
    <definedName name="RFP003A" localSheetId="7">#REF!</definedName>
    <definedName name="RFP003A" localSheetId="5">#REF!</definedName>
    <definedName name="RFP003A" localSheetId="3">#REF!</definedName>
    <definedName name="RFP003A">#REF!</definedName>
    <definedName name="RFP003B" localSheetId="7">#REF!</definedName>
    <definedName name="RFP003B" localSheetId="5">#REF!</definedName>
    <definedName name="RFP003B" localSheetId="3">#REF!</definedName>
    <definedName name="RFP003B">#REF!</definedName>
    <definedName name="RFP003C" localSheetId="7">#REF!</definedName>
    <definedName name="RFP003C" localSheetId="5">#REF!</definedName>
    <definedName name="RFP003C" localSheetId="3">#REF!</definedName>
    <definedName name="RFP003C">#REF!</definedName>
    <definedName name="RFP003D" localSheetId="7">#REF!</definedName>
    <definedName name="RFP003D" localSheetId="5">#REF!</definedName>
    <definedName name="RFP003D" localSheetId="3">#REF!</definedName>
    <definedName name="RFP003D">#REF!</definedName>
    <definedName name="RFP003E" localSheetId="7">#REF!</definedName>
    <definedName name="RFP003E" localSheetId="5">#REF!</definedName>
    <definedName name="RFP003E" localSheetId="3">#REF!</definedName>
    <definedName name="RFP003E">#REF!</definedName>
    <definedName name="RFP003F" localSheetId="7">#REF!</definedName>
    <definedName name="RFP003F" localSheetId="5">#REF!</definedName>
    <definedName name="RFP003F" localSheetId="3">#REF!</definedName>
    <definedName name="RFP003F">#REF!</definedName>
    <definedName name="SCH" localSheetId="7">#REF!</definedName>
    <definedName name="SCH" localSheetId="5">#REF!</definedName>
    <definedName name="SCH" localSheetId="3">#REF!</definedName>
    <definedName name="SCH">#REF!</definedName>
    <definedName name="SIZE" localSheetId="7">#REF!</definedName>
    <definedName name="SIZE" localSheetId="5">#REF!</definedName>
    <definedName name="SIZE" localSheetId="3">#REF!</definedName>
    <definedName name="SIZE">#REF!</definedName>
    <definedName name="SORT" localSheetId="7">#REF!</definedName>
    <definedName name="SORT" localSheetId="5">#REF!</definedName>
    <definedName name="SORT" localSheetId="3">#REF!</definedName>
    <definedName name="SORT">#REF!</definedName>
    <definedName name="SPEC" localSheetId="7">#REF!</definedName>
    <definedName name="SPEC" localSheetId="5">#REF!</definedName>
    <definedName name="SPEC" localSheetId="3">#REF!</definedName>
    <definedName name="SPEC">#REF!</definedName>
    <definedName name="SPECSUMMARY" localSheetId="7">#REF!</definedName>
    <definedName name="SPECSUMMARY" localSheetId="5">#REF!</definedName>
    <definedName name="SPECSUMMARY" localSheetId="3">#REF!</definedName>
    <definedName name="SPECSUMMARY">#REF!</definedName>
    <definedName name="Start_1" localSheetId="7">#REF!</definedName>
    <definedName name="Start_1" localSheetId="5">#REF!</definedName>
    <definedName name="Start_1" localSheetId="3">#REF!</definedName>
    <definedName name="Start_1">#REF!</definedName>
    <definedName name="Start_10" localSheetId="7">#REF!</definedName>
    <definedName name="Start_10" localSheetId="5">#REF!</definedName>
    <definedName name="Start_10" localSheetId="3">#REF!</definedName>
    <definedName name="Start_10">#REF!</definedName>
    <definedName name="Start_11" localSheetId="7">#REF!</definedName>
    <definedName name="Start_11" localSheetId="5">#REF!</definedName>
    <definedName name="Start_11" localSheetId="3">#REF!</definedName>
    <definedName name="Start_11">#REF!</definedName>
    <definedName name="Start_12" localSheetId="7">#REF!</definedName>
    <definedName name="Start_12" localSheetId="5">#REF!</definedName>
    <definedName name="Start_12" localSheetId="3">#REF!</definedName>
    <definedName name="Start_12">#REF!</definedName>
    <definedName name="Start_13" localSheetId="7">#REF!</definedName>
    <definedName name="Start_13" localSheetId="5">#REF!</definedName>
    <definedName name="Start_13" localSheetId="3">#REF!</definedName>
    <definedName name="Start_13">#REF!</definedName>
    <definedName name="Start_2" localSheetId="7">#REF!</definedName>
    <definedName name="Start_2" localSheetId="5">#REF!</definedName>
    <definedName name="Start_2" localSheetId="3">#REF!</definedName>
    <definedName name="Start_2">#REF!</definedName>
    <definedName name="Start_3" localSheetId="7">#REF!</definedName>
    <definedName name="Start_3" localSheetId="5">#REF!</definedName>
    <definedName name="Start_3" localSheetId="3">#REF!</definedName>
    <definedName name="Start_3">#REF!</definedName>
    <definedName name="Start_4" localSheetId="7">#REF!</definedName>
    <definedName name="Start_4" localSheetId="5">#REF!</definedName>
    <definedName name="Start_4" localSheetId="3">#REF!</definedName>
    <definedName name="Start_4">#REF!</definedName>
    <definedName name="Start_5" localSheetId="7">#REF!</definedName>
    <definedName name="Start_5" localSheetId="5">#REF!</definedName>
    <definedName name="Start_5" localSheetId="3">#REF!</definedName>
    <definedName name="Start_5">#REF!</definedName>
    <definedName name="Start_6" localSheetId="7">#REF!</definedName>
    <definedName name="Start_6" localSheetId="5">#REF!</definedName>
    <definedName name="Start_6" localSheetId="3">#REF!</definedName>
    <definedName name="Start_6">#REF!</definedName>
    <definedName name="Start_7" localSheetId="7">#REF!</definedName>
    <definedName name="Start_7" localSheetId="5">#REF!</definedName>
    <definedName name="Start_7" localSheetId="3">#REF!</definedName>
    <definedName name="Start_7">#REF!</definedName>
    <definedName name="Start_8" localSheetId="7">#REF!</definedName>
    <definedName name="Start_8" localSheetId="5">#REF!</definedName>
    <definedName name="Start_8" localSheetId="3">#REF!</definedName>
    <definedName name="Start_8">#REF!</definedName>
    <definedName name="Start_9" localSheetId="7">#REF!</definedName>
    <definedName name="Start_9" localSheetId="5">#REF!</definedName>
    <definedName name="Start_9" localSheetId="3">#REF!</definedName>
    <definedName name="Start_9">#REF!</definedName>
    <definedName name="SUMMARY" localSheetId="7">#REF!</definedName>
    <definedName name="SUMMARY" localSheetId="5">#REF!</definedName>
    <definedName name="SUMMARY" localSheetId="3">#REF!</definedName>
    <definedName name="SUMMARY">#REF!</definedName>
    <definedName name="THI" localSheetId="7">#REF!</definedName>
    <definedName name="THI" localSheetId="5">#REF!</definedName>
    <definedName name="THI" localSheetId="3">#REF!</definedName>
    <definedName name="THI">#REF!</definedName>
    <definedName name="TITAN" localSheetId="7">#REF!</definedName>
    <definedName name="TITAN" localSheetId="5">#REF!</definedName>
    <definedName name="TITAN" localSheetId="3">#REF!</definedName>
    <definedName name="TITAN">#REF!</definedName>
    <definedName name="TPLRP" localSheetId="7">#REF!</definedName>
    <definedName name="TPLRP" localSheetId="5">#REF!</definedName>
    <definedName name="TPLRP" localSheetId="3">#REF!</definedName>
    <definedName name="TPLRP">#REF!</definedName>
    <definedName name="TRADE2" localSheetId="7">#REF!</definedName>
    <definedName name="TRADE2" localSheetId="5">#REF!</definedName>
    <definedName name="TRADE2" localSheetId="3">#REF!</definedName>
    <definedName name="TRADE2">#REF!</definedName>
    <definedName name="VARIINST" localSheetId="7">#REF!</definedName>
    <definedName name="VARIINST" localSheetId="5">#REF!</definedName>
    <definedName name="VARIINST" localSheetId="3">#REF!</definedName>
    <definedName name="VARIINST">#REF!</definedName>
    <definedName name="VARIPURC" localSheetId="7">#REF!</definedName>
    <definedName name="VARIPURC" localSheetId="5">#REF!</definedName>
    <definedName name="VARIPURC" localSheetId="3">#REF!</definedName>
    <definedName name="VARIPURC">#REF!</definedName>
    <definedName name="W" localSheetId="7">#REF!</definedName>
    <definedName name="W" localSheetId="5">#REF!</definedName>
    <definedName name="W" localSheetId="3">#REF!</definedName>
    <definedName name="W">#REF!</definedName>
    <definedName name="X" localSheetId="7">#REF!</definedName>
    <definedName name="X" localSheetId="5">#REF!</definedName>
    <definedName name="X" localSheetId="3">#REF!</definedName>
    <definedName name="X">#REF!</definedName>
    <definedName name="ZYX" localSheetId="7">#REF!</definedName>
    <definedName name="ZYX" localSheetId="5">#REF!</definedName>
    <definedName name="ZYX" localSheetId="3">#REF!</definedName>
    <definedName name="ZYX">#REF!</definedName>
    <definedName name="ZZZ" localSheetId="7">#REF!</definedName>
    <definedName name="ZZZ" localSheetId="5">#REF!</definedName>
    <definedName name="ZZZ" localSheetId="3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E35" i="32" l="1"/>
  <c r="F35" i="32"/>
  <c r="G35" i="32"/>
  <c r="H35" i="32"/>
  <c r="J35" i="32"/>
  <c r="K35" i="32"/>
  <c r="L35" i="32"/>
  <c r="E14" i="32"/>
  <c r="F14" i="32"/>
  <c r="H14" i="32"/>
  <c r="I14" i="32"/>
  <c r="J14" i="32"/>
  <c r="K14" i="32"/>
  <c r="L14" i="32"/>
  <c r="E11" i="32"/>
  <c r="H11" i="32"/>
  <c r="I11" i="32"/>
  <c r="J11" i="32"/>
  <c r="K11" i="32"/>
  <c r="L11" i="32"/>
  <c r="E5" i="32"/>
  <c r="F5" i="32"/>
  <c r="G5" i="32"/>
  <c r="H5" i="32"/>
  <c r="H36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15" i="20"/>
  <c r="H12" i="20"/>
  <c r="H7" i="20"/>
  <c r="H8" i="20"/>
  <c r="H9" i="20"/>
  <c r="G36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15" i="20"/>
  <c r="G12" i="20"/>
  <c r="G7" i="20"/>
  <c r="G8" i="20"/>
  <c r="G9" i="20"/>
  <c r="G6" i="20"/>
  <c r="L36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15" i="32"/>
  <c r="L12" i="32"/>
  <c r="L7" i="32"/>
  <c r="L8" i="32"/>
  <c r="L9" i="32"/>
  <c r="L10" i="32"/>
  <c r="L6" i="32"/>
  <c r="J36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15" i="32"/>
  <c r="J12" i="32"/>
  <c r="J7" i="32"/>
  <c r="J8" i="32"/>
  <c r="J9" i="32"/>
  <c r="J10" i="32"/>
  <c r="J6" i="32"/>
  <c r="H36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15" i="32"/>
  <c r="H12" i="32"/>
  <c r="H7" i="32"/>
  <c r="H8" i="32"/>
  <c r="H9" i="32"/>
  <c r="H10" i="32"/>
  <c r="H6" i="32"/>
  <c r="F36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15" i="32"/>
  <c r="F12" i="32"/>
  <c r="F7" i="32"/>
  <c r="F8" i="32"/>
  <c r="F9" i="32"/>
  <c r="F10" i="32"/>
  <c r="F6" i="32"/>
  <c r="H6" i="20" s="1"/>
  <c r="L39" i="32"/>
  <c r="J39" i="32"/>
  <c r="I39" i="32"/>
  <c r="L38" i="32"/>
  <c r="K38" i="32"/>
  <c r="J38" i="32"/>
  <c r="I38" i="32"/>
  <c r="I35" i="32"/>
  <c r="D32" i="32"/>
  <c r="D31" i="32"/>
  <c r="D30" i="32"/>
  <c r="D27" i="32"/>
  <c r="D26" i="32"/>
  <c r="D24" i="32"/>
  <c r="D23" i="32"/>
  <c r="D22" i="32"/>
  <c r="D21" i="32"/>
  <c r="D20" i="32"/>
  <c r="D19" i="32"/>
  <c r="D17" i="32"/>
  <c r="D16" i="32"/>
  <c r="D15" i="32"/>
  <c r="G14" i="32"/>
  <c r="D12" i="32"/>
  <c r="G11" i="32"/>
  <c r="D8" i="32"/>
  <c r="D7" i="32"/>
  <c r="I5" i="32"/>
  <c r="D6" i="32"/>
  <c r="K5" i="32"/>
  <c r="F428" i="1"/>
  <c r="K428" i="1"/>
  <c r="E428" i="1"/>
  <c r="H2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5" i="1"/>
  <c r="G408" i="31"/>
  <c r="I408" i="31"/>
  <c r="K408" i="31"/>
  <c r="E408" i="31"/>
  <c r="L209" i="31"/>
  <c r="L210" i="31"/>
  <c r="L211" i="31"/>
  <c r="L212" i="31"/>
  <c r="L213" i="31"/>
  <c r="L215" i="31"/>
  <c r="L216" i="31"/>
  <c r="L217" i="31"/>
  <c r="L220" i="31"/>
  <c r="L221" i="31"/>
  <c r="L222" i="31"/>
  <c r="L223" i="31"/>
  <c r="L226" i="31"/>
  <c r="L227" i="31"/>
  <c r="L229" i="31"/>
  <c r="L231" i="31"/>
  <c r="L232" i="31"/>
  <c r="L234" i="31"/>
  <c r="L237" i="31"/>
  <c r="L239" i="31"/>
  <c r="L240" i="31"/>
  <c r="L241" i="31"/>
  <c r="L242" i="31"/>
  <c r="L243" i="31"/>
  <c r="L244" i="31"/>
  <c r="L245" i="31"/>
  <c r="L246" i="31"/>
  <c r="L249" i="31"/>
  <c r="L250" i="31"/>
  <c r="L255" i="31"/>
  <c r="L256" i="31"/>
  <c r="L260" i="31"/>
  <c r="L261" i="31"/>
  <c r="L263" i="31"/>
  <c r="L264" i="31"/>
  <c r="L266" i="31"/>
  <c r="L267" i="31"/>
  <c r="L268" i="31"/>
  <c r="L269" i="31"/>
  <c r="L270" i="31"/>
  <c r="L271" i="31"/>
  <c r="L273" i="31"/>
  <c r="L275" i="31"/>
  <c r="L276" i="31"/>
  <c r="L279" i="31"/>
  <c r="L296" i="31"/>
  <c r="L297" i="31"/>
  <c r="L330" i="31"/>
  <c r="L331" i="31"/>
  <c r="L332" i="31"/>
  <c r="L333" i="31"/>
  <c r="L335" i="31"/>
  <c r="L336" i="31"/>
  <c r="L341" i="31"/>
  <c r="L343" i="31"/>
  <c r="L344" i="31"/>
  <c r="L349" i="31"/>
  <c r="L350" i="31"/>
  <c r="L351" i="31"/>
  <c r="L353" i="31"/>
  <c r="L355" i="31"/>
  <c r="L356" i="31"/>
  <c r="L365" i="31"/>
  <c r="L366" i="31"/>
  <c r="L367" i="31"/>
  <c r="L368" i="31"/>
  <c r="L371" i="31"/>
  <c r="L372" i="31"/>
  <c r="L373" i="31"/>
  <c r="L374" i="31"/>
  <c r="L379" i="31"/>
  <c r="L380" i="31"/>
  <c r="L381" i="31"/>
  <c r="L382" i="31"/>
  <c r="L383" i="31"/>
  <c r="L384" i="31"/>
  <c r="L385" i="31"/>
  <c r="L386" i="31"/>
  <c r="L387" i="31"/>
  <c r="L388" i="31"/>
  <c r="L389" i="31"/>
  <c r="L390" i="31"/>
  <c r="L391" i="31"/>
  <c r="L392" i="31"/>
  <c r="L398" i="31"/>
  <c r="L400" i="31"/>
  <c r="L401" i="31"/>
  <c r="L403" i="31"/>
  <c r="L407" i="31"/>
  <c r="L14" i="31"/>
  <c r="L15" i="31"/>
  <c r="L16" i="31"/>
  <c r="L26" i="31"/>
  <c r="L29" i="31"/>
  <c r="L30" i="31"/>
  <c r="L49" i="31"/>
  <c r="L50" i="31"/>
  <c r="L51" i="31"/>
  <c r="L53" i="31"/>
  <c r="L54" i="31"/>
  <c r="L56" i="31"/>
  <c r="L57" i="31"/>
  <c r="L60" i="31"/>
  <c r="L65" i="31"/>
  <c r="L74" i="31"/>
  <c r="L85" i="31"/>
  <c r="L86" i="31"/>
  <c r="L88" i="31"/>
  <c r="L92" i="31"/>
  <c r="L93" i="31"/>
  <c r="L94" i="31"/>
  <c r="L95" i="31"/>
  <c r="L100" i="31"/>
  <c r="L101" i="31"/>
  <c r="L106" i="31"/>
  <c r="L107" i="31"/>
  <c r="L110" i="31"/>
  <c r="L112" i="31"/>
  <c r="L113" i="31"/>
  <c r="L115" i="31"/>
  <c r="L116" i="31"/>
  <c r="L117" i="31"/>
  <c r="L118" i="31"/>
  <c r="L119" i="31"/>
  <c r="L121" i="31"/>
  <c r="L126" i="31"/>
  <c r="L132" i="31"/>
  <c r="L134" i="31"/>
  <c r="L135" i="31"/>
  <c r="L136" i="31"/>
  <c r="L137" i="31"/>
  <c r="L138" i="31"/>
  <c r="L143" i="31"/>
  <c r="L144" i="31"/>
  <c r="L147" i="31"/>
  <c r="L148" i="31"/>
  <c r="L150" i="31"/>
  <c r="L151" i="31"/>
  <c r="L159" i="31"/>
  <c r="L161" i="31"/>
  <c r="L172" i="31"/>
  <c r="L173" i="31"/>
  <c r="L174" i="31"/>
  <c r="L175" i="31"/>
  <c r="L181" i="31"/>
  <c r="L182" i="31"/>
  <c r="L188" i="31"/>
  <c r="L189" i="31"/>
  <c r="L201" i="31"/>
  <c r="L202" i="31"/>
  <c r="L203" i="31"/>
  <c r="L204" i="31"/>
  <c r="J407" i="31"/>
  <c r="J403" i="31"/>
  <c r="J401" i="31"/>
  <c r="J400" i="31"/>
  <c r="J398" i="31"/>
  <c r="J392" i="31"/>
  <c r="J391" i="31"/>
  <c r="J390" i="31"/>
  <c r="J389" i="31"/>
  <c r="J388" i="31"/>
  <c r="J387" i="31"/>
  <c r="J386" i="31"/>
  <c r="J385" i="31"/>
  <c r="J384" i="31"/>
  <c r="J383" i="31"/>
  <c r="J382" i="31"/>
  <c r="J381" i="31"/>
  <c r="J380" i="31"/>
  <c r="J379" i="31"/>
  <c r="J374" i="31"/>
  <c r="J373" i="31"/>
  <c r="J372" i="31"/>
  <c r="J371" i="31"/>
  <c r="J368" i="31"/>
  <c r="J367" i="31"/>
  <c r="J366" i="31"/>
  <c r="J365" i="31"/>
  <c r="J356" i="31"/>
  <c r="J355" i="31"/>
  <c r="J353" i="31"/>
  <c r="J351" i="31"/>
  <c r="J350" i="31"/>
  <c r="J349" i="31"/>
  <c r="J344" i="31"/>
  <c r="J343" i="31"/>
  <c r="J341" i="31"/>
  <c r="J336" i="31"/>
  <c r="J335" i="31"/>
  <c r="J333" i="31"/>
  <c r="J332" i="31"/>
  <c r="J331" i="31"/>
  <c r="J330" i="31"/>
  <c r="J297" i="31"/>
  <c r="J296" i="31"/>
  <c r="J279" i="31"/>
  <c r="J276" i="31"/>
  <c r="J275" i="31"/>
  <c r="J273" i="31"/>
  <c r="J271" i="31"/>
  <c r="J270" i="31"/>
  <c r="J269" i="31"/>
  <c r="J268" i="31"/>
  <c r="J267" i="31"/>
  <c r="J266" i="31"/>
  <c r="J264" i="31"/>
  <c r="J263" i="31"/>
  <c r="J261" i="31"/>
  <c r="J260" i="31"/>
  <c r="J256" i="31"/>
  <c r="J255" i="31"/>
  <c r="J250" i="31"/>
  <c r="J249" i="31"/>
  <c r="J246" i="31"/>
  <c r="J245" i="31"/>
  <c r="J244" i="31"/>
  <c r="J243" i="31"/>
  <c r="J242" i="31"/>
  <c r="J241" i="31"/>
  <c r="J240" i="31"/>
  <c r="J239" i="31"/>
  <c r="J237" i="31"/>
  <c r="J234" i="31"/>
  <c r="J232" i="31"/>
  <c r="J231" i="31"/>
  <c r="J229" i="31"/>
  <c r="J227" i="31"/>
  <c r="J226" i="31"/>
  <c r="J223" i="31"/>
  <c r="J222" i="31"/>
  <c r="J221" i="31"/>
  <c r="J220" i="31"/>
  <c r="J217" i="31"/>
  <c r="J216" i="31"/>
  <c r="J215" i="31"/>
  <c r="J213" i="31"/>
  <c r="J212" i="31"/>
  <c r="J211" i="31"/>
  <c r="J210" i="31"/>
  <c r="J209" i="31"/>
  <c r="J204" i="31"/>
  <c r="J203" i="31"/>
  <c r="J202" i="31"/>
  <c r="J201" i="31"/>
  <c r="J189" i="31"/>
  <c r="J188" i="31"/>
  <c r="J182" i="31"/>
  <c r="J181" i="31"/>
  <c r="J175" i="31"/>
  <c r="J174" i="31"/>
  <c r="J173" i="31"/>
  <c r="J172" i="31"/>
  <c r="J161" i="31"/>
  <c r="J159" i="31"/>
  <c r="J151" i="31"/>
  <c r="J150" i="31"/>
  <c r="J148" i="31"/>
  <c r="J147" i="31"/>
  <c r="J144" i="31"/>
  <c r="J143" i="31"/>
  <c r="J138" i="31"/>
  <c r="J137" i="31"/>
  <c r="J136" i="31"/>
  <c r="J135" i="31"/>
  <c r="J134" i="31"/>
  <c r="J132" i="31"/>
  <c r="J126" i="31"/>
  <c r="J121" i="31"/>
  <c r="J119" i="31"/>
  <c r="J118" i="31"/>
  <c r="J117" i="31"/>
  <c r="J116" i="31"/>
  <c r="J115" i="31"/>
  <c r="J113" i="31"/>
  <c r="J112" i="31"/>
  <c r="J110" i="31"/>
  <c r="J107" i="31"/>
  <c r="J106" i="31"/>
  <c r="J101" i="31"/>
  <c r="J100" i="31"/>
  <c r="J95" i="31"/>
  <c r="J94" i="31"/>
  <c r="J93" i="31"/>
  <c r="J92" i="31"/>
  <c r="J88" i="31"/>
  <c r="J86" i="31"/>
  <c r="J85" i="31"/>
  <c r="J74" i="31"/>
  <c r="J65" i="31"/>
  <c r="J60" i="31"/>
  <c r="J57" i="31"/>
  <c r="J56" i="31"/>
  <c r="J54" i="31"/>
  <c r="J53" i="31"/>
  <c r="J51" i="31"/>
  <c r="J50" i="31"/>
  <c r="J49" i="31"/>
  <c r="J30" i="31"/>
  <c r="J29" i="31"/>
  <c r="J26" i="31"/>
  <c r="J16" i="31"/>
  <c r="J15" i="31"/>
  <c r="J14" i="31"/>
  <c r="J6" i="31"/>
  <c r="F6" i="31"/>
  <c r="H6" i="31" s="1"/>
  <c r="F14" i="31"/>
  <c r="H14" i="31" s="1"/>
  <c r="F15" i="31"/>
  <c r="H15" i="31" s="1"/>
  <c r="F16" i="31"/>
  <c r="H16" i="31" s="1"/>
  <c r="F26" i="31"/>
  <c r="F29" i="31"/>
  <c r="F30" i="31"/>
  <c r="F49" i="31"/>
  <c r="F50" i="31"/>
  <c r="F51" i="31"/>
  <c r="F53" i="31"/>
  <c r="F54" i="31"/>
  <c r="F56" i="31"/>
  <c r="F57" i="31"/>
  <c r="F60" i="31"/>
  <c r="F65" i="31"/>
  <c r="F74" i="31"/>
  <c r="F85" i="31"/>
  <c r="F86" i="31"/>
  <c r="F88" i="31"/>
  <c r="F92" i="31"/>
  <c r="F93" i="31"/>
  <c r="F94" i="31"/>
  <c r="F95" i="31"/>
  <c r="F100" i="31"/>
  <c r="F101" i="31"/>
  <c r="F106" i="31"/>
  <c r="F107" i="31"/>
  <c r="F110" i="31"/>
  <c r="F112" i="31"/>
  <c r="F113" i="31"/>
  <c r="F115" i="31"/>
  <c r="F116" i="31"/>
  <c r="F117" i="31"/>
  <c r="F118" i="31"/>
  <c r="F119" i="31"/>
  <c r="F121" i="31"/>
  <c r="F126" i="31"/>
  <c r="F132" i="31"/>
  <c r="F134" i="31"/>
  <c r="F135" i="31"/>
  <c r="F136" i="31"/>
  <c r="F137" i="31"/>
  <c r="F138" i="31"/>
  <c r="F143" i="31"/>
  <c r="F144" i="31"/>
  <c r="F147" i="31"/>
  <c r="F148" i="31"/>
  <c r="F150" i="31"/>
  <c r="F151" i="31"/>
  <c r="F159" i="31"/>
  <c r="F161" i="31"/>
  <c r="F172" i="31"/>
  <c r="F173" i="31"/>
  <c r="F174" i="31"/>
  <c r="F175" i="31"/>
  <c r="F181" i="31"/>
  <c r="F182" i="31"/>
  <c r="F188" i="31"/>
  <c r="F189" i="31"/>
  <c r="F201" i="31"/>
  <c r="F202" i="31"/>
  <c r="F203" i="31"/>
  <c r="F204" i="31"/>
  <c r="F209" i="31"/>
  <c r="F210" i="31"/>
  <c r="F211" i="31"/>
  <c r="F212" i="31"/>
  <c r="F213" i="31"/>
  <c r="F215" i="31"/>
  <c r="F216" i="31"/>
  <c r="F217" i="31"/>
  <c r="F220" i="31"/>
  <c r="F221" i="31"/>
  <c r="F222" i="31"/>
  <c r="F223" i="31"/>
  <c r="F226" i="31"/>
  <c r="F227" i="31"/>
  <c r="F229" i="31"/>
  <c r="F231" i="31"/>
  <c r="F232" i="31"/>
  <c r="F234" i="31"/>
  <c r="F237" i="31"/>
  <c r="F239" i="31"/>
  <c r="F240" i="31"/>
  <c r="F241" i="31"/>
  <c r="F242" i="31"/>
  <c r="F243" i="31"/>
  <c r="F244" i="31"/>
  <c r="F245" i="31"/>
  <c r="F246" i="31"/>
  <c r="F249" i="31"/>
  <c r="F250" i="31"/>
  <c r="F255" i="31"/>
  <c r="F256" i="31"/>
  <c r="F260" i="31"/>
  <c r="F261" i="31"/>
  <c r="F263" i="31"/>
  <c r="F264" i="31"/>
  <c r="F266" i="31"/>
  <c r="F267" i="31"/>
  <c r="F268" i="31"/>
  <c r="F269" i="31"/>
  <c r="F270" i="31"/>
  <c r="F271" i="31"/>
  <c r="F273" i="31"/>
  <c r="F275" i="31"/>
  <c r="F414" i="31" s="1"/>
  <c r="F276" i="31"/>
  <c r="F279" i="31"/>
  <c r="F296" i="31"/>
  <c r="F297" i="31"/>
  <c r="F330" i="31"/>
  <c r="F331" i="31"/>
  <c r="F332" i="31"/>
  <c r="F333" i="31"/>
  <c r="F335" i="31"/>
  <c r="F336" i="31"/>
  <c r="F341" i="31"/>
  <c r="F343" i="31"/>
  <c r="F344" i="31"/>
  <c r="F349" i="31"/>
  <c r="F350" i="31"/>
  <c r="F351" i="31"/>
  <c r="F353" i="31"/>
  <c r="F355" i="31"/>
  <c r="F356" i="31"/>
  <c r="F365" i="31"/>
  <c r="F366" i="31"/>
  <c r="F367" i="31"/>
  <c r="F368" i="31"/>
  <c r="F371" i="31"/>
  <c r="F372" i="31"/>
  <c r="F373" i="31"/>
  <c r="F374" i="31"/>
  <c r="F379" i="31"/>
  <c r="F380" i="31"/>
  <c r="F381" i="31"/>
  <c r="F382" i="31"/>
  <c r="F383" i="31"/>
  <c r="F384" i="31"/>
  <c r="F385" i="31"/>
  <c r="F386" i="31"/>
  <c r="F387" i="31"/>
  <c r="F388" i="31"/>
  <c r="F389" i="31"/>
  <c r="F390" i="31"/>
  <c r="F391" i="31"/>
  <c r="F392" i="31"/>
  <c r="F398" i="31"/>
  <c r="F400" i="31"/>
  <c r="F420" i="31" s="1"/>
  <c r="F401" i="31"/>
  <c r="F403" i="31"/>
  <c r="F407" i="31"/>
  <c r="D405" i="31"/>
  <c r="D404" i="31"/>
  <c r="D402" i="31"/>
  <c r="D399" i="31"/>
  <c r="D397" i="31"/>
  <c r="D396" i="31"/>
  <c r="D395" i="31"/>
  <c r="D394" i="31"/>
  <c r="F394" i="31" s="1"/>
  <c r="D393" i="31"/>
  <c r="D378" i="31"/>
  <c r="D377" i="31"/>
  <c r="D376" i="31"/>
  <c r="D375" i="31"/>
  <c r="F375" i="31" s="1"/>
  <c r="D370" i="31"/>
  <c r="D369" i="31"/>
  <c r="D364" i="31"/>
  <c r="D363" i="31"/>
  <c r="D362" i="31"/>
  <c r="D361" i="31"/>
  <c r="D360" i="31"/>
  <c r="D359" i="31"/>
  <c r="D358" i="31"/>
  <c r="D357" i="31"/>
  <c r="D354" i="31"/>
  <c r="D352" i="31"/>
  <c r="D348" i="31"/>
  <c r="D347" i="31"/>
  <c r="D346" i="31"/>
  <c r="D345" i="31"/>
  <c r="D342" i="31"/>
  <c r="D340" i="31"/>
  <c r="D339" i="31"/>
  <c r="D338" i="31"/>
  <c r="D337" i="31"/>
  <c r="D334" i="31"/>
  <c r="D329" i="31"/>
  <c r="D328" i="31"/>
  <c r="D327" i="31"/>
  <c r="F327" i="31" s="1"/>
  <c r="D326" i="31"/>
  <c r="D325" i="31"/>
  <c r="D324" i="31"/>
  <c r="D323" i="31"/>
  <c r="F323" i="31" s="1"/>
  <c r="D322" i="31"/>
  <c r="D321" i="31"/>
  <c r="D320" i="31"/>
  <c r="D319" i="31"/>
  <c r="F319" i="31" s="1"/>
  <c r="D318" i="31"/>
  <c r="D317" i="31"/>
  <c r="D316" i="31"/>
  <c r="D315" i="31"/>
  <c r="F315" i="31" s="1"/>
  <c r="D314" i="31"/>
  <c r="D313" i="31"/>
  <c r="D312" i="31"/>
  <c r="D311" i="31"/>
  <c r="F311" i="31" s="1"/>
  <c r="D310" i="31"/>
  <c r="D309" i="31"/>
  <c r="D308" i="31"/>
  <c r="D307" i="31"/>
  <c r="F307" i="31" s="1"/>
  <c r="D306" i="31"/>
  <c r="D305" i="31"/>
  <c r="D304" i="31"/>
  <c r="D303" i="31"/>
  <c r="F303" i="31" s="1"/>
  <c r="D302" i="31"/>
  <c r="D301" i="31"/>
  <c r="D300" i="31"/>
  <c r="D299" i="31"/>
  <c r="D298" i="31"/>
  <c r="D295" i="31"/>
  <c r="D294" i="31"/>
  <c r="D293" i="31"/>
  <c r="D292" i="31"/>
  <c r="D291" i="31"/>
  <c r="D290" i="31"/>
  <c r="D289" i="31"/>
  <c r="D288" i="31"/>
  <c r="D287" i="31"/>
  <c r="D286" i="31"/>
  <c r="D285" i="31"/>
  <c r="D284" i="31"/>
  <c r="D283" i="31"/>
  <c r="D282" i="31"/>
  <c r="D281" i="31"/>
  <c r="D280" i="31"/>
  <c r="D278" i="31"/>
  <c r="D277" i="31"/>
  <c r="D274" i="31"/>
  <c r="D272" i="31"/>
  <c r="D265" i="31"/>
  <c r="D262" i="31"/>
  <c r="D259" i="31"/>
  <c r="D258" i="31"/>
  <c r="D257" i="31"/>
  <c r="D254" i="31"/>
  <c r="D253" i="31"/>
  <c r="D252" i="31"/>
  <c r="D251" i="31"/>
  <c r="D248" i="31"/>
  <c r="D247" i="31"/>
  <c r="D238" i="31"/>
  <c r="D236" i="31"/>
  <c r="D235" i="31"/>
  <c r="D233" i="31"/>
  <c r="D230" i="31"/>
  <c r="D228" i="31"/>
  <c r="D225" i="31"/>
  <c r="D224" i="31"/>
  <c r="D219" i="31"/>
  <c r="D218" i="31"/>
  <c r="D214" i="31"/>
  <c r="D208" i="31"/>
  <c r="D207" i="31"/>
  <c r="D206" i="31"/>
  <c r="D205" i="31"/>
  <c r="D200" i="31"/>
  <c r="D199" i="31"/>
  <c r="D198" i="31"/>
  <c r="D197" i="31"/>
  <c r="D196" i="31"/>
  <c r="D195" i="31"/>
  <c r="D194" i="31"/>
  <c r="D193" i="31"/>
  <c r="D192" i="31"/>
  <c r="D191" i="31"/>
  <c r="D190" i="31"/>
  <c r="D187" i="31"/>
  <c r="D186" i="31"/>
  <c r="D185" i="31"/>
  <c r="D184" i="31"/>
  <c r="D183" i="31"/>
  <c r="D180" i="31"/>
  <c r="D179" i="31"/>
  <c r="D178" i="31"/>
  <c r="D177" i="31"/>
  <c r="D176" i="31"/>
  <c r="D171" i="31"/>
  <c r="D170" i="31"/>
  <c r="D169" i="31"/>
  <c r="D168" i="31"/>
  <c r="D167" i="31"/>
  <c r="D166" i="31"/>
  <c r="D165" i="31"/>
  <c r="D164" i="31"/>
  <c r="D163" i="31"/>
  <c r="D162" i="31"/>
  <c r="D160" i="31"/>
  <c r="D158" i="31"/>
  <c r="D157" i="31"/>
  <c r="D156" i="31"/>
  <c r="D155" i="31"/>
  <c r="D154" i="31"/>
  <c r="D153" i="31"/>
  <c r="D152" i="31"/>
  <c r="D149" i="31"/>
  <c r="D146" i="31"/>
  <c r="D145" i="31"/>
  <c r="D142" i="31"/>
  <c r="D141" i="31"/>
  <c r="D140" i="31"/>
  <c r="D139" i="31"/>
  <c r="D133" i="31"/>
  <c r="D131" i="31"/>
  <c r="D130" i="31"/>
  <c r="D129" i="31"/>
  <c r="D128" i="31"/>
  <c r="D127" i="31"/>
  <c r="D125" i="31"/>
  <c r="D124" i="31"/>
  <c r="D123" i="31"/>
  <c r="D122" i="31"/>
  <c r="D120" i="31"/>
  <c r="D114" i="31"/>
  <c r="D111" i="31"/>
  <c r="D109" i="31"/>
  <c r="D108" i="31"/>
  <c r="D105" i="31"/>
  <c r="D104" i="31"/>
  <c r="D103" i="31"/>
  <c r="D102" i="31"/>
  <c r="D99" i="31"/>
  <c r="D98" i="31"/>
  <c r="D97" i="31"/>
  <c r="D96" i="31"/>
  <c r="D91" i="31"/>
  <c r="D90" i="31"/>
  <c r="D89" i="31"/>
  <c r="D87" i="31"/>
  <c r="D84" i="31"/>
  <c r="D83" i="31"/>
  <c r="D82" i="31"/>
  <c r="D81" i="31"/>
  <c r="D80" i="31"/>
  <c r="D79" i="31"/>
  <c r="D78" i="31"/>
  <c r="D77" i="31"/>
  <c r="D76" i="31"/>
  <c r="D75" i="31"/>
  <c r="D73" i="31"/>
  <c r="D72" i="31"/>
  <c r="D71" i="31"/>
  <c r="D69" i="31"/>
  <c r="D68" i="31"/>
  <c r="D67" i="31"/>
  <c r="D66" i="31"/>
  <c r="D62" i="31"/>
  <c r="D61" i="31"/>
  <c r="D59" i="31"/>
  <c r="D58" i="31"/>
  <c r="D55" i="31"/>
  <c r="D52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28" i="31"/>
  <c r="D27" i="31"/>
  <c r="D25" i="31"/>
  <c r="D23" i="31"/>
  <c r="D22" i="31"/>
  <c r="D21" i="31"/>
  <c r="D20" i="31"/>
  <c r="D19" i="31"/>
  <c r="D18" i="31"/>
  <c r="D12" i="31"/>
  <c r="D11" i="31"/>
  <c r="D10" i="31"/>
  <c r="J8" i="31"/>
  <c r="L7" i="31"/>
  <c r="L6" i="31"/>
  <c r="L5" i="31"/>
  <c r="H303" i="31" l="1"/>
  <c r="H307" i="31"/>
  <c r="H311" i="31"/>
  <c r="H315" i="31"/>
  <c r="H319" i="31"/>
  <c r="H323" i="31"/>
  <c r="H327" i="31"/>
  <c r="H394" i="31"/>
  <c r="H375" i="31"/>
  <c r="L10" i="31"/>
  <c r="J10" i="31"/>
  <c r="F10" i="31"/>
  <c r="L17" i="31"/>
  <c r="J17" i="31"/>
  <c r="F17" i="31"/>
  <c r="L19" i="31"/>
  <c r="J19" i="31"/>
  <c r="F19" i="31"/>
  <c r="H19" i="31" s="1"/>
  <c r="L23" i="31"/>
  <c r="J23" i="31"/>
  <c r="F23" i="31"/>
  <c r="L28" i="31"/>
  <c r="J28" i="31"/>
  <c r="F28" i="31"/>
  <c r="L34" i="31"/>
  <c r="J34" i="31"/>
  <c r="F34" i="31"/>
  <c r="L37" i="31"/>
  <c r="J37" i="31"/>
  <c r="F37" i="31"/>
  <c r="L39" i="31"/>
  <c r="J39" i="31"/>
  <c r="F39" i="31"/>
  <c r="L41" i="31"/>
  <c r="J41" i="31"/>
  <c r="F41" i="31"/>
  <c r="L43" i="31"/>
  <c r="J43" i="31"/>
  <c r="F43" i="31"/>
  <c r="L45" i="31"/>
  <c r="J45" i="31"/>
  <c r="F45" i="31"/>
  <c r="L47" i="31"/>
  <c r="J47" i="31"/>
  <c r="F47" i="31"/>
  <c r="L52" i="31"/>
  <c r="J52" i="31"/>
  <c r="F52" i="31"/>
  <c r="L58" i="31"/>
  <c r="J58" i="31"/>
  <c r="F58" i="31"/>
  <c r="L61" i="31"/>
  <c r="J61" i="31"/>
  <c r="F61" i="31"/>
  <c r="L63" i="31"/>
  <c r="J63" i="31"/>
  <c r="F63" i="31"/>
  <c r="L67" i="31"/>
  <c r="J67" i="31"/>
  <c r="F67" i="31"/>
  <c r="L69" i="31"/>
  <c r="J69" i="31"/>
  <c r="F69" i="31"/>
  <c r="L71" i="31"/>
  <c r="J71" i="31"/>
  <c r="F71" i="31"/>
  <c r="L73" i="31"/>
  <c r="J73" i="31"/>
  <c r="F73" i="31"/>
  <c r="L76" i="31"/>
  <c r="J76" i="31"/>
  <c r="F76" i="31"/>
  <c r="L78" i="31"/>
  <c r="J78" i="31"/>
  <c r="F78" i="31"/>
  <c r="L80" i="31"/>
  <c r="J80" i="31"/>
  <c r="F80" i="31"/>
  <c r="L82" i="31"/>
  <c r="J82" i="31"/>
  <c r="F82" i="31"/>
  <c r="L84" i="31"/>
  <c r="J84" i="31"/>
  <c r="F84" i="31"/>
  <c r="L89" i="31"/>
  <c r="J89" i="31"/>
  <c r="F89" i="31"/>
  <c r="L91" i="31"/>
  <c r="J91" i="31"/>
  <c r="F91" i="31"/>
  <c r="L97" i="31"/>
  <c r="J97" i="31"/>
  <c r="F97" i="31"/>
  <c r="L99" i="31"/>
  <c r="J99" i="31"/>
  <c r="F99" i="31"/>
  <c r="L103" i="31"/>
  <c r="J103" i="31"/>
  <c r="F103" i="31"/>
  <c r="L105" i="31"/>
  <c r="J105" i="31"/>
  <c r="F105" i="31"/>
  <c r="L109" i="31"/>
  <c r="J109" i="31"/>
  <c r="F109" i="31"/>
  <c r="L114" i="31"/>
  <c r="J114" i="31"/>
  <c r="F114" i="31"/>
  <c r="L122" i="31"/>
  <c r="J122" i="31"/>
  <c r="F122" i="31"/>
  <c r="L124" i="31"/>
  <c r="J124" i="31"/>
  <c r="F124" i="31"/>
  <c r="L127" i="31"/>
  <c r="J127" i="31"/>
  <c r="F127" i="31"/>
  <c r="L129" i="31"/>
  <c r="J129" i="31"/>
  <c r="F129" i="31"/>
  <c r="L131" i="31"/>
  <c r="J131" i="31"/>
  <c r="F131" i="31"/>
  <c r="L139" i="31"/>
  <c r="J139" i="31"/>
  <c r="F139" i="31"/>
  <c r="L141" i="31"/>
  <c r="J141" i="31"/>
  <c r="F141" i="31"/>
  <c r="L145" i="31"/>
  <c r="J145" i="31"/>
  <c r="F145" i="31"/>
  <c r="L149" i="31"/>
  <c r="J149" i="31"/>
  <c r="F149" i="31"/>
  <c r="L153" i="31"/>
  <c r="J153" i="31"/>
  <c r="F153" i="31"/>
  <c r="L155" i="31"/>
  <c r="J155" i="31"/>
  <c r="F155" i="31"/>
  <c r="L157" i="31"/>
  <c r="J157" i="31"/>
  <c r="F157" i="31"/>
  <c r="L160" i="31"/>
  <c r="J160" i="31"/>
  <c r="F160" i="31"/>
  <c r="L163" i="31"/>
  <c r="J163" i="31"/>
  <c r="F163" i="31"/>
  <c r="L165" i="31"/>
  <c r="J165" i="31"/>
  <c r="F165" i="31"/>
  <c r="L167" i="31"/>
  <c r="J167" i="31"/>
  <c r="F167" i="31"/>
  <c r="L169" i="31"/>
  <c r="J169" i="31"/>
  <c r="F169" i="31"/>
  <c r="L171" i="31"/>
  <c r="J171" i="31"/>
  <c r="F171" i="31"/>
  <c r="L177" i="31"/>
  <c r="J177" i="31"/>
  <c r="F177" i="31"/>
  <c r="L179" i="31"/>
  <c r="J179" i="31"/>
  <c r="F179" i="31"/>
  <c r="L183" i="31"/>
  <c r="J183" i="31"/>
  <c r="F183" i="31"/>
  <c r="L185" i="31"/>
  <c r="J185" i="31"/>
  <c r="F185" i="31"/>
  <c r="L187" i="31"/>
  <c r="J187" i="31"/>
  <c r="F187" i="31"/>
  <c r="L191" i="31"/>
  <c r="J191" i="31"/>
  <c r="F191" i="31"/>
  <c r="L193" i="31"/>
  <c r="J193" i="31"/>
  <c r="F193" i="31"/>
  <c r="L195" i="31"/>
  <c r="J195" i="31"/>
  <c r="F195" i="31"/>
  <c r="L197" i="31"/>
  <c r="J197" i="31"/>
  <c r="F197" i="31"/>
  <c r="L199" i="31"/>
  <c r="J199" i="31"/>
  <c r="F199" i="31"/>
  <c r="L205" i="31"/>
  <c r="J205" i="31"/>
  <c r="F205" i="31"/>
  <c r="L207" i="31"/>
  <c r="J207" i="31"/>
  <c r="F207" i="31"/>
  <c r="L214" i="31"/>
  <c r="J214" i="31"/>
  <c r="F214" i="31"/>
  <c r="L219" i="31"/>
  <c r="J219" i="31"/>
  <c r="F219" i="31"/>
  <c r="L225" i="31"/>
  <c r="J225" i="31"/>
  <c r="F225" i="31"/>
  <c r="L230" i="31"/>
  <c r="J230" i="31"/>
  <c r="F230" i="31"/>
  <c r="L235" i="31"/>
  <c r="J235" i="31"/>
  <c r="F235" i="31"/>
  <c r="L238" i="31"/>
  <c r="J238" i="31"/>
  <c r="F238" i="31"/>
  <c r="L248" i="31"/>
  <c r="J248" i="31"/>
  <c r="F248" i="31"/>
  <c r="L252" i="31"/>
  <c r="J252" i="31"/>
  <c r="F252" i="31"/>
  <c r="L254" i="31"/>
  <c r="J254" i="31"/>
  <c r="F254" i="31"/>
  <c r="L258" i="31"/>
  <c r="J258" i="31"/>
  <c r="F258" i="31"/>
  <c r="L262" i="31"/>
  <c r="J262" i="31"/>
  <c r="F262" i="31"/>
  <c r="L272" i="31"/>
  <c r="J272" i="31"/>
  <c r="F272" i="31"/>
  <c r="L278" i="31"/>
  <c r="J278" i="31"/>
  <c r="F278" i="31"/>
  <c r="L281" i="31"/>
  <c r="J281" i="31"/>
  <c r="F281" i="31"/>
  <c r="L283" i="31"/>
  <c r="J283" i="31"/>
  <c r="F283" i="31"/>
  <c r="L285" i="31"/>
  <c r="J285" i="31"/>
  <c r="F285" i="31"/>
  <c r="L287" i="31"/>
  <c r="J287" i="31"/>
  <c r="F287" i="31"/>
  <c r="L289" i="31"/>
  <c r="J289" i="31"/>
  <c r="F289" i="31"/>
  <c r="L291" i="31"/>
  <c r="J291" i="31"/>
  <c r="F291" i="31"/>
  <c r="L293" i="31"/>
  <c r="J293" i="31"/>
  <c r="F293" i="31"/>
  <c r="L295" i="31"/>
  <c r="J295" i="31"/>
  <c r="F295" i="31"/>
  <c r="L298" i="31"/>
  <c r="J298" i="31"/>
  <c r="F298" i="31"/>
  <c r="L300" i="31"/>
  <c r="J300" i="31"/>
  <c r="F300" i="31"/>
  <c r="L302" i="31"/>
  <c r="J302" i="31"/>
  <c r="F302" i="31"/>
  <c r="L304" i="31"/>
  <c r="J304" i="31"/>
  <c r="F304" i="31"/>
  <c r="L306" i="31"/>
  <c r="J306" i="31"/>
  <c r="F306" i="31"/>
  <c r="L308" i="31"/>
  <c r="J308" i="31"/>
  <c r="F308" i="31"/>
  <c r="L310" i="31"/>
  <c r="J310" i="31"/>
  <c r="F310" i="31"/>
  <c r="L312" i="31"/>
  <c r="J312" i="31"/>
  <c r="F312" i="31"/>
  <c r="L314" i="31"/>
  <c r="J314" i="31"/>
  <c r="F314" i="31"/>
  <c r="L316" i="31"/>
  <c r="J316" i="31"/>
  <c r="F316" i="31"/>
  <c r="L318" i="31"/>
  <c r="J318" i="31"/>
  <c r="F318" i="31"/>
  <c r="L320" i="31"/>
  <c r="J320" i="31"/>
  <c r="F320" i="31"/>
  <c r="L322" i="31"/>
  <c r="J322" i="31"/>
  <c r="F322" i="31"/>
  <c r="L324" i="31"/>
  <c r="J324" i="31"/>
  <c r="F324" i="31"/>
  <c r="L326" i="31"/>
  <c r="J326" i="31"/>
  <c r="F326" i="31"/>
  <c r="L328" i="31"/>
  <c r="J328" i="31"/>
  <c r="F328" i="31"/>
  <c r="L334" i="31"/>
  <c r="J334" i="31"/>
  <c r="F334" i="31"/>
  <c r="L337" i="31"/>
  <c r="J337" i="31"/>
  <c r="L339" i="31"/>
  <c r="J339" i="31"/>
  <c r="L342" i="31"/>
  <c r="J342" i="31"/>
  <c r="F342" i="31"/>
  <c r="L345" i="31"/>
  <c r="J345" i="31"/>
  <c r="L347" i="31"/>
  <c r="J347" i="31"/>
  <c r="L352" i="31"/>
  <c r="J352" i="31"/>
  <c r="F352" i="31"/>
  <c r="L357" i="31"/>
  <c r="J357" i="31"/>
  <c r="L359" i="31"/>
  <c r="J359" i="31"/>
  <c r="L361" i="31"/>
  <c r="J361" i="31"/>
  <c r="L363" i="31"/>
  <c r="J363" i="31"/>
  <c r="L370" i="31"/>
  <c r="J370" i="31"/>
  <c r="F370" i="31"/>
  <c r="L376" i="31"/>
  <c r="J376" i="31"/>
  <c r="F376" i="31"/>
  <c r="L378" i="31"/>
  <c r="J378" i="31"/>
  <c r="F378" i="31"/>
  <c r="L393" i="31"/>
  <c r="J393" i="31"/>
  <c r="L395" i="31"/>
  <c r="J395" i="31"/>
  <c r="L397" i="31"/>
  <c r="J397" i="31"/>
  <c r="L399" i="31"/>
  <c r="J399" i="31"/>
  <c r="L402" i="31"/>
  <c r="J402" i="31"/>
  <c r="L405" i="31"/>
  <c r="J405" i="31"/>
  <c r="H427" i="1"/>
  <c r="H425" i="1"/>
  <c r="F405" i="31"/>
  <c r="H403" i="31"/>
  <c r="H421" i="1" s="1"/>
  <c r="H401" i="31"/>
  <c r="H419" i="1" s="1"/>
  <c r="H417" i="1"/>
  <c r="H415" i="1"/>
  <c r="F399" i="31"/>
  <c r="H409" i="1"/>
  <c r="H407" i="1"/>
  <c r="H405" i="1"/>
  <c r="F395" i="31"/>
  <c r="H391" i="31"/>
  <c r="H419" i="31" s="1"/>
  <c r="H389" i="31"/>
  <c r="H395" i="1" s="1"/>
  <c r="H387" i="31"/>
  <c r="H393" i="1" s="1"/>
  <c r="H385" i="31"/>
  <c r="H391" i="1" s="1"/>
  <c r="H383" i="31"/>
  <c r="H389" i="1" s="1"/>
  <c r="H381" i="31"/>
  <c r="H387" i="1" s="1"/>
  <c r="H379" i="31"/>
  <c r="H385" i="1" s="1"/>
  <c r="H373" i="31"/>
  <c r="H379" i="1" s="1"/>
  <c r="H371" i="31"/>
  <c r="H377" i="1" s="1"/>
  <c r="F363" i="31"/>
  <c r="F359" i="31"/>
  <c r="H353" i="31"/>
  <c r="H359" i="1" s="1"/>
  <c r="F347" i="31"/>
  <c r="H341" i="31"/>
  <c r="H347" i="1" s="1"/>
  <c r="F337" i="31"/>
  <c r="H335" i="31"/>
  <c r="H416" i="31" s="1"/>
  <c r="L9" i="31"/>
  <c r="J9" i="31"/>
  <c r="F9" i="31"/>
  <c r="L12" i="31"/>
  <c r="J12" i="31"/>
  <c r="F12" i="31"/>
  <c r="L21" i="31"/>
  <c r="J21" i="31"/>
  <c r="F21" i="31"/>
  <c r="L25" i="31"/>
  <c r="J25" i="31"/>
  <c r="F25" i="31"/>
  <c r="L32" i="31"/>
  <c r="J32" i="31"/>
  <c r="F32" i="31"/>
  <c r="L11" i="31"/>
  <c r="J11" i="31"/>
  <c r="F11" i="31"/>
  <c r="L13" i="31"/>
  <c r="J13" i="31"/>
  <c r="F13" i="31"/>
  <c r="L18" i="31"/>
  <c r="J18" i="31"/>
  <c r="F18" i="31"/>
  <c r="H18" i="31" s="1"/>
  <c r="L20" i="31"/>
  <c r="J20" i="31"/>
  <c r="F20" i="31"/>
  <c r="L22" i="31"/>
  <c r="J22" i="31"/>
  <c r="F22" i="31"/>
  <c r="L24" i="31"/>
  <c r="J24" i="31"/>
  <c r="F24" i="31"/>
  <c r="L27" i="31"/>
  <c r="J27" i="31"/>
  <c r="F27" i="31"/>
  <c r="L31" i="31"/>
  <c r="J31" i="31"/>
  <c r="F31" i="31"/>
  <c r="L33" i="31"/>
  <c r="J33" i="31"/>
  <c r="F33" i="31"/>
  <c r="L35" i="31"/>
  <c r="J35" i="31"/>
  <c r="F35" i="31"/>
  <c r="L36" i="31"/>
  <c r="J36" i="31"/>
  <c r="F36" i="31"/>
  <c r="L38" i="31"/>
  <c r="J38" i="31"/>
  <c r="F38" i="31"/>
  <c r="L40" i="31"/>
  <c r="J40" i="31"/>
  <c r="F40" i="31"/>
  <c r="L42" i="31"/>
  <c r="J42" i="31"/>
  <c r="F42" i="31"/>
  <c r="L44" i="31"/>
  <c r="J44" i="31"/>
  <c r="F44" i="31"/>
  <c r="L46" i="31"/>
  <c r="J46" i="31"/>
  <c r="F46" i="31"/>
  <c r="L48" i="31"/>
  <c r="J48" i="31"/>
  <c r="F48" i="31"/>
  <c r="L55" i="31"/>
  <c r="J55" i="31"/>
  <c r="F55" i="31"/>
  <c r="L59" i="31"/>
  <c r="J59" i="31"/>
  <c r="F59" i="31"/>
  <c r="L62" i="31"/>
  <c r="J62" i="31"/>
  <c r="F62" i="31"/>
  <c r="L64" i="31"/>
  <c r="J64" i="31"/>
  <c r="F64" i="31"/>
  <c r="L66" i="31"/>
  <c r="J66" i="31"/>
  <c r="F66" i="31"/>
  <c r="L68" i="31"/>
  <c r="J68" i="31"/>
  <c r="F68" i="31"/>
  <c r="L70" i="31"/>
  <c r="J70" i="31"/>
  <c r="F70" i="31"/>
  <c r="L72" i="31"/>
  <c r="J72" i="31"/>
  <c r="F72" i="31"/>
  <c r="L75" i="31"/>
  <c r="J75" i="31"/>
  <c r="F75" i="31"/>
  <c r="L77" i="31"/>
  <c r="J77" i="31"/>
  <c r="F77" i="31"/>
  <c r="L79" i="31"/>
  <c r="J79" i="31"/>
  <c r="F79" i="31"/>
  <c r="L81" i="31"/>
  <c r="J81" i="31"/>
  <c r="F81" i="31"/>
  <c r="L83" i="31"/>
  <c r="J83" i="31"/>
  <c r="F83" i="31"/>
  <c r="L87" i="31"/>
  <c r="J87" i="31"/>
  <c r="F87" i="31"/>
  <c r="L90" i="31"/>
  <c r="J90" i="31"/>
  <c r="F90" i="31"/>
  <c r="L96" i="31"/>
  <c r="J96" i="31"/>
  <c r="F96" i="31"/>
  <c r="L98" i="31"/>
  <c r="J98" i="31"/>
  <c r="F98" i="31"/>
  <c r="L102" i="31"/>
  <c r="J102" i="31"/>
  <c r="F102" i="31"/>
  <c r="L104" i="31"/>
  <c r="J104" i="31"/>
  <c r="F104" i="31"/>
  <c r="L108" i="31"/>
  <c r="J108" i="31"/>
  <c r="F108" i="31"/>
  <c r="L111" i="31"/>
  <c r="J111" i="31"/>
  <c r="F111" i="31"/>
  <c r="L120" i="31"/>
  <c r="J120" i="31"/>
  <c r="F120" i="31"/>
  <c r="L123" i="31"/>
  <c r="J123" i="31"/>
  <c r="F123" i="31"/>
  <c r="L125" i="31"/>
  <c r="J125" i="31"/>
  <c r="F125" i="31"/>
  <c r="L128" i="31"/>
  <c r="J128" i="31"/>
  <c r="F128" i="31"/>
  <c r="L130" i="31"/>
  <c r="J130" i="31"/>
  <c r="F130" i="31"/>
  <c r="L133" i="31"/>
  <c r="J133" i="31"/>
  <c r="F133" i="31"/>
  <c r="L140" i="31"/>
  <c r="J140" i="31"/>
  <c r="F140" i="31"/>
  <c r="L142" i="31"/>
  <c r="J142" i="31"/>
  <c r="F142" i="31"/>
  <c r="L146" i="31"/>
  <c r="J146" i="31"/>
  <c r="F146" i="31"/>
  <c r="L152" i="31"/>
  <c r="J152" i="31"/>
  <c r="F152" i="31"/>
  <c r="L154" i="31"/>
  <c r="J154" i="31"/>
  <c r="F154" i="31"/>
  <c r="L156" i="31"/>
  <c r="J156" i="31"/>
  <c r="F156" i="31"/>
  <c r="L158" i="31"/>
  <c r="J158" i="31"/>
  <c r="F158" i="31"/>
  <c r="L162" i="31"/>
  <c r="J162" i="31"/>
  <c r="F162" i="31"/>
  <c r="J164" i="31"/>
  <c r="L164" i="31"/>
  <c r="F164" i="31"/>
  <c r="L166" i="31"/>
  <c r="J166" i="31"/>
  <c r="F166" i="31"/>
  <c r="J168" i="31"/>
  <c r="L168" i="31"/>
  <c r="F168" i="31"/>
  <c r="L170" i="31"/>
  <c r="J170" i="31"/>
  <c r="F170" i="31"/>
  <c r="J176" i="31"/>
  <c r="L176" i="31"/>
  <c r="F176" i="31"/>
  <c r="L178" i="31"/>
  <c r="J178" i="31"/>
  <c r="F178" i="31"/>
  <c r="J180" i="31"/>
  <c r="L180" i="31"/>
  <c r="F180" i="31"/>
  <c r="L184" i="31"/>
  <c r="J184" i="31"/>
  <c r="F184" i="31"/>
  <c r="J186" i="31"/>
  <c r="L186" i="31"/>
  <c r="F186" i="31"/>
  <c r="L190" i="31"/>
  <c r="J190" i="31"/>
  <c r="F190" i="31"/>
  <c r="J192" i="31"/>
  <c r="L192" i="31"/>
  <c r="F192" i="31"/>
  <c r="L194" i="31"/>
  <c r="J194" i="31"/>
  <c r="F194" i="31"/>
  <c r="J196" i="31"/>
  <c r="L196" i="31"/>
  <c r="F196" i="31"/>
  <c r="J198" i="31"/>
  <c r="L198" i="31"/>
  <c r="F198" i="31"/>
  <c r="J200" i="31"/>
  <c r="L200" i="31"/>
  <c r="F200" i="31"/>
  <c r="L206" i="31"/>
  <c r="J206" i="31"/>
  <c r="F206" i="31"/>
  <c r="L208" i="31"/>
  <c r="J208" i="31"/>
  <c r="F208" i="31"/>
  <c r="L218" i="31"/>
  <c r="J218" i="31"/>
  <c r="F218" i="31"/>
  <c r="L224" i="31"/>
  <c r="J224" i="31"/>
  <c r="F224" i="31"/>
  <c r="L228" i="31"/>
  <c r="J228" i="31"/>
  <c r="F228" i="31"/>
  <c r="L233" i="31"/>
  <c r="J233" i="31"/>
  <c r="F233" i="31"/>
  <c r="L236" i="31"/>
  <c r="J236" i="31"/>
  <c r="F236" i="31"/>
  <c r="L247" i="31"/>
  <c r="J247" i="31"/>
  <c r="F247" i="31"/>
  <c r="L251" i="31"/>
  <c r="J251" i="31"/>
  <c r="F251" i="31"/>
  <c r="L253" i="31"/>
  <c r="J253" i="31"/>
  <c r="F253" i="31"/>
  <c r="L257" i="31"/>
  <c r="J257" i="31"/>
  <c r="F257" i="31"/>
  <c r="L259" i="31"/>
  <c r="J259" i="31"/>
  <c r="F259" i="31"/>
  <c r="L265" i="31"/>
  <c r="J265" i="31"/>
  <c r="F265" i="31"/>
  <c r="L274" i="31"/>
  <c r="J274" i="31"/>
  <c r="F274" i="31"/>
  <c r="L277" i="31"/>
  <c r="J277" i="31"/>
  <c r="F277" i="31"/>
  <c r="L280" i="31"/>
  <c r="J280" i="31"/>
  <c r="F280" i="31"/>
  <c r="L282" i="31"/>
  <c r="J282" i="31"/>
  <c r="F282" i="31"/>
  <c r="L284" i="31"/>
  <c r="J284" i="31"/>
  <c r="F284" i="31"/>
  <c r="L286" i="31"/>
  <c r="J286" i="31"/>
  <c r="F286" i="31"/>
  <c r="L288" i="31"/>
  <c r="J288" i="31"/>
  <c r="F288" i="31"/>
  <c r="L290" i="31"/>
  <c r="J290" i="31"/>
  <c r="F290" i="31"/>
  <c r="L292" i="31"/>
  <c r="J292" i="31"/>
  <c r="F292" i="31"/>
  <c r="L294" i="31"/>
  <c r="J294" i="31"/>
  <c r="F294" i="31"/>
  <c r="L299" i="31"/>
  <c r="J299" i="31"/>
  <c r="F299" i="31"/>
  <c r="L301" i="31"/>
  <c r="J301" i="31"/>
  <c r="L303" i="31"/>
  <c r="J303" i="31"/>
  <c r="L305" i="31"/>
  <c r="J305" i="31"/>
  <c r="L307" i="31"/>
  <c r="J307" i="31"/>
  <c r="L309" i="31"/>
  <c r="J309" i="31"/>
  <c r="L311" i="31"/>
  <c r="J311" i="31"/>
  <c r="L313" i="31"/>
  <c r="J313" i="31"/>
  <c r="L315" i="31"/>
  <c r="J315" i="31"/>
  <c r="L317" i="31"/>
  <c r="J317" i="31"/>
  <c r="L319" i="31"/>
  <c r="J319" i="31"/>
  <c r="L321" i="31"/>
  <c r="J321" i="31"/>
  <c r="L323" i="31"/>
  <c r="J323" i="31"/>
  <c r="L325" i="31"/>
  <c r="J325" i="31"/>
  <c r="L327" i="31"/>
  <c r="J327" i="31"/>
  <c r="L329" i="31"/>
  <c r="J329" i="31"/>
  <c r="L338" i="31"/>
  <c r="J338" i="31"/>
  <c r="F338" i="31"/>
  <c r="L340" i="31"/>
  <c r="J340" i="31"/>
  <c r="F340" i="31"/>
  <c r="L346" i="31"/>
  <c r="J346" i="31"/>
  <c r="F346" i="31"/>
  <c r="L348" i="31"/>
  <c r="J348" i="31"/>
  <c r="F348" i="31"/>
  <c r="L354" i="31"/>
  <c r="J354" i="31"/>
  <c r="F354" i="31"/>
  <c r="L358" i="31"/>
  <c r="J358" i="31"/>
  <c r="F358" i="31"/>
  <c r="L360" i="31"/>
  <c r="J360" i="31"/>
  <c r="F360" i="31"/>
  <c r="L362" i="31"/>
  <c r="J362" i="31"/>
  <c r="F362" i="31"/>
  <c r="L364" i="31"/>
  <c r="J364" i="31"/>
  <c r="F364" i="31"/>
  <c r="L369" i="31"/>
  <c r="J369" i="31"/>
  <c r="L375" i="31"/>
  <c r="J375" i="31"/>
  <c r="L377" i="31"/>
  <c r="J377" i="31"/>
  <c r="L394" i="31"/>
  <c r="J394" i="31"/>
  <c r="L396" i="31"/>
  <c r="J396" i="31"/>
  <c r="L404" i="31"/>
  <c r="J404" i="31"/>
  <c r="H407" i="31"/>
  <c r="H426" i="1" s="1"/>
  <c r="F404" i="31"/>
  <c r="F402" i="31"/>
  <c r="H400" i="31"/>
  <c r="H420" i="31" s="1"/>
  <c r="H416" i="1"/>
  <c r="H414" i="1"/>
  <c r="H412" i="1"/>
  <c r="H398" i="31"/>
  <c r="H410" i="1" s="1"/>
  <c r="F397" i="31"/>
  <c r="F396" i="31"/>
  <c r="H404" i="1"/>
  <c r="H402" i="1"/>
  <c r="F393" i="31"/>
  <c r="H392" i="31"/>
  <c r="H398" i="1" s="1"/>
  <c r="F377" i="31"/>
  <c r="F369" i="31"/>
  <c r="H367" i="31"/>
  <c r="H418" i="31" s="1"/>
  <c r="H365" i="31"/>
  <c r="H371" i="1" s="1"/>
  <c r="F361" i="31"/>
  <c r="F357" i="31"/>
  <c r="H355" i="31"/>
  <c r="H361" i="1" s="1"/>
  <c r="H351" i="31"/>
  <c r="H357" i="1" s="1"/>
  <c r="H349" i="31"/>
  <c r="H355" i="1" s="1"/>
  <c r="F345" i="31"/>
  <c r="H343" i="31"/>
  <c r="H417" i="31" s="1"/>
  <c r="F339" i="31"/>
  <c r="H333" i="31"/>
  <c r="H339" i="1" s="1"/>
  <c r="H331" i="31"/>
  <c r="H337" i="1" s="1"/>
  <c r="F329" i="31"/>
  <c r="F325" i="31"/>
  <c r="F321" i="31"/>
  <c r="F317" i="31"/>
  <c r="F313" i="31"/>
  <c r="F309" i="31"/>
  <c r="F305" i="31"/>
  <c r="F301" i="31"/>
  <c r="H390" i="31"/>
  <c r="H396" i="1" s="1"/>
  <c r="H388" i="31"/>
  <c r="H394" i="1" s="1"/>
  <c r="H386" i="31"/>
  <c r="H392" i="1" s="1"/>
  <c r="H384" i="31"/>
  <c r="H390" i="1" s="1"/>
  <c r="H382" i="31"/>
  <c r="H388" i="1" s="1"/>
  <c r="H380" i="31"/>
  <c r="H386" i="1" s="1"/>
  <c r="H374" i="31"/>
  <c r="H380" i="1" s="1"/>
  <c r="H372" i="31"/>
  <c r="H378" i="1" s="1"/>
  <c r="H368" i="31"/>
  <c r="H374" i="1" s="1"/>
  <c r="H366" i="31"/>
  <c r="H372" i="1" s="1"/>
  <c r="H356" i="31"/>
  <c r="H362" i="1" s="1"/>
  <c r="H350" i="31"/>
  <c r="H356" i="1" s="1"/>
  <c r="H344" i="31"/>
  <c r="H350" i="1" s="1"/>
  <c r="H336" i="31"/>
  <c r="H342" i="1" s="1"/>
  <c r="H332" i="31"/>
  <c r="H338" i="1" s="1"/>
  <c r="H330" i="31"/>
  <c r="H336" i="1" s="1"/>
  <c r="H296" i="31"/>
  <c r="H415" i="31" s="1"/>
  <c r="H17" i="1"/>
  <c r="H15" i="1"/>
  <c r="H26" i="31"/>
  <c r="H28" i="1" s="1"/>
  <c r="H30" i="31"/>
  <c r="H32" i="1" s="1"/>
  <c r="H49" i="31"/>
  <c r="H52" i="1" s="1"/>
  <c r="H51" i="31"/>
  <c r="H54" i="1" s="1"/>
  <c r="H53" i="31"/>
  <c r="H56" i="1" s="1"/>
  <c r="H57" i="31"/>
  <c r="H60" i="1" s="1"/>
  <c r="H74" i="1"/>
  <c r="H74" i="31"/>
  <c r="H80" i="1" s="1"/>
  <c r="H86" i="31"/>
  <c r="H92" i="1" s="1"/>
  <c r="H88" i="31"/>
  <c r="H94" i="1" s="1"/>
  <c r="H92" i="31"/>
  <c r="H98" i="1" s="1"/>
  <c r="H94" i="31"/>
  <c r="H100" i="1" s="1"/>
  <c r="H100" i="31"/>
  <c r="H106" i="1" s="1"/>
  <c r="H106" i="31"/>
  <c r="H112" i="1" s="1"/>
  <c r="H110" i="31"/>
  <c r="H116" i="1" s="1"/>
  <c r="H112" i="31"/>
  <c r="H118" i="1" s="1"/>
  <c r="H116" i="31"/>
  <c r="H122" i="1" s="1"/>
  <c r="H118" i="31"/>
  <c r="H124" i="1" s="1"/>
  <c r="H126" i="31"/>
  <c r="H132" i="1" s="1"/>
  <c r="H132" i="31"/>
  <c r="H138" i="1" s="1"/>
  <c r="H134" i="31"/>
  <c r="H140" i="1" s="1"/>
  <c r="H136" i="31"/>
  <c r="H142" i="1" s="1"/>
  <c r="H138" i="31"/>
  <c r="H144" i="1" s="1"/>
  <c r="H144" i="31"/>
  <c r="H150" i="1" s="1"/>
  <c r="H148" i="31"/>
  <c r="H154" i="1" s="1"/>
  <c r="H150" i="31"/>
  <c r="H156" i="1" s="1"/>
  <c r="H172" i="31"/>
  <c r="H178" i="1" s="1"/>
  <c r="H174" i="31"/>
  <c r="H180" i="1" s="1"/>
  <c r="H182" i="31"/>
  <c r="H188" i="1" s="1"/>
  <c r="H188" i="31"/>
  <c r="H194" i="1" s="1"/>
  <c r="H202" i="31"/>
  <c r="H208" i="1" s="1"/>
  <c r="H204" i="31"/>
  <c r="H210" i="1" s="1"/>
  <c r="H210" i="31"/>
  <c r="H216" i="1" s="1"/>
  <c r="H212" i="31"/>
  <c r="H218" i="1" s="1"/>
  <c r="H216" i="31"/>
  <c r="H222" i="1" s="1"/>
  <c r="H220" i="31"/>
  <c r="H226" i="1" s="1"/>
  <c r="H222" i="31"/>
  <c r="H228" i="1" s="1"/>
  <c r="H226" i="31"/>
  <c r="H232" i="1" s="1"/>
  <c r="H232" i="31"/>
  <c r="H238" i="1" s="1"/>
  <c r="H234" i="31"/>
  <c r="H240" i="1" s="1"/>
  <c r="H240" i="31"/>
  <c r="H246" i="1" s="1"/>
  <c r="H242" i="31"/>
  <c r="H248" i="1" s="1"/>
  <c r="H244" i="31"/>
  <c r="H250" i="1" s="1"/>
  <c r="H246" i="31"/>
  <c r="H252" i="1" s="1"/>
  <c r="H250" i="31"/>
  <c r="H256" i="1" s="1"/>
  <c r="H256" i="31"/>
  <c r="H262" i="1" s="1"/>
  <c r="H260" i="31"/>
  <c r="H266" i="1" s="1"/>
  <c r="H264" i="31"/>
  <c r="H270" i="1" s="1"/>
  <c r="H266" i="31"/>
  <c r="H272" i="1" s="1"/>
  <c r="H268" i="31"/>
  <c r="H413" i="31" s="1"/>
  <c r="H270" i="31"/>
  <c r="H276" i="1" s="1"/>
  <c r="H276" i="31"/>
  <c r="H282" i="1" s="1"/>
  <c r="H16" i="1"/>
  <c r="H29" i="31"/>
  <c r="H31" i="1" s="1"/>
  <c r="H50" i="31"/>
  <c r="H53" i="1" s="1"/>
  <c r="H54" i="31"/>
  <c r="H57" i="1" s="1"/>
  <c r="H56" i="31"/>
  <c r="H59" i="1" s="1"/>
  <c r="H60" i="31"/>
  <c r="H63" i="1" s="1"/>
  <c r="H65" i="31"/>
  <c r="H69" i="1" s="1"/>
  <c r="H73" i="1"/>
  <c r="H85" i="31"/>
  <c r="H91" i="1" s="1"/>
  <c r="H93" i="31"/>
  <c r="H99" i="1" s="1"/>
  <c r="H95" i="31"/>
  <c r="H101" i="1" s="1"/>
  <c r="H101" i="31"/>
  <c r="H107" i="1" s="1"/>
  <c r="H107" i="31"/>
  <c r="H113" i="1" s="1"/>
  <c r="H113" i="31"/>
  <c r="H119" i="1" s="1"/>
  <c r="H115" i="31"/>
  <c r="H121" i="1" s="1"/>
  <c r="H117" i="31"/>
  <c r="H123" i="1" s="1"/>
  <c r="H119" i="31"/>
  <c r="H125" i="1" s="1"/>
  <c r="H121" i="31"/>
  <c r="H127" i="1" s="1"/>
  <c r="H135" i="31"/>
  <c r="H412" i="31" s="1"/>
  <c r="H137" i="31"/>
  <c r="H143" i="1" s="1"/>
  <c r="H143" i="31"/>
  <c r="H149" i="1" s="1"/>
  <c r="H147" i="31"/>
  <c r="H153" i="1" s="1"/>
  <c r="H151" i="31"/>
  <c r="H157" i="1" s="1"/>
  <c r="H159" i="31"/>
  <c r="H165" i="1" s="1"/>
  <c r="H161" i="31"/>
  <c r="H167" i="1" s="1"/>
  <c r="H173" i="31"/>
  <c r="H179" i="1" s="1"/>
  <c r="H175" i="31"/>
  <c r="H181" i="1" s="1"/>
  <c r="H181" i="31"/>
  <c r="H187" i="1" s="1"/>
  <c r="H189" i="31"/>
  <c r="H195" i="1" s="1"/>
  <c r="H201" i="31"/>
  <c r="H207" i="1" s="1"/>
  <c r="H203" i="31"/>
  <c r="H209" i="1" s="1"/>
  <c r="H209" i="31"/>
  <c r="H215" i="1" s="1"/>
  <c r="H211" i="31"/>
  <c r="H217" i="1" s="1"/>
  <c r="H213" i="31"/>
  <c r="H219" i="1" s="1"/>
  <c r="H215" i="31"/>
  <c r="H221" i="1" s="1"/>
  <c r="H217" i="31"/>
  <c r="H223" i="1" s="1"/>
  <c r="H221" i="31"/>
  <c r="H227" i="1" s="1"/>
  <c r="H223" i="31"/>
  <c r="H229" i="1" s="1"/>
  <c r="H227" i="31"/>
  <c r="H233" i="1" s="1"/>
  <c r="H229" i="31"/>
  <c r="H235" i="1" s="1"/>
  <c r="H231" i="31"/>
  <c r="H237" i="1" s="1"/>
  <c r="H237" i="31"/>
  <c r="H243" i="1" s="1"/>
  <c r="H239" i="31"/>
  <c r="H245" i="1" s="1"/>
  <c r="H241" i="31"/>
  <c r="H247" i="1" s="1"/>
  <c r="H243" i="31"/>
  <c r="H249" i="1" s="1"/>
  <c r="H245" i="31"/>
  <c r="H251" i="1" s="1"/>
  <c r="H249" i="31"/>
  <c r="H255" i="1" s="1"/>
  <c r="H255" i="31"/>
  <c r="H261" i="1" s="1"/>
  <c r="H261" i="31"/>
  <c r="H267" i="1" s="1"/>
  <c r="H263" i="31"/>
  <c r="H269" i="1" s="1"/>
  <c r="H267" i="31"/>
  <c r="H273" i="1" s="1"/>
  <c r="H269" i="31"/>
  <c r="H275" i="1" s="1"/>
  <c r="H271" i="31"/>
  <c r="H277" i="1" s="1"/>
  <c r="H273" i="31"/>
  <c r="H279" i="1" s="1"/>
  <c r="H275" i="31"/>
  <c r="H414" i="31" s="1"/>
  <c r="H279" i="31"/>
  <c r="H285" i="1" s="1"/>
  <c r="H297" i="31"/>
  <c r="H303" i="1" s="1"/>
  <c r="H20" i="31"/>
  <c r="H21" i="1" s="1"/>
  <c r="F8" i="31"/>
  <c r="L8" i="31"/>
  <c r="L408" i="31" s="1"/>
  <c r="F7" i="31"/>
  <c r="J7" i="31"/>
  <c r="H6" i="1"/>
  <c r="H5" i="31"/>
  <c r="F5" i="31"/>
  <c r="J5" i="31"/>
  <c r="G428" i="1"/>
  <c r="F11" i="32"/>
  <c r="L5" i="32"/>
  <c r="H12" i="31"/>
  <c r="F413" i="31"/>
  <c r="F415" i="31"/>
  <c r="H289" i="29"/>
  <c r="H280" i="29"/>
  <c r="H19" i="1" l="1"/>
  <c r="H20" i="1"/>
  <c r="H13" i="1"/>
  <c r="H411" i="1"/>
  <c r="H401" i="1"/>
  <c r="F408" i="31"/>
  <c r="J408" i="31"/>
  <c r="H373" i="1"/>
  <c r="H333" i="1"/>
  <c r="H274" i="1"/>
  <c r="H381" i="1"/>
  <c r="H302" i="1"/>
  <c r="H329" i="1"/>
  <c r="H325" i="1"/>
  <c r="H321" i="1"/>
  <c r="H317" i="1"/>
  <c r="H313" i="1"/>
  <c r="H309" i="1"/>
  <c r="H141" i="1"/>
  <c r="H281" i="1"/>
  <c r="H301" i="31"/>
  <c r="H307" i="1" s="1"/>
  <c r="H309" i="31"/>
  <c r="H315" i="1" s="1"/>
  <c r="H317" i="31"/>
  <c r="H323" i="1" s="1"/>
  <c r="H325" i="31"/>
  <c r="H331" i="1" s="1"/>
  <c r="H339" i="31"/>
  <c r="H345" i="1" s="1"/>
  <c r="H349" i="1"/>
  <c r="H357" i="31"/>
  <c r="H363" i="1" s="1"/>
  <c r="H369" i="31"/>
  <c r="H375" i="1" s="1"/>
  <c r="H393" i="31"/>
  <c r="H400" i="1" s="1"/>
  <c r="H397" i="31"/>
  <c r="H408" i="1" s="1"/>
  <c r="H418" i="1"/>
  <c r="H404" i="31"/>
  <c r="H422" i="1" s="1"/>
  <c r="H364" i="31"/>
  <c r="H370" i="1" s="1"/>
  <c r="H360" i="31"/>
  <c r="H366" i="1" s="1"/>
  <c r="H354" i="31"/>
  <c r="H360" i="1" s="1"/>
  <c r="H346" i="31"/>
  <c r="H352" i="1" s="1"/>
  <c r="H338" i="31"/>
  <c r="H344" i="1" s="1"/>
  <c r="H294" i="31"/>
  <c r="H300" i="1" s="1"/>
  <c r="H290" i="31"/>
  <c r="H296" i="1" s="1"/>
  <c r="H286" i="31"/>
  <c r="H292" i="1" s="1"/>
  <c r="H282" i="31"/>
  <c r="H288" i="1" s="1"/>
  <c r="H277" i="31"/>
  <c r="H283" i="1" s="1"/>
  <c r="H265" i="31"/>
  <c r="H271" i="1" s="1"/>
  <c r="H257" i="31"/>
  <c r="H263" i="1" s="1"/>
  <c r="H251" i="31"/>
  <c r="H257" i="1" s="1"/>
  <c r="H236" i="31"/>
  <c r="H242" i="1" s="1"/>
  <c r="H228" i="31"/>
  <c r="H234" i="1" s="1"/>
  <c r="H218" i="31"/>
  <c r="H224" i="1" s="1"/>
  <c r="H206" i="31"/>
  <c r="H212" i="1" s="1"/>
  <c r="H198" i="31"/>
  <c r="H204" i="1" s="1"/>
  <c r="H194" i="31"/>
  <c r="H200" i="1" s="1"/>
  <c r="H190" i="31"/>
  <c r="H196" i="1" s="1"/>
  <c r="H184" i="31"/>
  <c r="H190" i="1" s="1"/>
  <c r="H178" i="31"/>
  <c r="H184" i="1" s="1"/>
  <c r="H170" i="31"/>
  <c r="H176" i="1" s="1"/>
  <c r="H166" i="31"/>
  <c r="H172" i="1" s="1"/>
  <c r="H162" i="31"/>
  <c r="H168" i="1" s="1"/>
  <c r="H156" i="31"/>
  <c r="H162" i="1" s="1"/>
  <c r="H152" i="31"/>
  <c r="H158" i="1" s="1"/>
  <c r="H142" i="31"/>
  <c r="H148" i="1" s="1"/>
  <c r="H133" i="31"/>
  <c r="H139" i="1" s="1"/>
  <c r="H128" i="31"/>
  <c r="H134" i="1" s="1"/>
  <c r="H123" i="31"/>
  <c r="H129" i="1" s="1"/>
  <c r="H111" i="31"/>
  <c r="H117" i="1" s="1"/>
  <c r="H104" i="31"/>
  <c r="H110" i="1" s="1"/>
  <c r="H98" i="31"/>
  <c r="H104" i="1" s="1"/>
  <c r="H90" i="31"/>
  <c r="H96" i="1" s="1"/>
  <c r="H83" i="31"/>
  <c r="H89" i="1" s="1"/>
  <c r="H79" i="31"/>
  <c r="H85" i="1" s="1"/>
  <c r="H75" i="31"/>
  <c r="H81" i="1" s="1"/>
  <c r="H70" i="31"/>
  <c r="H76" i="1" s="1"/>
  <c r="H66" i="31"/>
  <c r="H70" i="1" s="1"/>
  <c r="H62" i="31"/>
  <c r="H65" i="1" s="1"/>
  <c r="H55" i="31"/>
  <c r="H58" i="1" s="1"/>
  <c r="H46" i="31"/>
  <c r="H49" i="1" s="1"/>
  <c r="H42" i="31"/>
  <c r="H45" i="1" s="1"/>
  <c r="H38" i="31"/>
  <c r="H41" i="1" s="1"/>
  <c r="H35" i="31"/>
  <c r="H37" i="1" s="1"/>
  <c r="H31" i="31"/>
  <c r="H33" i="1" s="1"/>
  <c r="H24" i="31"/>
  <c r="H26" i="1" s="1"/>
  <c r="H13" i="31"/>
  <c r="H14" i="1" s="1"/>
  <c r="H10" i="1"/>
  <c r="H32" i="31"/>
  <c r="H34" i="1" s="1"/>
  <c r="H21" i="31"/>
  <c r="H22" i="1" s="1"/>
  <c r="H9" i="31"/>
  <c r="H9" i="1" s="1"/>
  <c r="H341" i="1"/>
  <c r="H347" i="31"/>
  <c r="H353" i="1" s="1"/>
  <c r="H363" i="31"/>
  <c r="H369" i="1" s="1"/>
  <c r="H397" i="1"/>
  <c r="H395" i="31"/>
  <c r="H403" i="1" s="1"/>
  <c r="H405" i="31"/>
  <c r="H423" i="1" s="1"/>
  <c r="H376" i="31"/>
  <c r="H382" i="1" s="1"/>
  <c r="H352" i="31"/>
  <c r="H358" i="1" s="1"/>
  <c r="H334" i="31"/>
  <c r="H340" i="1" s="1"/>
  <c r="H326" i="31"/>
  <c r="H332" i="1" s="1"/>
  <c r="H322" i="31"/>
  <c r="H328" i="1" s="1"/>
  <c r="H318" i="31"/>
  <c r="H324" i="1" s="1"/>
  <c r="H314" i="31"/>
  <c r="H320" i="1" s="1"/>
  <c r="H310" i="31"/>
  <c r="H316" i="1" s="1"/>
  <c r="H306" i="31"/>
  <c r="H312" i="1" s="1"/>
  <c r="H302" i="31"/>
  <c r="H308" i="1" s="1"/>
  <c r="H298" i="31"/>
  <c r="H304" i="1" s="1"/>
  <c r="H293" i="31"/>
  <c r="H299" i="1" s="1"/>
  <c r="H289" i="31"/>
  <c r="H295" i="1" s="1"/>
  <c r="H285" i="31"/>
  <c r="H291" i="1" s="1"/>
  <c r="H281" i="31"/>
  <c r="H287" i="1" s="1"/>
  <c r="H272" i="31"/>
  <c r="H278" i="1" s="1"/>
  <c r="H258" i="31"/>
  <c r="H264" i="1" s="1"/>
  <c r="H252" i="31"/>
  <c r="H258" i="1" s="1"/>
  <c r="H238" i="31"/>
  <c r="H244" i="1" s="1"/>
  <c r="H230" i="31"/>
  <c r="H236" i="1" s="1"/>
  <c r="H219" i="31"/>
  <c r="H225" i="1" s="1"/>
  <c r="H207" i="31"/>
  <c r="H213" i="1" s="1"/>
  <c r="H199" i="31"/>
  <c r="H205" i="1" s="1"/>
  <c r="H195" i="31"/>
  <c r="H201" i="1" s="1"/>
  <c r="H191" i="31"/>
  <c r="H197" i="1" s="1"/>
  <c r="H185" i="31"/>
  <c r="H191" i="1" s="1"/>
  <c r="H179" i="31"/>
  <c r="H185" i="1" s="1"/>
  <c r="H171" i="31"/>
  <c r="H177" i="1" s="1"/>
  <c r="H167" i="31"/>
  <c r="H173" i="1" s="1"/>
  <c r="H163" i="31"/>
  <c r="H169" i="1" s="1"/>
  <c r="H157" i="31"/>
  <c r="H163" i="1" s="1"/>
  <c r="H153" i="31"/>
  <c r="H159" i="1" s="1"/>
  <c r="H145" i="31"/>
  <c r="H151" i="1" s="1"/>
  <c r="H139" i="31"/>
  <c r="H145" i="1" s="1"/>
  <c r="H129" i="31"/>
  <c r="H135" i="1" s="1"/>
  <c r="H124" i="31"/>
  <c r="H130" i="1" s="1"/>
  <c r="H114" i="31"/>
  <c r="H120" i="1" s="1"/>
  <c r="H105" i="31"/>
  <c r="H111" i="1" s="1"/>
  <c r="H99" i="31"/>
  <c r="H105" i="1" s="1"/>
  <c r="H91" i="31"/>
  <c r="H97" i="1" s="1"/>
  <c r="H84" i="31"/>
  <c r="H90" i="1" s="1"/>
  <c r="H80" i="31"/>
  <c r="H86" i="1" s="1"/>
  <c r="H76" i="31"/>
  <c r="H82" i="1" s="1"/>
  <c r="H71" i="31"/>
  <c r="H77" i="1" s="1"/>
  <c r="H67" i="31"/>
  <c r="H71" i="1" s="1"/>
  <c r="H63" i="31"/>
  <c r="H66" i="1" s="1"/>
  <c r="H58" i="31"/>
  <c r="H61" i="1" s="1"/>
  <c r="H47" i="31"/>
  <c r="H50" i="1" s="1"/>
  <c r="H43" i="31"/>
  <c r="H46" i="1" s="1"/>
  <c r="H39" i="31"/>
  <c r="H42" i="1" s="1"/>
  <c r="H34" i="31"/>
  <c r="H36" i="1" s="1"/>
  <c r="H23" i="31"/>
  <c r="H25" i="1" s="1"/>
  <c r="H17" i="31"/>
  <c r="H18" i="1" s="1"/>
  <c r="H305" i="31"/>
  <c r="H311" i="1" s="1"/>
  <c r="H313" i="31"/>
  <c r="H319" i="1" s="1"/>
  <c r="H321" i="31"/>
  <c r="H327" i="1" s="1"/>
  <c r="H329" i="31"/>
  <c r="H335" i="1" s="1"/>
  <c r="H345" i="31"/>
  <c r="H351" i="1" s="1"/>
  <c r="H361" i="31"/>
  <c r="H367" i="1" s="1"/>
  <c r="H377" i="31"/>
  <c r="H383" i="1" s="1"/>
  <c r="H396" i="31"/>
  <c r="H406" i="1" s="1"/>
  <c r="H402" i="31"/>
  <c r="H420" i="1" s="1"/>
  <c r="H424" i="1"/>
  <c r="H362" i="31"/>
  <c r="H368" i="1" s="1"/>
  <c r="H358" i="31"/>
  <c r="H364" i="1" s="1"/>
  <c r="H348" i="31"/>
  <c r="H354" i="1" s="1"/>
  <c r="H340" i="31"/>
  <c r="H346" i="1" s="1"/>
  <c r="H299" i="31"/>
  <c r="H305" i="1" s="1"/>
  <c r="H292" i="31"/>
  <c r="H298" i="1" s="1"/>
  <c r="H288" i="31"/>
  <c r="H294" i="1" s="1"/>
  <c r="H284" i="31"/>
  <c r="H290" i="1" s="1"/>
  <c r="H280" i="31"/>
  <c r="H286" i="1" s="1"/>
  <c r="H274" i="31"/>
  <c r="H280" i="1" s="1"/>
  <c r="H259" i="31"/>
  <c r="H265" i="1" s="1"/>
  <c r="H253" i="31"/>
  <c r="H259" i="1" s="1"/>
  <c r="H247" i="31"/>
  <c r="H253" i="1" s="1"/>
  <c r="H233" i="31"/>
  <c r="H239" i="1" s="1"/>
  <c r="H224" i="31"/>
  <c r="H230" i="1" s="1"/>
  <c r="H208" i="31"/>
  <c r="H214" i="1" s="1"/>
  <c r="H200" i="31"/>
  <c r="H206" i="1" s="1"/>
  <c r="H196" i="31"/>
  <c r="H202" i="1" s="1"/>
  <c r="H192" i="31"/>
  <c r="H198" i="1" s="1"/>
  <c r="H186" i="31"/>
  <c r="H192" i="1" s="1"/>
  <c r="H180" i="31"/>
  <c r="H186" i="1" s="1"/>
  <c r="H176" i="31"/>
  <c r="H182" i="1" s="1"/>
  <c r="H168" i="31"/>
  <c r="H174" i="1" s="1"/>
  <c r="H164" i="31"/>
  <c r="H170" i="1" s="1"/>
  <c r="H158" i="31"/>
  <c r="H164" i="1" s="1"/>
  <c r="H154" i="31"/>
  <c r="H160" i="1" s="1"/>
  <c r="H146" i="31"/>
  <c r="H152" i="1" s="1"/>
  <c r="H140" i="31"/>
  <c r="H146" i="1" s="1"/>
  <c r="H130" i="31"/>
  <c r="H136" i="1" s="1"/>
  <c r="H125" i="31"/>
  <c r="H131" i="1" s="1"/>
  <c r="H120" i="31"/>
  <c r="H126" i="1" s="1"/>
  <c r="H108" i="31"/>
  <c r="H114" i="1" s="1"/>
  <c r="H102" i="31"/>
  <c r="H108" i="1" s="1"/>
  <c r="H96" i="31"/>
  <c r="H102" i="1" s="1"/>
  <c r="H87" i="31"/>
  <c r="H93" i="1" s="1"/>
  <c r="H81" i="31"/>
  <c r="H87" i="1" s="1"/>
  <c r="H77" i="31"/>
  <c r="H83" i="1" s="1"/>
  <c r="H72" i="31"/>
  <c r="H78" i="1" s="1"/>
  <c r="H68" i="31"/>
  <c r="H72" i="1" s="1"/>
  <c r="H64" i="31"/>
  <c r="H67" i="1" s="1"/>
  <c r="H59" i="31"/>
  <c r="H62" i="1" s="1"/>
  <c r="H48" i="31"/>
  <c r="H51" i="1" s="1"/>
  <c r="H44" i="31"/>
  <c r="H47" i="1" s="1"/>
  <c r="H40" i="31"/>
  <c r="H43" i="1" s="1"/>
  <c r="H36" i="31"/>
  <c r="H39" i="1" s="1"/>
  <c r="H33" i="31"/>
  <c r="H35" i="1" s="1"/>
  <c r="H27" i="31"/>
  <c r="H29" i="1" s="1"/>
  <c r="H22" i="31"/>
  <c r="H24" i="1" s="1"/>
  <c r="H11" i="31"/>
  <c r="H12" i="1" s="1"/>
  <c r="H38" i="1"/>
  <c r="H25" i="31"/>
  <c r="H27" i="1" s="1"/>
  <c r="H337" i="31"/>
  <c r="H343" i="1" s="1"/>
  <c r="H359" i="31"/>
  <c r="H365" i="1" s="1"/>
  <c r="H399" i="1"/>
  <c r="H399" i="31"/>
  <c r="H413" i="1" s="1"/>
  <c r="H378" i="31"/>
  <c r="H384" i="1" s="1"/>
  <c r="H370" i="31"/>
  <c r="H376" i="1" s="1"/>
  <c r="H342" i="31"/>
  <c r="H348" i="1" s="1"/>
  <c r="H328" i="31"/>
  <c r="H334" i="1" s="1"/>
  <c r="H324" i="31"/>
  <c r="H330" i="1" s="1"/>
  <c r="H320" i="31"/>
  <c r="H326" i="1" s="1"/>
  <c r="H316" i="31"/>
  <c r="H322" i="1" s="1"/>
  <c r="H312" i="31"/>
  <c r="H318" i="1" s="1"/>
  <c r="H308" i="31"/>
  <c r="H314" i="1" s="1"/>
  <c r="H304" i="31"/>
  <c r="H310" i="1" s="1"/>
  <c r="H300" i="31"/>
  <c r="H306" i="1" s="1"/>
  <c r="H295" i="31"/>
  <c r="H301" i="1" s="1"/>
  <c r="H291" i="31"/>
  <c r="H297" i="1" s="1"/>
  <c r="H287" i="31"/>
  <c r="H293" i="1" s="1"/>
  <c r="H283" i="31"/>
  <c r="H289" i="1" s="1"/>
  <c r="H278" i="31"/>
  <c r="H284" i="1" s="1"/>
  <c r="H262" i="31"/>
  <c r="H268" i="1" s="1"/>
  <c r="H254" i="31"/>
  <c r="H260" i="1" s="1"/>
  <c r="H248" i="31"/>
  <c r="H254" i="1" s="1"/>
  <c r="H235" i="31"/>
  <c r="H241" i="1" s="1"/>
  <c r="H225" i="31"/>
  <c r="H231" i="1" s="1"/>
  <c r="H214" i="31"/>
  <c r="H220" i="1" s="1"/>
  <c r="H205" i="31"/>
  <c r="H211" i="1" s="1"/>
  <c r="H197" i="31"/>
  <c r="H203" i="1" s="1"/>
  <c r="H193" i="31"/>
  <c r="H199" i="1" s="1"/>
  <c r="H187" i="31"/>
  <c r="H193" i="1" s="1"/>
  <c r="H183" i="31"/>
  <c r="H189" i="1" s="1"/>
  <c r="H177" i="31"/>
  <c r="H183" i="1" s="1"/>
  <c r="H169" i="31"/>
  <c r="H175" i="1" s="1"/>
  <c r="H165" i="31"/>
  <c r="H171" i="1" s="1"/>
  <c r="H160" i="31"/>
  <c r="H166" i="1" s="1"/>
  <c r="H155" i="31"/>
  <c r="H161" i="1" s="1"/>
  <c r="H149" i="31"/>
  <c r="H155" i="1" s="1"/>
  <c r="H141" i="31"/>
  <c r="H147" i="1" s="1"/>
  <c r="H131" i="31"/>
  <c r="H137" i="1" s="1"/>
  <c r="H127" i="31"/>
  <c r="H133" i="1" s="1"/>
  <c r="H122" i="31"/>
  <c r="H128" i="1" s="1"/>
  <c r="H109" i="31"/>
  <c r="H115" i="1" s="1"/>
  <c r="H103" i="31"/>
  <c r="H109" i="1" s="1"/>
  <c r="H97" i="31"/>
  <c r="H103" i="1" s="1"/>
  <c r="H89" i="31"/>
  <c r="H95" i="1" s="1"/>
  <c r="H82" i="31"/>
  <c r="H88" i="1" s="1"/>
  <c r="H78" i="31"/>
  <c r="H84" i="1" s="1"/>
  <c r="H73" i="31"/>
  <c r="H79" i="1" s="1"/>
  <c r="H69" i="31"/>
  <c r="H75" i="1" s="1"/>
  <c r="H68" i="1"/>
  <c r="H61" i="31"/>
  <c r="H64" i="1" s="1"/>
  <c r="H52" i="31"/>
  <c r="H55" i="1" s="1"/>
  <c r="H45" i="31"/>
  <c r="H48" i="1" s="1"/>
  <c r="H41" i="31"/>
  <c r="H44" i="1" s="1"/>
  <c r="H37" i="31"/>
  <c r="H40" i="1" s="1"/>
  <c r="H28" i="31"/>
  <c r="H30" i="1" s="1"/>
  <c r="H10" i="31"/>
  <c r="H11" i="1" s="1"/>
  <c r="H8" i="31"/>
  <c r="H8" i="1" s="1"/>
  <c r="H7" i="31"/>
  <c r="H7" i="1" s="1"/>
  <c r="H5" i="1"/>
  <c r="L41" i="32"/>
  <c r="J5" i="32"/>
  <c r="J41" i="32" s="1"/>
  <c r="J420" i="31"/>
  <c r="L420" i="31" s="1"/>
  <c r="F418" i="31"/>
  <c r="J413" i="31"/>
  <c r="L413" i="31" s="1"/>
  <c r="J416" i="31"/>
  <c r="F421" i="31"/>
  <c r="J421" i="31"/>
  <c r="F419" i="31"/>
  <c r="J419" i="31"/>
  <c r="F417" i="31"/>
  <c r="J417" i="31"/>
  <c r="J418" i="31"/>
  <c r="J414" i="31"/>
  <c r="L414" i="31" s="1"/>
  <c r="J415" i="31"/>
  <c r="L415" i="31" s="1"/>
  <c r="F416" i="31"/>
  <c r="H169" i="29"/>
  <c r="H408" i="31" l="1"/>
  <c r="H410" i="31" s="1"/>
  <c r="H428" i="1"/>
  <c r="F41" i="32"/>
  <c r="L416" i="31"/>
  <c r="L417" i="31"/>
  <c r="L419" i="31"/>
  <c r="J412" i="31"/>
  <c r="J422" i="31" s="1"/>
  <c r="J410" i="31"/>
  <c r="L418" i="31"/>
  <c r="L410" i="31"/>
  <c r="F412" i="31"/>
  <c r="F410" i="31"/>
  <c r="F33" i="20"/>
  <c r="I336" i="1"/>
  <c r="I337" i="1"/>
  <c r="I28" i="1"/>
  <c r="H421" i="31" l="1"/>
  <c r="F422" i="31"/>
  <c r="L412" i="31"/>
  <c r="F18" i="20"/>
  <c r="F25" i="20"/>
  <c r="F28" i="20"/>
  <c r="F29" i="20"/>
  <c r="F34" i="20"/>
  <c r="F9" i="20"/>
  <c r="F10" i="20"/>
  <c r="H422" i="31" l="1"/>
  <c r="H424" i="31" s="1"/>
  <c r="L421" i="31"/>
  <c r="H326" i="29"/>
  <c r="H325" i="29"/>
  <c r="H302" i="29"/>
  <c r="H301" i="29"/>
  <c r="H300" i="29"/>
  <c r="H299" i="29"/>
  <c r="H298" i="29"/>
  <c r="H297" i="29"/>
  <c r="H296" i="29"/>
  <c r="H295" i="29"/>
  <c r="H294" i="29"/>
  <c r="H293" i="29"/>
  <c r="H292" i="29"/>
  <c r="H291" i="29"/>
  <c r="H290" i="29"/>
  <c r="H288" i="29"/>
  <c r="H287" i="29"/>
  <c r="H286" i="29"/>
  <c r="H285" i="29"/>
  <c r="H284" i="29"/>
  <c r="H283" i="29"/>
  <c r="H282" i="29"/>
  <c r="H281" i="29"/>
  <c r="H279" i="29"/>
  <c r="H278" i="29"/>
  <c r="H277" i="29"/>
  <c r="H276" i="29"/>
  <c r="H275" i="29"/>
  <c r="H274" i="29"/>
  <c r="H273" i="29"/>
  <c r="H272" i="29"/>
  <c r="H271" i="29"/>
  <c r="H270" i="29"/>
  <c r="H269" i="29"/>
  <c r="H268" i="29"/>
  <c r="H267" i="29"/>
  <c r="H266" i="29"/>
  <c r="H265" i="29"/>
  <c r="H264" i="29"/>
  <c r="H263" i="29"/>
  <c r="H262" i="29"/>
  <c r="H261" i="29"/>
  <c r="H260" i="29"/>
  <c r="H259" i="29"/>
  <c r="L422" i="31" l="1"/>
  <c r="I274" i="29"/>
  <c r="H258" i="29"/>
  <c r="H257" i="29"/>
  <c r="H256" i="29"/>
  <c r="H255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H238" i="29"/>
  <c r="H237" i="29"/>
  <c r="H236" i="29"/>
  <c r="H235" i="29"/>
  <c r="I235" i="29" s="1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H188" i="29"/>
  <c r="H187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I174" i="29" s="1"/>
  <c r="H173" i="29"/>
  <c r="H172" i="29"/>
  <c r="H171" i="29"/>
  <c r="H170" i="29"/>
  <c r="H168" i="29"/>
  <c r="I175" i="29" l="1"/>
  <c r="I233" i="29"/>
  <c r="I236" i="29"/>
  <c r="H167" i="29"/>
  <c r="H166" i="29"/>
  <c r="H165" i="29"/>
  <c r="H45" i="29" l="1"/>
  <c r="H40" i="29"/>
  <c r="H128" i="29"/>
  <c r="H129" i="29"/>
  <c r="H130" i="29"/>
  <c r="H131" i="29"/>
  <c r="H132" i="29"/>
  <c r="H133" i="29"/>
  <c r="H134" i="29"/>
  <c r="H135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I95" i="29" s="1"/>
  <c r="H96" i="29"/>
  <c r="I91" i="29" l="1"/>
  <c r="I88" i="29"/>
  <c r="I54" i="29"/>
  <c r="H331" i="29"/>
  <c r="I10" i="19" l="1"/>
  <c r="R21" i="29" l="1"/>
  <c r="R20" i="29"/>
  <c r="R19" i="29"/>
  <c r="R18" i="29"/>
  <c r="R8" i="29"/>
  <c r="R7" i="29"/>
  <c r="F767" i="29" l="1"/>
  <c r="F740" i="29"/>
  <c r="F739" i="29"/>
  <c r="F612" i="29"/>
  <c r="F580" i="29"/>
  <c r="F563" i="29"/>
  <c r="F654" i="29"/>
  <c r="H16" i="29" l="1"/>
  <c r="E37" i="19" l="1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D37" i="19" s="1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K10" i="19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N17" i="19" s="1"/>
  <c r="I5" i="19"/>
  <c r="K5" i="19" s="1"/>
  <c r="K17" i="19" s="1"/>
  <c r="D5" i="19"/>
  <c r="D17" i="19" s="1"/>
  <c r="I17" i="19" l="1"/>
  <c r="F5" i="19"/>
  <c r="F17" i="19" s="1"/>
  <c r="P5" i="19"/>
  <c r="P17" i="19" s="1"/>
  <c r="F25" i="19"/>
  <c r="F37" i="19" s="1"/>
  <c r="H7" i="29" l="1"/>
  <c r="H8" i="29"/>
  <c r="H9" i="29"/>
  <c r="H10" i="29"/>
  <c r="H11" i="29"/>
  <c r="H12" i="29"/>
  <c r="H13" i="29"/>
  <c r="H14" i="29"/>
  <c r="H15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1" i="29"/>
  <c r="H42" i="29"/>
  <c r="H43" i="29"/>
  <c r="H44" i="29"/>
  <c r="H46" i="29"/>
  <c r="H47" i="29"/>
  <c r="H48" i="29"/>
  <c r="H49" i="29"/>
  <c r="H50" i="29"/>
  <c r="H563" i="29"/>
  <c r="G563" i="29" s="1"/>
  <c r="D51" i="1" s="1"/>
  <c r="H97" i="29"/>
  <c r="H98" i="29"/>
  <c r="H99" i="29"/>
  <c r="H100" i="29"/>
  <c r="H101" i="29"/>
  <c r="H102" i="29"/>
  <c r="H103" i="29"/>
  <c r="H104" i="29"/>
  <c r="H105" i="29"/>
  <c r="H106" i="29"/>
  <c r="H767" i="29" s="1"/>
  <c r="G767" i="29" s="1"/>
  <c r="D258" i="1" s="1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7" i="29"/>
  <c r="H328" i="29"/>
  <c r="H329" i="29"/>
  <c r="H330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I320" i="29" l="1"/>
  <c r="I276" i="29"/>
  <c r="I96" i="29"/>
  <c r="I138" i="29"/>
  <c r="I430" i="29"/>
  <c r="I425" i="29"/>
  <c r="I382" i="29"/>
  <c r="H612" i="29"/>
  <c r="G612" i="29" s="1"/>
  <c r="D103" i="1" s="1"/>
  <c r="L103" i="1" s="1"/>
  <c r="H580" i="29"/>
  <c r="G580" i="29" s="1"/>
  <c r="D71" i="1" s="1"/>
  <c r="L258" i="1"/>
  <c r="F258" i="1"/>
  <c r="L51" i="1"/>
  <c r="F51" i="1"/>
  <c r="H654" i="29"/>
  <c r="G654" i="29" s="1"/>
  <c r="D145" i="1" s="1"/>
  <c r="H739" i="29"/>
  <c r="G739" i="29" s="1"/>
  <c r="D230" i="1" s="1"/>
  <c r="F549" i="29"/>
  <c r="L71" i="1" l="1"/>
  <c r="F103" i="1"/>
  <c r="F71" i="1"/>
  <c r="F230" i="1"/>
  <c r="L230" i="1"/>
  <c r="F145" i="1"/>
  <c r="L145" i="1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1" i="29"/>
  <c r="S42" i="29"/>
  <c r="S43" i="29"/>
  <c r="S44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H549" i="29" l="1"/>
  <c r="G549" i="29" s="1"/>
  <c r="D38" i="1" s="1"/>
  <c r="L38" i="1" s="1"/>
  <c r="F38" i="1" l="1"/>
  <c r="F571" i="29" l="1"/>
  <c r="F873" i="29"/>
  <c r="H873" i="29"/>
  <c r="F872" i="29"/>
  <c r="H872" i="29"/>
  <c r="G873" i="29" l="1"/>
  <c r="D370" i="1" s="1"/>
  <c r="L370" i="1" s="1"/>
  <c r="G872" i="29"/>
  <c r="D369" i="1" s="1"/>
  <c r="L369" i="1" s="1"/>
  <c r="F370" i="1" l="1"/>
  <c r="F369" i="1"/>
  <c r="F838" i="29" l="1"/>
  <c r="F809" i="29"/>
  <c r="F808" i="29"/>
  <c r="F807" i="29"/>
  <c r="F806" i="29"/>
  <c r="F805" i="29"/>
  <c r="F804" i="29"/>
  <c r="H809" i="29" l="1"/>
  <c r="G809" i="29" s="1"/>
  <c r="D300" i="1" s="1"/>
  <c r="H571" i="29"/>
  <c r="G571" i="29" s="1"/>
  <c r="D61" i="1" s="1"/>
  <c r="H6" i="29"/>
  <c r="I23" i="29" s="1"/>
  <c r="H740" i="29" l="1"/>
  <c r="G740" i="29" s="1"/>
  <c r="D231" i="1" s="1"/>
  <c r="L231" i="1" s="1"/>
  <c r="L61" i="1"/>
  <c r="F61" i="1"/>
  <c r="L300" i="1"/>
  <c r="F300" i="1"/>
  <c r="E9" i="25"/>
  <c r="E8" i="25" s="1"/>
  <c r="F231" i="1" l="1"/>
  <c r="F734" i="29"/>
  <c r="S115" i="29" l="1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F860" i="29" l="1"/>
  <c r="H838" i="29" l="1"/>
  <c r="G838" i="29" s="1"/>
  <c r="D331" i="1" s="1"/>
  <c r="H808" i="29"/>
  <c r="G808" i="29" s="1"/>
  <c r="D299" i="1" s="1"/>
  <c r="H807" i="29"/>
  <c r="G807" i="29" s="1"/>
  <c r="D298" i="1" s="1"/>
  <c r="H806" i="29"/>
  <c r="G806" i="29" s="1"/>
  <c r="D297" i="1" s="1"/>
  <c r="H805" i="29"/>
  <c r="G805" i="29" s="1"/>
  <c r="D296" i="1" s="1"/>
  <c r="H804" i="29"/>
  <c r="G804" i="29" s="1"/>
  <c r="D295" i="1" s="1"/>
  <c r="F530" i="29"/>
  <c r="F526" i="29"/>
  <c r="F331" i="1" l="1"/>
  <c r="L331" i="1"/>
  <c r="L299" i="1"/>
  <c r="F299" i="1"/>
  <c r="L298" i="1"/>
  <c r="F298" i="1"/>
  <c r="L297" i="1"/>
  <c r="F297" i="1"/>
  <c r="L296" i="1"/>
  <c r="F296" i="1"/>
  <c r="F295" i="1"/>
  <c r="L295" i="1"/>
  <c r="F843" i="29" l="1"/>
  <c r="L426" i="1" l="1"/>
  <c r="F426" i="1"/>
  <c r="F929" i="29"/>
  <c r="F577" i="29" l="1"/>
  <c r="H714" i="29" l="1"/>
  <c r="F714" i="29"/>
  <c r="F752" i="29"/>
  <c r="F751" i="29"/>
  <c r="G714" i="29" l="1"/>
  <c r="D205" i="1" s="1"/>
  <c r="L205" i="1" l="1"/>
  <c r="F205" i="1"/>
  <c r="F818" i="29"/>
  <c r="S136" i="29" l="1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7" i="1" l="1"/>
  <c r="D83" i="1"/>
  <c r="D130" i="1"/>
  <c r="F712" i="29" l="1"/>
  <c r="F518" i="29"/>
  <c r="F930" i="29" l="1"/>
  <c r="F928" i="29"/>
  <c r="F927" i="29"/>
  <c r="F926" i="29"/>
  <c r="F925" i="29"/>
  <c r="H924" i="29"/>
  <c r="F924" i="29"/>
  <c r="G924" i="29" s="1"/>
  <c r="F923" i="29"/>
  <c r="F922" i="29"/>
  <c r="H921" i="29"/>
  <c r="F921" i="29"/>
  <c r="G921" i="29" s="1"/>
  <c r="F920" i="29"/>
  <c r="F919" i="29"/>
  <c r="H918" i="29"/>
  <c r="F918" i="29"/>
  <c r="G918" i="29" s="1"/>
  <c r="F917" i="29"/>
  <c r="F916" i="29"/>
  <c r="F915" i="29"/>
  <c r="F914" i="29"/>
  <c r="F913" i="29"/>
  <c r="H912" i="29"/>
  <c r="F912" i="29"/>
  <c r="G912" i="29" s="1"/>
  <c r="F911" i="29"/>
  <c r="H910" i="29"/>
  <c r="F910" i="29"/>
  <c r="G910" i="29" s="1"/>
  <c r="F909" i="29"/>
  <c r="H908" i="29"/>
  <c r="F908" i="29"/>
  <c r="G908" i="29" s="1"/>
  <c r="H907" i="29"/>
  <c r="F907" i="29"/>
  <c r="G907" i="29" s="1"/>
  <c r="F906" i="29"/>
  <c r="H905" i="29"/>
  <c r="F905" i="29"/>
  <c r="G905" i="29" s="1"/>
  <c r="F904" i="29"/>
  <c r="F903" i="29"/>
  <c r="F902" i="29"/>
  <c r="F901" i="29"/>
  <c r="H900" i="29"/>
  <c r="F900" i="29"/>
  <c r="G900" i="29" s="1"/>
  <c r="H899" i="29"/>
  <c r="F899" i="29"/>
  <c r="G899" i="29" s="1"/>
  <c r="H898" i="29"/>
  <c r="F898" i="29"/>
  <c r="G898" i="29" s="1"/>
  <c r="H897" i="29"/>
  <c r="F897" i="29"/>
  <c r="G897" i="29" s="1"/>
  <c r="H896" i="29"/>
  <c r="F896" i="29"/>
  <c r="G896" i="29" s="1"/>
  <c r="H895" i="29"/>
  <c r="F895" i="29"/>
  <c r="G895" i="29" s="1"/>
  <c r="H894" i="29"/>
  <c r="F894" i="29"/>
  <c r="G894" i="29" s="1"/>
  <c r="H893" i="29"/>
  <c r="F893" i="29"/>
  <c r="G893" i="29" s="1"/>
  <c r="H892" i="29"/>
  <c r="F892" i="29"/>
  <c r="G892" i="29" s="1"/>
  <c r="H891" i="29"/>
  <c r="F891" i="29"/>
  <c r="G891" i="29" s="1"/>
  <c r="H890" i="29"/>
  <c r="F890" i="29"/>
  <c r="G890" i="29" s="1"/>
  <c r="H889" i="29"/>
  <c r="F889" i="29"/>
  <c r="G889" i="29" s="1"/>
  <c r="H888" i="29"/>
  <c r="F888" i="29"/>
  <c r="G888" i="29" s="1"/>
  <c r="H887" i="29"/>
  <c r="F887" i="29"/>
  <c r="G887" i="29" s="1"/>
  <c r="H886" i="29"/>
  <c r="F886" i="29"/>
  <c r="G886" i="29" s="1"/>
  <c r="D383" i="1" s="1"/>
  <c r="L383" i="1" s="1"/>
  <c r="F885" i="29"/>
  <c r="H884" i="29"/>
  <c r="F884" i="29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F879" i="29"/>
  <c r="F878" i="29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H871" i="29"/>
  <c r="F871" i="29"/>
  <c r="G871" i="29" s="1"/>
  <c r="F870" i="29"/>
  <c r="H869" i="29"/>
  <c r="F869" i="29"/>
  <c r="H868" i="29"/>
  <c r="F868" i="29"/>
  <c r="G868" i="29" s="1"/>
  <c r="D365" i="1" s="1"/>
  <c r="H867" i="29"/>
  <c r="F867" i="29"/>
  <c r="G867" i="29" s="1"/>
  <c r="D364" i="1" s="1"/>
  <c r="F866" i="29"/>
  <c r="H865" i="29"/>
  <c r="F865" i="29"/>
  <c r="G865" i="29" s="1"/>
  <c r="H864" i="29"/>
  <c r="F864" i="29"/>
  <c r="G864" i="29" s="1"/>
  <c r="F863" i="29"/>
  <c r="H862" i="29"/>
  <c r="F862" i="29"/>
  <c r="G862" i="29" s="1"/>
  <c r="H861" i="29"/>
  <c r="F861" i="29"/>
  <c r="G861" i="29" s="1"/>
  <c r="H860" i="29"/>
  <c r="G860" i="29"/>
  <c r="H859" i="29"/>
  <c r="F859" i="29"/>
  <c r="G859" i="29" s="1"/>
  <c r="H858" i="29"/>
  <c r="F858" i="29"/>
  <c r="G858" i="29" s="1"/>
  <c r="F857" i="29"/>
  <c r="F856" i="29"/>
  <c r="F855" i="29"/>
  <c r="F854" i="29"/>
  <c r="H853" i="29"/>
  <c r="F853" i="29"/>
  <c r="G853" i="29" s="1"/>
  <c r="H852" i="29"/>
  <c r="F852" i="29"/>
  <c r="G852" i="29" s="1"/>
  <c r="F851" i="29"/>
  <c r="H850" i="29"/>
  <c r="F850" i="29"/>
  <c r="F849" i="29"/>
  <c r="H848" i="29"/>
  <c r="F848" i="29"/>
  <c r="G848" i="29" s="1"/>
  <c r="D345" i="1" s="1"/>
  <c r="F345" i="1" s="1"/>
  <c r="F847" i="29"/>
  <c r="F846" i="29"/>
  <c r="H845" i="29"/>
  <c r="F845" i="29"/>
  <c r="G845" i="29" s="1"/>
  <c r="H844" i="29"/>
  <c r="F844" i="29"/>
  <c r="G844" i="29" s="1"/>
  <c r="F842" i="29"/>
  <c r="F841" i="29"/>
  <c r="F840" i="29"/>
  <c r="F839" i="29"/>
  <c r="F837" i="29"/>
  <c r="F836" i="29"/>
  <c r="F835" i="29"/>
  <c r="F834" i="29"/>
  <c r="F833" i="29"/>
  <c r="F832" i="29"/>
  <c r="F831" i="29"/>
  <c r="F830" i="29"/>
  <c r="F829" i="29"/>
  <c r="F828" i="29"/>
  <c r="F827" i="29"/>
  <c r="F826" i="29"/>
  <c r="F825" i="29"/>
  <c r="F824" i="29"/>
  <c r="F823" i="29"/>
  <c r="F822" i="29"/>
  <c r="F821" i="29"/>
  <c r="F820" i="29"/>
  <c r="F819" i="29"/>
  <c r="F817" i="29"/>
  <c r="F816" i="29"/>
  <c r="F815" i="29"/>
  <c r="F814" i="29"/>
  <c r="F813" i="29"/>
  <c r="H812" i="29"/>
  <c r="F812" i="29"/>
  <c r="F811" i="29"/>
  <c r="H810" i="29"/>
  <c r="F810" i="29"/>
  <c r="F803" i="29"/>
  <c r="F802" i="29"/>
  <c r="F801" i="29"/>
  <c r="F800" i="29"/>
  <c r="F799" i="29"/>
  <c r="F798" i="29"/>
  <c r="F797" i="29"/>
  <c r="F796" i="29"/>
  <c r="F795" i="29"/>
  <c r="H794" i="29"/>
  <c r="F794" i="29"/>
  <c r="F793" i="29"/>
  <c r="F792" i="29"/>
  <c r="H791" i="29"/>
  <c r="F791" i="29"/>
  <c r="G791" i="29" s="1"/>
  <c r="H790" i="29"/>
  <c r="F790" i="29"/>
  <c r="G790" i="29" s="1"/>
  <c r="F789" i="29"/>
  <c r="H788" i="29"/>
  <c r="F788" i="29"/>
  <c r="G788" i="29" s="1"/>
  <c r="F787" i="29"/>
  <c r="H786" i="29"/>
  <c r="F786" i="29"/>
  <c r="G786" i="29" s="1"/>
  <c r="H785" i="29"/>
  <c r="F785" i="29"/>
  <c r="G785" i="29" s="1"/>
  <c r="H784" i="29"/>
  <c r="F784" i="29"/>
  <c r="G784" i="29" s="1"/>
  <c r="H783" i="29"/>
  <c r="F783" i="29"/>
  <c r="G783" i="29" s="1"/>
  <c r="H782" i="29"/>
  <c r="F782" i="29"/>
  <c r="G782" i="29" s="1"/>
  <c r="H781" i="29"/>
  <c r="F781" i="29"/>
  <c r="G781" i="29" s="1"/>
  <c r="F780" i="29"/>
  <c r="H779" i="29"/>
  <c r="F779" i="29"/>
  <c r="G779" i="29" s="1"/>
  <c r="H778" i="29"/>
  <c r="F778" i="29"/>
  <c r="H777" i="29"/>
  <c r="F777" i="29"/>
  <c r="H776" i="29"/>
  <c r="F776" i="29"/>
  <c r="H775" i="29"/>
  <c r="F775" i="29"/>
  <c r="F774" i="29"/>
  <c r="F773" i="29"/>
  <c r="H772" i="29"/>
  <c r="F772" i="29"/>
  <c r="H771" i="29"/>
  <c r="F771" i="29"/>
  <c r="G771" i="29" s="1"/>
  <c r="H770" i="29"/>
  <c r="F770" i="29"/>
  <c r="H769" i="29"/>
  <c r="F769" i="29"/>
  <c r="H768" i="29"/>
  <c r="F768" i="29"/>
  <c r="H766" i="29"/>
  <c r="F766" i="29"/>
  <c r="F765" i="29"/>
  <c r="H764" i="29"/>
  <c r="F764" i="29"/>
  <c r="G764" i="29" s="1"/>
  <c r="F763" i="29"/>
  <c r="F762" i="29"/>
  <c r="H761" i="29"/>
  <c r="F761" i="29"/>
  <c r="H760" i="29"/>
  <c r="F760" i="29"/>
  <c r="H759" i="29"/>
  <c r="F759" i="29"/>
  <c r="G759" i="29" s="1"/>
  <c r="H758" i="29"/>
  <c r="F758" i="29"/>
  <c r="G758" i="29" s="1"/>
  <c r="H757" i="29"/>
  <c r="F757" i="29"/>
  <c r="G757" i="29" s="1"/>
  <c r="H756" i="29"/>
  <c r="F756" i="29"/>
  <c r="G756" i="29" s="1"/>
  <c r="H755" i="29"/>
  <c r="F755" i="29"/>
  <c r="G755" i="29" s="1"/>
  <c r="H754" i="29"/>
  <c r="F754" i="29"/>
  <c r="G754" i="29" s="1"/>
  <c r="H753" i="29"/>
  <c r="F753" i="29"/>
  <c r="G753" i="29" s="1"/>
  <c r="F750" i="29"/>
  <c r="F749" i="29"/>
  <c r="F748" i="29"/>
  <c r="H747" i="29"/>
  <c r="F747" i="29"/>
  <c r="G747" i="29" s="1"/>
  <c r="H746" i="29"/>
  <c r="F746" i="29"/>
  <c r="G746" i="29" s="1"/>
  <c r="F745" i="29"/>
  <c r="H744" i="29"/>
  <c r="F744" i="29"/>
  <c r="G744" i="29" s="1"/>
  <c r="F743" i="29"/>
  <c r="H742" i="29"/>
  <c r="F742" i="29"/>
  <c r="G742" i="29" s="1"/>
  <c r="F741" i="29"/>
  <c r="H738" i="29"/>
  <c r="F738" i="29"/>
  <c r="G738" i="29" s="1"/>
  <c r="H737" i="29"/>
  <c r="F737" i="29"/>
  <c r="G737" i="29" s="1"/>
  <c r="H736" i="29"/>
  <c r="F736" i="29"/>
  <c r="H735" i="29"/>
  <c r="F735" i="29"/>
  <c r="G735" i="29" s="1"/>
  <c r="F733" i="29"/>
  <c r="F732" i="29"/>
  <c r="H731" i="29"/>
  <c r="F731" i="29"/>
  <c r="G731" i="29" s="1"/>
  <c r="H730" i="29"/>
  <c r="F730" i="29"/>
  <c r="G730" i="29" s="1"/>
  <c r="F729" i="29"/>
  <c r="H728" i="29"/>
  <c r="F728" i="29"/>
  <c r="G728" i="29" s="1"/>
  <c r="H727" i="29"/>
  <c r="F727" i="29"/>
  <c r="G727" i="29" s="1"/>
  <c r="H726" i="29"/>
  <c r="F726" i="29"/>
  <c r="G726" i="29" s="1"/>
  <c r="H725" i="29"/>
  <c r="F725" i="29"/>
  <c r="G725" i="29" s="1"/>
  <c r="H724" i="29"/>
  <c r="F724" i="29"/>
  <c r="G724" i="29" s="1"/>
  <c r="H723" i="29"/>
  <c r="F723" i="29"/>
  <c r="H722" i="29"/>
  <c r="F722" i="29"/>
  <c r="F721" i="29"/>
  <c r="F720" i="29"/>
  <c r="H719" i="29"/>
  <c r="F719" i="29"/>
  <c r="G719" i="29" s="1"/>
  <c r="H718" i="29"/>
  <c r="F718" i="29"/>
  <c r="G718" i="29" s="1"/>
  <c r="H717" i="29"/>
  <c r="F717" i="29"/>
  <c r="G717" i="29" s="1"/>
  <c r="H716" i="29"/>
  <c r="F716" i="29"/>
  <c r="G716" i="29" s="1"/>
  <c r="H715" i="29"/>
  <c r="F715" i="29"/>
  <c r="F713" i="29"/>
  <c r="F711" i="29"/>
  <c r="F710" i="29"/>
  <c r="F709" i="29"/>
  <c r="F708" i="29"/>
  <c r="F707" i="29"/>
  <c r="F706" i="29"/>
  <c r="F705" i="29"/>
  <c r="F704" i="29"/>
  <c r="F703" i="29"/>
  <c r="F702" i="29"/>
  <c r="F701" i="29"/>
  <c r="F700" i="29"/>
  <c r="F699" i="29"/>
  <c r="F698" i="29"/>
  <c r="H697" i="29"/>
  <c r="F697" i="29"/>
  <c r="G697" i="29" s="1"/>
  <c r="H696" i="29"/>
  <c r="F696" i="29"/>
  <c r="G696" i="29" s="1"/>
  <c r="F695" i="29"/>
  <c r="F694" i="29"/>
  <c r="F693" i="29"/>
  <c r="F692" i="29"/>
  <c r="F691" i="29"/>
  <c r="H690" i="29"/>
  <c r="F690" i="29"/>
  <c r="G690" i="29" s="1"/>
  <c r="H689" i="29"/>
  <c r="F689" i="29"/>
  <c r="G689" i="29" s="1"/>
  <c r="H688" i="29"/>
  <c r="F688" i="29"/>
  <c r="G688" i="29" s="1"/>
  <c r="H687" i="29"/>
  <c r="F687" i="29"/>
  <c r="G687" i="29" s="1"/>
  <c r="F686" i="29"/>
  <c r="H685" i="29"/>
  <c r="F685" i="29"/>
  <c r="G685" i="29" s="1"/>
  <c r="D176" i="1" s="1"/>
  <c r="L176" i="1" s="1"/>
  <c r="H684" i="29"/>
  <c r="F684" i="29"/>
  <c r="H683" i="29"/>
  <c r="F683" i="29"/>
  <c r="G683" i="29" s="1"/>
  <c r="D174" i="1" s="1"/>
  <c r="L174" i="1" s="1"/>
  <c r="H682" i="29"/>
  <c r="F682" i="29"/>
  <c r="G682" i="29" s="1"/>
  <c r="D173" i="1" s="1"/>
  <c r="L173" i="1" s="1"/>
  <c r="H681" i="29"/>
  <c r="F681" i="29"/>
  <c r="G681" i="29" s="1"/>
  <c r="D172" i="1" s="1"/>
  <c r="L172" i="1" s="1"/>
  <c r="F680" i="29"/>
  <c r="F679" i="29"/>
  <c r="F678" i="29"/>
  <c r="F677" i="29"/>
  <c r="H676" i="29"/>
  <c r="F676" i="29"/>
  <c r="F675" i="29"/>
  <c r="H674" i="29"/>
  <c r="F674" i="29"/>
  <c r="G674" i="29" s="1"/>
  <c r="F673" i="29"/>
  <c r="F672" i="29"/>
  <c r="F671" i="29"/>
  <c r="F670" i="29"/>
  <c r="F669" i="29"/>
  <c r="H668" i="29"/>
  <c r="F668" i="29"/>
  <c r="F667" i="29"/>
  <c r="H666" i="29"/>
  <c r="F666" i="29"/>
  <c r="G666" i="29" s="1"/>
  <c r="H665" i="29"/>
  <c r="F665" i="29"/>
  <c r="G665" i="29" s="1"/>
  <c r="F664" i="29"/>
  <c r="F663" i="29"/>
  <c r="H662" i="29"/>
  <c r="F662" i="29"/>
  <c r="G662" i="29" s="1"/>
  <c r="F661" i="29"/>
  <c r="F660" i="29"/>
  <c r="H659" i="29"/>
  <c r="F659" i="29"/>
  <c r="G659" i="29" s="1"/>
  <c r="H658" i="29"/>
  <c r="F658" i="29"/>
  <c r="G658" i="29" s="1"/>
  <c r="F657" i="29"/>
  <c r="F656" i="29"/>
  <c r="H655" i="29"/>
  <c r="F655" i="29"/>
  <c r="G655" i="29" s="1"/>
  <c r="D146" i="1" s="1"/>
  <c r="F146" i="1" s="1"/>
  <c r="H653" i="29"/>
  <c r="F653" i="29"/>
  <c r="H652" i="29"/>
  <c r="F652" i="29"/>
  <c r="G652" i="29" s="1"/>
  <c r="H651" i="29"/>
  <c r="F651" i="29"/>
  <c r="G651" i="29" s="1"/>
  <c r="H650" i="29"/>
  <c r="F650" i="29"/>
  <c r="G650" i="29" s="1"/>
  <c r="H649" i="29"/>
  <c r="F649" i="29"/>
  <c r="G649" i="29" s="1"/>
  <c r="F648" i="29"/>
  <c r="F647" i="29"/>
  <c r="H646" i="29"/>
  <c r="F646" i="29"/>
  <c r="H645" i="29"/>
  <c r="F645" i="29"/>
  <c r="G645" i="29" s="1"/>
  <c r="D136" i="1" s="1"/>
  <c r="L136" i="1" s="1"/>
  <c r="F644" i="29"/>
  <c r="F643" i="29"/>
  <c r="F642" i="29"/>
  <c r="F641" i="29"/>
  <c r="F640" i="29"/>
  <c r="H639" i="29"/>
  <c r="F639" i="29"/>
  <c r="F638" i="29"/>
  <c r="H637" i="29"/>
  <c r="F637" i="29"/>
  <c r="F636" i="29"/>
  <c r="F635" i="29"/>
  <c r="H634" i="29"/>
  <c r="F634" i="29"/>
  <c r="G634" i="29" s="1"/>
  <c r="H633" i="29"/>
  <c r="F633" i="29"/>
  <c r="G633" i="29" s="1"/>
  <c r="H632" i="29"/>
  <c r="F632" i="29"/>
  <c r="G632" i="29" s="1"/>
  <c r="H631" i="29"/>
  <c r="F631" i="29"/>
  <c r="H630" i="29"/>
  <c r="F630" i="29"/>
  <c r="G630" i="29" s="1"/>
  <c r="F629" i="29"/>
  <c r="H628" i="29"/>
  <c r="F628" i="29"/>
  <c r="G628" i="29" s="1"/>
  <c r="H627" i="29"/>
  <c r="F627" i="29"/>
  <c r="F626" i="29"/>
  <c r="H625" i="29"/>
  <c r="F625" i="29"/>
  <c r="G625" i="29" s="1"/>
  <c r="F624" i="29"/>
  <c r="F623" i="29"/>
  <c r="H622" i="29"/>
  <c r="F622" i="29"/>
  <c r="H621" i="29"/>
  <c r="F621" i="29"/>
  <c r="G621" i="29" s="1"/>
  <c r="F620" i="29"/>
  <c r="F619" i="29"/>
  <c r="F618" i="29"/>
  <c r="F617" i="29"/>
  <c r="H616" i="29"/>
  <c r="F616" i="29"/>
  <c r="G616" i="29" s="1"/>
  <c r="F615" i="29"/>
  <c r="F614" i="29"/>
  <c r="F613" i="29"/>
  <c r="F611" i="29"/>
  <c r="F610" i="29"/>
  <c r="H609" i="29"/>
  <c r="F609" i="29"/>
  <c r="H608" i="29"/>
  <c r="F608" i="29"/>
  <c r="G608" i="29" s="1"/>
  <c r="H607" i="29"/>
  <c r="F607" i="29"/>
  <c r="G607" i="29" s="1"/>
  <c r="F606" i="29"/>
  <c r="F605" i="29"/>
  <c r="F604" i="29"/>
  <c r="H603" i="29"/>
  <c r="F603" i="29"/>
  <c r="G603" i="29" s="1"/>
  <c r="F602" i="29"/>
  <c r="F601" i="29"/>
  <c r="H600" i="29"/>
  <c r="F600" i="29"/>
  <c r="G600" i="29" s="1"/>
  <c r="F599" i="29"/>
  <c r="H598" i="29"/>
  <c r="F598" i="29"/>
  <c r="G598" i="29" s="1"/>
  <c r="D89" i="1" s="1"/>
  <c r="F89" i="1" s="1"/>
  <c r="F597" i="29"/>
  <c r="H596" i="29"/>
  <c r="F596" i="29"/>
  <c r="G596" i="29" s="1"/>
  <c r="D87" i="1" s="1"/>
  <c r="L87" i="1" s="1"/>
  <c r="F595" i="29"/>
  <c r="F594" i="29"/>
  <c r="F593" i="29"/>
  <c r="F592" i="29"/>
  <c r="F591" i="29"/>
  <c r="F590" i="29"/>
  <c r="H589" i="29"/>
  <c r="F589" i="29"/>
  <c r="G589" i="29" s="1"/>
  <c r="F588" i="29"/>
  <c r="F587" i="29"/>
  <c r="F586" i="29"/>
  <c r="F585" i="29"/>
  <c r="F584" i="29"/>
  <c r="H583" i="29"/>
  <c r="F583" i="29"/>
  <c r="H582" i="29"/>
  <c r="F582" i="29"/>
  <c r="G582" i="29" s="1"/>
  <c r="F581" i="29"/>
  <c r="F579" i="29"/>
  <c r="H578" i="29"/>
  <c r="F578" i="29"/>
  <c r="G578" i="29" s="1"/>
  <c r="F576" i="29"/>
  <c r="F575" i="29"/>
  <c r="F574" i="29"/>
  <c r="H573" i="29"/>
  <c r="F573" i="29"/>
  <c r="H572" i="29"/>
  <c r="F572" i="29"/>
  <c r="H570" i="29"/>
  <c r="F570" i="29"/>
  <c r="G570" i="29" s="1"/>
  <c r="F569" i="29"/>
  <c r="F568" i="29"/>
  <c r="H567" i="29"/>
  <c r="F567" i="29"/>
  <c r="G567" i="29" s="1"/>
  <c r="F566" i="29"/>
  <c r="F565" i="29"/>
  <c r="H564" i="29"/>
  <c r="F564" i="29"/>
  <c r="H562" i="29"/>
  <c r="F562" i="29"/>
  <c r="G562" i="29" s="1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8" i="29"/>
  <c r="F547" i="29"/>
  <c r="F546" i="29"/>
  <c r="F545" i="29"/>
  <c r="F544" i="29"/>
  <c r="H543" i="29"/>
  <c r="F543" i="29"/>
  <c r="G543" i="29" s="1"/>
  <c r="H542" i="29"/>
  <c r="F542" i="29"/>
  <c r="F541" i="29"/>
  <c r="F540" i="29"/>
  <c r="F539" i="29"/>
  <c r="F538" i="29"/>
  <c r="F537" i="29"/>
  <c r="F536" i="29"/>
  <c r="H535" i="29"/>
  <c r="F535" i="29"/>
  <c r="F534" i="29"/>
  <c r="F533" i="29"/>
  <c r="F532" i="29"/>
  <c r="F531" i="29"/>
  <c r="H529" i="29"/>
  <c r="F529" i="29"/>
  <c r="G529" i="29" s="1"/>
  <c r="H528" i="29"/>
  <c r="F528" i="29"/>
  <c r="G528" i="29" s="1"/>
  <c r="H527" i="29"/>
  <c r="F527" i="29"/>
  <c r="G527" i="29" s="1"/>
  <c r="F525" i="29"/>
  <c r="F524" i="29"/>
  <c r="F523" i="29"/>
  <c r="F522" i="29"/>
  <c r="F521" i="29"/>
  <c r="F520" i="29"/>
  <c r="F519" i="29"/>
  <c r="H517" i="29"/>
  <c r="F517" i="29"/>
  <c r="F515" i="29"/>
  <c r="H593" i="29"/>
  <c r="H780" i="29"/>
  <c r="H734" i="29"/>
  <c r="G734" i="29" s="1"/>
  <c r="D225" i="1" s="1"/>
  <c r="H704" i="29"/>
  <c r="H749" i="29"/>
  <c r="H773" i="29"/>
  <c r="H663" i="29"/>
  <c r="H849" i="29"/>
  <c r="H610" i="29"/>
  <c r="H601" i="29"/>
  <c r="H568" i="29"/>
  <c r="H524" i="29"/>
  <c r="H523" i="29"/>
  <c r="H521" i="29"/>
  <c r="H561" i="29"/>
  <c r="H569" i="29"/>
  <c r="Q228" i="29"/>
  <c r="S227" i="29"/>
  <c r="Q227" i="29"/>
  <c r="Q226" i="29"/>
  <c r="Q225" i="29"/>
  <c r="S224" i="29"/>
  <c r="Q224" i="29"/>
  <c r="Q223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4" i="29"/>
  <c r="H789" i="29"/>
  <c r="H615" i="29"/>
  <c r="H751" i="29"/>
  <c r="H617" i="29"/>
  <c r="H636" i="29"/>
  <c r="H787" i="29"/>
  <c r="H795" i="29"/>
  <c r="H677" i="29"/>
  <c r="H720" i="29"/>
  <c r="H595" i="29"/>
  <c r="H678" i="29"/>
  <c r="H647" i="29"/>
  <c r="H590" i="29"/>
  <c r="H614" i="29"/>
  <c r="H566" i="29"/>
  <c r="H577" i="29"/>
  <c r="G577" i="29" s="1"/>
  <c r="D68" i="1" s="1"/>
  <c r="H680" i="29"/>
  <c r="H917" i="29"/>
  <c r="H856" i="29"/>
  <c r="S6" i="29"/>
  <c r="L39" i="20"/>
  <c r="L38" i="20" s="1"/>
  <c r="K38" i="20"/>
  <c r="L36" i="20"/>
  <c r="L35" i="20"/>
  <c r="K35" i="20"/>
  <c r="J35" i="20"/>
  <c r="L34" i="20"/>
  <c r="J34" i="20"/>
  <c r="D30" i="20"/>
  <c r="K14" i="20"/>
  <c r="K11" i="20"/>
  <c r="L10" i="20"/>
  <c r="J10" i="20"/>
  <c r="K5" i="20"/>
  <c r="L421" i="1"/>
  <c r="F421" i="1"/>
  <c r="L417" i="1"/>
  <c r="F417" i="1"/>
  <c r="L416" i="1"/>
  <c r="F416" i="1"/>
  <c r="L415" i="1"/>
  <c r="F415" i="1"/>
  <c r="L414" i="1"/>
  <c r="F414" i="1"/>
  <c r="L412" i="1"/>
  <c r="F412" i="1"/>
  <c r="L410" i="1"/>
  <c r="F410" i="1"/>
  <c r="L409" i="1"/>
  <c r="F409" i="1"/>
  <c r="L407" i="1"/>
  <c r="F407" i="1"/>
  <c r="L405" i="1"/>
  <c r="F405" i="1"/>
  <c r="L404" i="1"/>
  <c r="F404" i="1"/>
  <c r="L402" i="1"/>
  <c r="F402" i="1"/>
  <c r="L396" i="1"/>
  <c r="F396" i="1"/>
  <c r="L395" i="1"/>
  <c r="F395" i="1"/>
  <c r="L394" i="1"/>
  <c r="F394" i="1"/>
  <c r="L393" i="1"/>
  <c r="F393" i="1"/>
  <c r="L392" i="1"/>
  <c r="F392" i="1"/>
  <c r="L391" i="1"/>
  <c r="F391" i="1"/>
  <c r="L390" i="1"/>
  <c r="F390" i="1"/>
  <c r="L389" i="1"/>
  <c r="F389" i="1"/>
  <c r="L388" i="1"/>
  <c r="F388" i="1"/>
  <c r="L387" i="1"/>
  <c r="F387" i="1"/>
  <c r="L386" i="1"/>
  <c r="F386" i="1"/>
  <c r="L385" i="1"/>
  <c r="F385" i="1"/>
  <c r="L380" i="1"/>
  <c r="F380" i="1"/>
  <c r="L379" i="1"/>
  <c r="F379" i="1"/>
  <c r="L378" i="1"/>
  <c r="F378" i="1"/>
  <c r="L377" i="1"/>
  <c r="F377" i="1"/>
  <c r="L372" i="1"/>
  <c r="F372" i="1"/>
  <c r="L371" i="1"/>
  <c r="F371" i="1"/>
  <c r="L362" i="1"/>
  <c r="F362" i="1"/>
  <c r="L361" i="1"/>
  <c r="F361" i="1"/>
  <c r="L359" i="1"/>
  <c r="F359" i="1"/>
  <c r="L357" i="1"/>
  <c r="F357" i="1"/>
  <c r="L356" i="1"/>
  <c r="F356" i="1"/>
  <c r="L355" i="1"/>
  <c r="F355" i="1"/>
  <c r="L347" i="1"/>
  <c r="F347" i="1"/>
  <c r="L285" i="1"/>
  <c r="F285" i="1"/>
  <c r="L279" i="1"/>
  <c r="F279" i="1"/>
  <c r="L277" i="1"/>
  <c r="F277" i="1"/>
  <c r="L276" i="1"/>
  <c r="F276" i="1"/>
  <c r="L273" i="1"/>
  <c r="F273" i="1"/>
  <c r="L272" i="1"/>
  <c r="F272" i="1"/>
  <c r="L270" i="1"/>
  <c r="F270" i="1"/>
  <c r="L269" i="1"/>
  <c r="F269" i="1"/>
  <c r="L267" i="1"/>
  <c r="F267" i="1"/>
  <c r="L266" i="1"/>
  <c r="F266" i="1"/>
  <c r="L262" i="1"/>
  <c r="F262" i="1"/>
  <c r="L261" i="1"/>
  <c r="F261" i="1"/>
  <c r="L256" i="1"/>
  <c r="F256" i="1"/>
  <c r="L255" i="1"/>
  <c r="F255" i="1"/>
  <c r="L252" i="1"/>
  <c r="F252" i="1"/>
  <c r="L251" i="1"/>
  <c r="F251" i="1"/>
  <c r="L250" i="1"/>
  <c r="F250" i="1"/>
  <c r="L249" i="1"/>
  <c r="F249" i="1"/>
  <c r="L248" i="1"/>
  <c r="F248" i="1"/>
  <c r="L247" i="1"/>
  <c r="F247" i="1"/>
  <c r="L246" i="1"/>
  <c r="F246" i="1"/>
  <c r="L245" i="1"/>
  <c r="F245" i="1"/>
  <c r="L240" i="1"/>
  <c r="F240" i="1"/>
  <c r="L238" i="1"/>
  <c r="F238" i="1"/>
  <c r="L237" i="1"/>
  <c r="F237" i="1"/>
  <c r="L235" i="1"/>
  <c r="F235" i="1"/>
  <c r="L233" i="1"/>
  <c r="F233" i="1"/>
  <c r="L229" i="1"/>
  <c r="F229" i="1"/>
  <c r="L228" i="1"/>
  <c r="F228" i="1"/>
  <c r="L226" i="1"/>
  <c r="F226" i="1"/>
  <c r="L222" i="1"/>
  <c r="F222" i="1"/>
  <c r="L221" i="1"/>
  <c r="F221" i="1"/>
  <c r="L219" i="1"/>
  <c r="F219" i="1"/>
  <c r="L218" i="1"/>
  <c r="F218" i="1"/>
  <c r="L217" i="1"/>
  <c r="F217" i="1"/>
  <c r="L216" i="1"/>
  <c r="F216" i="1"/>
  <c r="L215" i="1"/>
  <c r="F215" i="1"/>
  <c r="L210" i="1"/>
  <c r="F210" i="1"/>
  <c r="L209" i="1"/>
  <c r="F209" i="1"/>
  <c r="L208" i="1"/>
  <c r="F208" i="1"/>
  <c r="L207" i="1"/>
  <c r="F207" i="1"/>
  <c r="L194" i="1"/>
  <c r="F194" i="1"/>
  <c r="L188" i="1"/>
  <c r="F188" i="1"/>
  <c r="L187" i="1"/>
  <c r="F187" i="1"/>
  <c r="L181" i="1"/>
  <c r="F181" i="1"/>
  <c r="L180" i="1"/>
  <c r="F180" i="1"/>
  <c r="L179" i="1"/>
  <c r="F179" i="1"/>
  <c r="L178" i="1"/>
  <c r="F178" i="1"/>
  <c r="L165" i="1"/>
  <c r="F165" i="1"/>
  <c r="L157" i="1"/>
  <c r="F157" i="1"/>
  <c r="L156" i="1"/>
  <c r="F156" i="1"/>
  <c r="L154" i="1"/>
  <c r="F154" i="1"/>
  <c r="L153" i="1"/>
  <c r="F153" i="1"/>
  <c r="L150" i="1"/>
  <c r="F150" i="1"/>
  <c r="L149" i="1"/>
  <c r="F149" i="1"/>
  <c r="L144" i="1"/>
  <c r="F144" i="1"/>
  <c r="L143" i="1"/>
  <c r="F143" i="1"/>
  <c r="L140" i="1"/>
  <c r="F140" i="1"/>
  <c r="L138" i="1"/>
  <c r="F138" i="1"/>
  <c r="L132" i="1"/>
  <c r="F132" i="1"/>
  <c r="L127" i="1"/>
  <c r="F127" i="1"/>
  <c r="L125" i="1"/>
  <c r="F125" i="1"/>
  <c r="L124" i="1"/>
  <c r="F124" i="1"/>
  <c r="L123" i="1"/>
  <c r="F123" i="1"/>
  <c r="L121" i="1"/>
  <c r="F121" i="1"/>
  <c r="L119" i="1"/>
  <c r="F119" i="1"/>
  <c r="L118" i="1"/>
  <c r="F118" i="1"/>
  <c r="L113" i="1"/>
  <c r="F113" i="1"/>
  <c r="L112" i="1"/>
  <c r="F112" i="1"/>
  <c r="L107" i="1"/>
  <c r="F107" i="1"/>
  <c r="L101" i="1"/>
  <c r="F101" i="1"/>
  <c r="L94" i="1"/>
  <c r="F94" i="1"/>
  <c r="L91" i="1"/>
  <c r="F91" i="1"/>
  <c r="L80" i="1"/>
  <c r="F80" i="1"/>
  <c r="L74" i="1"/>
  <c r="F74" i="1"/>
  <c r="L63" i="1"/>
  <c r="F63" i="1"/>
  <c r="L60" i="1"/>
  <c r="F60" i="1"/>
  <c r="L59" i="1"/>
  <c r="F59" i="1"/>
  <c r="L57" i="1"/>
  <c r="F57" i="1"/>
  <c r="L56" i="1"/>
  <c r="F56" i="1"/>
  <c r="L54" i="1"/>
  <c r="F54" i="1"/>
  <c r="L53" i="1"/>
  <c r="F53" i="1"/>
  <c r="L52" i="1"/>
  <c r="F52" i="1"/>
  <c r="L32" i="1"/>
  <c r="F32" i="1"/>
  <c r="L31" i="1"/>
  <c r="F31" i="1"/>
  <c r="L23" i="1"/>
  <c r="F23" i="1"/>
  <c r="L17" i="1"/>
  <c r="F17" i="1"/>
  <c r="L16" i="1"/>
  <c r="F16" i="1"/>
  <c r="L15" i="1"/>
  <c r="F15" i="1"/>
  <c r="D48" i="26"/>
  <c r="D23" i="26"/>
  <c r="G622" i="29" l="1"/>
  <c r="G850" i="29"/>
  <c r="L30" i="20"/>
  <c r="F30" i="20"/>
  <c r="G609" i="29"/>
  <c r="G770" i="29"/>
  <c r="F932" i="29"/>
  <c r="L146" i="1"/>
  <c r="G722" i="29"/>
  <c r="D213" i="1" s="1"/>
  <c r="G646" i="29"/>
  <c r="G760" i="29"/>
  <c r="G653" i="29"/>
  <c r="G542" i="29"/>
  <c r="G639" i="29"/>
  <c r="G775" i="29"/>
  <c r="G627" i="29"/>
  <c r="G684" i="29"/>
  <c r="D175" i="1" s="1"/>
  <c r="L175" i="1" s="1"/>
  <c r="L225" i="1"/>
  <c r="F225" i="1"/>
  <c r="G569" i="29"/>
  <c r="G812" i="29"/>
  <c r="D305" i="1" s="1"/>
  <c r="F305" i="1" s="1"/>
  <c r="G736" i="29"/>
  <c r="G524" i="29"/>
  <c r="D12" i="1" s="1"/>
  <c r="L12" i="1" s="1"/>
  <c r="G523" i="29"/>
  <c r="D11" i="1" s="1"/>
  <c r="L11" i="1" s="1"/>
  <c r="G573" i="29"/>
  <c r="D64" i="1" s="1"/>
  <c r="G564" i="29"/>
  <c r="G884" i="29"/>
  <c r="D381" i="1" s="1"/>
  <c r="L381" i="1" s="1"/>
  <c r="G761" i="29"/>
  <c r="G631" i="29"/>
  <c r="G749" i="29"/>
  <c r="G572" i="29"/>
  <c r="D62" i="1" s="1"/>
  <c r="G776" i="29"/>
  <c r="G778" i="29"/>
  <c r="L89" i="1"/>
  <c r="G644" i="29"/>
  <c r="D135" i="1" s="1"/>
  <c r="L135" i="1" s="1"/>
  <c r="H870" i="29"/>
  <c r="G870" i="29" s="1"/>
  <c r="D367" i="1" s="1"/>
  <c r="L367" i="1" s="1"/>
  <c r="H914" i="29"/>
  <c r="G914" i="29" s="1"/>
  <c r="D411" i="1" s="1"/>
  <c r="H813" i="29"/>
  <c r="G813" i="29" s="1"/>
  <c r="D306" i="1" s="1"/>
  <c r="H822" i="29"/>
  <c r="G822" i="29" s="1"/>
  <c r="D315" i="1" s="1"/>
  <c r="H825" i="29"/>
  <c r="G825" i="29" s="1"/>
  <c r="D318" i="1" s="1"/>
  <c r="L318" i="1" s="1"/>
  <c r="H703" i="29"/>
  <c r="G703" i="29" s="1"/>
  <c r="G676" i="29"/>
  <c r="H679" i="29"/>
  <c r="G679" i="29" s="1"/>
  <c r="D170" i="1" s="1"/>
  <c r="H752" i="29"/>
  <c r="G752" i="29" s="1"/>
  <c r="D244" i="1" s="1"/>
  <c r="F244" i="1" s="1"/>
  <c r="G647" i="29"/>
  <c r="H641" i="29"/>
  <c r="G641" i="29" s="1"/>
  <c r="H553" i="29"/>
  <c r="G553" i="29" s="1"/>
  <c r="F167" i="1"/>
  <c r="H515" i="29"/>
  <c r="G593" i="29"/>
  <c r="D84" i="1" s="1"/>
  <c r="F84" i="1" s="1"/>
  <c r="H915" i="29"/>
  <c r="G915" i="29" s="1"/>
  <c r="H743" i="29"/>
  <c r="H540" i="29"/>
  <c r="G540" i="29" s="1"/>
  <c r="D29" i="1" s="1"/>
  <c r="F29" i="1" s="1"/>
  <c r="H774" i="29"/>
  <c r="G774" i="29" s="1"/>
  <c r="D265" i="1" s="1"/>
  <c r="H815" i="29"/>
  <c r="G815" i="29" s="1"/>
  <c r="D308" i="1" s="1"/>
  <c r="G704" i="29"/>
  <c r="H638" i="29"/>
  <c r="G638" i="29" s="1"/>
  <c r="D129" i="1" s="1"/>
  <c r="F129" i="1" s="1"/>
  <c r="G561" i="29"/>
  <c r="D50" i="1" s="1"/>
  <c r="F173" i="1"/>
  <c r="G772" i="29"/>
  <c r="D263" i="1" s="1"/>
  <c r="G777" i="29"/>
  <c r="G637" i="29"/>
  <c r="D128" i="1" s="1"/>
  <c r="F175" i="1"/>
  <c r="G743" i="29"/>
  <c r="D234" i="1" s="1"/>
  <c r="G615" i="29"/>
  <c r="F172" i="1"/>
  <c r="F174" i="1"/>
  <c r="F176" i="1"/>
  <c r="H903" i="29"/>
  <c r="G903" i="29" s="1"/>
  <c r="D400" i="1" s="1"/>
  <c r="G677" i="29"/>
  <c r="D168" i="1" s="1"/>
  <c r="F168" i="1" s="1"/>
  <c r="H670" i="29"/>
  <c r="G670" i="29" s="1"/>
  <c r="D161" i="1" s="1"/>
  <c r="H526" i="29"/>
  <c r="G526" i="29" s="1"/>
  <c r="D14" i="1" s="1"/>
  <c r="L14" i="1" s="1"/>
  <c r="H558" i="29"/>
  <c r="G558" i="29" s="1"/>
  <c r="D47" i="1" s="1"/>
  <c r="L47" i="1" s="1"/>
  <c r="H555" i="29"/>
  <c r="G555" i="29" s="1"/>
  <c r="H930" i="29"/>
  <c r="G930" i="29" s="1"/>
  <c r="I515" i="29"/>
  <c r="H913" i="29"/>
  <c r="G913" i="29" s="1"/>
  <c r="H618" i="29"/>
  <c r="G618" i="29" s="1"/>
  <c r="D109" i="1" s="1"/>
  <c r="H597" i="29"/>
  <c r="G597" i="29" s="1"/>
  <c r="D88" i="1" s="1"/>
  <c r="H793" i="29"/>
  <c r="G793" i="29" s="1"/>
  <c r="D284" i="1" s="1"/>
  <c r="H797" i="29"/>
  <c r="G797" i="29" s="1"/>
  <c r="D288" i="1" s="1"/>
  <c r="H800" i="29"/>
  <c r="G800" i="29" s="1"/>
  <c r="D291" i="1" s="1"/>
  <c r="F291" i="1" s="1"/>
  <c r="H792" i="29"/>
  <c r="G792" i="29" s="1"/>
  <c r="D283" i="1" s="1"/>
  <c r="H796" i="29"/>
  <c r="G796" i="29" s="1"/>
  <c r="D287" i="1" s="1"/>
  <c r="H686" i="29"/>
  <c r="G686" i="29" s="1"/>
  <c r="D177" i="1" s="1"/>
  <c r="H657" i="29"/>
  <c r="G657" i="29" s="1"/>
  <c r="D148" i="1" s="1"/>
  <c r="H843" i="29"/>
  <c r="G843" i="29" s="1"/>
  <c r="D335" i="1" s="1"/>
  <c r="F335" i="1" s="1"/>
  <c r="H829" i="29"/>
  <c r="G829" i="29" s="1"/>
  <c r="D322" i="1" s="1"/>
  <c r="H707" i="29"/>
  <c r="G707" i="29" s="1"/>
  <c r="D198" i="1" s="1"/>
  <c r="H629" i="29"/>
  <c r="G629" i="29" s="1"/>
  <c r="D120" i="1" s="1"/>
  <c r="F120" i="1" s="1"/>
  <c r="G663" i="29"/>
  <c r="G521" i="29"/>
  <c r="D9" i="1" s="1"/>
  <c r="L9" i="1" s="1"/>
  <c r="H520" i="29"/>
  <c r="G520" i="29" s="1"/>
  <c r="D8" i="1" s="1"/>
  <c r="F8" i="1" s="1"/>
  <c r="H519" i="29"/>
  <c r="G519" i="29" s="1"/>
  <c r="D7" i="1" s="1"/>
  <c r="L7" i="1" s="1"/>
  <c r="H626" i="29"/>
  <c r="G626" i="29" s="1"/>
  <c r="D117" i="1" s="1"/>
  <c r="H539" i="29"/>
  <c r="G539" i="29" s="1"/>
  <c r="H820" i="29"/>
  <c r="G820" i="29" s="1"/>
  <c r="D313" i="1" s="1"/>
  <c r="H818" i="29"/>
  <c r="G818" i="29" s="1"/>
  <c r="D311" i="1" s="1"/>
  <c r="L311" i="1" s="1"/>
  <c r="H816" i="29"/>
  <c r="G816" i="29" s="1"/>
  <c r="D309" i="1" s="1"/>
  <c r="H700" i="29"/>
  <c r="G700" i="29" s="1"/>
  <c r="D191" i="1" s="1"/>
  <c r="H799" i="29"/>
  <c r="G799" i="29" s="1"/>
  <c r="D290" i="1" s="1"/>
  <c r="L290" i="1" s="1"/>
  <c r="H732" i="29"/>
  <c r="G732" i="29" s="1"/>
  <c r="G636" i="29"/>
  <c r="H834" i="29"/>
  <c r="G834" i="29" s="1"/>
  <c r="D327" i="1" s="1"/>
  <c r="G517" i="29"/>
  <c r="D5" i="1" s="1"/>
  <c r="H611" i="29"/>
  <c r="G611" i="29" s="1"/>
  <c r="D102" i="1" s="1"/>
  <c r="H586" i="29"/>
  <c r="G586" i="29" s="1"/>
  <c r="H878" i="29"/>
  <c r="G878" i="29" s="1"/>
  <c r="D375" i="1" s="1"/>
  <c r="L375" i="1" s="1"/>
  <c r="H669" i="29"/>
  <c r="G669" i="29" s="1"/>
  <c r="D160" i="1" s="1"/>
  <c r="H661" i="29"/>
  <c r="G661" i="29" s="1"/>
  <c r="D152" i="1" s="1"/>
  <c r="H745" i="29"/>
  <c r="G745" i="29" s="1"/>
  <c r="D236" i="1" s="1"/>
  <c r="G595" i="29"/>
  <c r="D86" i="1" s="1"/>
  <c r="H604" i="29"/>
  <c r="G604" i="29" s="1"/>
  <c r="D95" i="1" s="1"/>
  <c r="H602" i="29"/>
  <c r="L345" i="1"/>
  <c r="L68" i="1"/>
  <c r="F68" i="1"/>
  <c r="H574" i="29"/>
  <c r="G574" i="29" s="1"/>
  <c r="H537" i="29"/>
  <c r="G537" i="29" s="1"/>
  <c r="D25" i="1" s="1"/>
  <c r="H919" i="29"/>
  <c r="G919" i="29" s="1"/>
  <c r="H927" i="29"/>
  <c r="G927" i="29" s="1"/>
  <c r="D424" i="1" s="1"/>
  <c r="H929" i="29"/>
  <c r="G929" i="29" s="1"/>
  <c r="G917" i="29"/>
  <c r="H923" i="29"/>
  <c r="G923" i="29" s="1"/>
  <c r="D420" i="1" s="1"/>
  <c r="H920" i="29"/>
  <c r="G920" i="29" s="1"/>
  <c r="H833" i="29"/>
  <c r="G833" i="29" s="1"/>
  <c r="D326" i="1" s="1"/>
  <c r="G849" i="29"/>
  <c r="D346" i="1" s="1"/>
  <c r="H640" i="29"/>
  <c r="G640" i="29" s="1"/>
  <c r="D131" i="1" s="1"/>
  <c r="F131" i="1" s="1"/>
  <c r="H560" i="29"/>
  <c r="G560" i="29" s="1"/>
  <c r="D49" i="1" s="1"/>
  <c r="H548" i="29"/>
  <c r="G548" i="29" s="1"/>
  <c r="G610" i="29"/>
  <c r="G602" i="29"/>
  <c r="D93" i="1" s="1"/>
  <c r="L93" i="1" s="1"/>
  <c r="G601" i="29"/>
  <c r="H592" i="29"/>
  <c r="G592" i="29" s="1"/>
  <c r="G568" i="29"/>
  <c r="H554" i="29"/>
  <c r="G554" i="29" s="1"/>
  <c r="H885" i="29"/>
  <c r="G885" i="29" s="1"/>
  <c r="D382" i="1" s="1"/>
  <c r="F382" i="1" s="1"/>
  <c r="G723" i="29"/>
  <c r="D214" i="1" s="1"/>
  <c r="F214" i="1" s="1"/>
  <c r="G668" i="29"/>
  <c r="D159" i="1" s="1"/>
  <c r="H691" i="29"/>
  <c r="G691" i="29" s="1"/>
  <c r="D182" i="1" s="1"/>
  <c r="L182" i="1" s="1"/>
  <c r="H928" i="29"/>
  <c r="G928" i="29" s="1"/>
  <c r="H711" i="29"/>
  <c r="G711" i="29" s="1"/>
  <c r="D202" i="1" s="1"/>
  <c r="G769" i="29"/>
  <c r="G773" i="29"/>
  <c r="D264" i="1" s="1"/>
  <c r="G766" i="29"/>
  <c r="D257" i="1" s="1"/>
  <c r="F383" i="1"/>
  <c r="H541" i="29"/>
  <c r="G541" i="29" s="1"/>
  <c r="H904" i="29"/>
  <c r="G904" i="29" s="1"/>
  <c r="D401" i="1" s="1"/>
  <c r="H925" i="29"/>
  <c r="G925" i="29" s="1"/>
  <c r="D422" i="1" s="1"/>
  <c r="H552" i="29"/>
  <c r="G552" i="29" s="1"/>
  <c r="H538" i="29"/>
  <c r="G538" i="29" s="1"/>
  <c r="H842" i="29"/>
  <c r="G842" i="29" s="1"/>
  <c r="D340" i="1" s="1"/>
  <c r="F381" i="1"/>
  <c r="H673" i="29"/>
  <c r="G673" i="29" s="1"/>
  <c r="D164" i="1" s="1"/>
  <c r="H664" i="29"/>
  <c r="G664" i="29" s="1"/>
  <c r="D155" i="1" s="1"/>
  <c r="H802" i="29"/>
  <c r="G802" i="29" s="1"/>
  <c r="D293" i="1" s="1"/>
  <c r="H672" i="29"/>
  <c r="G672" i="29" s="1"/>
  <c r="D163" i="1" s="1"/>
  <c r="L163" i="1" s="1"/>
  <c r="H710" i="29"/>
  <c r="G710" i="29" s="1"/>
  <c r="D201" i="1" s="1"/>
  <c r="H709" i="29"/>
  <c r="G709" i="29" s="1"/>
  <c r="D200" i="1" s="1"/>
  <c r="H733" i="29"/>
  <c r="G733" i="29" s="1"/>
  <c r="D224" i="1" s="1"/>
  <c r="L224" i="1" s="1"/>
  <c r="G787" i="29"/>
  <c r="D278" i="1" s="1"/>
  <c r="F278" i="1" s="1"/>
  <c r="H817" i="29"/>
  <c r="G817" i="29" s="1"/>
  <c r="D310" i="1" s="1"/>
  <c r="H811" i="29"/>
  <c r="G811" i="29" s="1"/>
  <c r="D304" i="1" s="1"/>
  <c r="H828" i="29"/>
  <c r="G828" i="29" s="1"/>
  <c r="D321" i="1" s="1"/>
  <c r="F136" i="1"/>
  <c r="H798" i="29"/>
  <c r="G798" i="29" s="1"/>
  <c r="D289" i="1" s="1"/>
  <c r="H712" i="29"/>
  <c r="G712" i="29" s="1"/>
  <c r="D203" i="1" s="1"/>
  <c r="H667" i="29"/>
  <c r="G667" i="29" s="1"/>
  <c r="D158" i="1" s="1"/>
  <c r="H671" i="29"/>
  <c r="G671" i="29" s="1"/>
  <c r="D162" i="1" s="1"/>
  <c r="H763" i="29"/>
  <c r="G763" i="29" s="1"/>
  <c r="D254" i="1" s="1"/>
  <c r="H643" i="29"/>
  <c r="G643" i="29" s="1"/>
  <c r="D134" i="1" s="1"/>
  <c r="L134" i="1" s="1"/>
  <c r="H599" i="29"/>
  <c r="G599" i="29" s="1"/>
  <c r="D90" i="1" s="1"/>
  <c r="H594" i="29"/>
  <c r="G594" i="29" s="1"/>
  <c r="D85" i="1" s="1"/>
  <c r="F85" i="1" s="1"/>
  <c r="H591" i="29"/>
  <c r="G591" i="29" s="1"/>
  <c r="D82" i="1" s="1"/>
  <c r="H587" i="29"/>
  <c r="G587" i="29" s="1"/>
  <c r="H624" i="29"/>
  <c r="G624" i="29" s="1"/>
  <c r="D115" i="1" s="1"/>
  <c r="H619" i="29"/>
  <c r="G619" i="29" s="1"/>
  <c r="D110" i="1" s="1"/>
  <c r="H565" i="29"/>
  <c r="G565" i="29" s="1"/>
  <c r="H926" i="29"/>
  <c r="G926" i="29" s="1"/>
  <c r="D423" i="1" s="1"/>
  <c r="F87" i="1"/>
  <c r="H909" i="29"/>
  <c r="G909" i="29" s="1"/>
  <c r="D406" i="1" s="1"/>
  <c r="F406" i="1" s="1"/>
  <c r="H855" i="29"/>
  <c r="G855" i="29" s="1"/>
  <c r="D352" i="1" s="1"/>
  <c r="F352" i="1" s="1"/>
  <c r="H854" i="29"/>
  <c r="G854" i="29" s="1"/>
  <c r="D351" i="1" s="1"/>
  <c r="H857" i="29"/>
  <c r="G857" i="29" s="1"/>
  <c r="D354" i="1" s="1"/>
  <c r="G856" i="29"/>
  <c r="D353" i="1" s="1"/>
  <c r="L353" i="1" s="1"/>
  <c r="H902" i="29"/>
  <c r="G902" i="29" s="1"/>
  <c r="D399" i="1" s="1"/>
  <c r="H906" i="29"/>
  <c r="G906" i="29" s="1"/>
  <c r="D403" i="1" s="1"/>
  <c r="H922" i="29"/>
  <c r="G922" i="29" s="1"/>
  <c r="F9" i="25"/>
  <c r="G768" i="29"/>
  <c r="D259" i="1" s="1"/>
  <c r="G617" i="29"/>
  <c r="D108" i="1" s="1"/>
  <c r="G678" i="29"/>
  <c r="D169" i="1" s="1"/>
  <c r="L169" i="1" s="1"/>
  <c r="G715" i="29"/>
  <c r="D206" i="1" s="1"/>
  <c r="H530" i="29"/>
  <c r="G530" i="29" s="1"/>
  <c r="H911" i="29"/>
  <c r="G911" i="29" s="1"/>
  <c r="D408" i="1" s="1"/>
  <c r="H660" i="29"/>
  <c r="G660" i="29" s="1"/>
  <c r="D151" i="1" s="1"/>
  <c r="H750" i="29"/>
  <c r="G750" i="29" s="1"/>
  <c r="D241" i="1" s="1"/>
  <c r="L241" i="1" s="1"/>
  <c r="H675" i="29"/>
  <c r="G675" i="29" s="1"/>
  <c r="D166" i="1" s="1"/>
  <c r="F166" i="1" s="1"/>
  <c r="H765" i="29"/>
  <c r="G765" i="29" s="1"/>
  <c r="H648" i="29"/>
  <c r="G648" i="29" s="1"/>
  <c r="D139" i="1" s="1"/>
  <c r="H547" i="29"/>
  <c r="G547" i="29" s="1"/>
  <c r="S223" i="29"/>
  <c r="R223" i="29" s="1"/>
  <c r="H819" i="29"/>
  <c r="G819" i="29" s="1"/>
  <c r="D312" i="1" s="1"/>
  <c r="H814" i="29"/>
  <c r="G814" i="29" s="1"/>
  <c r="D307" i="1" s="1"/>
  <c r="G794" i="29"/>
  <c r="H836" i="29"/>
  <c r="G836" i="29" s="1"/>
  <c r="D329" i="1" s="1"/>
  <c r="H706" i="29"/>
  <c r="G706" i="29" s="1"/>
  <c r="D197" i="1" s="1"/>
  <c r="G590" i="29"/>
  <c r="D81" i="1" s="1"/>
  <c r="G795" i="29"/>
  <c r="D286" i="1" s="1"/>
  <c r="F286" i="1" s="1"/>
  <c r="H708" i="29"/>
  <c r="G708" i="29" s="1"/>
  <c r="H702" i="29"/>
  <c r="G702" i="29" s="1"/>
  <c r="D193" i="1" s="1"/>
  <c r="H698" i="29"/>
  <c r="G698" i="29" s="1"/>
  <c r="D189" i="1" s="1"/>
  <c r="H694" i="29"/>
  <c r="G694" i="29" s="1"/>
  <c r="D185" i="1" s="1"/>
  <c r="H693" i="29"/>
  <c r="G693" i="29" s="1"/>
  <c r="D184" i="1" s="1"/>
  <c r="H692" i="29"/>
  <c r="G692" i="29" s="1"/>
  <c r="D183" i="1" s="1"/>
  <c r="F183" i="1" s="1"/>
  <c r="H695" i="29"/>
  <c r="G695" i="29" s="1"/>
  <c r="D186" i="1" s="1"/>
  <c r="L186" i="1" s="1"/>
  <c r="H741" i="29"/>
  <c r="G741" i="29" s="1"/>
  <c r="H606" i="29"/>
  <c r="G606" i="29" s="1"/>
  <c r="D97" i="1" s="1"/>
  <c r="H623" i="29"/>
  <c r="G623" i="29" s="1"/>
  <c r="D114" i="1" s="1"/>
  <c r="H620" i="29"/>
  <c r="G620" i="29" s="1"/>
  <c r="D111" i="1" s="1"/>
  <c r="F111" i="1" s="1"/>
  <c r="H584" i="29"/>
  <c r="G584" i="29" s="1"/>
  <c r="H579" i="29"/>
  <c r="G579" i="29" s="1"/>
  <c r="H576" i="29"/>
  <c r="G576" i="29" s="1"/>
  <c r="H531" i="29"/>
  <c r="G531" i="29" s="1"/>
  <c r="G810" i="29"/>
  <c r="D301" i="1" s="1"/>
  <c r="L301" i="1" s="1"/>
  <c r="G869" i="29"/>
  <c r="D366" i="1" s="1"/>
  <c r="G720" i="29"/>
  <c r="D211" i="1" s="1"/>
  <c r="H851" i="29"/>
  <c r="G851" i="29" s="1"/>
  <c r="D348" i="1" s="1"/>
  <c r="G751" i="29"/>
  <c r="D242" i="1" s="1"/>
  <c r="G789" i="29"/>
  <c r="D280" i="1" s="1"/>
  <c r="F280" i="1" s="1"/>
  <c r="S220" i="29"/>
  <c r="R220" i="29" s="1"/>
  <c r="S213" i="29"/>
  <c r="R213" i="29" s="1"/>
  <c r="L18" i="20" s="1"/>
  <c r="S209" i="29"/>
  <c r="R209" i="29" s="1"/>
  <c r="D12" i="20" s="1"/>
  <c r="F12" i="20" s="1"/>
  <c r="F11" i="20" s="1"/>
  <c r="S218" i="29"/>
  <c r="R218" i="29" s="1"/>
  <c r="D23" i="20" s="1"/>
  <c r="F23" i="20" s="1"/>
  <c r="S217" i="29"/>
  <c r="R217" i="29" s="1"/>
  <c r="D22" i="20" s="1"/>
  <c r="F22" i="20" s="1"/>
  <c r="S216" i="29"/>
  <c r="R216" i="29" s="1"/>
  <c r="D21" i="20" s="1"/>
  <c r="F21" i="20" s="1"/>
  <c r="S221" i="29"/>
  <c r="R221" i="29" s="1"/>
  <c r="D26" i="20" s="1"/>
  <c r="F26" i="20" s="1"/>
  <c r="H821" i="29"/>
  <c r="G821" i="29" s="1"/>
  <c r="D314" i="1" s="1"/>
  <c r="S222" i="29"/>
  <c r="R222" i="29" s="1"/>
  <c r="D27" i="20" s="1"/>
  <c r="S211" i="29"/>
  <c r="R211" i="29" s="1"/>
  <c r="D16" i="20" s="1"/>
  <c r="F16" i="20" s="1"/>
  <c r="H831" i="29"/>
  <c r="G831" i="29" s="1"/>
  <c r="D324" i="1" s="1"/>
  <c r="H823" i="29"/>
  <c r="G823" i="29" s="1"/>
  <c r="D316" i="1" s="1"/>
  <c r="L316" i="1" s="1"/>
  <c r="H705" i="29"/>
  <c r="G705" i="29" s="1"/>
  <c r="D196" i="1" s="1"/>
  <c r="H803" i="29"/>
  <c r="G803" i="29" s="1"/>
  <c r="D294" i="1" s="1"/>
  <c r="L294" i="1" s="1"/>
  <c r="H801" i="29"/>
  <c r="G801" i="29" s="1"/>
  <c r="D292" i="1" s="1"/>
  <c r="L292" i="1" s="1"/>
  <c r="H551" i="29"/>
  <c r="G551" i="29" s="1"/>
  <c r="H550" i="29"/>
  <c r="G550" i="29" s="1"/>
  <c r="H546" i="29"/>
  <c r="G546" i="29" s="1"/>
  <c r="H545" i="29"/>
  <c r="G545" i="29" s="1"/>
  <c r="H544" i="29"/>
  <c r="G544" i="29" s="1"/>
  <c r="H588" i="29"/>
  <c r="G588" i="29" s="1"/>
  <c r="H575" i="29"/>
  <c r="G575" i="29" s="1"/>
  <c r="H525" i="29"/>
  <c r="G525" i="29" s="1"/>
  <c r="H522" i="29"/>
  <c r="G522" i="29" s="1"/>
  <c r="D10" i="1" s="1"/>
  <c r="H518" i="29"/>
  <c r="G518" i="29" s="1"/>
  <c r="D6" i="1" s="1"/>
  <c r="H642" i="29"/>
  <c r="G642" i="29" s="1"/>
  <c r="D133" i="1" s="1"/>
  <c r="H635" i="29"/>
  <c r="G635" i="29" s="1"/>
  <c r="D126" i="1" s="1"/>
  <c r="H557" i="29"/>
  <c r="G557" i="29" s="1"/>
  <c r="H533" i="29"/>
  <c r="G533" i="29" s="1"/>
  <c r="H532" i="29"/>
  <c r="G532" i="29" s="1"/>
  <c r="D20" i="1" s="1"/>
  <c r="H846" i="29"/>
  <c r="G846" i="29" s="1"/>
  <c r="D343" i="1" s="1"/>
  <c r="F343" i="1" s="1"/>
  <c r="H656" i="29"/>
  <c r="G656" i="29" s="1"/>
  <c r="D147" i="1" s="1"/>
  <c r="H762" i="29"/>
  <c r="G762" i="29" s="1"/>
  <c r="D253" i="1" s="1"/>
  <c r="F253" i="1" s="1"/>
  <c r="G614" i="29"/>
  <c r="D105" i="1" s="1"/>
  <c r="F105" i="1" s="1"/>
  <c r="G780" i="29"/>
  <c r="D271" i="1" s="1"/>
  <c r="G566" i="29"/>
  <c r="H585" i="29"/>
  <c r="G585" i="29" s="1"/>
  <c r="G680" i="29"/>
  <c r="D171" i="1" s="1"/>
  <c r="S205" i="29"/>
  <c r="R205" i="29" s="1"/>
  <c r="D6" i="20" s="1"/>
  <c r="S212" i="29"/>
  <c r="R212" i="29" s="1"/>
  <c r="D17" i="20" s="1"/>
  <c r="S208" i="29"/>
  <c r="R208" i="29" s="1"/>
  <c r="L9" i="20" s="1"/>
  <c r="S207" i="29"/>
  <c r="R207" i="29" s="1"/>
  <c r="D8" i="20" s="1"/>
  <c r="S206" i="29"/>
  <c r="R206" i="29" s="1"/>
  <c r="D7" i="20" s="1"/>
  <c r="H879" i="29"/>
  <c r="G879" i="29" s="1"/>
  <c r="D376" i="1" s="1"/>
  <c r="H824" i="29"/>
  <c r="G824" i="29" s="1"/>
  <c r="D317" i="1" s="1"/>
  <c r="H748" i="29"/>
  <c r="G748" i="29" s="1"/>
  <c r="H841" i="29"/>
  <c r="G841" i="29" s="1"/>
  <c r="D334" i="1" s="1"/>
  <c r="S228" i="29"/>
  <c r="R228" i="29" s="1"/>
  <c r="S214" i="29"/>
  <c r="R214" i="29" s="1"/>
  <c r="D19" i="20" s="1"/>
  <c r="F19" i="20" s="1"/>
  <c r="H901" i="29"/>
  <c r="G901" i="29" s="1"/>
  <c r="H839" i="29"/>
  <c r="G839" i="29" s="1"/>
  <c r="D332" i="1" s="1"/>
  <c r="L332" i="1" s="1"/>
  <c r="H729" i="29"/>
  <c r="H713" i="29"/>
  <c r="G713" i="29" s="1"/>
  <c r="D204" i="1" s="1"/>
  <c r="H847" i="29"/>
  <c r="G847" i="29" s="1"/>
  <c r="D344" i="1" s="1"/>
  <c r="H581" i="29"/>
  <c r="G581" i="29" s="1"/>
  <c r="D72" i="1" s="1"/>
  <c r="H536" i="29"/>
  <c r="G536" i="29" s="1"/>
  <c r="D24" i="1" s="1"/>
  <c r="H559" i="29"/>
  <c r="H835" i="29"/>
  <c r="G835" i="29" s="1"/>
  <c r="D328" i="1" s="1"/>
  <c r="L328" i="1" s="1"/>
  <c r="H863" i="29"/>
  <c r="H830" i="29"/>
  <c r="G830" i="29" s="1"/>
  <c r="D323" i="1" s="1"/>
  <c r="L323" i="1" s="1"/>
  <c r="H832" i="29"/>
  <c r="H827" i="29"/>
  <c r="H605" i="29"/>
  <c r="G605" i="29" s="1"/>
  <c r="D96" i="1" s="1"/>
  <c r="H866" i="29"/>
  <c r="H699" i="29"/>
  <c r="H701" i="29"/>
  <c r="H721" i="29"/>
  <c r="G721" i="29" s="1"/>
  <c r="D212" i="1" s="1"/>
  <c r="H826" i="29"/>
  <c r="G826" i="29" s="1"/>
  <c r="H837" i="29"/>
  <c r="G837" i="29" s="1"/>
  <c r="H840" i="29"/>
  <c r="H916" i="29"/>
  <c r="H613" i="29"/>
  <c r="G613" i="29" s="1"/>
  <c r="D104" i="1" s="1"/>
  <c r="H556" i="29"/>
  <c r="G556" i="29" s="1"/>
  <c r="D45" i="1" s="1"/>
  <c r="H534" i="29"/>
  <c r="G534" i="29" s="1"/>
  <c r="D22" i="1" s="1"/>
  <c r="F73" i="1"/>
  <c r="G583" i="29"/>
  <c r="L364" i="1"/>
  <c r="L83" i="1"/>
  <c r="F92" i="1"/>
  <c r="L106" i="1"/>
  <c r="L116" i="1"/>
  <c r="F137" i="1"/>
  <c r="F195" i="1"/>
  <c r="L243" i="1"/>
  <c r="D358" i="1"/>
  <c r="D368" i="1"/>
  <c r="D384" i="1"/>
  <c r="L425" i="1"/>
  <c r="G535" i="29"/>
  <c r="S219" i="29"/>
  <c r="R219" i="29" s="1"/>
  <c r="D24" i="20" s="1"/>
  <c r="F24" i="20" s="1"/>
  <c r="S215" i="29"/>
  <c r="R215" i="29" s="1"/>
  <c r="D20" i="20" s="1"/>
  <c r="F20" i="20" s="1"/>
  <c r="S226" i="29"/>
  <c r="R226" i="29" s="1"/>
  <c r="D32" i="20" s="1"/>
  <c r="F32" i="20" s="1"/>
  <c r="S210" i="29"/>
  <c r="R210" i="29" s="1"/>
  <c r="D15" i="20" s="1"/>
  <c r="F15" i="20" s="1"/>
  <c r="S203" i="29"/>
  <c r="S225" i="29"/>
  <c r="R225" i="29" s="1"/>
  <c r="D31" i="20" s="1"/>
  <c r="F31" i="20" s="1"/>
  <c r="L8" i="20" l="1"/>
  <c r="F8" i="20"/>
  <c r="L17" i="20"/>
  <c r="F17" i="20"/>
  <c r="L7" i="20"/>
  <c r="F7" i="20"/>
  <c r="L6" i="20"/>
  <c r="F6" i="20"/>
  <c r="F5" i="20" s="1"/>
  <c r="L27" i="20"/>
  <c r="F27" i="20"/>
  <c r="L244" i="1"/>
  <c r="H932" i="29"/>
  <c r="F213" i="1"/>
  <c r="L213" i="1"/>
  <c r="L50" i="1"/>
  <c r="F50" i="1"/>
  <c r="F62" i="1"/>
  <c r="L62" i="1"/>
  <c r="F64" i="1"/>
  <c r="L64" i="1"/>
  <c r="D58" i="1"/>
  <c r="L58" i="1" s="1"/>
  <c r="L305" i="1"/>
  <c r="D268" i="1"/>
  <c r="F268" i="1" s="1"/>
  <c r="D260" i="1"/>
  <c r="F260" i="1" s="1"/>
  <c r="F135" i="1"/>
  <c r="L84" i="1"/>
  <c r="L167" i="1"/>
  <c r="F160" i="1"/>
  <c r="L160" i="1"/>
  <c r="F161" i="1"/>
  <c r="L161" i="1"/>
  <c r="F234" i="1"/>
  <c r="L234" i="1"/>
  <c r="F128" i="1"/>
  <c r="L128" i="1"/>
  <c r="F263" i="1"/>
  <c r="L263" i="1"/>
  <c r="L168" i="1"/>
  <c r="L204" i="1"/>
  <c r="F204" i="1"/>
  <c r="L177" i="1"/>
  <c r="F177" i="1"/>
  <c r="L335" i="1"/>
  <c r="F311" i="1"/>
  <c r="F400" i="1"/>
  <c r="L400" i="1"/>
  <c r="L351" i="1"/>
  <c r="F351" i="1"/>
  <c r="L49" i="1"/>
  <c r="F49" i="1"/>
  <c r="L265" i="1"/>
  <c r="F265" i="1"/>
  <c r="L264" i="1"/>
  <c r="L346" i="1"/>
  <c r="F346" i="1"/>
  <c r="D239" i="1"/>
  <c r="L239" i="1" s="1"/>
  <c r="L354" i="1"/>
  <c r="F354" i="1"/>
  <c r="L159" i="1"/>
  <c r="F159" i="1"/>
  <c r="L29" i="1"/>
  <c r="F14" i="1"/>
  <c r="L8" i="1"/>
  <c r="F11" i="1"/>
  <c r="L120" i="1"/>
  <c r="F12" i="1"/>
  <c r="F9" i="1"/>
  <c r="F7" i="1"/>
  <c r="F301" i="1"/>
  <c r="L306" i="1"/>
  <c r="F306" i="1"/>
  <c r="L307" i="1"/>
  <c r="F307" i="1"/>
  <c r="L308" i="1"/>
  <c r="F308" i="1"/>
  <c r="L304" i="1"/>
  <c r="F304" i="1"/>
  <c r="L259" i="1"/>
  <c r="F259" i="1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7" i="1"/>
  <c r="F77" i="1" s="1"/>
  <c r="D76" i="1"/>
  <c r="F76" i="1" s="1"/>
  <c r="D78" i="1"/>
  <c r="L78" i="1" s="1"/>
  <c r="D55" i="1"/>
  <c r="L55" i="1" s="1"/>
  <c r="D41" i="1"/>
  <c r="L41" i="1" s="1"/>
  <c r="D21" i="1"/>
  <c r="L21" i="1" s="1"/>
  <c r="D46" i="1"/>
  <c r="L46" i="1" s="1"/>
  <c r="D13" i="1"/>
  <c r="L13" i="1" s="1"/>
  <c r="D66" i="1"/>
  <c r="L66" i="1" s="1"/>
  <c r="D79" i="1"/>
  <c r="F79" i="1" s="1"/>
  <c r="D33" i="1"/>
  <c r="L33" i="1" s="1"/>
  <c r="D34" i="1"/>
  <c r="L34" i="1" s="1"/>
  <c r="D35" i="1"/>
  <c r="L35" i="1" s="1"/>
  <c r="D39" i="1"/>
  <c r="L39" i="1" s="1"/>
  <c r="D40" i="1"/>
  <c r="L40" i="1" s="1"/>
  <c r="D37" i="1"/>
  <c r="L37" i="1" s="1"/>
  <c r="D30" i="1"/>
  <c r="L30" i="1" s="1"/>
  <c r="D26" i="1"/>
  <c r="F26" i="1" s="1"/>
  <c r="D43" i="1"/>
  <c r="L43" i="1" s="1"/>
  <c r="D27" i="1"/>
  <c r="F27" i="1" s="1"/>
  <c r="F211" i="1"/>
  <c r="L211" i="1"/>
  <c r="F203" i="1"/>
  <c r="L203" i="1"/>
  <c r="F202" i="1"/>
  <c r="L202" i="1"/>
  <c r="F201" i="1"/>
  <c r="L201" i="1"/>
  <c r="F200" i="1"/>
  <c r="L200" i="1"/>
  <c r="D19" i="1"/>
  <c r="L19" i="1" s="1"/>
  <c r="D67" i="1"/>
  <c r="F67" i="1" s="1"/>
  <c r="D70" i="1"/>
  <c r="F70" i="1" s="1"/>
  <c r="D75" i="1"/>
  <c r="F75" i="1" s="1"/>
  <c r="F193" i="1"/>
  <c r="L193" i="1"/>
  <c r="D199" i="1"/>
  <c r="L199" i="1" s="1"/>
  <c r="D65" i="1"/>
  <c r="L65" i="1" s="1"/>
  <c r="D44" i="1"/>
  <c r="F44" i="1" s="1"/>
  <c r="D42" i="1"/>
  <c r="L42" i="1" s="1"/>
  <c r="D36" i="1"/>
  <c r="L36" i="1" s="1"/>
  <c r="F155" i="1"/>
  <c r="L155" i="1"/>
  <c r="F206" i="1"/>
  <c r="L206" i="1"/>
  <c r="F108" i="1"/>
  <c r="L108" i="1"/>
  <c r="L309" i="1"/>
  <c r="F309" i="1"/>
  <c r="F139" i="1"/>
  <c r="L139" i="1"/>
  <c r="F241" i="1"/>
  <c r="L131" i="1"/>
  <c r="F312" i="1"/>
  <c r="L312" i="1"/>
  <c r="L313" i="1"/>
  <c r="F313" i="1"/>
  <c r="F376" i="1"/>
  <c r="L376" i="1"/>
  <c r="G832" i="29"/>
  <c r="D325" i="1" s="1"/>
  <c r="L288" i="1"/>
  <c r="F288" i="1"/>
  <c r="G729" i="29"/>
  <c r="D220" i="1" s="1"/>
  <c r="G840" i="29"/>
  <c r="D333" i="1" s="1"/>
  <c r="L185" i="1"/>
  <c r="F185" i="1"/>
  <c r="F184" i="1"/>
  <c r="L184" i="1"/>
  <c r="F164" i="1"/>
  <c r="L164" i="1"/>
  <c r="D330" i="1"/>
  <c r="L330" i="1" s="1"/>
  <c r="D319" i="1"/>
  <c r="L319" i="1" s="1"/>
  <c r="G827" i="29"/>
  <c r="D320" i="1" s="1"/>
  <c r="L212" i="1"/>
  <c r="F212" i="1"/>
  <c r="G701" i="29"/>
  <c r="D192" i="1" s="1"/>
  <c r="G863" i="29"/>
  <c r="D360" i="1" s="1"/>
  <c r="G866" i="29"/>
  <c r="D363" i="1" s="1"/>
  <c r="G699" i="29"/>
  <c r="D190" i="1" s="1"/>
  <c r="L117" i="1"/>
  <c r="F117" i="1"/>
  <c r="F344" i="1"/>
  <c r="L344" i="1"/>
  <c r="L162" i="1"/>
  <c r="F162" i="1"/>
  <c r="G559" i="29"/>
  <c r="L45" i="1"/>
  <c r="F5" i="1"/>
  <c r="L5" i="1"/>
  <c r="L399" i="1"/>
  <c r="F399" i="1"/>
  <c r="L403" i="1"/>
  <c r="F403" i="1"/>
  <c r="G916" i="29"/>
  <c r="D413" i="1" s="1"/>
  <c r="F281" i="1"/>
  <c r="F434" i="1" s="1"/>
  <c r="F316" i="1"/>
  <c r="L406" i="1"/>
  <c r="F367" i="1"/>
  <c r="F257" i="1"/>
  <c r="F423" i="1"/>
  <c r="F47" i="1"/>
  <c r="L408" i="1"/>
  <c r="F364" i="1"/>
  <c r="F323" i="1"/>
  <c r="L340" i="1"/>
  <c r="F425" i="1"/>
  <c r="L423" i="1"/>
  <c r="F353" i="1"/>
  <c r="L286" i="1"/>
  <c r="F186" i="1"/>
  <c r="F163" i="1"/>
  <c r="F116" i="1"/>
  <c r="F93" i="1"/>
  <c r="F408" i="1"/>
  <c r="F340" i="1"/>
  <c r="F318" i="1"/>
  <c r="F292" i="1"/>
  <c r="F45" i="1"/>
  <c r="F328" i="1"/>
  <c r="F290" i="1"/>
  <c r="L22" i="1"/>
  <c r="L401" i="1"/>
  <c r="F401" i="1"/>
  <c r="F358" i="1"/>
  <c r="L358" i="1"/>
  <c r="L321" i="1"/>
  <c r="F321" i="1"/>
  <c r="F236" i="1"/>
  <c r="L170" i="1"/>
  <c r="L130" i="1"/>
  <c r="L126" i="1"/>
  <c r="F126" i="1"/>
  <c r="L114" i="1"/>
  <c r="F114" i="1"/>
  <c r="L110" i="1"/>
  <c r="L253" i="1"/>
  <c r="L82" i="1"/>
  <c r="F82" i="1"/>
  <c r="L72" i="1"/>
  <c r="F72" i="1"/>
  <c r="L69" i="1"/>
  <c r="F69" i="1"/>
  <c r="F384" i="1"/>
  <c r="L365" i="1"/>
  <c r="F365" i="1"/>
  <c r="L81" i="1"/>
  <c r="F315" i="1"/>
  <c r="L257" i="1"/>
  <c r="L73" i="1"/>
  <c r="F81" i="1"/>
  <c r="L315" i="1"/>
  <c r="L104" i="1"/>
  <c r="F104" i="1"/>
  <c r="F83" i="1"/>
  <c r="F294" i="1"/>
  <c r="L232" i="1"/>
  <c r="L198" i="1"/>
  <c r="F198" i="1"/>
  <c r="L196" i="1"/>
  <c r="F196" i="1"/>
  <c r="L314" i="1"/>
  <c r="F314" i="1"/>
  <c r="L427" i="1"/>
  <c r="L424" i="1"/>
  <c r="L422" i="1"/>
  <c r="L352" i="1"/>
  <c r="F242" i="1"/>
  <c r="F223" i="1"/>
  <c r="L242" i="1"/>
  <c r="L236" i="1"/>
  <c r="L223" i="1"/>
  <c r="F182" i="1"/>
  <c r="F170" i="1"/>
  <c r="F169" i="1"/>
  <c r="F134" i="1"/>
  <c r="F130" i="1"/>
  <c r="F110" i="1"/>
  <c r="F106" i="1"/>
  <c r="F332" i="1"/>
  <c r="F232" i="1"/>
  <c r="L293" i="1"/>
  <c r="F293" i="1"/>
  <c r="L25" i="1"/>
  <c r="F25" i="1"/>
  <c r="L329" i="1"/>
  <c r="F329" i="1"/>
  <c r="L327" i="1"/>
  <c r="F327" i="1"/>
  <c r="L6" i="1"/>
  <c r="L348" i="1"/>
  <c r="F334" i="1"/>
  <c r="L326" i="1"/>
  <c r="L324" i="1"/>
  <c r="L317" i="1"/>
  <c r="L291" i="1"/>
  <c r="L289" i="1"/>
  <c r="L280" i="1"/>
  <c r="L271" i="1"/>
  <c r="L254" i="1"/>
  <c r="F254" i="1"/>
  <c r="L24" i="1"/>
  <c r="L20" i="1"/>
  <c r="F20" i="1"/>
  <c r="L10" i="1"/>
  <c r="L420" i="1"/>
  <c r="F420" i="1"/>
  <c r="L368" i="1"/>
  <c r="F368" i="1"/>
  <c r="L366" i="1"/>
  <c r="F366" i="1"/>
  <c r="L322" i="1"/>
  <c r="F322" i="1"/>
  <c r="L287" i="1"/>
  <c r="F287" i="1"/>
  <c r="L411" i="1"/>
  <c r="F411" i="1"/>
  <c r="F243" i="1"/>
  <c r="L227" i="1"/>
  <c r="F224" i="1"/>
  <c r="L214" i="1"/>
  <c r="L197" i="1"/>
  <c r="L195" i="1"/>
  <c r="L191" i="1"/>
  <c r="L189" i="1"/>
  <c r="L183" i="1"/>
  <c r="L171" i="1"/>
  <c r="L382" i="1"/>
  <c r="L166" i="1"/>
  <c r="L158" i="1"/>
  <c r="L137" i="1"/>
  <c r="L133" i="1"/>
  <c r="L129" i="1"/>
  <c r="L115" i="1"/>
  <c r="L111" i="1"/>
  <c r="L109" i="1"/>
  <c r="L105" i="1"/>
  <c r="L102" i="1"/>
  <c r="L92" i="1"/>
  <c r="L88" i="1"/>
  <c r="F427" i="1"/>
  <c r="F424" i="1"/>
  <c r="F422" i="1"/>
  <c r="F375" i="1"/>
  <c r="L343" i="1"/>
  <c r="F271" i="1"/>
  <c r="F189" i="1"/>
  <c r="F171" i="1"/>
  <c r="F158" i="1"/>
  <c r="F133" i="1"/>
  <c r="F115" i="1"/>
  <c r="F109" i="1"/>
  <c r="F102" i="1"/>
  <c r="F88" i="1"/>
  <c r="F6" i="1"/>
  <c r="L384" i="1"/>
  <c r="L334" i="1"/>
  <c r="F317" i="1"/>
  <c r="F289" i="1"/>
  <c r="F227" i="1"/>
  <c r="F197" i="1"/>
  <c r="F191" i="1"/>
  <c r="F24" i="1"/>
  <c r="F10" i="1"/>
  <c r="L310" i="1"/>
  <c r="F310" i="1"/>
  <c r="L278" i="1"/>
  <c r="F348" i="1"/>
  <c r="F326" i="1"/>
  <c r="F324" i="1"/>
  <c r="L152" i="1"/>
  <c r="F152" i="1"/>
  <c r="L151" i="1"/>
  <c r="F151" i="1"/>
  <c r="L148" i="1"/>
  <c r="F148" i="1"/>
  <c r="L147" i="1"/>
  <c r="F147" i="1"/>
  <c r="L122" i="1"/>
  <c r="F122" i="1"/>
  <c r="L100" i="1"/>
  <c r="F100" i="1"/>
  <c r="L99" i="1"/>
  <c r="F99" i="1"/>
  <c r="L98" i="1"/>
  <c r="F98" i="1"/>
  <c r="L97" i="1"/>
  <c r="F97" i="1"/>
  <c r="L96" i="1"/>
  <c r="F96" i="1"/>
  <c r="L95" i="1"/>
  <c r="F95" i="1"/>
  <c r="L90" i="1"/>
  <c r="F90" i="1"/>
  <c r="L86" i="1"/>
  <c r="F86" i="1"/>
  <c r="L85" i="1"/>
  <c r="L283" i="1"/>
  <c r="F283" i="1"/>
  <c r="L284" i="1"/>
  <c r="F284" i="1"/>
  <c r="L29" i="20"/>
  <c r="L19" i="20"/>
  <c r="L32" i="20"/>
  <c r="L21" i="20"/>
  <c r="L25" i="20"/>
  <c r="S229" i="29"/>
  <c r="L26" i="20"/>
  <c r="L5" i="20"/>
  <c r="L23" i="20"/>
  <c r="L24" i="20"/>
  <c r="L20" i="20"/>
  <c r="L28" i="20"/>
  <c r="L31" i="20"/>
  <c r="L22" i="20"/>
  <c r="L15" i="20"/>
  <c r="L12" i="20"/>
  <c r="L11" i="20" s="1"/>
  <c r="L16" i="20"/>
  <c r="F14" i="20" l="1"/>
  <c r="F41" i="20" s="1"/>
  <c r="F58" i="1"/>
  <c r="F19" i="1"/>
  <c r="L268" i="1"/>
  <c r="L260" i="1"/>
  <c r="F199" i="1"/>
  <c r="L79" i="1"/>
  <c r="F39" i="1"/>
  <c r="F46" i="1"/>
  <c r="F36" i="1"/>
  <c r="L44" i="1"/>
  <c r="F40" i="1"/>
  <c r="F239" i="1"/>
  <c r="F264" i="1"/>
  <c r="F35" i="1"/>
  <c r="L281" i="1"/>
  <c r="L18" i="1"/>
  <c r="L76" i="1"/>
  <c r="L67" i="1"/>
  <c r="F13" i="1"/>
  <c r="F21" i="1"/>
  <c r="L26" i="1"/>
  <c r="F37" i="1"/>
  <c r="F42" i="1"/>
  <c r="L75" i="1"/>
  <c r="L27" i="1"/>
  <c r="F55" i="1"/>
  <c r="F65" i="1"/>
  <c r="F34" i="1"/>
  <c r="F30" i="1"/>
  <c r="F33" i="1"/>
  <c r="L70" i="1"/>
  <c r="L77" i="1"/>
  <c r="F66" i="1"/>
  <c r="F78" i="1"/>
  <c r="F43" i="1"/>
  <c r="F41" i="1"/>
  <c r="F330" i="1"/>
  <c r="D48" i="1"/>
  <c r="F48" i="1" s="1"/>
  <c r="L333" i="1"/>
  <c r="F333" i="1"/>
  <c r="L325" i="1"/>
  <c r="F325" i="1"/>
  <c r="L220" i="1"/>
  <c r="F220" i="1"/>
  <c r="F319" i="1"/>
  <c r="L320" i="1"/>
  <c r="F320" i="1"/>
  <c r="L360" i="1"/>
  <c r="F360" i="1"/>
  <c r="L363" i="1"/>
  <c r="F363" i="1"/>
  <c r="F192" i="1"/>
  <c r="L192" i="1"/>
  <c r="F349" i="1"/>
  <c r="F437" i="1" s="1"/>
  <c r="F413" i="1"/>
  <c r="L413" i="1"/>
  <c r="L418" i="1" s="1"/>
  <c r="F190" i="1"/>
  <c r="L190" i="1"/>
  <c r="L397" i="1"/>
  <c r="F22" i="1"/>
  <c r="F397" i="1"/>
  <c r="F439" i="1" s="1"/>
  <c r="L349" i="1"/>
  <c r="F302" i="1"/>
  <c r="F435" i="1" s="1"/>
  <c r="F441" i="1"/>
  <c r="L302" i="1"/>
  <c r="L14" i="20"/>
  <c r="L41" i="20" s="1"/>
  <c r="L48" i="1" l="1"/>
  <c r="L141" i="1" s="1"/>
  <c r="L428" i="1" s="1"/>
  <c r="F274" i="1"/>
  <c r="F433" i="1" s="1"/>
  <c r="F141" i="1"/>
  <c r="L341" i="1"/>
  <c r="L373" i="1"/>
  <c r="F341" i="1"/>
  <c r="F436" i="1" s="1"/>
  <c r="L274" i="1"/>
  <c r="F418" i="1"/>
  <c r="F440" i="1" s="1"/>
  <c r="F373" i="1"/>
  <c r="F438" i="1" s="1"/>
  <c r="F432" i="1" l="1"/>
  <c r="F442" i="1" s="1"/>
  <c r="F430" i="1"/>
  <c r="L430" i="1"/>
  <c r="J38" i="1" l="1"/>
  <c r="I38" i="1"/>
  <c r="J225" i="1"/>
  <c r="I426" i="1"/>
  <c r="I371" i="1"/>
  <c r="I301" i="1"/>
  <c r="J71" i="1" l="1"/>
  <c r="I71" i="1"/>
  <c r="I145" i="1"/>
  <c r="J145" i="1"/>
  <c r="I230" i="1"/>
  <c r="J230" i="1"/>
  <c r="I231" i="1"/>
  <c r="J231" i="1"/>
  <c r="I51" i="1"/>
  <c r="J51" i="1"/>
  <c r="I103" i="1"/>
  <c r="J103" i="1"/>
  <c r="I258" i="1"/>
  <c r="J258" i="1"/>
  <c r="I61" i="1"/>
  <c r="J61" i="1"/>
  <c r="I369" i="1"/>
  <c r="J369" i="1"/>
  <c r="I370" i="1"/>
  <c r="J370" i="1"/>
  <c r="I300" i="1"/>
  <c r="J300" i="1"/>
  <c r="I297" i="1"/>
  <c r="J297" i="1"/>
  <c r="I331" i="1"/>
  <c r="J331" i="1"/>
  <c r="I296" i="1"/>
  <c r="J296" i="1"/>
  <c r="I298" i="1"/>
  <c r="J298" i="1"/>
  <c r="I299" i="1"/>
  <c r="J299" i="1"/>
  <c r="I295" i="1"/>
  <c r="J295" i="1"/>
  <c r="J426" i="1"/>
  <c r="I335" i="1"/>
  <c r="J335" i="1"/>
  <c r="J244" i="1"/>
  <c r="I244" i="1"/>
  <c r="I311" i="1"/>
  <c r="J311" i="1"/>
  <c r="I205" i="1"/>
  <c r="J205" i="1"/>
  <c r="I6" i="1"/>
  <c r="J6" i="1"/>
  <c r="J8" i="1"/>
  <c r="I8" i="1"/>
  <c r="J10" i="1"/>
  <c r="I10" i="1"/>
  <c r="I12" i="1"/>
  <c r="J12" i="1"/>
  <c r="I14" i="1"/>
  <c r="J14" i="1"/>
  <c r="J16" i="1"/>
  <c r="I16" i="1"/>
  <c r="I18" i="1"/>
  <c r="J18" i="1"/>
  <c r="J20" i="1"/>
  <c r="I20" i="1"/>
  <c r="J24" i="1"/>
  <c r="I24" i="1"/>
  <c r="J29" i="1"/>
  <c r="I29" i="1"/>
  <c r="J33" i="1"/>
  <c r="I33" i="1"/>
  <c r="J37" i="1"/>
  <c r="I37" i="1"/>
  <c r="J42" i="1"/>
  <c r="I42" i="1"/>
  <c r="J46" i="1"/>
  <c r="I46" i="1"/>
  <c r="I50" i="1"/>
  <c r="J50" i="1"/>
  <c r="J55" i="1"/>
  <c r="I55" i="1"/>
  <c r="J59" i="1"/>
  <c r="I59" i="1"/>
  <c r="I64" i="1"/>
  <c r="J64" i="1"/>
  <c r="I68" i="1"/>
  <c r="J68" i="1"/>
  <c r="J73" i="1"/>
  <c r="I73" i="1"/>
  <c r="I77" i="1"/>
  <c r="J77" i="1"/>
  <c r="I5" i="1"/>
  <c r="I7" i="1"/>
  <c r="J7" i="1"/>
  <c r="I9" i="1"/>
  <c r="J9" i="1"/>
  <c r="I11" i="1"/>
  <c r="J11" i="1"/>
  <c r="J13" i="1"/>
  <c r="I13" i="1"/>
  <c r="J15" i="1"/>
  <c r="I15" i="1"/>
  <c r="I17" i="1"/>
  <c r="J17" i="1"/>
  <c r="J19" i="1"/>
  <c r="I19" i="1"/>
  <c r="I22" i="1"/>
  <c r="J22" i="1"/>
  <c r="I26" i="1"/>
  <c r="J26" i="1"/>
  <c r="I31" i="1"/>
  <c r="J31" i="1"/>
  <c r="J35" i="1"/>
  <c r="I35" i="1"/>
  <c r="J40" i="1"/>
  <c r="I40" i="1"/>
  <c r="I44" i="1"/>
  <c r="J44" i="1"/>
  <c r="I48" i="1"/>
  <c r="J48" i="1"/>
  <c r="J53" i="1"/>
  <c r="I53" i="1"/>
  <c r="J57" i="1"/>
  <c r="I57" i="1"/>
  <c r="J62" i="1"/>
  <c r="I62" i="1"/>
  <c r="I66" i="1"/>
  <c r="J66" i="1"/>
  <c r="I70" i="1"/>
  <c r="J70" i="1"/>
  <c r="J75" i="1"/>
  <c r="I75" i="1"/>
  <c r="J79" i="1"/>
  <c r="I79" i="1"/>
  <c r="J81" i="1"/>
  <c r="I81" i="1"/>
  <c r="I83" i="1"/>
  <c r="J83" i="1"/>
  <c r="J85" i="1"/>
  <c r="I85" i="1"/>
  <c r="I87" i="1"/>
  <c r="J87" i="1"/>
  <c r="J89" i="1"/>
  <c r="I89" i="1"/>
  <c r="J91" i="1"/>
  <c r="I91" i="1"/>
  <c r="J93" i="1"/>
  <c r="I93" i="1"/>
  <c r="I95" i="1"/>
  <c r="J95" i="1"/>
  <c r="J97" i="1"/>
  <c r="I97" i="1"/>
  <c r="I99" i="1"/>
  <c r="J99" i="1"/>
  <c r="I101" i="1"/>
  <c r="J101" i="1"/>
  <c r="I104" i="1"/>
  <c r="J104" i="1"/>
  <c r="J106" i="1"/>
  <c r="I106" i="1"/>
  <c r="I108" i="1"/>
  <c r="J108" i="1"/>
  <c r="J110" i="1"/>
  <c r="I110" i="1"/>
  <c r="J112" i="1"/>
  <c r="I112" i="1"/>
  <c r="J114" i="1"/>
  <c r="I114" i="1"/>
  <c r="I116" i="1"/>
  <c r="J116" i="1"/>
  <c r="I118" i="1"/>
  <c r="J118" i="1"/>
  <c r="I120" i="1"/>
  <c r="J120" i="1"/>
  <c r="J122" i="1"/>
  <c r="I122" i="1"/>
  <c r="J124" i="1"/>
  <c r="I124" i="1"/>
  <c r="J126" i="1"/>
  <c r="I126" i="1"/>
  <c r="J128" i="1"/>
  <c r="I128" i="1"/>
  <c r="J130" i="1"/>
  <c r="I130" i="1"/>
  <c r="J132" i="1"/>
  <c r="I132" i="1"/>
  <c r="J134" i="1"/>
  <c r="I134" i="1"/>
  <c r="I136" i="1"/>
  <c r="J136" i="1"/>
  <c r="J138" i="1"/>
  <c r="I138" i="1"/>
  <c r="J140" i="1"/>
  <c r="I140" i="1"/>
  <c r="I143" i="1"/>
  <c r="J146" i="1"/>
  <c r="I146" i="1"/>
  <c r="J148" i="1"/>
  <c r="I148" i="1"/>
  <c r="I150" i="1"/>
  <c r="J150" i="1"/>
  <c r="J152" i="1"/>
  <c r="I152" i="1"/>
  <c r="I154" i="1"/>
  <c r="J154" i="1"/>
  <c r="I156" i="1"/>
  <c r="J156" i="1"/>
  <c r="I158" i="1"/>
  <c r="J158" i="1"/>
  <c r="I160" i="1"/>
  <c r="J160" i="1"/>
  <c r="J162" i="1"/>
  <c r="I162" i="1"/>
  <c r="J164" i="1"/>
  <c r="I164" i="1"/>
  <c r="I166" i="1"/>
  <c r="J166" i="1"/>
  <c r="I168" i="1"/>
  <c r="J168" i="1"/>
  <c r="I170" i="1"/>
  <c r="J170" i="1"/>
  <c r="I172" i="1"/>
  <c r="J172" i="1"/>
  <c r="I174" i="1"/>
  <c r="J174" i="1"/>
  <c r="I21" i="1"/>
  <c r="J21" i="1"/>
  <c r="J23" i="1"/>
  <c r="I23" i="1"/>
  <c r="I25" i="1"/>
  <c r="J25" i="1"/>
  <c r="I27" i="1"/>
  <c r="J27" i="1"/>
  <c r="I30" i="1"/>
  <c r="J30" i="1"/>
  <c r="J32" i="1"/>
  <c r="I32" i="1"/>
  <c r="I34" i="1"/>
  <c r="J34" i="1"/>
  <c r="I36" i="1"/>
  <c r="J36" i="1"/>
  <c r="I39" i="1"/>
  <c r="J39" i="1"/>
  <c r="I41" i="1"/>
  <c r="J41" i="1"/>
  <c r="I43" i="1"/>
  <c r="J43" i="1"/>
  <c r="I45" i="1"/>
  <c r="J45" i="1"/>
  <c r="I47" i="1"/>
  <c r="J47" i="1"/>
  <c r="J49" i="1"/>
  <c r="I49" i="1"/>
  <c r="J52" i="1"/>
  <c r="I52" i="1"/>
  <c r="I54" i="1"/>
  <c r="J54" i="1"/>
  <c r="I56" i="1"/>
  <c r="J56" i="1"/>
  <c r="J58" i="1"/>
  <c r="I58" i="1"/>
  <c r="I60" i="1"/>
  <c r="J60" i="1"/>
  <c r="J63" i="1"/>
  <c r="I63" i="1"/>
  <c r="J65" i="1"/>
  <c r="I65" i="1"/>
  <c r="J67" i="1"/>
  <c r="I67" i="1"/>
  <c r="J69" i="1"/>
  <c r="I69" i="1"/>
  <c r="I72" i="1"/>
  <c r="J72" i="1"/>
  <c r="J74" i="1"/>
  <c r="I74" i="1"/>
  <c r="I76" i="1"/>
  <c r="J76" i="1"/>
  <c r="J78" i="1"/>
  <c r="I78" i="1"/>
  <c r="J80" i="1"/>
  <c r="I80" i="1"/>
  <c r="I82" i="1"/>
  <c r="J82" i="1"/>
  <c r="J84" i="1"/>
  <c r="I84" i="1"/>
  <c r="I86" i="1"/>
  <c r="J86" i="1"/>
  <c r="I88" i="1"/>
  <c r="J88" i="1"/>
  <c r="I90" i="1"/>
  <c r="J90" i="1"/>
  <c r="I92" i="1"/>
  <c r="J92" i="1"/>
  <c r="I94" i="1"/>
  <c r="J94" i="1"/>
  <c r="I96" i="1"/>
  <c r="J96" i="1"/>
  <c r="I98" i="1"/>
  <c r="J98" i="1"/>
  <c r="I100" i="1"/>
  <c r="J100" i="1"/>
  <c r="I102" i="1"/>
  <c r="J102" i="1"/>
  <c r="I105" i="1"/>
  <c r="J105" i="1"/>
  <c r="J107" i="1"/>
  <c r="I107" i="1"/>
  <c r="I109" i="1"/>
  <c r="J109" i="1"/>
  <c r="I111" i="1"/>
  <c r="J111" i="1"/>
  <c r="I113" i="1"/>
  <c r="J113" i="1"/>
  <c r="I115" i="1"/>
  <c r="J115" i="1"/>
  <c r="I117" i="1"/>
  <c r="J117" i="1"/>
  <c r="J119" i="1"/>
  <c r="I119" i="1"/>
  <c r="I121" i="1"/>
  <c r="J121" i="1"/>
  <c r="J123" i="1"/>
  <c r="I123" i="1"/>
  <c r="I125" i="1"/>
  <c r="J125" i="1"/>
  <c r="J127" i="1"/>
  <c r="I127" i="1"/>
  <c r="I129" i="1"/>
  <c r="J129" i="1"/>
  <c r="J131" i="1"/>
  <c r="I131" i="1"/>
  <c r="I133" i="1"/>
  <c r="J133" i="1"/>
  <c r="J135" i="1"/>
  <c r="I135" i="1"/>
  <c r="I137" i="1"/>
  <c r="J137" i="1"/>
  <c r="J139" i="1"/>
  <c r="I139" i="1"/>
  <c r="I144" i="1"/>
  <c r="J144" i="1"/>
  <c r="I147" i="1"/>
  <c r="J147" i="1"/>
  <c r="J149" i="1"/>
  <c r="I149" i="1"/>
  <c r="I151" i="1"/>
  <c r="J151" i="1"/>
  <c r="J153" i="1"/>
  <c r="I153" i="1"/>
  <c r="J155" i="1"/>
  <c r="I155" i="1"/>
  <c r="J157" i="1"/>
  <c r="I157" i="1"/>
  <c r="I159" i="1"/>
  <c r="J159" i="1"/>
  <c r="I161" i="1"/>
  <c r="J161" i="1"/>
  <c r="I163" i="1"/>
  <c r="J163" i="1"/>
  <c r="I165" i="1"/>
  <c r="J165" i="1"/>
  <c r="J167" i="1"/>
  <c r="I167" i="1"/>
  <c r="I169" i="1"/>
  <c r="J169" i="1"/>
  <c r="I171" i="1"/>
  <c r="J171" i="1"/>
  <c r="I173" i="1"/>
  <c r="J173" i="1"/>
  <c r="J175" i="1"/>
  <c r="I175" i="1"/>
  <c r="I176" i="1"/>
  <c r="J176" i="1"/>
  <c r="I177" i="1"/>
  <c r="J177" i="1"/>
  <c r="J179" i="1"/>
  <c r="I179" i="1"/>
  <c r="I181" i="1"/>
  <c r="J181" i="1"/>
  <c r="I183" i="1"/>
  <c r="J183" i="1"/>
  <c r="J185" i="1"/>
  <c r="I185" i="1"/>
  <c r="J187" i="1"/>
  <c r="I187" i="1"/>
  <c r="I189" i="1"/>
  <c r="J189" i="1"/>
  <c r="I191" i="1"/>
  <c r="J191" i="1"/>
  <c r="J193" i="1"/>
  <c r="I193" i="1"/>
  <c r="I197" i="1"/>
  <c r="J197" i="1"/>
  <c r="J201" i="1"/>
  <c r="I201" i="1"/>
  <c r="I206" i="1"/>
  <c r="J206" i="1"/>
  <c r="J210" i="1"/>
  <c r="I210" i="1"/>
  <c r="I214" i="1"/>
  <c r="J214" i="1"/>
  <c r="I218" i="1"/>
  <c r="J218" i="1"/>
  <c r="I222" i="1"/>
  <c r="J222" i="1"/>
  <c r="I227" i="1"/>
  <c r="J227" i="1"/>
  <c r="J233" i="1"/>
  <c r="I233" i="1"/>
  <c r="I237" i="1"/>
  <c r="J237" i="1"/>
  <c r="J241" i="1"/>
  <c r="I241" i="1"/>
  <c r="I246" i="1"/>
  <c r="J246" i="1"/>
  <c r="I250" i="1"/>
  <c r="J250" i="1"/>
  <c r="I254" i="1"/>
  <c r="J254" i="1"/>
  <c r="J178" i="1"/>
  <c r="I178" i="1"/>
  <c r="I180" i="1"/>
  <c r="J180" i="1"/>
  <c r="I182" i="1"/>
  <c r="J182" i="1"/>
  <c r="I184" i="1"/>
  <c r="J184" i="1"/>
  <c r="I186" i="1"/>
  <c r="J186" i="1"/>
  <c r="I188" i="1"/>
  <c r="J188" i="1"/>
  <c r="I190" i="1"/>
  <c r="J190" i="1"/>
  <c r="I192" i="1"/>
  <c r="J192" i="1"/>
  <c r="J194" i="1"/>
  <c r="I194" i="1"/>
  <c r="I195" i="1"/>
  <c r="J195" i="1"/>
  <c r="I199" i="1"/>
  <c r="J199" i="1"/>
  <c r="J203" i="1"/>
  <c r="I203" i="1"/>
  <c r="I208" i="1"/>
  <c r="J208" i="1"/>
  <c r="J212" i="1"/>
  <c r="I212" i="1"/>
  <c r="J216" i="1"/>
  <c r="I216" i="1"/>
  <c r="I220" i="1"/>
  <c r="J220" i="1"/>
  <c r="I224" i="1"/>
  <c r="J224" i="1"/>
  <c r="J229" i="1"/>
  <c r="I229" i="1"/>
  <c r="I235" i="1"/>
  <c r="J235" i="1"/>
  <c r="I239" i="1"/>
  <c r="J239" i="1"/>
  <c r="I243" i="1"/>
  <c r="J243" i="1"/>
  <c r="I248" i="1"/>
  <c r="J248" i="1"/>
  <c r="I252" i="1"/>
  <c r="J252" i="1"/>
  <c r="I256" i="1"/>
  <c r="J256" i="1"/>
  <c r="J259" i="1"/>
  <c r="I259" i="1"/>
  <c r="I261" i="1"/>
  <c r="J261" i="1"/>
  <c r="I263" i="1"/>
  <c r="J263" i="1"/>
  <c r="I265" i="1"/>
  <c r="J265" i="1"/>
  <c r="J267" i="1"/>
  <c r="I267" i="1"/>
  <c r="I269" i="1"/>
  <c r="J269" i="1"/>
  <c r="I271" i="1"/>
  <c r="J271" i="1"/>
  <c r="J273" i="1"/>
  <c r="I273" i="1"/>
  <c r="J276" i="1"/>
  <c r="I276" i="1"/>
  <c r="I278" i="1"/>
  <c r="I280" i="1"/>
  <c r="J280" i="1"/>
  <c r="I283" i="1"/>
  <c r="I285" i="1"/>
  <c r="J285" i="1"/>
  <c r="I287" i="1"/>
  <c r="J287" i="1"/>
  <c r="I289" i="1"/>
  <c r="J289" i="1"/>
  <c r="I291" i="1"/>
  <c r="J291" i="1"/>
  <c r="I293" i="1"/>
  <c r="J293" i="1"/>
  <c r="J301" i="1"/>
  <c r="I196" i="1"/>
  <c r="J196" i="1"/>
  <c r="I198" i="1"/>
  <c r="J198" i="1"/>
  <c r="J200" i="1"/>
  <c r="I200" i="1"/>
  <c r="J202" i="1"/>
  <c r="I202" i="1"/>
  <c r="I204" i="1"/>
  <c r="J204" i="1"/>
  <c r="J207" i="1"/>
  <c r="I207" i="1"/>
  <c r="J209" i="1"/>
  <c r="I209" i="1"/>
  <c r="J211" i="1"/>
  <c r="I211" i="1"/>
  <c r="J213" i="1"/>
  <c r="I213" i="1"/>
  <c r="J215" i="1"/>
  <c r="I215" i="1"/>
  <c r="J217" i="1"/>
  <c r="I217" i="1"/>
  <c r="J219" i="1"/>
  <c r="I219" i="1"/>
  <c r="J221" i="1"/>
  <c r="I221" i="1"/>
  <c r="I223" i="1"/>
  <c r="J223" i="1"/>
  <c r="I226" i="1"/>
  <c r="J226" i="1"/>
  <c r="J228" i="1"/>
  <c r="I228" i="1"/>
  <c r="I232" i="1"/>
  <c r="J232" i="1"/>
  <c r="J234" i="1"/>
  <c r="I234" i="1"/>
  <c r="I236" i="1"/>
  <c r="J236" i="1"/>
  <c r="J238" i="1"/>
  <c r="I238" i="1"/>
  <c r="J240" i="1"/>
  <c r="I240" i="1"/>
  <c r="I242" i="1"/>
  <c r="J242" i="1"/>
  <c r="J245" i="1"/>
  <c r="I245" i="1"/>
  <c r="J247" i="1"/>
  <c r="I247" i="1"/>
  <c r="J249" i="1"/>
  <c r="I249" i="1"/>
  <c r="J251" i="1"/>
  <c r="I251" i="1"/>
  <c r="I253" i="1"/>
  <c r="J253" i="1"/>
  <c r="J255" i="1"/>
  <c r="I255" i="1"/>
  <c r="I257" i="1"/>
  <c r="J257" i="1"/>
  <c r="J260" i="1"/>
  <c r="I260" i="1"/>
  <c r="J262" i="1"/>
  <c r="I262" i="1"/>
  <c r="J264" i="1"/>
  <c r="I264" i="1"/>
  <c r="I266" i="1"/>
  <c r="J266" i="1"/>
  <c r="J268" i="1"/>
  <c r="I268" i="1"/>
  <c r="J270" i="1"/>
  <c r="I270" i="1"/>
  <c r="I272" i="1"/>
  <c r="J272" i="1"/>
  <c r="J277" i="1"/>
  <c r="I277" i="1"/>
  <c r="J279" i="1"/>
  <c r="I279" i="1"/>
  <c r="I284" i="1"/>
  <c r="J284" i="1"/>
  <c r="I286" i="1"/>
  <c r="J286" i="1"/>
  <c r="I288" i="1"/>
  <c r="J288" i="1"/>
  <c r="J290" i="1"/>
  <c r="I290" i="1"/>
  <c r="J292" i="1"/>
  <c r="I292" i="1"/>
  <c r="I294" i="1"/>
  <c r="J294" i="1"/>
  <c r="I304" i="1"/>
  <c r="I306" i="1"/>
  <c r="J306" i="1"/>
  <c r="J308" i="1"/>
  <c r="I308" i="1"/>
  <c r="I310" i="1"/>
  <c r="J310" i="1"/>
  <c r="I313" i="1"/>
  <c r="J313" i="1"/>
  <c r="I315" i="1"/>
  <c r="J315" i="1"/>
  <c r="I317" i="1"/>
  <c r="J317" i="1"/>
  <c r="I319" i="1"/>
  <c r="J319" i="1"/>
  <c r="I321" i="1"/>
  <c r="J321" i="1"/>
  <c r="I323" i="1"/>
  <c r="J323" i="1"/>
  <c r="I325" i="1"/>
  <c r="J325" i="1"/>
  <c r="I327" i="1"/>
  <c r="J327" i="1"/>
  <c r="I329" i="1"/>
  <c r="J329" i="1"/>
  <c r="I332" i="1"/>
  <c r="J332" i="1"/>
  <c r="I334" i="1"/>
  <c r="J334" i="1"/>
  <c r="I344" i="1"/>
  <c r="J344" i="1"/>
  <c r="I346" i="1"/>
  <c r="J346" i="1"/>
  <c r="I348" i="1"/>
  <c r="J348" i="1"/>
  <c r="I352" i="1"/>
  <c r="J352" i="1"/>
  <c r="J356" i="1"/>
  <c r="I356" i="1"/>
  <c r="I360" i="1"/>
  <c r="J360" i="1"/>
  <c r="I364" i="1"/>
  <c r="J364" i="1"/>
  <c r="I368" i="1"/>
  <c r="J368" i="1"/>
  <c r="I305" i="1"/>
  <c r="J305" i="1"/>
  <c r="I307" i="1"/>
  <c r="J307" i="1"/>
  <c r="I309" i="1"/>
  <c r="J309" i="1"/>
  <c r="I312" i="1"/>
  <c r="J312" i="1"/>
  <c r="I314" i="1"/>
  <c r="J314" i="1"/>
  <c r="J316" i="1"/>
  <c r="I316" i="1"/>
  <c r="I318" i="1"/>
  <c r="J318" i="1"/>
  <c r="I320" i="1"/>
  <c r="J320" i="1"/>
  <c r="I322" i="1"/>
  <c r="J322" i="1"/>
  <c r="I324" i="1"/>
  <c r="J324" i="1"/>
  <c r="I326" i="1"/>
  <c r="J326" i="1"/>
  <c r="J328" i="1"/>
  <c r="I328" i="1"/>
  <c r="I330" i="1"/>
  <c r="J330" i="1"/>
  <c r="I333" i="1"/>
  <c r="J333" i="1"/>
  <c r="I340" i="1"/>
  <c r="J340" i="1"/>
  <c r="I343" i="1"/>
  <c r="J345" i="1"/>
  <c r="I345" i="1"/>
  <c r="J347" i="1"/>
  <c r="I347" i="1"/>
  <c r="J354" i="1"/>
  <c r="I354" i="1"/>
  <c r="I358" i="1"/>
  <c r="J358" i="1"/>
  <c r="J362" i="1"/>
  <c r="I362" i="1"/>
  <c r="I366" i="1"/>
  <c r="J366" i="1"/>
  <c r="J372" i="1"/>
  <c r="I372" i="1"/>
  <c r="I351" i="1"/>
  <c r="I353" i="1"/>
  <c r="J353" i="1"/>
  <c r="I355" i="1"/>
  <c r="J355" i="1"/>
  <c r="I357" i="1"/>
  <c r="J357" i="1"/>
  <c r="J359" i="1"/>
  <c r="I359" i="1"/>
  <c r="J361" i="1"/>
  <c r="I361" i="1"/>
  <c r="I363" i="1"/>
  <c r="J363" i="1"/>
  <c r="I365" i="1"/>
  <c r="J365" i="1"/>
  <c r="I367" i="1"/>
  <c r="J367" i="1"/>
  <c r="J371" i="1"/>
  <c r="J377" i="1"/>
  <c r="I377" i="1"/>
  <c r="I375" i="1"/>
  <c r="I379" i="1"/>
  <c r="J379" i="1"/>
  <c r="J381" i="1"/>
  <c r="I381" i="1"/>
  <c r="I382" i="1"/>
  <c r="J382" i="1"/>
  <c r="J386" i="1"/>
  <c r="I386" i="1"/>
  <c r="J390" i="1"/>
  <c r="I390" i="1"/>
  <c r="J394" i="1"/>
  <c r="I394" i="1"/>
  <c r="I376" i="1"/>
  <c r="J376" i="1"/>
  <c r="I378" i="1"/>
  <c r="J378" i="1"/>
  <c r="J380" i="1"/>
  <c r="I380" i="1"/>
  <c r="I384" i="1"/>
  <c r="J384" i="1"/>
  <c r="I388" i="1"/>
  <c r="J388" i="1"/>
  <c r="I392" i="1"/>
  <c r="J392" i="1"/>
  <c r="J396" i="1"/>
  <c r="I396" i="1"/>
  <c r="I399" i="1"/>
  <c r="J399" i="1"/>
  <c r="I401" i="1"/>
  <c r="J401" i="1"/>
  <c r="I403" i="1"/>
  <c r="J403" i="1"/>
  <c r="I405" i="1"/>
  <c r="J405" i="1"/>
  <c r="I383" i="1"/>
  <c r="J383" i="1"/>
  <c r="J385" i="1"/>
  <c r="I385" i="1"/>
  <c r="I387" i="1"/>
  <c r="J387" i="1"/>
  <c r="I389" i="1"/>
  <c r="J389" i="1"/>
  <c r="I391" i="1"/>
  <c r="J391" i="1"/>
  <c r="I393" i="1"/>
  <c r="J393" i="1"/>
  <c r="I395" i="1"/>
  <c r="J395" i="1"/>
  <c r="J400" i="1"/>
  <c r="I400" i="1"/>
  <c r="I402" i="1"/>
  <c r="J402" i="1"/>
  <c r="J404" i="1"/>
  <c r="I404" i="1"/>
  <c r="I406" i="1"/>
  <c r="J406" i="1"/>
  <c r="I408" i="1"/>
  <c r="J408" i="1"/>
  <c r="J410" i="1"/>
  <c r="I410" i="1"/>
  <c r="I412" i="1"/>
  <c r="J412" i="1"/>
  <c r="I414" i="1"/>
  <c r="J414" i="1"/>
  <c r="I416" i="1"/>
  <c r="J416" i="1"/>
  <c r="J407" i="1"/>
  <c r="I407" i="1"/>
  <c r="I409" i="1"/>
  <c r="J409" i="1"/>
  <c r="I411" i="1"/>
  <c r="J411" i="1"/>
  <c r="I413" i="1"/>
  <c r="I415" i="1"/>
  <c r="J415" i="1"/>
  <c r="I417" i="1"/>
  <c r="J417" i="1"/>
  <c r="J421" i="1"/>
  <c r="I421" i="1"/>
  <c r="I424" i="1"/>
  <c r="J424" i="1"/>
  <c r="I420" i="1"/>
  <c r="I422" i="1"/>
  <c r="J422" i="1"/>
  <c r="I427" i="1"/>
  <c r="J427" i="1"/>
  <c r="I423" i="1"/>
  <c r="J423" i="1"/>
  <c r="I425" i="1"/>
  <c r="J425" i="1"/>
  <c r="I428" i="1" l="1"/>
  <c r="H441" i="1"/>
  <c r="J420" i="1"/>
  <c r="H440" i="1"/>
  <c r="J413" i="1"/>
  <c r="J418" i="1" s="1"/>
  <c r="J440" i="1" s="1"/>
  <c r="D40" i="26" s="1"/>
  <c r="H439" i="1"/>
  <c r="J375" i="1"/>
  <c r="J397" i="1" s="1"/>
  <c r="J439" i="1" s="1"/>
  <c r="D38" i="26" s="1"/>
  <c r="J351" i="1"/>
  <c r="J373" i="1" s="1"/>
  <c r="J438" i="1" s="1"/>
  <c r="D36" i="26" s="1"/>
  <c r="H438" i="1"/>
  <c r="H437" i="1"/>
  <c r="J343" i="1"/>
  <c r="J349" i="1" s="1"/>
  <c r="J437" i="1" s="1"/>
  <c r="J304" i="1"/>
  <c r="J341" i="1" s="1"/>
  <c r="J436" i="1" s="1"/>
  <c r="D32" i="26" s="1"/>
  <c r="H436" i="1"/>
  <c r="H435" i="1"/>
  <c r="J283" i="1"/>
  <c r="J302" i="1" s="1"/>
  <c r="J435" i="1" s="1"/>
  <c r="D30" i="26" s="1"/>
  <c r="H434" i="1"/>
  <c r="J278" i="1"/>
  <c r="J281" i="1" s="1"/>
  <c r="J434" i="1" s="1"/>
  <c r="D28" i="26" s="1"/>
  <c r="J143" i="1"/>
  <c r="J274" i="1" s="1"/>
  <c r="J433" i="1" s="1"/>
  <c r="D26" i="26" s="1"/>
  <c r="H433" i="1"/>
  <c r="J5" i="1"/>
  <c r="J141" i="1" s="1"/>
  <c r="J428" i="1" s="1"/>
  <c r="J441" i="1" l="1"/>
  <c r="D42" i="26" s="1"/>
  <c r="L438" i="1"/>
  <c r="L436" i="1"/>
  <c r="L433" i="1"/>
  <c r="L434" i="1"/>
  <c r="L435" i="1"/>
  <c r="L439" i="1"/>
  <c r="L440" i="1"/>
  <c r="L441" i="1"/>
  <c r="I9" i="20"/>
  <c r="J9" i="20" s="1"/>
  <c r="G11" i="20"/>
  <c r="I12" i="20"/>
  <c r="J12" i="20" s="1"/>
  <c r="H11" i="20"/>
  <c r="I15" i="20"/>
  <c r="G14" i="20"/>
  <c r="I7" i="20"/>
  <c r="J7" i="20" s="1"/>
  <c r="I6" i="20"/>
  <c r="I8" i="20"/>
  <c r="J8" i="20" s="1"/>
  <c r="I17" i="20"/>
  <c r="J17" i="20" s="1"/>
  <c r="I19" i="20"/>
  <c r="J19" i="20" s="1"/>
  <c r="I21" i="20"/>
  <c r="J21" i="20" s="1"/>
  <c r="I23" i="20"/>
  <c r="J23" i="20" s="1"/>
  <c r="I25" i="20"/>
  <c r="J25" i="20" s="1"/>
  <c r="I27" i="20"/>
  <c r="J27" i="20" s="1"/>
  <c r="I16" i="20"/>
  <c r="J16" i="20" s="1"/>
  <c r="I18" i="20"/>
  <c r="J18" i="20" s="1"/>
  <c r="I20" i="20"/>
  <c r="J20" i="20" s="1"/>
  <c r="I22" i="20"/>
  <c r="J22" i="20" s="1"/>
  <c r="I24" i="20"/>
  <c r="J24" i="20" s="1"/>
  <c r="I29" i="20"/>
  <c r="J29" i="20" s="1"/>
  <c r="I26" i="20"/>
  <c r="J26" i="20" s="1"/>
  <c r="I28" i="20"/>
  <c r="J28" i="20" s="1"/>
  <c r="I30" i="20"/>
  <c r="J30" i="20" s="1"/>
  <c r="I32" i="20"/>
  <c r="J32" i="20" s="1"/>
  <c r="I31" i="20"/>
  <c r="J31" i="20" s="1"/>
  <c r="I36" i="20"/>
  <c r="I35" i="20" s="1"/>
  <c r="I39" i="20"/>
  <c r="H432" i="1"/>
  <c r="H442" i="1" s="1"/>
  <c r="H444" i="1" s="1"/>
  <c r="H430" i="1"/>
  <c r="J432" i="1"/>
  <c r="J430" i="1"/>
  <c r="L437" i="1"/>
  <c r="D34" i="26"/>
  <c r="I5" i="20" l="1"/>
  <c r="H14" i="20"/>
  <c r="J39" i="20"/>
  <c r="J38" i="20" s="1"/>
  <c r="I38" i="20"/>
  <c r="J6" i="20"/>
  <c r="J5" i="20" s="1"/>
  <c r="J41" i="20" s="1"/>
  <c r="E23" i="25" s="1"/>
  <c r="J15" i="20"/>
  <c r="J14" i="20" s="1"/>
  <c r="I14" i="20"/>
  <c r="I11" i="20"/>
  <c r="J11" i="20"/>
  <c r="L432" i="1"/>
  <c r="J442" i="1"/>
  <c r="L442" i="1" s="1"/>
  <c r="E21" i="25" l="1"/>
  <c r="F23" i="25"/>
  <c r="D50" i="26"/>
  <c r="F25" i="25" l="1"/>
  <c r="E34" i="25"/>
  <c r="F21" i="25" l="1"/>
  <c r="F34" i="25"/>
  <c r="E38" i="25"/>
  <c r="F38" i="25" s="1"/>
</calcChain>
</file>

<file path=xl/sharedStrings.xml><?xml version="1.0" encoding="utf-8"?>
<sst xmlns="http://schemas.openxmlformats.org/spreadsheetml/2006/main" count="5158" uniqueCount="1217">
  <si>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</si>
  <si>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</si>
  <si>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</si>
  <si>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</si>
  <si>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</si>
  <si>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</si>
  <si>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</si>
  <si>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</si>
  <si>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</si>
  <si>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</si>
  <si>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</si>
  <si>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</si>
  <si>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</si>
  <si>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</si>
  <si>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</si>
  <si>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</si>
  <si>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</si>
  <si>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</si>
  <si>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</si>
  <si>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</si>
  <si>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</si>
  <si>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</si>
  <si>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</si>
  <si>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</si>
  <si>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</si>
  <si>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</si>
  <si>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</si>
  <si>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</si>
  <si>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</si>
  <si>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</si>
  <si>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</si>
  <si>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</si>
  <si>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</si>
  <si>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</si>
  <si>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</si>
  <si>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</si>
  <si>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</si>
  <si>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</si>
  <si>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</si>
  <si>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</si>
  <si>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</si>
  <si>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</si>
  <si>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</si>
  <si>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</si>
  <si>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</si>
  <si>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</si>
  <si>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</si>
  <si>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</si>
  <si>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</si>
  <si>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</si>
  <si>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</si>
  <si>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</si>
  <si>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</si>
  <si>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</si>
  <si>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</si>
  <si>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</si>
  <si>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</si>
  <si>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</si>
  <si>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</si>
  <si>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</si>
  <si>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</si>
  <si>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</si>
  <si>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</si>
  <si>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</si>
  <si>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</si>
  <si>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</si>
  <si>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</si>
  <si>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</si>
  <si>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</si>
  <si>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</si>
  <si>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</si>
  <si>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</si>
  <si>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</si>
  <si>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</si>
  <si>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</si>
  <si>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</si>
  <si>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</si>
  <si>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</si>
  <si>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</si>
  <si>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</si>
  <si>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</si>
  <si>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</si>
  <si>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</si>
  <si>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</si>
  <si>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</si>
  <si>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</si>
  <si>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</si>
  <si>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</si>
  <si>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</si>
  <si>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</si>
  <si>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</si>
  <si>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</si>
  <si>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</si>
  <si>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</si>
  <si>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</si>
  <si>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</si>
  <si>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</si>
  <si>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</si>
  <si>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</si>
  <si>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</si>
  <si>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</si>
  <si>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</si>
  <si>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</si>
  <si>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</si>
  <si>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</si>
  <si>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</si>
  <si>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</si>
  <si>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</si>
  <si>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</si>
  <si>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</si>
  <si>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</si>
  <si>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</si>
  <si>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</si>
  <si>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</si>
  <si>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</si>
  <si>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</si>
  <si>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</si>
  <si>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</si>
  <si>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</si>
  <si>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</si>
  <si>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</si>
  <si>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</si>
  <si>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</si>
  <si>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</si>
  <si>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</si>
  <si>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</si>
  <si>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</si>
  <si>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</si>
  <si>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</si>
  <si>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</si>
  <si>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</si>
  <si>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</si>
  <si>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</si>
  <si>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</si>
  <si>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</si>
  <si>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</si>
  <si>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</si>
  <si>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</si>
  <si>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</si>
  <si>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</si>
  <si>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</si>
  <si>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</si>
  <si>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</si>
  <si>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</si>
  <si>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</si>
  <si>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</si>
  <si>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</si>
  <si>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</si>
  <si>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</si>
  <si>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</si>
  <si>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</si>
  <si>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</si>
  <si>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</si>
  <si>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</si>
  <si>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</si>
  <si>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</si>
  <si>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</si>
  <si>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</si>
  <si>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</si>
  <si>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</si>
  <si>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</si>
  <si>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</si>
  <si>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</si>
  <si>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</si>
  <si>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</si>
  <si>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</si>
  <si>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</si>
  <si>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</si>
  <si>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</si>
  <si>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</si>
  <si>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</si>
  <si>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</si>
  <si>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</si>
  <si>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</si>
  <si>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</si>
  <si>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</si>
  <si>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</si>
  <si>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</si>
  <si>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</si>
  <si>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</si>
  <si>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</si>
  <si>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</si>
  <si>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</si>
  <si>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</si>
  <si>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</si>
  <si>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</si>
  <si>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</si>
  <si>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</si>
  <si>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</si>
  <si>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</si>
  <si>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</si>
  <si>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</si>
  <si>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</si>
  <si>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</si>
  <si>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</si>
  <si>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</si>
  <si>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</si>
  <si>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</si>
  <si>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</si>
  <si>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</si>
  <si>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</si>
  <si>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</si>
  <si>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</si>
  <si>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</si>
  <si>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</si>
  <si>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</si>
  <si>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</si>
  <si>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</si>
  <si>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</si>
  <si>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</si>
  <si>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</si>
  <si>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</si>
  <si>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</si>
  <si>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</si>
  <si>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</si>
  <si>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</si>
  <si>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</si>
  <si>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</si>
  <si>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</si>
  <si>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</si>
  <si>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</si>
  <si>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</si>
  <si>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</si>
  <si>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</si>
  <si>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</si>
  <si>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</si>
  <si>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</si>
  <si>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</si>
  <si>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</si>
  <si>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</si>
  <si>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</si>
  <si>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</si>
  <si>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</si>
  <si>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</si>
  <si>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</si>
  <si>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</si>
  <si>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</si>
  <si>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</si>
  <si>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</si>
  <si>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</si>
  <si>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</si>
  <si>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</si>
  <si>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</si>
  <si>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</si>
  <si>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</si>
  <si>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</si>
  <si>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</si>
  <si>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</si>
  <si>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</si>
  <si>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</si>
  <si>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</si>
  <si>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</si>
  <si>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</si>
  <si>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</si>
  <si>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</si>
  <si>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</si>
  <si>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</si>
  <si>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</si>
  <si>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</si>
  <si>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</si>
  <si>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</si>
  <si>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</si>
  <si>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</si>
  <si>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</si>
  <si>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</si>
  <si>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</si>
  <si>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</si>
  <si>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</si>
  <si>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</si>
  <si>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</si>
  <si>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</si>
  <si>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</si>
  <si>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</si>
  <si>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</si>
  <si>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</si>
  <si>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</si>
  <si>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</si>
  <si>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</si>
  <si>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</si>
  <si>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</si>
  <si>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</si>
  <si>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</si>
  <si>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</si>
  <si>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</si>
  <si>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</si>
  <si>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</si>
  <si>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</si>
  <si>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</si>
  <si>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</si>
  <si>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</si>
  <si>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</si>
  <si>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</si>
  <si>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</si>
  <si>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</si>
  <si>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</si>
  <si>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</si>
  <si>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</si>
  <si>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</si>
  <si>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</si>
  <si>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</si>
  <si>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</si>
  <si>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</si>
  <si>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</si>
  <si>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</si>
  <si>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</si>
  <si>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</si>
  <si>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</si>
  <si>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</si>
  <si>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</si>
  <si>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</si>
  <si>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</si>
  <si>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</si>
  <si>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</si>
  <si>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</si>
  <si>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</si>
  <si>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</si>
  <si>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</si>
  <si>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</si>
  <si>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</si>
  <si>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</si>
  <si>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</si>
  <si>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</si>
  <si>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</si>
  <si>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</si>
  <si>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</si>
  <si>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</si>
  <si>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</si>
  <si>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</si>
  <si>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</si>
  <si>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</si>
  <si>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</si>
  <si>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</si>
  <si>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</si>
  <si>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</si>
  <si>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</si>
  <si>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</si>
  <si>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</si>
  <si>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</si>
  <si>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</si>
  <si>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</si>
  <si>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</si>
  <si>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</si>
  <si>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</si>
  <si>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</si>
  <si>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</si>
  <si>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</si>
  <si>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</si>
  <si>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</si>
  <si>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</si>
  <si>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</si>
  <si>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</si>
  <si>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</si>
  <si>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</si>
  <si>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</si>
  <si>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</si>
  <si>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</si>
  <si>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</si>
  <si>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</si>
  <si>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</si>
  <si>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</si>
  <si>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</si>
  <si>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</si>
  <si>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</si>
  <si>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</si>
  <si>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</si>
  <si>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</si>
  <si>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</si>
  <si>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</si>
  <si>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</si>
  <si>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</si>
  <si>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</si>
  <si>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</si>
  <si>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</si>
  <si>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</si>
  <si>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</si>
  <si>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</si>
  <si>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</si>
  <si>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</si>
  <si>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</si>
  <si>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</si>
  <si>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</si>
  <si>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</si>
  <si>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</si>
  <si>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</si>
  <si>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</si>
  <si>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</si>
  <si>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</si>
  <si>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</si>
  <si>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</si>
  <si>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</si>
  <si>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</si>
  <si>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</si>
  <si>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</si>
  <si>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</si>
  <si>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</si>
  <si>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</si>
  <si>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</si>
  <si>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</si>
  <si>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</si>
  <si>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</si>
  <si>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</si>
  <si>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</si>
  <si>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</si>
  <si>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</si>
  <si>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</si>
  <si>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</si>
  <si>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</si>
  <si>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</si>
  <si>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</si>
  <si>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</si>
  <si>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</si>
  <si>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</si>
  <si>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</si>
  <si>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</si>
  <si>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</si>
  <si>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</si>
  <si>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</si>
  <si>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</si>
  <si>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</si>
  <si>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</si>
  <si>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</si>
  <si>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</si>
  <si>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</si>
  <si>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</si>
  <si>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</si>
  <si>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</si>
  <si>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</si>
  <si>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</si>
  <si>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</si>
  <si>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</si>
  <si>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</si>
  <si>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</si>
  <si>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</si>
  <si>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</si>
  <si>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</si>
  <si>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</si>
  <si>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</si>
  <si>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</si>
  <si>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</si>
  <si>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</si>
  <si>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</si>
  <si>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</si>
  <si>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</si>
  <si>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</si>
  <si>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</si>
  <si>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</si>
  <si>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</si>
  <si>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</si>
  <si>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</si>
  <si>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</si>
  <si>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</si>
  <si>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</si>
  <si>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</si>
  <si>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</si>
  <si>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</si>
  <si>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</si>
  <si>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</si>
  <si>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</si>
  <si>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</si>
  <si>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</si>
  <si>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</si>
  <si>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</si>
  <si>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</si>
  <si>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</si>
  <si>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</si>
  <si>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</si>
  <si>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</si>
  <si>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</si>
  <si>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</si>
  <si>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</si>
  <si>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</si>
  <si>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</si>
  <si>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</si>
  <si>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</si>
  <si>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</si>
  <si>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</si>
  <si>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</si>
  <si>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</si>
  <si>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</si>
  <si>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</si>
  <si>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</si>
  <si>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</si>
  <si>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</si>
  <si>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</si>
  <si>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</si>
  <si>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</si>
  <si>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</si>
  <si>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</si>
  <si>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</si>
  <si>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</si>
  <si>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</si>
  <si>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</si>
  <si>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</si>
  <si>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</si>
  <si>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</si>
  <si>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</si>
  <si>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</si>
  <si>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</si>
  <si>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</si>
  <si>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</si>
  <si>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</si>
  <si>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</si>
  <si>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</si>
  <si>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</si>
  <si>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</si>
  <si>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</si>
  <si>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</si>
  <si>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</si>
  <si>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</si>
  <si>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</si>
  <si>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</si>
  <si>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</si>
  <si>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</si>
  <si>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</si>
  <si>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</si>
  <si>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</si>
  <si>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</si>
  <si>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</si>
  <si>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</si>
  <si>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</si>
  <si>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</si>
  <si>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</si>
  <si>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</si>
  <si>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</si>
  <si>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</si>
  <si>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</si>
  <si>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</si>
  <si>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</si>
  <si>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</si>
  <si>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</si>
  <si>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</si>
  <si>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</si>
  <si>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</si>
  <si>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</si>
  <si>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</si>
  <si>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</si>
  <si>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</si>
  <si>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</si>
  <si>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</si>
  <si>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</si>
  <si>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</si>
  <si>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</si>
  <si>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</si>
  <si>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</si>
  <si>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</si>
  <si>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</si>
  <si>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</si>
  <si>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</si>
  <si>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</si>
  <si>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</si>
  <si>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</si>
  <si>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</si>
  <si>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</si>
  <si>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</si>
  <si>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</si>
  <si>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</si>
  <si>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</si>
  <si>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</si>
  <si>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</si>
  <si>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</si>
  <si>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</si>
  <si>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</si>
  <si>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</si>
  <si>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</si>
  <si>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</si>
  <si>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</si>
  <si>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</si>
  <si>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</si>
  <si>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</si>
  <si>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</si>
  <si>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</si>
  <si>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</si>
  <si>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</si>
  <si>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</si>
  <si>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</si>
  <si>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</si>
  <si>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</si>
  <si>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</si>
  <si>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</si>
  <si>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</si>
  <si>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</si>
  <si>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</si>
  <si>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</si>
  <si>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</si>
  <si>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</si>
  <si>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</si>
  <si>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</si>
  <si>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</si>
  <si>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</si>
  <si>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</si>
  <si>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</si>
  <si>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</si>
  <si>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</si>
  <si>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</si>
  <si>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</si>
  <si>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</si>
  <si>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</si>
  <si>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</si>
  <si>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</si>
  <si>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</si>
  <si>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</si>
  <si>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</si>
  <si>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</si>
  <si>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</si>
  <si>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</si>
  <si>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</si>
  <si>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</si>
  <si>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</si>
  <si>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</si>
  <si>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</si>
  <si>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</si>
  <si>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</si>
  <si>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</si>
  <si>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</si>
  <si>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</si>
  <si>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</si>
  <si>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</si>
  <si>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</si>
  <si>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</si>
  <si>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</si>
  <si>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</si>
  <si>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</si>
  <si>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</si>
  <si>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</si>
  <si>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</si>
  <si>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</si>
  <si>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</si>
  <si>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</si>
  <si>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</si>
  <si>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</si>
  <si>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</si>
  <si>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</si>
  <si>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</si>
  <si>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</si>
  <si>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</si>
  <si>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</si>
  <si>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</si>
  <si>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</si>
  <si>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</si>
  <si>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</si>
  <si>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</si>
  <si>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</si>
  <si>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</si>
  <si>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</si>
  <si>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</si>
  <si>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</si>
  <si>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</si>
  <si>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</si>
  <si>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</si>
  <si>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</si>
  <si>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</si>
  <si>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</si>
  <si>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</si>
  <si>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</si>
  <si>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</si>
  <si>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</si>
  <si>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</si>
  <si>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</si>
  <si>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</si>
  <si>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</si>
  <si>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</si>
  <si>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</si>
  <si>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</si>
  <si>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</si>
  <si>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</si>
  <si>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</si>
  <si>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</si>
  <si>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</si>
  <si>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</si>
  <si>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</si>
  <si>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</si>
  <si>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</si>
  <si>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</si>
  <si>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</si>
  <si>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</si>
  <si>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</si>
  <si>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</si>
  <si>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</si>
  <si>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</si>
  <si>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</si>
  <si>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</si>
  <si>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</si>
  <si>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</si>
  <si>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</si>
  <si>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</si>
  <si>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</si>
  <si>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</si>
  <si>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</si>
  <si>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</si>
  <si>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</si>
  <si>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</si>
  <si>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</si>
  <si>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</si>
  <si>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</si>
  <si>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</si>
  <si>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</si>
  <si>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</si>
  <si>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</si>
  <si>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</si>
  <si>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</si>
  <si>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</si>
  <si>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</si>
  <si>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</si>
  <si>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</si>
  <si>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</si>
  <si>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</si>
  <si>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</si>
  <si>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</si>
  <si>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</si>
  <si>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</si>
  <si>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</si>
  <si>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</si>
  <si>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</si>
  <si>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</si>
  <si>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</si>
  <si>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</si>
  <si>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</si>
  <si>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</si>
  <si>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</si>
  <si>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</si>
  <si>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</si>
  <si>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</si>
  <si>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</si>
  <si>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</si>
  <si>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</si>
  <si>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</si>
  <si>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</si>
  <si>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</si>
  <si>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</si>
  <si>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</si>
  <si>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</si>
  <si>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</si>
  <si>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</si>
  <si>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</si>
  <si>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</si>
  <si>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</si>
  <si>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</si>
  <si>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</si>
  <si>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</si>
  <si>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</si>
  <si>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</si>
  <si>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</si>
  <si>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</si>
  <si>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</si>
  <si>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</si>
  <si>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</si>
  <si>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</si>
  <si>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</si>
  <si>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</si>
  <si>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</si>
  <si>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</si>
  <si>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</si>
  <si>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</si>
  <si>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</si>
  <si>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</si>
  <si>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</si>
  <si>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</si>
  <si>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</si>
  <si>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</si>
  <si>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</si>
  <si>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</si>
  <si>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</si>
  <si>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</si>
  <si>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</si>
  <si>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</si>
  <si>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</si>
  <si>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</si>
  <si>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</si>
  <si>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</si>
  <si>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</si>
  <si>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</si>
  <si>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</si>
  <si>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</si>
  <si>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</si>
  <si>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</si>
  <si>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</si>
  <si>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</si>
  <si>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</si>
  <si>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</si>
  <si>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</si>
  <si>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</si>
  <si>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</si>
  <si>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</si>
  <si>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</si>
  <si>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</si>
  <si>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</si>
  <si>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</si>
  <si>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</si>
  <si>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</si>
  <si>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</si>
  <si>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</si>
  <si>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</si>
  <si>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</si>
  <si>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</si>
  <si>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</si>
  <si>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</si>
  <si>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</si>
  <si>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</si>
  <si>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</si>
  <si>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</si>
  <si>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</si>
  <si>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</si>
  <si>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</si>
  <si>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</si>
  <si>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</si>
  <si>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</si>
  <si>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</si>
  <si>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</si>
  <si>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</si>
  <si>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</si>
  <si>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</si>
  <si>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</si>
  <si>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</si>
  <si>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</si>
  <si>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</si>
  <si>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</si>
  <si>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</si>
  <si>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</si>
  <si>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</si>
  <si>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</si>
  <si>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</si>
  <si>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</si>
  <si>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</si>
  <si>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</si>
  <si>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</si>
  <si>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</si>
  <si>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</si>
  <si>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</si>
  <si>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</si>
  <si>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</si>
  <si>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</si>
  <si>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</si>
  <si>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</si>
  <si>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</si>
  <si>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</si>
  <si>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</si>
  <si>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</si>
  <si>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</si>
  <si>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</si>
  <si>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</si>
  <si>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</si>
  <si>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</si>
  <si>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</si>
  <si>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</si>
  <si>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</si>
  <si>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</si>
  <si>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</si>
  <si>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</si>
  <si>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</si>
  <si>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</si>
  <si>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</si>
  <si>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</si>
  <si>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</si>
  <si>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</si>
  <si>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</si>
  <si>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</si>
  <si>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</si>
  <si>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</si>
  <si>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</si>
  <si>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</si>
  <si>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</si>
  <si>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</si>
  <si>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</si>
  <si>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</si>
  <si>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</si>
  <si>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</si>
  <si>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</si>
  <si>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</si>
  <si>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</si>
  <si>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</si>
  <si>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</si>
  <si>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</si>
  <si>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</si>
  <si>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</si>
  <si>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</si>
  <si>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</si>
  <si>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</si>
  <si>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</si>
  <si>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</si>
  <si>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</si>
  <si>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</si>
  <si>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</si>
  <si>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</si>
  <si>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</si>
  <si>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</si>
  <si>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</si>
  <si>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</si>
  <si>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</si>
  <si>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</si>
  <si>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</si>
  <si>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</si>
  <si>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</si>
  <si>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</si>
  <si>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</si>
  <si>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</si>
  <si>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</si>
  <si>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</si>
  <si>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</si>
  <si>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</si>
  <si>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</si>
  <si>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</si>
  <si>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</si>
  <si>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</si>
  <si>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</si>
  <si>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</si>
  <si>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</si>
  <si>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</si>
  <si>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</si>
  <si>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</si>
  <si>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</si>
  <si>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</si>
  <si>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</si>
  <si>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</si>
  <si>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</si>
  <si>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</si>
  <si>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</si>
  <si>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</si>
  <si>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</si>
  <si>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</si>
  <si>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</si>
  <si>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</si>
  <si>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</si>
  <si>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</si>
  <si>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</si>
  <si>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</si>
  <si>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</si>
  <si>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</si>
  <si>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</si>
  <si>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</si>
  <si>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</si>
  <si>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</si>
  <si>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</si>
  <si>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</si>
  <si>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Đế bánh CN màu vàng 29.5x11cm</t>
  </si>
  <si>
    <t>FD036</t>
  </si>
  <si>
    <t>BB169</t>
  </si>
  <si>
    <t>NB052</t>
  </si>
  <si>
    <t>Nylon lót khay 32.5x46</t>
  </si>
  <si>
    <t>CR092</t>
  </si>
  <si>
    <t>Sữa tiệt trùng</t>
  </si>
  <si>
    <t>NB031</t>
  </si>
  <si>
    <t>NB053</t>
  </si>
  <si>
    <t>HH039</t>
  </si>
  <si>
    <t>HH040</t>
  </si>
  <si>
    <t>HH041</t>
  </si>
  <si>
    <t>HH042</t>
  </si>
  <si>
    <t>HH043</t>
  </si>
  <si>
    <t>HH044</t>
  </si>
  <si>
    <t>PC021</t>
  </si>
  <si>
    <t>Mứt dâu tằm 29gr</t>
  </si>
  <si>
    <t>Mứt mật ong 29gr</t>
  </si>
  <si>
    <t>Mứt cam 29gr</t>
  </si>
  <si>
    <t>Mứt chanh dây 29gr</t>
  </si>
  <si>
    <t>Mứt mâm xôi 29gr</t>
  </si>
  <si>
    <t>Mứt thơm 29gr</t>
  </si>
  <si>
    <t>hũ</t>
  </si>
  <si>
    <t>Nước ép ổi Fresh</t>
  </si>
  <si>
    <t>FF019</t>
  </si>
  <si>
    <t>Quả hỗn hợp đông lạnh</t>
  </si>
  <si>
    <t>VS061</t>
  </si>
  <si>
    <t>VS070</t>
  </si>
  <si>
    <t>Rửa dụng cụ chế biến</t>
  </si>
  <si>
    <t>Cồn sát khuẩn</t>
  </si>
  <si>
    <t>can</t>
  </si>
  <si>
    <t>CR011</t>
  </si>
  <si>
    <t>Sữa tươi Pháp nguyên kem 1L</t>
  </si>
  <si>
    <t>DB020</t>
  </si>
  <si>
    <t>DIỄN GIẢI CHI PHÍ  THÁNG 07-2017</t>
  </si>
  <si>
    <t>Chi mặt bằng T07 kỳ 1 (……01/07…….  đến ……30/07……..)</t>
  </si>
  <si>
    <t>Chi phí điện T07 kỳ 1 (……22/06…….  đến ……22/07……..)</t>
  </si>
  <si>
    <t xml:space="preserve">Chi phí nước T07 kỳ 1 (……22/06…….. đến ……22/07……... ) </t>
  </si>
  <si>
    <t>Chi phí điện thoại T07/2016</t>
  </si>
  <si>
    <t>Chi phí Internet T07/2016</t>
  </si>
  <si>
    <t>BB097</t>
  </si>
  <si>
    <t>BB201</t>
  </si>
  <si>
    <t>FD034</t>
  </si>
  <si>
    <t>FO007</t>
  </si>
  <si>
    <t>NL138</t>
  </si>
  <si>
    <t>Cup Tart nhôm tròn nhỏ</t>
  </si>
  <si>
    <t>Nam việt quất khô</t>
  </si>
  <si>
    <t>Hạt mè đen</t>
  </si>
  <si>
    <t>NB046</t>
  </si>
  <si>
    <t>Hộp nhựa SHC2</t>
  </si>
  <si>
    <t>Tem hộp bánh croissant</t>
  </si>
  <si>
    <t>Cúp Tart nhôm nhỏ tròn nhỏ</t>
  </si>
  <si>
    <t>cây</t>
  </si>
  <si>
    <t>Phô mai Mascarpone Tatua 1kg</t>
  </si>
  <si>
    <t>Kem chua Tatua 1kg</t>
  </si>
  <si>
    <t>Ly nhựa 015</t>
  </si>
  <si>
    <t>Nắp nhựa 015</t>
  </si>
  <si>
    <t>Tem hộp bánh Croissant</t>
  </si>
  <si>
    <t xml:space="preserve"> Hũ </t>
  </si>
  <si>
    <t xml:space="preserve"> Kg </t>
  </si>
  <si>
    <t>Co.op</t>
  </si>
  <si>
    <t>Giấy fax nhiệt</t>
  </si>
  <si>
    <t>lon</t>
  </si>
  <si>
    <t>lít</t>
  </si>
  <si>
    <t>Đông nam á</t>
  </si>
  <si>
    <t>BH-15/07</t>
  </si>
  <si>
    <t>Danish Tròn 12*12</t>
  </si>
  <si>
    <t>THỐNG KÊ NHẬP HÀNG THÁNG 11/2017</t>
  </si>
  <si>
    <t>Đường cát trắng nước trong (Đường cát XK)</t>
  </si>
  <si>
    <t>BB84</t>
  </si>
  <si>
    <t>Muỗng nhựa nhỏ (200 cái/gói)</t>
  </si>
  <si>
    <t>BB97</t>
  </si>
  <si>
    <t>Pho mai Cheddar cheese 1040gr</t>
  </si>
  <si>
    <t>KHO CTY</t>
  </si>
  <si>
    <t>CA040</t>
  </si>
  <si>
    <t>Chocolate chip trắng</t>
  </si>
  <si>
    <t>PC070</t>
  </si>
  <si>
    <t>PC072</t>
  </si>
  <si>
    <t>PC073</t>
  </si>
  <si>
    <t>Hạt 3Q nguyên vị</t>
  </si>
  <si>
    <t>PC075</t>
  </si>
  <si>
    <t>Bột kem sữa Cremyvit</t>
  </si>
  <si>
    <t>kho cty</t>
  </si>
  <si>
    <t>Khăn lau nâu</t>
  </si>
  <si>
    <t>THÁNG 11</t>
  </si>
  <si>
    <t>GIÁ VỐN</t>
  </si>
  <si>
    <t>MẶT BẰNG,ĐIỆN,NƯỚC,ĐIỆN THOẠI,…</t>
  </si>
  <si>
    <t>(NHẬP = BKE)</t>
  </si>
  <si>
    <t>TỒN ĐẦU+NHẬP-TCUỐI=XUẤT</t>
  </si>
  <si>
    <t>THỐNG KÊ NHẬP HÀNG THÁNG 12/2017</t>
  </si>
  <si>
    <t>Trà Oo-long(500gr)</t>
  </si>
  <si>
    <t>Trà lài</t>
  </si>
  <si>
    <t>Bột tráng sữa vị muối biển Tra Matte</t>
  </si>
  <si>
    <t>Hộp bánh quai xách 0+1 27x27x17cm</t>
  </si>
  <si>
    <t>Hộp bánh quai xách C Sing 24.5x24.5x14.5cm</t>
  </si>
  <si>
    <t>BB82</t>
  </si>
  <si>
    <t>BB81</t>
  </si>
  <si>
    <t>Hộp bánh quai xách R Sing 19.5x19.5x13cm</t>
  </si>
  <si>
    <t>FF064</t>
  </si>
  <si>
    <t>Bắp cải tím</t>
  </si>
  <si>
    <t>BH-01/12</t>
  </si>
  <si>
    <t>Black Sesame Dough</t>
  </si>
  <si>
    <t>Wheat Sprout Dough</t>
  </si>
  <si>
    <t>Egg Cream Mix</t>
  </si>
  <si>
    <t>A Mix - Cake J Flour</t>
  </si>
  <si>
    <t>A Mix - Cake G Flour</t>
  </si>
  <si>
    <t>Chà bông heo loại bình thuòng</t>
  </si>
  <si>
    <t>Chà bông heo loại cay</t>
  </si>
  <si>
    <t>A Mix - Cake SC Flour</t>
  </si>
  <si>
    <t>S mix</t>
  </si>
  <si>
    <t>Đế bánh CN màu vàng 10.5x5.5 cm</t>
  </si>
  <si>
    <t>Hotdog phomai Singapore</t>
  </si>
  <si>
    <t>Kem sữa tươi hộp 1L* 12 ( whipping cream)</t>
  </si>
  <si>
    <t>Sữa tiệt trùng Mleko</t>
  </si>
  <si>
    <t>Pho mai Cheddar bào 1k</t>
  </si>
  <si>
    <t>Phô  mai kem-MG cream cheese</t>
  </si>
  <si>
    <t>Xốt AM 3kgB1 ( Mayonaise)</t>
  </si>
  <si>
    <t>Bột hạnh nhân ( hạnh nhân nghiền)</t>
  </si>
  <si>
    <t>PB045</t>
  </si>
  <si>
    <t>bột mì chìa khóa xanh lá 25kg</t>
  </si>
  <si>
    <t>Bột phụ gia ngọt 500gr</t>
  </si>
  <si>
    <t>Dầu ăn cái Lân 5L</t>
  </si>
  <si>
    <t>Cá ngừ ngâm dầu 48lonx140gr</t>
  </si>
  <si>
    <t>BH-02/12</t>
  </si>
  <si>
    <t>đôi</t>
  </si>
  <si>
    <t>cuôn</t>
  </si>
  <si>
    <t>BH-03/12</t>
  </si>
  <si>
    <t>BB94</t>
  </si>
  <si>
    <t>BB177</t>
  </si>
  <si>
    <t>Ống hút trắng TL</t>
  </si>
  <si>
    <t>Đèn cầy số1 (20 số/hộp)</t>
  </si>
  <si>
    <t>Đèn cầy số 3 (20 số/hộp)</t>
  </si>
  <si>
    <t>Dĩa giấy có muỗng 16cm (10 cái/ gói)</t>
  </si>
  <si>
    <t>Bao rác đen( 90 Đ)</t>
  </si>
  <si>
    <t>BH-04/12</t>
  </si>
  <si>
    <t>Sữa đặc Vinamilk</t>
  </si>
  <si>
    <t>Thạch Kiwi 2.2kg/hộp</t>
  </si>
  <si>
    <t>Nhãn bánh Standard Toast 230 gr</t>
  </si>
  <si>
    <t xml:space="preserve">Túi nilong Logo BT số 2 </t>
  </si>
  <si>
    <t>Túi nilong BT số 3</t>
  </si>
  <si>
    <t>Bao Floss HDPE 7''x9''x0.016 mm</t>
  </si>
  <si>
    <t>Giấy bóng mờ 37x27</t>
  </si>
  <si>
    <t>Hộp nhựa hình Oval B1003</t>
  </si>
  <si>
    <t>Hộp Sandwich SWC1 (50 cái/ bịch)</t>
  </si>
  <si>
    <t>Hộp nhựa RHC1 (50 cái/bịch)</t>
  </si>
  <si>
    <t>Hộp  nhựa RHC2 ( 50 cái/bịch)</t>
  </si>
  <si>
    <t>Hộp bánh nắp rơi lớn Pizza</t>
  </si>
  <si>
    <t>Gaz Isi Cream charger</t>
  </si>
  <si>
    <t>Hạt 3Q nguyên vị 2kg/gói</t>
  </si>
  <si>
    <t>Trà lài 500gr/gói</t>
  </si>
  <si>
    <t>Trà Oolong 500gr/gói</t>
  </si>
  <si>
    <t>hủ</t>
  </si>
  <si>
    <t>xấp</t>
  </si>
  <si>
    <t>ống</t>
  </si>
  <si>
    <t>chai</t>
  </si>
  <si>
    <t>BH-05/12</t>
  </si>
  <si>
    <t>CA025</t>
  </si>
  <si>
    <t>Khuôn ly tròn 200 cái/ bịch</t>
  </si>
  <si>
    <t>Cchocolate sữa</t>
  </si>
  <si>
    <t>Bột Baking soda 454g</t>
  </si>
  <si>
    <t>BH-06/12</t>
  </si>
  <si>
    <t>Trà Thái Xanh 200 gr</t>
  </si>
  <si>
    <t>HH047</t>
  </si>
  <si>
    <t>Bánh cookie Noel ( trang trí)</t>
  </si>
  <si>
    <t>BH-11/12</t>
  </si>
  <si>
    <t>CR007</t>
  </si>
  <si>
    <t>NL005</t>
  </si>
  <si>
    <t>NL066</t>
  </si>
  <si>
    <t>NL153</t>
  </si>
  <si>
    <t>NL043</t>
  </si>
  <si>
    <t>Kem sữa béo Non Dairy</t>
  </si>
  <si>
    <t>Đường bột ( đường xay)</t>
  </si>
  <si>
    <t>Hạnh nhân lát không vỏ</t>
  </si>
  <si>
    <t>Nhân quả óc chó khô</t>
  </si>
  <si>
    <t>Thơm khoanh lon</t>
  </si>
  <si>
    <t>Bắp hạt Queen Bell</t>
  </si>
  <si>
    <t>Bột mỳ Whole meal Golden</t>
  </si>
  <si>
    <t>Sữa bột béo tan nhanh ( NZMP)</t>
  </si>
  <si>
    <t xml:space="preserve">Bột bánh mỳ ngũ cốc </t>
  </si>
  <si>
    <t>Dâù hướng dương 1L</t>
  </si>
  <si>
    <t>A Mix- J Flour</t>
  </si>
  <si>
    <t>A Mix- G Flour</t>
  </si>
  <si>
    <t>Giấy nướng</t>
  </si>
  <si>
    <t>Đế bánh tròn 26.5cm</t>
  </si>
  <si>
    <t>BH-10/12</t>
  </si>
  <si>
    <t>Hộp bánh kem số 0+1(27x27x17)</t>
  </si>
  <si>
    <t>Tinh dầu Vani Trăng vàng 30gr</t>
  </si>
  <si>
    <t>Vải ngâm 565gr</t>
  </si>
  <si>
    <t>FF104</t>
  </si>
  <si>
    <t>cuộn</t>
  </si>
  <si>
    <t>FD050</t>
  </si>
  <si>
    <t>Cốm gạo nâu 1kg</t>
  </si>
  <si>
    <t>Phô mai kem MG Cream cheese</t>
  </si>
  <si>
    <t>BH-12/12</t>
  </si>
  <si>
    <t>NB049</t>
  </si>
  <si>
    <t>Kẹo chôcolate</t>
  </si>
  <si>
    <t>Nhân dừa Nonya Kaya 100g/hủ</t>
  </si>
  <si>
    <t>Bột tráng sữa vị muối biển Tra Mate 1 gói/kg</t>
  </si>
  <si>
    <t>Nylon lót khay 32.5x46 cm</t>
  </si>
  <si>
    <t>Nhãn bánh Cranbery Tiast 230gr</t>
  </si>
  <si>
    <t>Nhãn bánh California Toatst 230 gr</t>
  </si>
  <si>
    <t>Nhãn bánh Green Tea Toast 230 gr</t>
  </si>
  <si>
    <t>Nhãn bánh Dark Rye Toast 230gr</t>
  </si>
  <si>
    <t>Nhãn bánh Wholemeal Toast 230gr</t>
  </si>
  <si>
    <t>Túi nilong Logo BT số 3</t>
  </si>
  <si>
    <t>Bao xốp Logo BT 35x60cm</t>
  </si>
  <si>
    <t>Đèn cầy số 2</t>
  </si>
  <si>
    <t>BH-13/12</t>
  </si>
  <si>
    <t>BH-16/12</t>
  </si>
  <si>
    <t>DB005</t>
  </si>
  <si>
    <t>NL063</t>
  </si>
  <si>
    <t>NL021</t>
  </si>
  <si>
    <t>NL075</t>
  </si>
  <si>
    <t>Ly giấy trung (ly muffin)</t>
  </si>
  <si>
    <t xml:space="preserve">Hũ bánh Pudding cao </t>
  </si>
  <si>
    <t>Cocktail ngâm 825gr</t>
  </si>
  <si>
    <t>Quả dâu nghiền đông lạnh (strawberry Pure)</t>
  </si>
  <si>
    <t>Bột mỳ chìa khóa xanh lá 25kg</t>
  </si>
  <si>
    <t>Bột bắp Hàn Quốc</t>
  </si>
  <si>
    <t>Baking Powder ( bột nổi)</t>
  </si>
  <si>
    <t>Bột trà xanh 500gr/gói</t>
  </si>
  <si>
    <t>Dâu hướng dương 1L</t>
  </si>
  <si>
    <t>Quả anh đào ngâm Dark cherry 425 gr</t>
  </si>
  <si>
    <t>Tương ớt Pet 2.1kg</t>
  </si>
  <si>
    <t>Tương cà 2.1 kg/bình</t>
  </si>
  <si>
    <t>Sốt Teriyaki 250ml</t>
  </si>
  <si>
    <t>A Mix-Cake J Flour</t>
  </si>
  <si>
    <t>A Mix-Cake G Flour</t>
  </si>
  <si>
    <t>Kem trang trí Chocolate Topping 907gr</t>
  </si>
  <si>
    <t>Cchocolate đen</t>
  </si>
  <si>
    <t>Phomai Cheddar bào 1k</t>
  </si>
  <si>
    <t>Phomai Cheddar cheese 1040 gr</t>
  </si>
  <si>
    <t>Đế bánh CN màu vàng 29.5x13 cm</t>
  </si>
  <si>
    <t>BH-14/12</t>
  </si>
  <si>
    <t>BH-15/12</t>
  </si>
  <si>
    <t>Bao tay nướng (SN7995)</t>
  </si>
  <si>
    <t>BH-17/12</t>
  </si>
  <si>
    <t>Hộp nhựa RHC2 (50 cái/bịch)</t>
  </si>
  <si>
    <t>Ly nhựa 50 cái/ gói</t>
  </si>
  <si>
    <t>Nắp nhựa 50 cái/ gói</t>
  </si>
  <si>
    <t>Đèn cầy số 4 ( 20 số/ hộp)</t>
  </si>
  <si>
    <t>Nhãn bánh Earthquake Toast 230 gr</t>
  </si>
  <si>
    <t>Pháo bông ( Rồng xanh)</t>
  </si>
  <si>
    <t>Cà Phê</t>
  </si>
  <si>
    <t>BH-18/12</t>
  </si>
  <si>
    <t xml:space="preserve">cuộn </t>
  </si>
  <si>
    <t>BH-21/12</t>
  </si>
  <si>
    <t>FF109</t>
  </si>
  <si>
    <t>NL154</t>
  </si>
  <si>
    <t>Hộp bánh kem R Sing</t>
  </si>
  <si>
    <t>Hộp bánh kem C sing</t>
  </si>
  <si>
    <t xml:space="preserve">Khẩu trang y tế </t>
  </si>
  <si>
    <t>Tương cà 10gr/gói</t>
  </si>
  <si>
    <t>Tương ớt 10gr/gói</t>
  </si>
  <si>
    <t>Miếng nhựa làm viền bánh 5x49.5 cm</t>
  </si>
  <si>
    <t>gram</t>
  </si>
  <si>
    <t>Phô mai Cheddar bào 1k</t>
  </si>
  <si>
    <t>BH-22/12</t>
  </si>
  <si>
    <t>BB096</t>
  </si>
  <si>
    <t>Túi nilong Logo số 2</t>
  </si>
  <si>
    <t>Túi nilong Logo số 3</t>
  </si>
  <si>
    <t>Bao Toast(H) 9x11x0.03</t>
  </si>
  <si>
    <t>Bao Toast(W) 9x11x0.03</t>
  </si>
  <si>
    <t xml:space="preserve">Ống hút đen lớn </t>
  </si>
  <si>
    <t>Đèn cầy số 1</t>
  </si>
  <si>
    <t>THÁNG 12 NĂM 2017</t>
  </si>
  <si>
    <t>TUAN 1</t>
  </si>
  <si>
    <t>TUAN 2</t>
  </si>
  <si>
    <t>TUAN 3</t>
  </si>
  <si>
    <t>TUAN 4</t>
  </si>
  <si>
    <t>SO LUONG</t>
  </si>
  <si>
    <t>THANH TIEN</t>
  </si>
  <si>
    <t>Black Sesame Dough (395grx 32 gói)</t>
  </si>
  <si>
    <t>Wheat Sprout Dough (312grx36 gói)</t>
  </si>
  <si>
    <t>20201834</t>
  </si>
  <si>
    <t>20204035</t>
  </si>
  <si>
    <t>20204034</t>
  </si>
  <si>
    <t>A Mix - Cake J Flour (370grx30 gói)</t>
  </si>
  <si>
    <t>A Mix - Cake G Flour (893grx13 gói)</t>
  </si>
  <si>
    <t>20204032</t>
  </si>
  <si>
    <t>A Mix - Cake SC Flour ( 205.6 grx 40 gói)</t>
  </si>
  <si>
    <t>Gà Teriyaki</t>
  </si>
  <si>
    <t>Cream Cheese - MG cream cheese</t>
  </si>
  <si>
    <t>Cheddar Slice 1040gr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</si>
</sst>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  <numFmt numFmtId="182" formatCode="[$-409]d\-mmm;@"/>
  </numFmts>
  <fonts count="66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  <font>
      <sz val="13"/>
      <name val="Arial"/>
      <family val="2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sz val="13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color rgb="FFFF0000"/>
      <name val="Times New Roman"/>
      <family val="1"/>
    </font>
    <font>
      <b/>
      <sz val="11"/>
      <color theme="5" tint="-0.249977111117893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725">
    <xf numFmtId="169" fontId="0" fillId="0" borderId="0" xfId="0"/>
    <xf numFmtId="43" fontId="4" fillId="0" borderId="0" xfId="3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2" xfId="3" applyFont="1" applyFill="1" applyBorder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169" fontId="4" fillId="10" borderId="2" xfId="5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169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169" fontId="4" fillId="0" borderId="1" xfId="0" applyFont="1" applyBorder="1" applyAlignment="1">
      <alignment horizontal="left"/>
    </xf>
    <xf numFmtId="169" fontId="28" fillId="0" borderId="0" xfId="0" applyFont="1" applyAlignment="1">
      <alignment horizontal="center"/>
    </xf>
    <xf numFmtId="43" fontId="4" fillId="0" borderId="9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 vertical="center" wrapText="1"/>
    </xf>
    <xf numFmtId="169" fontId="30" fillId="0" borderId="9" xfId="0" applyFont="1" applyBorder="1" applyAlignment="1">
      <alignment horizontal="left" vertical="center" wrapText="1"/>
    </xf>
    <xf numFmtId="43" fontId="4" fillId="0" borderId="9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51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left" vertical="center" wrapText="1"/>
    </xf>
    <xf numFmtId="169" fontId="30" fillId="12" borderId="9" xfId="0" applyFont="1" applyFill="1" applyBorder="1"/>
    <xf numFmtId="43" fontId="30" fillId="12" borderId="9" xfId="0" applyNumberFormat="1" applyFont="1" applyFill="1" applyBorder="1"/>
    <xf numFmtId="165" fontId="31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/>
    <xf numFmtId="43" fontId="30" fillId="12" borderId="4" xfId="0" applyNumberFormat="1" applyFont="1" applyFill="1" applyBorder="1"/>
    <xf numFmtId="16" fontId="30" fillId="10" borderId="4" xfId="6" applyNumberFormat="1" applyFont="1" applyFill="1" applyBorder="1"/>
    <xf numFmtId="169" fontId="9" fillId="12" borderId="26" xfId="0" applyFont="1" applyFill="1" applyBorder="1"/>
    <xf numFmtId="169" fontId="51" fillId="12" borderId="4" xfId="0" applyFont="1" applyFill="1" applyBorder="1"/>
    <xf numFmtId="43" fontId="9" fillId="12" borderId="27" xfId="0" applyNumberFormat="1" applyFont="1" applyFill="1" applyBorder="1"/>
    <xf numFmtId="0" fontId="30" fillId="10" borderId="4" xfId="1" applyNumberFormat="1" applyFont="1" applyFill="1" applyBorder="1" applyAlignment="1"/>
    <xf numFmtId="16" fontId="30" fillId="10" borderId="3" xfId="6" applyNumberFormat="1" applyFont="1" applyFill="1" applyBorder="1" applyAlignment="1"/>
    <xf numFmtId="169" fontId="30" fillId="0" borderId="3" xfId="0" applyFont="1" applyBorder="1" applyAlignment="1">
      <alignment horizontal="left"/>
    </xf>
    <xf numFmtId="169" fontId="30" fillId="0" borderId="25" xfId="0" applyFont="1" applyBorder="1" applyAlignment="1">
      <alignment horizontal="left" vertical="top"/>
    </xf>
    <xf numFmtId="165" fontId="30" fillId="10" borderId="3" xfId="1" applyNumberFormat="1" applyFont="1" applyFill="1" applyBorder="1" applyAlignment="1"/>
    <xf numFmtId="16" fontId="30" fillId="10" borderId="3" xfId="6" applyNumberFormat="1" applyFont="1" applyFill="1" applyBorder="1"/>
    <xf numFmtId="169" fontId="9" fillId="12" borderId="23" xfId="0" applyFont="1" applyFill="1" applyBorder="1"/>
    <xf numFmtId="169" fontId="51" fillId="12" borderId="3" xfId="0" applyFont="1" applyFill="1" applyBorder="1"/>
    <xf numFmtId="43" fontId="9" fillId="12" borderId="25" xfId="0" applyNumberFormat="1" applyFont="1" applyFill="1" applyBorder="1"/>
    <xf numFmtId="0" fontId="30" fillId="10" borderId="3" xfId="1" applyNumberFormat="1" applyFont="1" applyFill="1" applyBorder="1" applyAlignment="1"/>
    <xf numFmtId="165" fontId="30" fillId="10" borderId="3" xfId="14" applyNumberFormat="1" applyFont="1" applyFill="1" applyBorder="1" applyAlignment="1"/>
    <xf numFmtId="16" fontId="30" fillId="10" borderId="4" xfId="6" applyNumberFormat="1" applyFont="1" applyFill="1" applyBorder="1" applyAlignment="1">
      <alignment vertical="center"/>
    </xf>
    <xf numFmtId="165" fontId="31" fillId="10" borderId="4" xfId="3" applyNumberFormat="1" applyFont="1" applyFill="1" applyBorder="1" applyAlignment="1">
      <alignment vertical="center"/>
    </xf>
    <xf numFmtId="165" fontId="30" fillId="10" borderId="22" xfId="3" applyNumberFormat="1" applyFont="1" applyFill="1" applyBorder="1" applyAlignment="1"/>
    <xf numFmtId="169" fontId="30" fillId="0" borderId="22" xfId="6" applyFont="1" applyBorder="1"/>
    <xf numFmtId="43" fontId="30" fillId="10" borderId="3" xfId="1" applyFont="1" applyFill="1" applyBorder="1" applyAlignment="1"/>
    <xf numFmtId="16" fontId="30" fillId="10" borderId="3" xfId="6" applyNumberFormat="1" applyFont="1" applyFill="1" applyBorder="1" applyAlignment="1">
      <alignment vertical="center"/>
    </xf>
    <xf numFmtId="0" fontId="30" fillId="10" borderId="4" xfId="6" applyNumberFormat="1" applyFont="1" applyFill="1" applyBorder="1" applyAlignment="1"/>
    <xf numFmtId="169" fontId="30" fillId="0" borderId="4" xfId="0" applyFont="1" applyBorder="1" applyAlignment="1">
      <alignment horizontal="left" vertical="top"/>
    </xf>
    <xf numFmtId="169" fontId="30" fillId="10" borderId="33" xfId="6" applyFont="1" applyFill="1" applyBorder="1" applyAlignment="1"/>
    <xf numFmtId="43" fontId="30" fillId="10" borderId="33" xfId="1" applyFont="1" applyFill="1" applyBorder="1" applyAlignment="1"/>
    <xf numFmtId="165" fontId="30" fillId="10" borderId="33" xfId="1" applyNumberFormat="1" applyFont="1" applyFill="1" applyBorder="1" applyAlignment="1"/>
    <xf numFmtId="165" fontId="30" fillId="10" borderId="34" xfId="3" applyNumberFormat="1" applyFont="1" applyFill="1" applyBorder="1" applyAlignment="1"/>
    <xf numFmtId="16" fontId="30" fillId="10" borderId="33" xfId="6" applyNumberFormat="1" applyFont="1" applyFill="1" applyBorder="1" applyAlignment="1">
      <alignment vertical="center"/>
    </xf>
    <xf numFmtId="16" fontId="30" fillId="10" borderId="33" xfId="6" applyNumberFormat="1" applyFont="1" applyFill="1" applyBorder="1"/>
    <xf numFmtId="0" fontId="30" fillId="10" borderId="33" xfId="6" applyNumberFormat="1" applyFont="1" applyFill="1" applyBorder="1" applyAlignment="1"/>
    <xf numFmtId="169" fontId="30" fillId="12" borderId="33" xfId="0" applyFont="1" applyFill="1" applyBorder="1"/>
    <xf numFmtId="165" fontId="30" fillId="10" borderId="33" xfId="14" applyNumberFormat="1" applyFont="1" applyFill="1" applyBorder="1" applyAlignment="1"/>
    <xf numFmtId="169" fontId="30" fillId="0" borderId="34" xfId="6" applyFont="1" applyBorder="1"/>
    <xf numFmtId="165" fontId="31" fillId="10" borderId="4" xfId="6" applyNumberFormat="1" applyFont="1" applyFill="1" applyBorder="1" applyAlignment="1">
      <alignment vertical="center"/>
    </xf>
    <xf numFmtId="165" fontId="30" fillId="10" borderId="7" xfId="1" applyNumberFormat="1" applyFont="1" applyFill="1" applyBorder="1" applyAlignment="1"/>
    <xf numFmtId="165" fontId="30" fillId="10" borderId="26" xfId="1" applyNumberFormat="1" applyFont="1" applyFill="1" applyBorder="1" applyAlignment="1"/>
    <xf numFmtId="165" fontId="30" fillId="10" borderId="23" xfId="1" applyNumberFormat="1" applyFont="1" applyFill="1" applyBorder="1" applyAlignment="1"/>
    <xf numFmtId="169" fontId="53" fillId="0" borderId="27" xfId="0" applyFont="1" applyBorder="1" applyAlignment="1">
      <alignment horizontal="left" vertical="top"/>
    </xf>
    <xf numFmtId="43" fontId="30" fillId="10" borderId="1" xfId="1" applyNumberFormat="1" applyFont="1" applyFill="1" applyBorder="1" applyAlignment="1"/>
    <xf numFmtId="0" fontId="31" fillId="10" borderId="4" xfId="6" applyNumberFormat="1" applyFont="1" applyFill="1" applyBorder="1" applyAlignment="1">
      <alignment vertical="center"/>
    </xf>
    <xf numFmtId="0" fontId="31" fillId="10" borderId="11" xfId="6" applyNumberFormat="1" applyFont="1" applyFill="1" applyBorder="1" applyAlignment="1">
      <alignment vertical="center"/>
    </xf>
    <xf numFmtId="169" fontId="31" fillId="10" borderId="11" xfId="6" applyFont="1" applyFill="1" applyBorder="1" applyAlignment="1">
      <alignment vertical="center"/>
    </xf>
    <xf numFmtId="169" fontId="31" fillId="10" borderId="4" xfId="6" applyFont="1" applyFill="1" applyBorder="1" applyAlignment="1">
      <alignment vertical="center"/>
    </xf>
    <xf numFmtId="165" fontId="31" fillId="10" borderId="35" xfId="6" applyNumberFormat="1" applyFont="1" applyFill="1" applyBorder="1" applyAlignment="1">
      <alignment vertical="center"/>
    </xf>
    <xf numFmtId="43" fontId="30" fillId="0" borderId="35" xfId="1" applyFont="1" applyBorder="1" applyAlignment="1">
      <alignment horizontal="center"/>
    </xf>
    <xf numFmtId="165" fontId="31" fillId="10" borderId="7" xfId="6" applyNumberFormat="1" applyFont="1" applyFill="1" applyBorder="1" applyAlignment="1">
      <alignment vertical="center"/>
    </xf>
    <xf numFmtId="165" fontId="33" fillId="11" borderId="7" xfId="1" applyNumberFormat="1" applyFont="1" applyFill="1" applyBorder="1" applyAlignment="1">
      <alignment horizontal="center"/>
    </xf>
    <xf numFmtId="165" fontId="31" fillId="10" borderId="1" xfId="6" applyNumberFormat="1" applyFont="1" applyFill="1" applyBorder="1" applyAlignment="1">
      <alignment vertical="center"/>
    </xf>
    <xf numFmtId="169" fontId="31" fillId="10" borderId="1" xfId="6" applyFont="1" applyFill="1" applyBorder="1" applyAlignment="1">
      <alignment vertical="center"/>
    </xf>
    <xf numFmtId="165" fontId="31" fillId="10" borderId="11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165" fontId="31" fillId="10" borderId="1" xfId="6" applyNumberFormat="1" applyFont="1" applyFill="1" applyBorder="1" applyAlignment="1">
      <alignment horizontal="center" vertical="center"/>
    </xf>
    <xf numFmtId="0" fontId="30" fillId="10" borderId="1" xfId="1" applyNumberFormat="1" applyFont="1" applyFill="1" applyBorder="1" applyAlignment="1">
      <alignment horizontal="left"/>
    </xf>
    <xf numFmtId="165" fontId="5" fillId="9" borderId="13" xfId="1" applyNumberFormat="1" applyFont="1" applyFill="1" applyBorder="1" applyAlignment="1">
      <alignment horizontal="right"/>
    </xf>
    <xf numFmtId="165" fontId="4" fillId="0" borderId="13" xfId="1" applyNumberFormat="1" applyFont="1" applyFill="1" applyBorder="1"/>
    <xf numFmtId="165" fontId="5" fillId="6" borderId="13" xfId="1" applyNumberFormat="1" applyFont="1" applyFill="1" applyBorder="1" applyAlignment="1">
      <alignment horizontal="right"/>
    </xf>
    <xf numFmtId="165" fontId="5" fillId="9" borderId="5" xfId="1" applyNumberFormat="1" applyFont="1" applyFill="1" applyBorder="1" applyAlignment="1">
      <alignment horizontal="right"/>
    </xf>
    <xf numFmtId="165" fontId="4" fillId="0" borderId="5" xfId="1" applyNumberFormat="1" applyFont="1" applyFill="1" applyBorder="1"/>
    <xf numFmtId="165" fontId="5" fillId="6" borderId="5" xfId="1" applyNumberFormat="1" applyFont="1" applyFill="1" applyBorder="1" applyAlignment="1">
      <alignment horizontal="right"/>
    </xf>
    <xf numFmtId="169" fontId="4" fillId="8" borderId="1" xfId="0" applyFont="1" applyFill="1" applyBorder="1"/>
    <xf numFmtId="4" fontId="5" fillId="8" borderId="1" xfId="1" applyNumberFormat="1" applyFont="1" applyFill="1" applyBorder="1" applyAlignment="1">
      <alignment horizontal="right"/>
    </xf>
    <xf numFmtId="43" fontId="4" fillId="8" borderId="1" xfId="1" applyFont="1" applyFill="1" applyBorder="1"/>
    <xf numFmtId="169" fontId="4" fillId="11" borderId="0" xfId="0" applyFont="1" applyFill="1"/>
    <xf numFmtId="4" fontId="5" fillId="11" borderId="2" xfId="1" applyNumberFormat="1" applyFont="1" applyFill="1" applyBorder="1" applyAlignment="1">
      <alignment horizontal="right"/>
    </xf>
    <xf numFmtId="43" fontId="4" fillId="11" borderId="2" xfId="3" applyNumberFormat="1" applyFont="1" applyFill="1" applyBorder="1"/>
    <xf numFmtId="165" fontId="6" fillId="11" borderId="1" xfId="1" applyNumberFormat="1" applyFont="1" applyFill="1" applyBorder="1"/>
    <xf numFmtId="167" fontId="54" fillId="0" borderId="2" xfId="1" applyNumberFormat="1" applyFont="1" applyBorder="1" applyAlignment="1">
      <alignment horizontal="center" vertical="center"/>
    </xf>
    <xf numFmtId="165" fontId="31" fillId="10" borderId="35" xfId="6" applyNumberFormat="1" applyFont="1" applyFill="1" applyBorder="1" applyAlignment="1">
      <alignment horizontal="center" vertical="center"/>
    </xf>
    <xf numFmtId="165" fontId="30" fillId="10" borderId="23" xfId="6" applyNumberFormat="1" applyFont="1" applyFill="1" applyBorder="1" applyAlignment="1">
      <alignment horizontal="center" vertical="center"/>
    </xf>
    <xf numFmtId="165" fontId="30" fillId="10" borderId="35" xfId="6" applyNumberFormat="1" applyFont="1" applyFill="1" applyBorder="1" applyAlignment="1">
      <alignment horizontal="center" vertical="center"/>
    </xf>
    <xf numFmtId="165" fontId="30" fillId="10" borderId="26" xfId="6" applyNumberFormat="1" applyFont="1" applyFill="1" applyBorder="1" applyAlignment="1">
      <alignment horizontal="center" vertical="center"/>
    </xf>
    <xf numFmtId="165" fontId="31" fillId="10" borderId="23" xfId="6" applyNumberFormat="1" applyFont="1" applyFill="1" applyBorder="1" applyAlignment="1">
      <alignment horizontal="center" vertical="center"/>
    </xf>
    <xf numFmtId="165" fontId="31" fillId="10" borderId="26" xfId="6" applyNumberFormat="1" applyFont="1" applyFill="1" applyBorder="1" applyAlignment="1">
      <alignment horizontal="center" vertical="center"/>
    </xf>
    <xf numFmtId="169" fontId="25" fillId="11" borderId="0" xfId="0" applyNumberFormat="1" applyFont="1" applyFill="1" applyBorder="1" applyAlignment="1" applyProtection="1"/>
    <xf numFmtId="169" fontId="55" fillId="0" borderId="0" xfId="0" applyFont="1" applyAlignment="1">
      <alignment vertical="center" wrapText="1"/>
    </xf>
    <xf numFmtId="169" fontId="6" fillId="11" borderId="0" xfId="0" applyFont="1" applyFill="1"/>
    <xf numFmtId="0" fontId="11" fillId="0" borderId="2" xfId="1" applyNumberFormat="1" applyFont="1" applyFill="1" applyBorder="1"/>
    <xf numFmtId="182" fontId="30" fillId="10" borderId="1" xfId="1" applyNumberFormat="1" applyFont="1" applyFill="1" applyBorder="1"/>
    <xf numFmtId="182" fontId="30" fillId="10" borderId="4" xfId="3" applyNumberFormat="1" applyFont="1" applyFill="1" applyBorder="1"/>
    <xf numFmtId="43" fontId="30" fillId="12" borderId="1" xfId="1" applyFont="1" applyFill="1" applyBorder="1"/>
    <xf numFmtId="43" fontId="30" fillId="12" borderId="1" xfId="1" applyNumberFormat="1" applyFont="1" applyFill="1" applyBorder="1"/>
    <xf numFmtId="43" fontId="30" fillId="0" borderId="11" xfId="1" applyFont="1" applyBorder="1" applyAlignment="1">
      <alignment horizontal="center"/>
    </xf>
    <xf numFmtId="0" fontId="31" fillId="10" borderId="9" xfId="6" applyNumberFormat="1" applyFont="1" applyFill="1" applyBorder="1" applyAlignment="1">
      <alignment horizontal="center" vertical="center"/>
    </xf>
    <xf numFmtId="43" fontId="5" fillId="11" borderId="3" xfId="3" applyNumberFormat="1" applyFont="1" applyFill="1" applyBorder="1" applyAlignment="1">
      <alignment horizontal="center" vertical="center" wrapText="1"/>
    </xf>
    <xf numFmtId="169" fontId="31" fillId="10" borderId="11" xfId="6" applyFont="1" applyFill="1" applyBorder="1" applyAlignment="1">
      <alignment vertical="center" wrapText="1"/>
    </xf>
    <xf numFmtId="169" fontId="31" fillId="10" borderId="4" xfId="6" applyFont="1" applyFill="1" applyBorder="1" applyAlignment="1">
      <alignment vertical="center" wrapText="1"/>
    </xf>
    <xf numFmtId="0" fontId="30" fillId="10" borderId="1" xfId="6" applyNumberFormat="1" applyFont="1" applyFill="1" applyBorder="1" applyAlignment="1">
      <alignment horizontal="left" vertical="top"/>
    </xf>
    <xf numFmtId="169" fontId="31" fillId="10" borderId="3" xfId="6" applyFont="1" applyFill="1" applyBorder="1" applyAlignment="1">
      <alignment vertical="center" wrapText="1"/>
    </xf>
    <xf numFmtId="169" fontId="30" fillId="0" borderId="9" xfId="6" applyFont="1" applyBorder="1"/>
    <xf numFmtId="43" fontId="30" fillId="0" borderId="9" xfId="1" applyFont="1" applyBorder="1" applyAlignment="1">
      <alignment horizontal="center"/>
    </xf>
    <xf numFmtId="165" fontId="30" fillId="0" borderId="9" xfId="3" applyNumberFormat="1" applyFont="1" applyBorder="1"/>
    <xf numFmtId="16" fontId="30" fillId="10" borderId="11" xfId="6" applyNumberFormat="1" applyFont="1" applyFill="1" applyBorder="1" applyAlignment="1"/>
    <xf numFmtId="169" fontId="30" fillId="12" borderId="4" xfId="0" applyFont="1" applyFill="1" applyBorder="1"/>
    <xf numFmtId="1" fontId="30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30" fillId="0" borderId="1" xfId="6" applyNumberFormat="1" applyFont="1" applyBorder="1" applyAlignment="1">
      <alignment horizontal="left"/>
    </xf>
    <xf numFmtId="166" fontId="5" fillId="0" borderId="2" xfId="3" applyNumberFormat="1" applyFont="1" applyFill="1" applyBorder="1" applyAlignment="1">
      <alignment horizontal="left" vertical="center" wrapText="1"/>
    </xf>
    <xf numFmtId="165" fontId="57" fillId="0" borderId="0" xfId="3" applyNumberFormat="1" applyFont="1"/>
    <xf numFmtId="165" fontId="57" fillId="11" borderId="0" xfId="1" applyNumberFormat="1" applyFont="1" applyFill="1"/>
    <xf numFmtId="165" fontId="57" fillId="10" borderId="0" xfId="1" applyNumberFormat="1" applyFont="1" applyFill="1"/>
    <xf numFmtId="169" fontId="58" fillId="10" borderId="0" xfId="0" applyFont="1" applyFill="1"/>
    <xf numFmtId="169" fontId="35" fillId="10" borderId="0" xfId="0" applyFont="1" applyFill="1"/>
    <xf numFmtId="169" fontId="35" fillId="10" borderId="0" xfId="0" applyFont="1" applyFill="1" applyAlignment="1">
      <alignment horizontal="center"/>
    </xf>
    <xf numFmtId="166" fontId="58" fillId="10" borderId="0" xfId="0" applyNumberFormat="1" applyFont="1" applyFill="1" applyAlignment="1">
      <alignment horizontal="right"/>
    </xf>
    <xf numFmtId="43" fontId="59" fillId="10" borderId="0" xfId="1" applyFont="1" applyFill="1"/>
    <xf numFmtId="43" fontId="60" fillId="10" borderId="0" xfId="1" applyFont="1" applyFill="1"/>
    <xf numFmtId="43" fontId="61" fillId="10" borderId="0" xfId="3" applyFont="1" applyFill="1"/>
    <xf numFmtId="165" fontId="60" fillId="10" borderId="0" xfId="3" applyNumberFormat="1" applyFont="1" applyFill="1"/>
    <xf numFmtId="43" fontId="58" fillId="10" borderId="0" xfId="3" applyNumberFormat="1" applyFont="1" applyFill="1"/>
    <xf numFmtId="43" fontId="60" fillId="10" borderId="0" xfId="3" applyNumberFormat="1" applyFont="1" applyFill="1"/>
    <xf numFmtId="43" fontId="58" fillId="10" borderId="0" xfId="1" applyFont="1" applyFill="1"/>
    <xf numFmtId="43" fontId="57" fillId="10" borderId="0" xfId="1" applyFont="1" applyFill="1"/>
    <xf numFmtId="14" fontId="35" fillId="10" borderId="0" xfId="0" applyNumberFormat="1" applyFont="1" applyFill="1" applyAlignment="1">
      <alignment vertical="center"/>
    </xf>
    <xf numFmtId="14" fontId="35" fillId="0" borderId="0" xfId="0" applyNumberFormat="1" applyFont="1" applyAlignment="1">
      <alignment vertical="center"/>
    </xf>
    <xf numFmtId="43" fontId="59" fillId="11" borderId="3" xfId="1" applyFont="1" applyFill="1" applyBorder="1" applyAlignment="1">
      <alignment horizontal="center" vertical="center" wrapText="1"/>
    </xf>
    <xf numFmtId="169" fontId="57" fillId="11" borderId="3" xfId="2" applyFont="1" applyFill="1" applyBorder="1" applyAlignment="1">
      <alignment horizontal="center" vertical="center" wrapText="1"/>
    </xf>
    <xf numFmtId="169" fontId="57" fillId="10" borderId="0" xfId="0" applyFont="1" applyFill="1"/>
    <xf numFmtId="169" fontId="35" fillId="0" borderId="0" xfId="0" applyFont="1"/>
    <xf numFmtId="49" fontId="58" fillId="5" borderId="10" xfId="0" applyNumberFormat="1" applyFont="1" applyFill="1" applyBorder="1" applyAlignment="1">
      <alignment horizontal="left" vertical="center" wrapText="1"/>
    </xf>
    <xf numFmtId="166" fontId="58" fillId="5" borderId="10" xfId="0" applyNumberFormat="1" applyFont="1" applyFill="1" applyBorder="1" applyAlignment="1">
      <alignment horizontal="left" vertical="center" wrapText="1"/>
    </xf>
    <xf numFmtId="43" fontId="57" fillId="4" borderId="10" xfId="3" applyFont="1" applyFill="1" applyBorder="1" applyAlignment="1">
      <alignment horizontal="left" vertical="center" wrapText="1"/>
    </xf>
    <xf numFmtId="169" fontId="62" fillId="10" borderId="0" xfId="0" applyFont="1" applyFill="1" applyAlignment="1">
      <alignment vertical="center" wrapText="1"/>
    </xf>
    <xf numFmtId="169" fontId="35" fillId="10" borderId="0" xfId="0" applyFont="1" applyFill="1" applyAlignment="1">
      <alignment wrapText="1"/>
    </xf>
    <xf numFmtId="169" fontId="35" fillId="0" borderId="0" xfId="0" applyFont="1" applyAlignment="1">
      <alignment wrapText="1"/>
    </xf>
    <xf numFmtId="1" fontId="35" fillId="0" borderId="2" xfId="0" applyNumberFormat="1" applyFont="1" applyFill="1" applyBorder="1" applyAlignment="1">
      <alignment horizontal="left" vertical="center" wrapText="1"/>
    </xf>
    <xf numFmtId="169" fontId="35" fillId="0" borderId="2" xfId="5" applyFont="1" applyFill="1" applyBorder="1" applyAlignment="1">
      <alignment horizontal="left" vertical="center"/>
    </xf>
    <xf numFmtId="43" fontId="35" fillId="0" borderId="2" xfId="3" applyFont="1" applyFill="1" applyBorder="1" applyAlignment="1">
      <alignment horizontal="left" vertical="center" wrapText="1"/>
    </xf>
    <xf numFmtId="166" fontId="58" fillId="0" borderId="2" xfId="3" applyNumberFormat="1" applyFont="1" applyFill="1" applyBorder="1" applyAlignment="1">
      <alignment horizontal="left" vertical="center" wrapText="1"/>
    </xf>
    <xf numFmtId="43" fontId="58" fillId="10" borderId="2" xfId="1" applyFont="1" applyFill="1" applyBorder="1" applyAlignment="1">
      <alignment horizontal="left" vertical="center" wrapText="1"/>
    </xf>
    <xf numFmtId="43" fontId="60" fillId="0" borderId="2" xfId="3" applyFont="1" applyFill="1" applyBorder="1" applyAlignment="1">
      <alignment horizontal="left" vertical="center" wrapText="1"/>
    </xf>
    <xf numFmtId="43" fontId="61" fillId="10" borderId="2" xfId="1" applyFont="1" applyFill="1" applyBorder="1" applyAlignment="1">
      <alignment horizontal="left" vertical="center" wrapText="1"/>
    </xf>
    <xf numFmtId="43" fontId="58" fillId="10" borderId="2" xfId="3" applyNumberFormat="1" applyFont="1" applyFill="1" applyBorder="1" applyAlignment="1">
      <alignment horizontal="left" vertical="center" wrapText="1"/>
    </xf>
    <xf numFmtId="49" fontId="63" fillId="0" borderId="2" xfId="0" applyNumberFormat="1" applyFont="1" applyFill="1" applyBorder="1" applyAlignment="1">
      <alignment horizontal="left" vertical="center" wrapText="1"/>
    </xf>
    <xf numFmtId="49" fontId="35" fillId="0" borderId="2" xfId="0" applyNumberFormat="1" applyFont="1" applyFill="1" applyBorder="1" applyAlignment="1">
      <alignment horizontal="left" vertical="center" wrapText="1"/>
    </xf>
    <xf numFmtId="169" fontId="35" fillId="0" borderId="2" xfId="5" applyFont="1" applyFill="1" applyBorder="1" applyAlignment="1">
      <alignment horizontal="left" vertical="center" wrapText="1"/>
    </xf>
    <xf numFmtId="169" fontId="35" fillId="10" borderId="1" xfId="6" applyFont="1" applyFill="1" applyBorder="1" applyAlignment="1"/>
    <xf numFmtId="169" fontId="35" fillId="0" borderId="2" xfId="0" applyFont="1" applyFill="1" applyBorder="1" applyAlignment="1">
      <alignment horizontal="left" vertical="center" wrapText="1"/>
    </xf>
    <xf numFmtId="169" fontId="57" fillId="0" borderId="2" xfId="0" applyFont="1" applyBorder="1" applyAlignment="1">
      <alignment horizontal="left" vertical="center" wrapText="1"/>
    </xf>
    <xf numFmtId="43" fontId="57" fillId="10" borderId="2" xfId="1" applyFont="1" applyFill="1" applyBorder="1" applyAlignment="1">
      <alignment horizontal="left" vertical="center" wrapText="1"/>
    </xf>
    <xf numFmtId="165" fontId="57" fillId="10" borderId="2" xfId="1" applyNumberFormat="1" applyFont="1" applyFill="1" applyBorder="1" applyAlignment="1">
      <alignment horizontal="left" vertical="center" wrapText="1"/>
    </xf>
    <xf numFmtId="43" fontId="57" fillId="10" borderId="2" xfId="3" applyNumberFormat="1" applyFont="1" applyFill="1" applyBorder="1" applyAlignment="1">
      <alignment horizontal="left" vertical="center" wrapText="1"/>
    </xf>
    <xf numFmtId="169" fontId="57" fillId="0" borderId="0" xfId="0" applyFont="1" applyAlignment="1">
      <alignment wrapText="1"/>
    </xf>
    <xf numFmtId="169" fontId="35" fillId="4" borderId="2" xfId="0" applyFont="1" applyFill="1" applyBorder="1" applyAlignment="1">
      <alignment horizontal="left" vertical="center" wrapText="1"/>
    </xf>
    <xf numFmtId="169" fontId="58" fillId="4" borderId="2" xfId="0" applyFont="1" applyFill="1" applyBorder="1" applyAlignment="1">
      <alignment horizontal="left" vertical="center" wrapText="1"/>
    </xf>
    <xf numFmtId="169" fontId="58" fillId="10" borderId="2" xfId="0" applyFont="1" applyFill="1" applyBorder="1" applyAlignment="1">
      <alignment horizontal="left" vertical="center" wrapText="1"/>
    </xf>
    <xf numFmtId="169" fontId="35" fillId="2" borderId="2" xfId="5" applyFont="1" applyFill="1" applyBorder="1" applyAlignment="1">
      <alignment horizontal="left" vertical="center" wrapText="1"/>
    </xf>
    <xf numFmtId="43" fontId="35" fillId="2" borderId="2" xfId="3" applyFont="1" applyFill="1" applyBorder="1" applyAlignment="1">
      <alignment horizontal="left" vertical="center" wrapText="1"/>
    </xf>
    <xf numFmtId="43" fontId="35" fillId="0" borderId="2" xfId="3" applyFont="1" applyBorder="1" applyAlignment="1">
      <alignment horizontal="left" vertical="center" wrapText="1"/>
    </xf>
    <xf numFmtId="1" fontId="35" fillId="0" borderId="2" xfId="0" quotePrefix="1" applyNumberFormat="1" applyFont="1" applyFill="1" applyBorder="1" applyAlignment="1">
      <alignment horizontal="left" vertical="center" wrapText="1"/>
    </xf>
    <xf numFmtId="49" fontId="63" fillId="10" borderId="2" xfId="0" applyNumberFormat="1" applyFont="1" applyFill="1" applyBorder="1" applyAlignment="1">
      <alignment horizontal="left" vertical="center" wrapText="1"/>
    </xf>
    <xf numFmtId="169" fontId="35" fillId="0" borderId="9" xfId="0" applyFont="1" applyBorder="1" applyAlignment="1">
      <alignment horizontal="left" vertical="top"/>
    </xf>
    <xf numFmtId="169" fontId="35" fillId="2" borderId="2" xfId="6" applyNumberFormat="1" applyFont="1" applyFill="1" applyBorder="1" applyAlignment="1">
      <alignment horizontal="left" vertical="center" wrapText="1"/>
    </xf>
    <xf numFmtId="169" fontId="35" fillId="0" borderId="1" xfId="6" applyNumberFormat="1" applyFont="1" applyBorder="1" applyAlignment="1">
      <alignment horizontal="left"/>
    </xf>
    <xf numFmtId="169" fontId="35" fillId="0" borderId="1" xfId="6" applyFont="1" applyBorder="1" applyAlignment="1">
      <alignment horizontal="left" vertical="top"/>
    </xf>
    <xf numFmtId="49" fontId="63" fillId="4" borderId="2" xfId="0" applyNumberFormat="1" applyFont="1" applyFill="1" applyBorder="1" applyAlignment="1">
      <alignment horizontal="left" vertical="center" wrapText="1"/>
    </xf>
    <xf numFmtId="49" fontId="64" fillId="4" borderId="2" xfId="0" applyNumberFormat="1" applyFont="1" applyFill="1" applyBorder="1" applyAlignment="1">
      <alignment horizontal="left" vertical="center" wrapText="1"/>
    </xf>
    <xf numFmtId="49" fontId="64" fillId="10" borderId="2" xfId="0" applyNumberFormat="1" applyFont="1" applyFill="1" applyBorder="1" applyAlignment="1">
      <alignment horizontal="left" vertical="center" wrapText="1"/>
    </xf>
    <xf numFmtId="169" fontId="35" fillId="2" borderId="5" xfId="5" applyFont="1" applyFill="1" applyBorder="1" applyAlignment="1">
      <alignment horizontal="left" vertical="center" wrapText="1"/>
    </xf>
    <xf numFmtId="169" fontId="35" fillId="0" borderId="2" xfId="2" applyFont="1" applyFill="1" applyBorder="1" applyAlignment="1">
      <alignment horizontal="left" vertical="center" wrapText="1"/>
    </xf>
    <xf numFmtId="169" fontId="35" fillId="2" borderId="2" xfId="7" applyNumberFormat="1" applyFont="1" applyFill="1" applyBorder="1" applyAlignment="1">
      <alignment horizontal="left" vertical="center" wrapText="1"/>
    </xf>
    <xf numFmtId="169" fontId="35" fillId="10" borderId="2" xfId="5" applyFont="1" applyFill="1" applyBorder="1" applyAlignment="1">
      <alignment horizontal="left" vertical="center" wrapText="1"/>
    </xf>
    <xf numFmtId="1" fontId="35" fillId="3" borderId="1" xfId="0" applyNumberFormat="1" applyFont="1" applyFill="1" applyBorder="1" applyAlignment="1">
      <alignment horizontal="left" vertical="center" wrapText="1"/>
    </xf>
    <xf numFmtId="169" fontId="58" fillId="3" borderId="1" xfId="5" applyFont="1" applyFill="1" applyBorder="1" applyAlignment="1">
      <alignment horizontal="left" vertical="center" wrapText="1"/>
    </xf>
    <xf numFmtId="43" fontId="58" fillId="3" borderId="1" xfId="3" applyFont="1" applyFill="1" applyBorder="1" applyAlignment="1">
      <alignment horizontal="left" vertical="center" wrapText="1"/>
    </xf>
    <xf numFmtId="43" fontId="58" fillId="10" borderId="1" xfId="3" applyFont="1" applyFill="1" applyBorder="1" applyAlignment="1">
      <alignment horizontal="left" vertical="center" wrapText="1"/>
    </xf>
    <xf numFmtId="1" fontId="35" fillId="0" borderId="6" xfId="0" applyNumberFormat="1" applyFont="1" applyFill="1" applyBorder="1" applyAlignment="1">
      <alignment horizontal="left" vertical="center" wrapText="1"/>
    </xf>
    <xf numFmtId="169" fontId="35" fillId="2" borderId="16" xfId="5" applyFont="1" applyFill="1" applyBorder="1" applyAlignment="1">
      <alignment horizontal="left" vertical="center" wrapText="1"/>
    </xf>
    <xf numFmtId="43" fontId="35" fillId="2" borderId="6" xfId="3" applyFont="1" applyFill="1" applyBorder="1" applyAlignment="1">
      <alignment horizontal="left" vertical="center" wrapText="1"/>
    </xf>
    <xf numFmtId="169" fontId="35" fillId="0" borderId="0" xfId="0" applyFont="1" applyAlignment="1">
      <alignment horizontal="center"/>
    </xf>
    <xf numFmtId="166" fontId="58" fillId="0" borderId="0" xfId="0" applyNumberFormat="1" applyFont="1" applyAlignment="1">
      <alignment horizontal="right"/>
    </xf>
    <xf numFmtId="169" fontId="58" fillId="0" borderId="1" xfId="0" applyFont="1" applyBorder="1" applyAlignment="1">
      <alignment horizontal="center"/>
    </xf>
    <xf numFmtId="169" fontId="35" fillId="0" borderId="1" xfId="0" applyFont="1" applyBorder="1" applyAlignment="1">
      <alignment horizontal="center"/>
    </xf>
    <xf numFmtId="166" fontId="58" fillId="0" borderId="1" xfId="0" applyNumberFormat="1" applyFont="1" applyBorder="1" applyAlignment="1">
      <alignment horizontal="right"/>
    </xf>
    <xf numFmtId="43" fontId="59" fillId="10" borderId="1" xfId="1" applyFont="1" applyFill="1" applyBorder="1"/>
    <xf numFmtId="43" fontId="57" fillId="0" borderId="1" xfId="3" applyFont="1" applyBorder="1" applyAlignment="1">
      <alignment horizontal="center"/>
    </xf>
    <xf numFmtId="43" fontId="61" fillId="10" borderId="1" xfId="3" applyFont="1" applyFill="1" applyBorder="1" applyAlignment="1">
      <alignment horizontal="center"/>
    </xf>
    <xf numFmtId="165" fontId="57" fillId="0" borderId="1" xfId="3" applyNumberFormat="1" applyFont="1" applyBorder="1" applyAlignment="1">
      <alignment horizontal="center"/>
    </xf>
    <xf numFmtId="43" fontId="58" fillId="10" borderId="1" xfId="3" applyNumberFormat="1" applyFont="1" applyFill="1" applyBorder="1" applyAlignment="1">
      <alignment horizontal="center"/>
    </xf>
    <xf numFmtId="43" fontId="57" fillId="0" borderId="1" xfId="3" applyNumberFormat="1" applyFont="1" applyBorder="1" applyAlignment="1">
      <alignment horizontal="center"/>
    </xf>
    <xf numFmtId="43" fontId="58" fillId="10" borderId="1" xfId="1" applyFont="1" applyFill="1" applyBorder="1" applyAlignment="1">
      <alignment horizontal="center"/>
    </xf>
    <xf numFmtId="169" fontId="35" fillId="0" borderId="1" xfId="0" applyFont="1" applyBorder="1"/>
    <xf numFmtId="165" fontId="60" fillId="0" borderId="1" xfId="1" applyNumberFormat="1" applyFont="1" applyBorder="1"/>
    <xf numFmtId="165" fontId="59" fillId="10" borderId="1" xfId="1" applyNumberFormat="1" applyFont="1" applyFill="1" applyBorder="1"/>
    <xf numFmtId="165" fontId="58" fillId="10" borderId="1" xfId="1" applyNumberFormat="1" applyFont="1" applyFill="1" applyBorder="1"/>
    <xf numFmtId="165" fontId="57" fillId="0" borderId="1" xfId="1" applyNumberFormat="1" applyFont="1" applyBorder="1"/>
    <xf numFmtId="165" fontId="61" fillId="10" borderId="1" xfId="1" applyNumberFormat="1" applyFont="1" applyFill="1" applyBorder="1"/>
    <xf numFmtId="43" fontId="58" fillId="10" borderId="1" xfId="3" applyNumberFormat="1" applyFont="1" applyFill="1" applyBorder="1"/>
    <xf numFmtId="165" fontId="57" fillId="11" borderId="1" xfId="1" applyNumberFormat="1" applyFont="1" applyFill="1" applyBorder="1"/>
    <xf numFmtId="43" fontId="60" fillId="0" borderId="0" xfId="3" applyFont="1"/>
    <xf numFmtId="165" fontId="60" fillId="0" borderId="0" xfId="3" applyNumberFormat="1" applyFont="1"/>
    <xf numFmtId="43" fontId="60" fillId="0" borderId="0" xfId="3" applyNumberFormat="1" applyFont="1"/>
    <xf numFmtId="169" fontId="57" fillId="13" borderId="1" xfId="0" applyFont="1" applyFill="1" applyBorder="1" applyAlignment="1">
      <alignment horizontal="left" vertical="center" wrapText="1"/>
    </xf>
    <xf numFmtId="166" fontId="57" fillId="13" borderId="1" xfId="3" applyNumberFormat="1" applyFont="1" applyFill="1" applyBorder="1" applyAlignment="1">
      <alignment horizontal="left" vertical="center" wrapText="1"/>
    </xf>
    <xf numFmtId="43" fontId="54" fillId="13" borderId="1" xfId="1" applyFont="1" applyFill="1" applyBorder="1" applyAlignment="1">
      <alignment horizontal="left" vertical="center" wrapText="1"/>
    </xf>
    <xf numFmtId="43" fontId="4" fillId="10" borderId="2" xfId="3" applyNumberFormat="1" applyFont="1" applyFill="1" applyBorder="1"/>
    <xf numFmtId="4" fontId="5" fillId="10" borderId="2" xfId="1" applyNumberFormat="1" applyFont="1" applyFill="1" applyBorder="1" applyAlignment="1">
      <alignment horizontal="right"/>
    </xf>
    <xf numFmtId="169" fontId="4" fillId="10" borderId="1" xfId="0" applyFont="1" applyFill="1" applyBorder="1"/>
    <xf numFmtId="4" fontId="5" fillId="10" borderId="1" xfId="1" applyNumberFormat="1" applyFont="1" applyFill="1" applyBorder="1" applyAlignment="1">
      <alignment horizontal="right"/>
    </xf>
    <xf numFmtId="43" fontId="4" fillId="10" borderId="1" xfId="1" applyFont="1" applyFill="1" applyBorder="1"/>
    <xf numFmtId="43" fontId="6" fillId="11" borderId="10" xfId="3" applyFont="1" applyFill="1" applyBorder="1" applyAlignment="1">
      <alignment horizontal="left" vertical="center" wrapText="1"/>
    </xf>
    <xf numFmtId="43" fontId="6" fillId="11" borderId="2" xfId="3" applyNumberFormat="1" applyFont="1" applyFill="1" applyBorder="1" applyAlignment="1">
      <alignment horizontal="left" vertical="center" wrapText="1"/>
    </xf>
    <xf numFmtId="165" fontId="6" fillId="11" borderId="2" xfId="1" applyNumberFormat="1" applyFont="1" applyFill="1" applyBorder="1" applyAlignment="1">
      <alignment horizontal="left" vertical="center" wrapText="1"/>
    </xf>
    <xf numFmtId="43" fontId="5" fillId="11" borderId="1" xfId="3" applyFont="1" applyFill="1" applyBorder="1" applyAlignment="1">
      <alignment horizontal="left" vertical="center" wrapText="1"/>
    </xf>
    <xf numFmtId="43" fontId="6" fillId="11" borderId="2" xfId="1" applyFont="1" applyFill="1" applyBorder="1" applyAlignment="1">
      <alignment horizontal="left" vertical="center" wrapText="1"/>
    </xf>
    <xf numFmtId="165" fontId="50" fillId="11" borderId="0" xfId="3" applyNumberFormat="1" applyFont="1" applyFill="1"/>
    <xf numFmtId="43" fontId="5" fillId="11" borderId="1" xfId="3" applyNumberFormat="1" applyFont="1" applyFill="1" applyBorder="1" applyAlignment="1">
      <alignment horizontal="center"/>
    </xf>
    <xf numFmtId="43" fontId="5" fillId="11" borderId="1" xfId="3" applyNumberFormat="1" applyFont="1" applyFill="1" applyBorder="1"/>
    <xf numFmtId="43" fontId="5" fillId="11" borderId="0" xfId="3" applyNumberFormat="1" applyFont="1" applyFill="1"/>
    <xf numFmtId="43" fontId="5" fillId="11" borderId="2" xfId="3" applyNumberFormat="1" applyFont="1" applyFill="1" applyBorder="1" applyAlignment="1">
      <alignment horizontal="left" vertical="center" wrapText="1"/>
    </xf>
    <xf numFmtId="169" fontId="5" fillId="11" borderId="2" xfId="0" applyFont="1" applyFill="1" applyBorder="1" applyAlignment="1">
      <alignment horizontal="left" vertical="center" wrapText="1"/>
    </xf>
    <xf numFmtId="49" fontId="8" fillId="11" borderId="2" xfId="0" applyNumberFormat="1" applyFont="1" applyFill="1" applyBorder="1" applyAlignment="1">
      <alignment horizontal="left" vertical="center" wrapText="1"/>
    </xf>
    <xf numFmtId="165" fontId="10" fillId="11" borderId="1" xfId="1" applyNumberFormat="1" applyFont="1" applyFill="1" applyBorder="1"/>
    <xf numFmtId="43" fontId="5" fillId="0" borderId="0" xfId="3" applyFont="1"/>
    <xf numFmtId="165" fontId="5" fillId="0" borderId="0" xfId="3" applyNumberFormat="1" applyFont="1"/>
    <xf numFmtId="43" fontId="5" fillId="0" borderId="3" xfId="1" applyFont="1" applyFill="1" applyBorder="1" applyAlignment="1">
      <alignment horizontal="center" vertical="center" wrapText="1"/>
    </xf>
    <xf numFmtId="165" fontId="5" fillId="0" borderId="3" xfId="3" applyNumberFormat="1" applyFont="1" applyFill="1" applyBorder="1" applyAlignment="1">
      <alignment horizontal="center" vertical="center" wrapText="1"/>
    </xf>
    <xf numFmtId="43" fontId="5" fillId="4" borderId="10" xfId="3" applyFont="1" applyFill="1" applyBorder="1" applyAlignment="1">
      <alignment horizontal="left" vertical="center" wrapText="1"/>
    </xf>
    <xf numFmtId="43" fontId="5" fillId="0" borderId="2" xfId="1" applyFont="1" applyFill="1" applyBorder="1" applyAlignment="1">
      <alignment horizontal="left" vertical="center" wrapText="1"/>
    </xf>
    <xf numFmtId="165" fontId="5" fillId="0" borderId="2" xfId="1" applyNumberFormat="1" applyFont="1" applyFill="1" applyBorder="1" applyAlignment="1">
      <alignment horizontal="left" vertical="center" wrapText="1"/>
    </xf>
    <xf numFmtId="169" fontId="5" fillId="0" borderId="2" xfId="0" applyFont="1" applyBorder="1" applyAlignment="1">
      <alignment horizontal="left" vertical="center" wrapText="1"/>
    </xf>
    <xf numFmtId="49" fontId="4" fillId="10" borderId="2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5" fillId="4" borderId="2" xfId="0" applyNumberFormat="1" applyFont="1" applyFill="1" applyBorder="1" applyAlignment="1">
      <alignment horizontal="left" vertical="center" wrapText="1"/>
    </xf>
    <xf numFmtId="165" fontId="65" fillId="0" borderId="0" xfId="3" applyNumberFormat="1" applyFont="1"/>
    <xf numFmtId="165" fontId="65" fillId="11" borderId="0" xfId="1" applyNumberFormat="1" applyFont="1" applyFill="1"/>
    <xf numFmtId="43" fontId="4" fillId="0" borderId="1" xfId="1" applyFont="1" applyBorder="1"/>
    <xf numFmtId="165" fontId="5" fillId="0" borderId="1" xfId="3" applyNumberFormat="1" applyFont="1" applyBorder="1" applyAlignment="1">
      <alignment horizontal="center"/>
    </xf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11" borderId="7" xfId="3" applyNumberFormat="1" applyFont="1" applyFill="1" applyBorder="1" applyAlignment="1">
      <alignment horizontal="center" vertical="center"/>
    </xf>
    <xf numFmtId="14" fontId="5" fillId="11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14" fontId="57" fillId="13" borderId="7" xfId="3" applyNumberFormat="1" applyFont="1" applyFill="1" applyBorder="1" applyAlignment="1">
      <alignment horizontal="center" vertical="center"/>
    </xf>
    <xf numFmtId="14" fontId="57" fillId="13" borderId="8" xfId="3" applyNumberFormat="1" applyFont="1" applyFill="1" applyBorder="1" applyAlignment="1">
      <alignment horizontal="center" vertical="center"/>
    </xf>
    <xf numFmtId="14" fontId="57" fillId="13" borderId="1" xfId="3" applyNumberFormat="1" applyFont="1" applyFill="1" applyBorder="1" applyAlignment="1">
      <alignment horizontal="center" vertical="center"/>
    </xf>
    <xf numFmtId="169" fontId="58" fillId="0" borderId="1" xfId="0" applyFont="1" applyFill="1" applyBorder="1" applyAlignment="1">
      <alignment horizontal="center" vertical="center"/>
    </xf>
    <xf numFmtId="169" fontId="58" fillId="0" borderId="3" xfId="0" applyFont="1" applyFill="1" applyBorder="1" applyAlignment="1">
      <alignment horizontal="center" vertical="center"/>
    </xf>
    <xf numFmtId="169" fontId="58" fillId="0" borderId="11" xfId="0" applyFont="1" applyFill="1" applyBorder="1" applyAlignment="1">
      <alignment horizontal="center" vertical="center"/>
    </xf>
    <xf numFmtId="166" fontId="58" fillId="0" borderId="3" xfId="1" applyNumberFormat="1" applyFont="1" applyFill="1" applyBorder="1" applyAlignment="1">
      <alignment horizontal="center" vertical="center" wrapText="1"/>
    </xf>
    <xf numFmtId="166" fontId="58" fillId="0" borderId="11" xfId="1" applyNumberFormat="1" applyFont="1" applyFill="1" applyBorder="1" applyAlignment="1">
      <alignment horizontal="center" vertical="center" wrapText="1"/>
    </xf>
    <xf numFmtId="14" fontId="57" fillId="13" borderId="9" xfId="3" applyNumberFormat="1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43" fontId="5" fillId="11" borderId="3" xfId="3" applyNumberFormat="1" applyFont="1" applyFill="1" applyBorder="1" applyAlignment="1">
      <alignment horizontal="center" vertical="center" wrapText="1"/>
    </xf>
    <xf numFmtId="43" fontId="5" fillId="11" borderId="4" xfId="3" applyNumberFormat="1" applyFont="1" applyFill="1" applyBorder="1" applyAlignment="1">
      <alignment horizontal="center" vertical="center" wrapText="1"/>
    </xf>
    <xf numFmtId="165" fontId="5" fillId="0" borderId="23" xfId="1" applyNumberFormat="1" applyFont="1" applyFill="1" applyBorder="1" applyAlignment="1">
      <alignment horizontal="center" vertical="center" wrapText="1"/>
    </xf>
    <xf numFmtId="165" fontId="5" fillId="0" borderId="26" xfId="1" applyNumberFormat="1" applyFont="1" applyFill="1" applyBorder="1" applyAlignment="1">
      <alignment horizontal="center" vertical="center" wrapText="1"/>
    </xf>
    <xf numFmtId="164" fontId="5" fillId="8" borderId="1" xfId="3" applyNumberFormat="1" applyFont="1" applyFill="1" applyBorder="1" applyAlignment="1">
      <alignment horizontal="center" vertical="center"/>
    </xf>
    <xf numFmtId="165" fontId="5" fillId="0" borderId="25" xfId="1" applyNumberFormat="1" applyFont="1" applyFill="1" applyBorder="1" applyAlignment="1">
      <alignment horizontal="center" vertical="center" wrapText="1"/>
    </xf>
    <xf numFmtId="165" fontId="5" fillId="0" borderId="27" xfId="1" applyNumberFormat="1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43" fontId="5" fillId="10" borderId="3" xfId="3" applyNumberFormat="1" applyFont="1" applyFill="1" applyBorder="1" applyAlignment="1">
      <alignment horizontal="center" vertical="center" wrapText="1"/>
    </xf>
    <xf numFmtId="43" fontId="5" fillId="10" borderId="4" xfId="3" applyNumberFormat="1" applyFont="1" applyFill="1" applyBorder="1" applyAlignment="1">
      <alignment horizontal="center" vertical="center" wrapText="1"/>
    </xf>
    <xf numFmtId="164" fontId="5" fillId="10" borderId="1" xfId="3" applyNumberFormat="1" applyFont="1" applyFill="1" applyBorder="1" applyAlignment="1">
      <alignment horizontal="center" vertical="center"/>
    </xf>
    <xf numFmtId="169" fontId="17" fillId="0" borderId="1" xfId="0" applyFont="1" applyBorder="1" applyAlignment="1">
      <alignment horizontal="center" wrapText="1"/>
    </xf>
    <xf numFmtId="169" fontId="17" fillId="0" borderId="1" xfId="0" applyFont="1" applyBorder="1" applyAlignment="1">
      <alignment vertical="center" wrapText="1"/>
    </xf>
    <xf numFmtId="169" fontId="17" fillId="0" borderId="3" xfId="0" applyFont="1" applyBorder="1" applyAlignment="1">
      <alignment horizontal="center" vertical="center" wrapText="1"/>
    </xf>
    <xf numFmtId="169" fontId="17" fillId="0" borderId="4" xfId="0" applyFont="1" applyBorder="1" applyAlignment="1">
      <alignment horizontal="center" vertical="center" wrapText="1"/>
    </xf>
    <xf numFmtId="169" fontId="28" fillId="0" borderId="0" xfId="0" applyFont="1" applyAlignment="1">
      <alignment horizont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 wrapText="1"/>
    </xf>
    <xf numFmtId="165" fontId="31" fillId="10" borderId="11" xfId="6" applyNumberFormat="1" applyFont="1" applyFill="1" applyBorder="1" applyAlignment="1">
      <alignment horizontal="center" vertical="center" wrapText="1"/>
    </xf>
    <xf numFmtId="165" fontId="31" fillId="10" borderId="4" xfId="6" applyNumberFormat="1" applyFont="1" applyFill="1" applyBorder="1" applyAlignment="1">
      <alignment horizontal="center" vertical="center" wrapText="1"/>
    </xf>
    <xf numFmtId="169" fontId="31" fillId="10" borderId="3" xfId="6" applyFont="1" applyFill="1" applyBorder="1" applyAlignment="1">
      <alignment horizontal="center" vertical="center" wrapText="1"/>
    </xf>
    <xf numFmtId="169" fontId="31" fillId="10" borderId="11" xfId="6" applyFont="1" applyFill="1" applyBorder="1" applyAlignment="1">
      <alignment horizontal="center" vertical="center" wrapText="1"/>
    </xf>
    <xf numFmtId="169" fontId="31" fillId="10" borderId="4" xfId="6" applyFont="1" applyFill="1" applyBorder="1" applyAlignment="1">
      <alignment horizontal="center" vertical="center" wrapText="1"/>
    </xf>
    <xf numFmtId="169" fontId="56" fillId="10" borderId="3" xfId="6" applyFont="1" applyFill="1" applyBorder="1" applyAlignment="1">
      <alignment horizontal="center" vertical="center"/>
    </xf>
    <xf numFmtId="169" fontId="56" fillId="10" borderId="11" xfId="6" applyFont="1" applyFill="1" applyBorder="1" applyAlignment="1">
      <alignment horizontal="center" vertical="center"/>
    </xf>
    <xf numFmtId="169" fontId="56" fillId="10" borderId="4" xfId="6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3" xfId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43" fontId="31" fillId="8" borderId="1" xfId="14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0" fontId="31" fillId="10" borderId="25" xfId="6" applyNumberFormat="1" applyFont="1" applyFill="1" applyBorder="1" applyAlignment="1">
      <alignment horizontal="center" vertical="center"/>
    </xf>
    <xf numFmtId="0" fontId="31" fillId="10" borderId="32" xfId="6" applyNumberFormat="1" applyFont="1" applyFill="1" applyBorder="1" applyAlignment="1">
      <alignment horizontal="center" vertical="center"/>
    </xf>
    <xf numFmtId="0" fontId="31" fillId="10" borderId="27" xfId="6" applyNumberFormat="1" applyFont="1" applyFill="1" applyBorder="1" applyAlignment="1">
      <alignment horizontal="center" vertical="center"/>
    </xf>
    <xf numFmtId="169" fontId="31" fillId="0" borderId="25" xfId="6" applyFont="1" applyBorder="1" applyAlignment="1">
      <alignment horizontal="center" vertical="center" wrapText="1"/>
    </xf>
    <xf numFmtId="169" fontId="31" fillId="0" borderId="32" xfId="6" applyFont="1" applyBorder="1" applyAlignment="1">
      <alignment horizontal="center" vertical="center" wrapText="1"/>
    </xf>
    <xf numFmtId="169" fontId="31" fillId="0" borderId="27" xfId="6" applyFont="1" applyBorder="1" applyAlignment="1">
      <alignment horizontal="center" vertical="center" wrapText="1"/>
    </xf>
    <xf numFmtId="0" fontId="31" fillId="10" borderId="25" xfId="6" applyNumberFormat="1" applyFont="1" applyFill="1" applyBorder="1" applyAlignment="1">
      <alignment horizontal="center" vertical="center" wrapText="1"/>
    </xf>
    <xf numFmtId="0" fontId="31" fillId="10" borderId="32" xfId="6" applyNumberFormat="1" applyFont="1" applyFill="1" applyBorder="1" applyAlignment="1">
      <alignment horizontal="center" vertical="center" wrapText="1"/>
    </xf>
    <xf numFmtId="0" fontId="31" fillId="10" borderId="27" xfId="6" applyNumberFormat="1" applyFont="1" applyFill="1" applyBorder="1" applyAlignment="1">
      <alignment horizontal="center" vertical="center" wrapText="1"/>
    </xf>
    <xf numFmtId="0" fontId="31" fillId="10" borderId="3" xfId="6" applyNumberFormat="1" applyFont="1" applyFill="1" applyBorder="1" applyAlignment="1">
      <alignment horizontal="center" vertical="center" wrapText="1"/>
    </xf>
    <xf numFmtId="0" fontId="31" fillId="10" borderId="11" xfId="6" applyNumberFormat="1" applyFont="1" applyFill="1" applyBorder="1" applyAlignment="1">
      <alignment horizontal="center" vertical="center" wrapText="1"/>
    </xf>
    <xf numFmtId="0" fontId="31" fillId="10" borderId="4" xfId="6" applyNumberFormat="1" applyFont="1" applyFill="1" applyBorder="1" applyAlignment="1">
      <alignment horizontal="center" vertical="center" wrapText="1"/>
    </xf>
    <xf numFmtId="165" fontId="30" fillId="10" borderId="3" xfId="6" applyNumberFormat="1" applyFont="1" applyFill="1" applyBorder="1" applyAlignment="1">
      <alignment horizontal="center" vertical="center" wrapText="1"/>
    </xf>
    <xf numFmtId="165" fontId="30" fillId="10" borderId="11" xfId="6" applyNumberFormat="1" applyFont="1" applyFill="1" applyBorder="1" applyAlignment="1">
      <alignment horizontal="center" vertical="center" wrapText="1"/>
    </xf>
    <xf numFmtId="165" fontId="30" fillId="10" borderId="4" xfId="6" applyNumberFormat="1" applyFont="1" applyFill="1" applyBorder="1" applyAlignment="1">
      <alignment horizontal="center" vertical="center" wrapText="1"/>
    </xf>
    <xf numFmtId="43" fontId="30" fillId="0" borderId="3" xfId="1" applyFont="1" applyBorder="1" applyAlignment="1">
      <alignment horizontal="center" vertical="center" wrapText="1"/>
    </xf>
    <xf numFmtId="43" fontId="30" fillId="0" borderId="11" xfId="1" applyFont="1" applyBorder="1" applyAlignment="1">
      <alignment horizontal="center" vertical="center" wrapText="1"/>
    </xf>
    <xf numFmtId="43" fontId="30" fillId="0" borderId="4" xfId="1" applyFont="1" applyBorder="1" applyAlignment="1">
      <alignment horizontal="center" vertical="center" wrapText="1"/>
    </xf>
    <xf numFmtId="169" fontId="35" fillId="2" borderId="32" xfId="5" applyFont="1" applyFill="1" applyBorder="1" applyAlignment="1">
      <alignment horizontal="left" vertical="center" wrapText="1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1"/>
  <sheetViews>
    <sheetView zoomScale="102" zoomScaleNormal="102" workbookViewId="0">
      <selection activeCell="C22" sqref="C22"/>
    </sheetView>
  </sheetViews>
  <sheetFormatPr defaultColWidth="11.42578125" defaultRowHeight="14.25"/>
  <cols>
    <col min="1" max="1" width="5.42578125" style="61" customWidth="1"/>
    <col min="2" max="2" width="21.42578125" style="61" customWidth="1"/>
    <col min="3" max="3" width="9.5703125" style="61" customWidth="1"/>
    <col min="4" max="4" width="12.28515625" style="61" customWidth="1"/>
    <col min="5" max="5" width="13.7109375" style="64" bestFit="1" customWidth="1"/>
    <col min="6" max="6" width="11.42578125" style="105" customWidth="1"/>
    <col min="7" max="7" width="18.7109375" style="61" bestFit="1" customWidth="1"/>
    <col min="8" max="8" width="16.85546875" style="61" bestFit="1" customWidth="1"/>
    <col min="9" max="218" width="11.42578125" style="61"/>
    <col min="219" max="220" width="11.42578125" style="61" customWidth="1"/>
    <col min="221" max="221" width="11.28515625" style="61" customWidth="1"/>
    <col min="222" max="222" width="0.140625" style="61" customWidth="1"/>
    <col min="223" max="223" width="14.85546875" style="61" customWidth="1"/>
    <col min="224" max="224" width="8" style="61" customWidth="1"/>
    <col min="225" max="225" width="14.140625" style="61" customWidth="1"/>
    <col min="226" max="226" width="7.5703125" style="61" customWidth="1"/>
    <col min="227" max="227" width="12.85546875" style="61" customWidth="1"/>
    <col min="228" max="228" width="7.7109375" style="61" customWidth="1"/>
    <col min="229" max="229" width="13.7109375" style="61" customWidth="1"/>
    <col min="230" max="230" width="7.7109375" style="61" customWidth="1"/>
    <col min="231" max="231" width="14.28515625" style="61" customWidth="1"/>
    <col min="232" max="474" width="11.42578125" style="61"/>
    <col min="475" max="476" width="11.42578125" style="61" customWidth="1"/>
    <col min="477" max="477" width="11.28515625" style="61" customWidth="1"/>
    <col min="478" max="478" width="0.140625" style="61" customWidth="1"/>
    <col min="479" max="479" width="14.85546875" style="61" customWidth="1"/>
    <col min="480" max="480" width="8" style="61" customWidth="1"/>
    <col min="481" max="481" width="14.140625" style="61" customWidth="1"/>
    <col min="482" max="482" width="7.5703125" style="61" customWidth="1"/>
    <col min="483" max="483" width="12.85546875" style="61" customWidth="1"/>
    <col min="484" max="484" width="7.7109375" style="61" customWidth="1"/>
    <col min="485" max="485" width="13.7109375" style="61" customWidth="1"/>
    <col min="486" max="486" width="7.7109375" style="61" customWidth="1"/>
    <col min="487" max="487" width="14.28515625" style="61" customWidth="1"/>
    <col min="488" max="730" width="11.42578125" style="61"/>
    <col min="731" max="732" width="11.42578125" style="61" customWidth="1"/>
    <col min="733" max="733" width="11.28515625" style="61" customWidth="1"/>
    <col min="734" max="734" width="0.140625" style="61" customWidth="1"/>
    <col min="735" max="735" width="14.85546875" style="61" customWidth="1"/>
    <col min="736" max="736" width="8" style="61" customWidth="1"/>
    <col min="737" max="737" width="14.140625" style="61" customWidth="1"/>
    <col min="738" max="738" width="7.5703125" style="61" customWidth="1"/>
    <col min="739" max="739" width="12.85546875" style="61" customWidth="1"/>
    <col min="740" max="740" width="7.7109375" style="61" customWidth="1"/>
    <col min="741" max="741" width="13.7109375" style="61" customWidth="1"/>
    <col min="742" max="742" width="7.7109375" style="61" customWidth="1"/>
    <col min="743" max="743" width="14.28515625" style="61" customWidth="1"/>
    <col min="744" max="986" width="11.42578125" style="61"/>
    <col min="987" max="988" width="11.42578125" style="61" customWidth="1"/>
    <col min="989" max="989" width="11.28515625" style="61" customWidth="1"/>
    <col min="990" max="990" width="0.140625" style="61" customWidth="1"/>
    <col min="991" max="991" width="14.85546875" style="61" customWidth="1"/>
    <col min="992" max="992" width="8" style="61" customWidth="1"/>
    <col min="993" max="993" width="14.140625" style="61" customWidth="1"/>
    <col min="994" max="994" width="7.5703125" style="61" customWidth="1"/>
    <col min="995" max="995" width="12.85546875" style="61" customWidth="1"/>
    <col min="996" max="996" width="7.7109375" style="61" customWidth="1"/>
    <col min="997" max="997" width="13.7109375" style="61" customWidth="1"/>
    <col min="998" max="998" width="7.7109375" style="61" customWidth="1"/>
    <col min="999" max="999" width="14.28515625" style="61" customWidth="1"/>
    <col min="1000" max="1242" width="11.42578125" style="61"/>
    <col min="1243" max="1244" width="11.42578125" style="61" customWidth="1"/>
    <col min="1245" max="1245" width="11.28515625" style="61" customWidth="1"/>
    <col min="1246" max="1246" width="0.140625" style="61" customWidth="1"/>
    <col min="1247" max="1247" width="14.85546875" style="61" customWidth="1"/>
    <col min="1248" max="1248" width="8" style="61" customWidth="1"/>
    <col min="1249" max="1249" width="14.140625" style="61" customWidth="1"/>
    <col min="1250" max="1250" width="7.5703125" style="61" customWidth="1"/>
    <col min="1251" max="1251" width="12.85546875" style="61" customWidth="1"/>
    <col min="1252" max="1252" width="7.7109375" style="61" customWidth="1"/>
    <col min="1253" max="1253" width="13.7109375" style="61" customWidth="1"/>
    <col min="1254" max="1254" width="7.7109375" style="61" customWidth="1"/>
    <col min="1255" max="1255" width="14.28515625" style="61" customWidth="1"/>
    <col min="1256" max="1498" width="11.42578125" style="61"/>
    <col min="1499" max="1500" width="11.42578125" style="61" customWidth="1"/>
    <col min="1501" max="1501" width="11.28515625" style="61" customWidth="1"/>
    <col min="1502" max="1502" width="0.140625" style="61" customWidth="1"/>
    <col min="1503" max="1503" width="14.85546875" style="61" customWidth="1"/>
    <col min="1504" max="1504" width="8" style="61" customWidth="1"/>
    <col min="1505" max="1505" width="14.140625" style="61" customWidth="1"/>
    <col min="1506" max="1506" width="7.5703125" style="61" customWidth="1"/>
    <col min="1507" max="1507" width="12.85546875" style="61" customWidth="1"/>
    <col min="1508" max="1508" width="7.7109375" style="61" customWidth="1"/>
    <col min="1509" max="1509" width="13.7109375" style="61" customWidth="1"/>
    <col min="1510" max="1510" width="7.7109375" style="61" customWidth="1"/>
    <col min="1511" max="1511" width="14.28515625" style="61" customWidth="1"/>
    <col min="1512" max="1754" width="11.42578125" style="61"/>
    <col min="1755" max="1756" width="11.42578125" style="61" customWidth="1"/>
    <col min="1757" max="1757" width="11.28515625" style="61" customWidth="1"/>
    <col min="1758" max="1758" width="0.140625" style="61" customWidth="1"/>
    <col min="1759" max="1759" width="14.85546875" style="61" customWidth="1"/>
    <col min="1760" max="1760" width="8" style="61" customWidth="1"/>
    <col min="1761" max="1761" width="14.140625" style="61" customWidth="1"/>
    <col min="1762" max="1762" width="7.5703125" style="61" customWidth="1"/>
    <col min="1763" max="1763" width="12.85546875" style="61" customWidth="1"/>
    <col min="1764" max="1764" width="7.7109375" style="61" customWidth="1"/>
    <col min="1765" max="1765" width="13.7109375" style="61" customWidth="1"/>
    <col min="1766" max="1766" width="7.7109375" style="61" customWidth="1"/>
    <col min="1767" max="1767" width="14.28515625" style="61" customWidth="1"/>
    <col min="1768" max="2010" width="11.42578125" style="61"/>
    <col min="2011" max="2012" width="11.42578125" style="61" customWidth="1"/>
    <col min="2013" max="2013" width="11.28515625" style="61" customWidth="1"/>
    <col min="2014" max="2014" width="0.140625" style="61" customWidth="1"/>
    <col min="2015" max="2015" width="14.85546875" style="61" customWidth="1"/>
    <col min="2016" max="2016" width="8" style="61" customWidth="1"/>
    <col min="2017" max="2017" width="14.140625" style="61" customWidth="1"/>
    <col min="2018" max="2018" width="7.5703125" style="61" customWidth="1"/>
    <col min="2019" max="2019" width="12.85546875" style="61" customWidth="1"/>
    <col min="2020" max="2020" width="7.7109375" style="61" customWidth="1"/>
    <col min="2021" max="2021" width="13.7109375" style="61" customWidth="1"/>
    <col min="2022" max="2022" width="7.7109375" style="61" customWidth="1"/>
    <col min="2023" max="2023" width="14.28515625" style="61" customWidth="1"/>
    <col min="2024" max="2266" width="11.42578125" style="61"/>
    <col min="2267" max="2268" width="11.42578125" style="61" customWidth="1"/>
    <col min="2269" max="2269" width="11.28515625" style="61" customWidth="1"/>
    <col min="2270" max="2270" width="0.140625" style="61" customWidth="1"/>
    <col min="2271" max="2271" width="14.85546875" style="61" customWidth="1"/>
    <col min="2272" max="2272" width="8" style="61" customWidth="1"/>
    <col min="2273" max="2273" width="14.140625" style="61" customWidth="1"/>
    <col min="2274" max="2274" width="7.5703125" style="61" customWidth="1"/>
    <col min="2275" max="2275" width="12.85546875" style="61" customWidth="1"/>
    <col min="2276" max="2276" width="7.7109375" style="61" customWidth="1"/>
    <col min="2277" max="2277" width="13.7109375" style="61" customWidth="1"/>
    <col min="2278" max="2278" width="7.7109375" style="61" customWidth="1"/>
    <col min="2279" max="2279" width="14.28515625" style="61" customWidth="1"/>
    <col min="2280" max="2522" width="11.42578125" style="61"/>
    <col min="2523" max="2524" width="11.42578125" style="61" customWidth="1"/>
    <col min="2525" max="2525" width="11.28515625" style="61" customWidth="1"/>
    <col min="2526" max="2526" width="0.140625" style="61" customWidth="1"/>
    <col min="2527" max="2527" width="14.85546875" style="61" customWidth="1"/>
    <col min="2528" max="2528" width="8" style="61" customWidth="1"/>
    <col min="2529" max="2529" width="14.140625" style="61" customWidth="1"/>
    <col min="2530" max="2530" width="7.5703125" style="61" customWidth="1"/>
    <col min="2531" max="2531" width="12.85546875" style="61" customWidth="1"/>
    <col min="2532" max="2532" width="7.7109375" style="61" customWidth="1"/>
    <col min="2533" max="2533" width="13.7109375" style="61" customWidth="1"/>
    <col min="2534" max="2534" width="7.7109375" style="61" customWidth="1"/>
    <col min="2535" max="2535" width="14.28515625" style="61" customWidth="1"/>
    <col min="2536" max="2778" width="11.42578125" style="61"/>
    <col min="2779" max="2780" width="11.42578125" style="61" customWidth="1"/>
    <col min="2781" max="2781" width="11.28515625" style="61" customWidth="1"/>
    <col min="2782" max="2782" width="0.140625" style="61" customWidth="1"/>
    <col min="2783" max="2783" width="14.85546875" style="61" customWidth="1"/>
    <col min="2784" max="2784" width="8" style="61" customWidth="1"/>
    <col min="2785" max="2785" width="14.140625" style="61" customWidth="1"/>
    <col min="2786" max="2786" width="7.5703125" style="61" customWidth="1"/>
    <col min="2787" max="2787" width="12.85546875" style="61" customWidth="1"/>
    <col min="2788" max="2788" width="7.7109375" style="61" customWidth="1"/>
    <col min="2789" max="2789" width="13.7109375" style="61" customWidth="1"/>
    <col min="2790" max="2790" width="7.7109375" style="61" customWidth="1"/>
    <col min="2791" max="2791" width="14.28515625" style="61" customWidth="1"/>
    <col min="2792" max="3034" width="11.42578125" style="61"/>
    <col min="3035" max="3036" width="11.42578125" style="61" customWidth="1"/>
    <col min="3037" max="3037" width="11.28515625" style="61" customWidth="1"/>
    <col min="3038" max="3038" width="0.140625" style="61" customWidth="1"/>
    <col min="3039" max="3039" width="14.85546875" style="61" customWidth="1"/>
    <col min="3040" max="3040" width="8" style="61" customWidth="1"/>
    <col min="3041" max="3041" width="14.140625" style="61" customWidth="1"/>
    <col min="3042" max="3042" width="7.5703125" style="61" customWidth="1"/>
    <col min="3043" max="3043" width="12.85546875" style="61" customWidth="1"/>
    <col min="3044" max="3044" width="7.7109375" style="61" customWidth="1"/>
    <col min="3045" max="3045" width="13.7109375" style="61" customWidth="1"/>
    <col min="3046" max="3046" width="7.7109375" style="61" customWidth="1"/>
    <col min="3047" max="3047" width="14.28515625" style="61" customWidth="1"/>
    <col min="3048" max="3290" width="11.42578125" style="61"/>
    <col min="3291" max="3292" width="11.42578125" style="61" customWidth="1"/>
    <col min="3293" max="3293" width="11.28515625" style="61" customWidth="1"/>
    <col min="3294" max="3294" width="0.140625" style="61" customWidth="1"/>
    <col min="3295" max="3295" width="14.85546875" style="61" customWidth="1"/>
    <col min="3296" max="3296" width="8" style="61" customWidth="1"/>
    <col min="3297" max="3297" width="14.140625" style="61" customWidth="1"/>
    <col min="3298" max="3298" width="7.5703125" style="61" customWidth="1"/>
    <col min="3299" max="3299" width="12.85546875" style="61" customWidth="1"/>
    <col min="3300" max="3300" width="7.7109375" style="61" customWidth="1"/>
    <col min="3301" max="3301" width="13.7109375" style="61" customWidth="1"/>
    <col min="3302" max="3302" width="7.7109375" style="61" customWidth="1"/>
    <col min="3303" max="3303" width="14.28515625" style="61" customWidth="1"/>
    <col min="3304" max="3546" width="11.42578125" style="61"/>
    <col min="3547" max="3548" width="11.42578125" style="61" customWidth="1"/>
    <col min="3549" max="3549" width="11.28515625" style="61" customWidth="1"/>
    <col min="3550" max="3550" width="0.140625" style="61" customWidth="1"/>
    <col min="3551" max="3551" width="14.85546875" style="61" customWidth="1"/>
    <col min="3552" max="3552" width="8" style="61" customWidth="1"/>
    <col min="3553" max="3553" width="14.140625" style="61" customWidth="1"/>
    <col min="3554" max="3554" width="7.5703125" style="61" customWidth="1"/>
    <col min="3555" max="3555" width="12.85546875" style="61" customWidth="1"/>
    <col min="3556" max="3556" width="7.7109375" style="61" customWidth="1"/>
    <col min="3557" max="3557" width="13.7109375" style="61" customWidth="1"/>
    <col min="3558" max="3558" width="7.7109375" style="61" customWidth="1"/>
    <col min="3559" max="3559" width="14.28515625" style="61" customWidth="1"/>
    <col min="3560" max="3802" width="11.42578125" style="61"/>
    <col min="3803" max="3804" width="11.42578125" style="61" customWidth="1"/>
    <col min="3805" max="3805" width="11.28515625" style="61" customWidth="1"/>
    <col min="3806" max="3806" width="0.140625" style="61" customWidth="1"/>
    <col min="3807" max="3807" width="14.85546875" style="61" customWidth="1"/>
    <col min="3808" max="3808" width="8" style="61" customWidth="1"/>
    <col min="3809" max="3809" width="14.140625" style="61" customWidth="1"/>
    <col min="3810" max="3810" width="7.5703125" style="61" customWidth="1"/>
    <col min="3811" max="3811" width="12.85546875" style="61" customWidth="1"/>
    <col min="3812" max="3812" width="7.7109375" style="61" customWidth="1"/>
    <col min="3813" max="3813" width="13.7109375" style="61" customWidth="1"/>
    <col min="3814" max="3814" width="7.7109375" style="61" customWidth="1"/>
    <col min="3815" max="3815" width="14.28515625" style="61" customWidth="1"/>
    <col min="3816" max="4058" width="11.42578125" style="61"/>
    <col min="4059" max="4060" width="11.42578125" style="61" customWidth="1"/>
    <col min="4061" max="4061" width="11.28515625" style="61" customWidth="1"/>
    <col min="4062" max="4062" width="0.140625" style="61" customWidth="1"/>
    <col min="4063" max="4063" width="14.85546875" style="61" customWidth="1"/>
    <col min="4064" max="4064" width="8" style="61" customWidth="1"/>
    <col min="4065" max="4065" width="14.140625" style="61" customWidth="1"/>
    <col min="4066" max="4066" width="7.5703125" style="61" customWidth="1"/>
    <col min="4067" max="4067" width="12.85546875" style="61" customWidth="1"/>
    <col min="4068" max="4068" width="7.7109375" style="61" customWidth="1"/>
    <col min="4069" max="4069" width="13.7109375" style="61" customWidth="1"/>
    <col min="4070" max="4070" width="7.7109375" style="61" customWidth="1"/>
    <col min="4071" max="4071" width="14.28515625" style="61" customWidth="1"/>
    <col min="4072" max="4314" width="11.42578125" style="61"/>
    <col min="4315" max="4316" width="11.42578125" style="61" customWidth="1"/>
    <col min="4317" max="4317" width="11.28515625" style="61" customWidth="1"/>
    <col min="4318" max="4318" width="0.140625" style="61" customWidth="1"/>
    <col min="4319" max="4319" width="14.85546875" style="61" customWidth="1"/>
    <col min="4320" max="4320" width="8" style="61" customWidth="1"/>
    <col min="4321" max="4321" width="14.140625" style="61" customWidth="1"/>
    <col min="4322" max="4322" width="7.5703125" style="61" customWidth="1"/>
    <col min="4323" max="4323" width="12.85546875" style="61" customWidth="1"/>
    <col min="4324" max="4324" width="7.7109375" style="61" customWidth="1"/>
    <col min="4325" max="4325" width="13.7109375" style="61" customWidth="1"/>
    <col min="4326" max="4326" width="7.7109375" style="61" customWidth="1"/>
    <col min="4327" max="4327" width="14.28515625" style="61" customWidth="1"/>
    <col min="4328" max="4570" width="11.42578125" style="61"/>
    <col min="4571" max="4572" width="11.42578125" style="61" customWidth="1"/>
    <col min="4573" max="4573" width="11.28515625" style="61" customWidth="1"/>
    <col min="4574" max="4574" width="0.140625" style="61" customWidth="1"/>
    <col min="4575" max="4575" width="14.85546875" style="61" customWidth="1"/>
    <col min="4576" max="4576" width="8" style="61" customWidth="1"/>
    <col min="4577" max="4577" width="14.140625" style="61" customWidth="1"/>
    <col min="4578" max="4578" width="7.5703125" style="61" customWidth="1"/>
    <col min="4579" max="4579" width="12.85546875" style="61" customWidth="1"/>
    <col min="4580" max="4580" width="7.7109375" style="61" customWidth="1"/>
    <col min="4581" max="4581" width="13.7109375" style="61" customWidth="1"/>
    <col min="4582" max="4582" width="7.7109375" style="61" customWidth="1"/>
    <col min="4583" max="4583" width="14.28515625" style="61" customWidth="1"/>
    <col min="4584" max="4826" width="11.42578125" style="61"/>
    <col min="4827" max="4828" width="11.42578125" style="61" customWidth="1"/>
    <col min="4829" max="4829" width="11.28515625" style="61" customWidth="1"/>
    <col min="4830" max="4830" width="0.140625" style="61" customWidth="1"/>
    <col min="4831" max="4831" width="14.85546875" style="61" customWidth="1"/>
    <col min="4832" max="4832" width="8" style="61" customWidth="1"/>
    <col min="4833" max="4833" width="14.140625" style="61" customWidth="1"/>
    <col min="4834" max="4834" width="7.5703125" style="61" customWidth="1"/>
    <col min="4835" max="4835" width="12.85546875" style="61" customWidth="1"/>
    <col min="4836" max="4836" width="7.7109375" style="61" customWidth="1"/>
    <col min="4837" max="4837" width="13.7109375" style="61" customWidth="1"/>
    <col min="4838" max="4838" width="7.7109375" style="61" customWidth="1"/>
    <col min="4839" max="4839" width="14.28515625" style="61" customWidth="1"/>
    <col min="4840" max="5082" width="11.42578125" style="61"/>
    <col min="5083" max="5084" width="11.42578125" style="61" customWidth="1"/>
    <col min="5085" max="5085" width="11.28515625" style="61" customWidth="1"/>
    <col min="5086" max="5086" width="0.140625" style="61" customWidth="1"/>
    <col min="5087" max="5087" width="14.85546875" style="61" customWidth="1"/>
    <col min="5088" max="5088" width="8" style="61" customWidth="1"/>
    <col min="5089" max="5089" width="14.140625" style="61" customWidth="1"/>
    <col min="5090" max="5090" width="7.5703125" style="61" customWidth="1"/>
    <col min="5091" max="5091" width="12.85546875" style="61" customWidth="1"/>
    <col min="5092" max="5092" width="7.7109375" style="61" customWidth="1"/>
    <col min="5093" max="5093" width="13.7109375" style="61" customWidth="1"/>
    <col min="5094" max="5094" width="7.7109375" style="61" customWidth="1"/>
    <col min="5095" max="5095" width="14.28515625" style="61" customWidth="1"/>
    <col min="5096" max="5338" width="11.42578125" style="61"/>
    <col min="5339" max="5340" width="11.42578125" style="61" customWidth="1"/>
    <col min="5341" max="5341" width="11.28515625" style="61" customWidth="1"/>
    <col min="5342" max="5342" width="0.140625" style="61" customWidth="1"/>
    <col min="5343" max="5343" width="14.85546875" style="61" customWidth="1"/>
    <col min="5344" max="5344" width="8" style="61" customWidth="1"/>
    <col min="5345" max="5345" width="14.140625" style="61" customWidth="1"/>
    <col min="5346" max="5346" width="7.5703125" style="61" customWidth="1"/>
    <col min="5347" max="5347" width="12.85546875" style="61" customWidth="1"/>
    <col min="5348" max="5348" width="7.7109375" style="61" customWidth="1"/>
    <col min="5349" max="5349" width="13.7109375" style="61" customWidth="1"/>
    <col min="5350" max="5350" width="7.7109375" style="61" customWidth="1"/>
    <col min="5351" max="5351" width="14.28515625" style="61" customWidth="1"/>
    <col min="5352" max="5594" width="11.42578125" style="61"/>
    <col min="5595" max="5596" width="11.42578125" style="61" customWidth="1"/>
    <col min="5597" max="5597" width="11.28515625" style="61" customWidth="1"/>
    <col min="5598" max="5598" width="0.140625" style="61" customWidth="1"/>
    <col min="5599" max="5599" width="14.85546875" style="61" customWidth="1"/>
    <col min="5600" max="5600" width="8" style="61" customWidth="1"/>
    <col min="5601" max="5601" width="14.140625" style="61" customWidth="1"/>
    <col min="5602" max="5602" width="7.5703125" style="61" customWidth="1"/>
    <col min="5603" max="5603" width="12.85546875" style="61" customWidth="1"/>
    <col min="5604" max="5604" width="7.7109375" style="61" customWidth="1"/>
    <col min="5605" max="5605" width="13.7109375" style="61" customWidth="1"/>
    <col min="5606" max="5606" width="7.7109375" style="61" customWidth="1"/>
    <col min="5607" max="5607" width="14.28515625" style="61" customWidth="1"/>
    <col min="5608" max="5850" width="11.42578125" style="61"/>
    <col min="5851" max="5852" width="11.42578125" style="61" customWidth="1"/>
    <col min="5853" max="5853" width="11.28515625" style="61" customWidth="1"/>
    <col min="5854" max="5854" width="0.140625" style="61" customWidth="1"/>
    <col min="5855" max="5855" width="14.85546875" style="61" customWidth="1"/>
    <col min="5856" max="5856" width="8" style="61" customWidth="1"/>
    <col min="5857" max="5857" width="14.140625" style="61" customWidth="1"/>
    <col min="5858" max="5858" width="7.5703125" style="61" customWidth="1"/>
    <col min="5859" max="5859" width="12.85546875" style="61" customWidth="1"/>
    <col min="5860" max="5860" width="7.7109375" style="61" customWidth="1"/>
    <col min="5861" max="5861" width="13.7109375" style="61" customWidth="1"/>
    <col min="5862" max="5862" width="7.7109375" style="61" customWidth="1"/>
    <col min="5863" max="5863" width="14.28515625" style="61" customWidth="1"/>
    <col min="5864" max="6106" width="11.42578125" style="61"/>
    <col min="6107" max="6108" width="11.42578125" style="61" customWidth="1"/>
    <col min="6109" max="6109" width="11.28515625" style="61" customWidth="1"/>
    <col min="6110" max="6110" width="0.140625" style="61" customWidth="1"/>
    <col min="6111" max="6111" width="14.85546875" style="61" customWidth="1"/>
    <col min="6112" max="6112" width="8" style="61" customWidth="1"/>
    <col min="6113" max="6113" width="14.140625" style="61" customWidth="1"/>
    <col min="6114" max="6114" width="7.5703125" style="61" customWidth="1"/>
    <col min="6115" max="6115" width="12.85546875" style="61" customWidth="1"/>
    <col min="6116" max="6116" width="7.7109375" style="61" customWidth="1"/>
    <col min="6117" max="6117" width="13.7109375" style="61" customWidth="1"/>
    <col min="6118" max="6118" width="7.7109375" style="61" customWidth="1"/>
    <col min="6119" max="6119" width="14.28515625" style="61" customWidth="1"/>
    <col min="6120" max="6362" width="11.42578125" style="61"/>
    <col min="6363" max="6364" width="11.42578125" style="61" customWidth="1"/>
    <col min="6365" max="6365" width="11.28515625" style="61" customWidth="1"/>
    <col min="6366" max="6366" width="0.140625" style="61" customWidth="1"/>
    <col min="6367" max="6367" width="14.85546875" style="61" customWidth="1"/>
    <col min="6368" max="6368" width="8" style="61" customWidth="1"/>
    <col min="6369" max="6369" width="14.140625" style="61" customWidth="1"/>
    <col min="6370" max="6370" width="7.5703125" style="61" customWidth="1"/>
    <col min="6371" max="6371" width="12.85546875" style="61" customWidth="1"/>
    <col min="6372" max="6372" width="7.7109375" style="61" customWidth="1"/>
    <col min="6373" max="6373" width="13.7109375" style="61" customWidth="1"/>
    <col min="6374" max="6374" width="7.7109375" style="61" customWidth="1"/>
    <col min="6375" max="6375" width="14.28515625" style="61" customWidth="1"/>
    <col min="6376" max="6618" width="11.42578125" style="61"/>
    <col min="6619" max="6620" width="11.42578125" style="61" customWidth="1"/>
    <col min="6621" max="6621" width="11.28515625" style="61" customWidth="1"/>
    <col min="6622" max="6622" width="0.140625" style="61" customWidth="1"/>
    <col min="6623" max="6623" width="14.85546875" style="61" customWidth="1"/>
    <col min="6624" max="6624" width="8" style="61" customWidth="1"/>
    <col min="6625" max="6625" width="14.140625" style="61" customWidth="1"/>
    <col min="6626" max="6626" width="7.5703125" style="61" customWidth="1"/>
    <col min="6627" max="6627" width="12.85546875" style="61" customWidth="1"/>
    <col min="6628" max="6628" width="7.7109375" style="61" customWidth="1"/>
    <col min="6629" max="6629" width="13.7109375" style="61" customWidth="1"/>
    <col min="6630" max="6630" width="7.7109375" style="61" customWidth="1"/>
    <col min="6631" max="6631" width="14.28515625" style="61" customWidth="1"/>
    <col min="6632" max="6874" width="11.42578125" style="61"/>
    <col min="6875" max="6876" width="11.42578125" style="61" customWidth="1"/>
    <col min="6877" max="6877" width="11.28515625" style="61" customWidth="1"/>
    <col min="6878" max="6878" width="0.140625" style="61" customWidth="1"/>
    <col min="6879" max="6879" width="14.85546875" style="61" customWidth="1"/>
    <col min="6880" max="6880" width="8" style="61" customWidth="1"/>
    <col min="6881" max="6881" width="14.140625" style="61" customWidth="1"/>
    <col min="6882" max="6882" width="7.5703125" style="61" customWidth="1"/>
    <col min="6883" max="6883" width="12.85546875" style="61" customWidth="1"/>
    <col min="6884" max="6884" width="7.7109375" style="61" customWidth="1"/>
    <col min="6885" max="6885" width="13.7109375" style="61" customWidth="1"/>
    <col min="6886" max="6886" width="7.7109375" style="61" customWidth="1"/>
    <col min="6887" max="6887" width="14.28515625" style="61" customWidth="1"/>
    <col min="6888" max="7130" width="11.42578125" style="61"/>
    <col min="7131" max="7132" width="11.42578125" style="61" customWidth="1"/>
    <col min="7133" max="7133" width="11.28515625" style="61" customWidth="1"/>
    <col min="7134" max="7134" width="0.140625" style="61" customWidth="1"/>
    <col min="7135" max="7135" width="14.85546875" style="61" customWidth="1"/>
    <col min="7136" max="7136" width="8" style="61" customWidth="1"/>
    <col min="7137" max="7137" width="14.140625" style="61" customWidth="1"/>
    <col min="7138" max="7138" width="7.5703125" style="61" customWidth="1"/>
    <col min="7139" max="7139" width="12.85546875" style="61" customWidth="1"/>
    <col min="7140" max="7140" width="7.7109375" style="61" customWidth="1"/>
    <col min="7141" max="7141" width="13.7109375" style="61" customWidth="1"/>
    <col min="7142" max="7142" width="7.7109375" style="61" customWidth="1"/>
    <col min="7143" max="7143" width="14.28515625" style="61" customWidth="1"/>
    <col min="7144" max="7386" width="11.42578125" style="61"/>
    <col min="7387" max="7388" width="11.42578125" style="61" customWidth="1"/>
    <col min="7389" max="7389" width="11.28515625" style="61" customWidth="1"/>
    <col min="7390" max="7390" width="0.140625" style="61" customWidth="1"/>
    <col min="7391" max="7391" width="14.85546875" style="61" customWidth="1"/>
    <col min="7392" max="7392" width="8" style="61" customWidth="1"/>
    <col min="7393" max="7393" width="14.140625" style="61" customWidth="1"/>
    <col min="7394" max="7394" width="7.5703125" style="61" customWidth="1"/>
    <col min="7395" max="7395" width="12.85546875" style="61" customWidth="1"/>
    <col min="7396" max="7396" width="7.7109375" style="61" customWidth="1"/>
    <col min="7397" max="7397" width="13.7109375" style="61" customWidth="1"/>
    <col min="7398" max="7398" width="7.7109375" style="61" customWidth="1"/>
    <col min="7399" max="7399" width="14.28515625" style="61" customWidth="1"/>
    <col min="7400" max="7642" width="11.42578125" style="61"/>
    <col min="7643" max="7644" width="11.42578125" style="61" customWidth="1"/>
    <col min="7645" max="7645" width="11.28515625" style="61" customWidth="1"/>
    <col min="7646" max="7646" width="0.140625" style="61" customWidth="1"/>
    <col min="7647" max="7647" width="14.85546875" style="61" customWidth="1"/>
    <col min="7648" max="7648" width="8" style="61" customWidth="1"/>
    <col min="7649" max="7649" width="14.140625" style="61" customWidth="1"/>
    <col min="7650" max="7650" width="7.5703125" style="61" customWidth="1"/>
    <col min="7651" max="7651" width="12.85546875" style="61" customWidth="1"/>
    <col min="7652" max="7652" width="7.7109375" style="61" customWidth="1"/>
    <col min="7653" max="7653" width="13.7109375" style="61" customWidth="1"/>
    <col min="7654" max="7654" width="7.7109375" style="61" customWidth="1"/>
    <col min="7655" max="7655" width="14.28515625" style="61" customWidth="1"/>
    <col min="7656" max="7898" width="11.42578125" style="61"/>
    <col min="7899" max="7900" width="11.42578125" style="61" customWidth="1"/>
    <col min="7901" max="7901" width="11.28515625" style="61" customWidth="1"/>
    <col min="7902" max="7902" width="0.140625" style="61" customWidth="1"/>
    <col min="7903" max="7903" width="14.85546875" style="61" customWidth="1"/>
    <col min="7904" max="7904" width="8" style="61" customWidth="1"/>
    <col min="7905" max="7905" width="14.140625" style="61" customWidth="1"/>
    <col min="7906" max="7906" width="7.5703125" style="61" customWidth="1"/>
    <col min="7907" max="7907" width="12.85546875" style="61" customWidth="1"/>
    <col min="7908" max="7908" width="7.7109375" style="61" customWidth="1"/>
    <col min="7909" max="7909" width="13.7109375" style="61" customWidth="1"/>
    <col min="7910" max="7910" width="7.7109375" style="61" customWidth="1"/>
    <col min="7911" max="7911" width="14.28515625" style="61" customWidth="1"/>
    <col min="7912" max="8154" width="11.42578125" style="61"/>
    <col min="8155" max="8156" width="11.42578125" style="61" customWidth="1"/>
    <col min="8157" max="8157" width="11.28515625" style="61" customWidth="1"/>
    <col min="8158" max="8158" width="0.140625" style="61" customWidth="1"/>
    <col min="8159" max="8159" width="14.85546875" style="61" customWidth="1"/>
    <col min="8160" max="8160" width="8" style="61" customWidth="1"/>
    <col min="8161" max="8161" width="14.140625" style="61" customWidth="1"/>
    <col min="8162" max="8162" width="7.5703125" style="61" customWidth="1"/>
    <col min="8163" max="8163" width="12.85546875" style="61" customWidth="1"/>
    <col min="8164" max="8164" width="7.7109375" style="61" customWidth="1"/>
    <col min="8165" max="8165" width="13.7109375" style="61" customWidth="1"/>
    <col min="8166" max="8166" width="7.7109375" style="61" customWidth="1"/>
    <col min="8167" max="8167" width="14.28515625" style="61" customWidth="1"/>
    <col min="8168" max="8410" width="11.42578125" style="61"/>
    <col min="8411" max="8412" width="11.42578125" style="61" customWidth="1"/>
    <col min="8413" max="8413" width="11.28515625" style="61" customWidth="1"/>
    <col min="8414" max="8414" width="0.140625" style="61" customWidth="1"/>
    <col min="8415" max="8415" width="14.85546875" style="61" customWidth="1"/>
    <col min="8416" max="8416" width="8" style="61" customWidth="1"/>
    <col min="8417" max="8417" width="14.140625" style="61" customWidth="1"/>
    <col min="8418" max="8418" width="7.5703125" style="61" customWidth="1"/>
    <col min="8419" max="8419" width="12.85546875" style="61" customWidth="1"/>
    <col min="8420" max="8420" width="7.7109375" style="61" customWidth="1"/>
    <col min="8421" max="8421" width="13.7109375" style="61" customWidth="1"/>
    <col min="8422" max="8422" width="7.7109375" style="61" customWidth="1"/>
    <col min="8423" max="8423" width="14.28515625" style="61" customWidth="1"/>
    <col min="8424" max="8666" width="11.42578125" style="61"/>
    <col min="8667" max="8668" width="11.42578125" style="61" customWidth="1"/>
    <col min="8669" max="8669" width="11.28515625" style="61" customWidth="1"/>
    <col min="8670" max="8670" width="0.140625" style="61" customWidth="1"/>
    <col min="8671" max="8671" width="14.85546875" style="61" customWidth="1"/>
    <col min="8672" max="8672" width="8" style="61" customWidth="1"/>
    <col min="8673" max="8673" width="14.140625" style="61" customWidth="1"/>
    <col min="8674" max="8674" width="7.5703125" style="61" customWidth="1"/>
    <col min="8675" max="8675" width="12.85546875" style="61" customWidth="1"/>
    <col min="8676" max="8676" width="7.7109375" style="61" customWidth="1"/>
    <col min="8677" max="8677" width="13.7109375" style="61" customWidth="1"/>
    <col min="8678" max="8678" width="7.7109375" style="61" customWidth="1"/>
    <col min="8679" max="8679" width="14.28515625" style="61" customWidth="1"/>
    <col min="8680" max="8922" width="11.42578125" style="61"/>
    <col min="8923" max="8924" width="11.42578125" style="61" customWidth="1"/>
    <col min="8925" max="8925" width="11.28515625" style="61" customWidth="1"/>
    <col min="8926" max="8926" width="0.140625" style="61" customWidth="1"/>
    <col min="8927" max="8927" width="14.85546875" style="61" customWidth="1"/>
    <col min="8928" max="8928" width="8" style="61" customWidth="1"/>
    <col min="8929" max="8929" width="14.140625" style="61" customWidth="1"/>
    <col min="8930" max="8930" width="7.5703125" style="61" customWidth="1"/>
    <col min="8931" max="8931" width="12.85546875" style="61" customWidth="1"/>
    <col min="8932" max="8932" width="7.7109375" style="61" customWidth="1"/>
    <col min="8933" max="8933" width="13.7109375" style="61" customWidth="1"/>
    <col min="8934" max="8934" width="7.7109375" style="61" customWidth="1"/>
    <col min="8935" max="8935" width="14.28515625" style="61" customWidth="1"/>
    <col min="8936" max="9178" width="11.42578125" style="61"/>
    <col min="9179" max="9180" width="11.42578125" style="61" customWidth="1"/>
    <col min="9181" max="9181" width="11.28515625" style="61" customWidth="1"/>
    <col min="9182" max="9182" width="0.140625" style="61" customWidth="1"/>
    <col min="9183" max="9183" width="14.85546875" style="61" customWidth="1"/>
    <col min="9184" max="9184" width="8" style="61" customWidth="1"/>
    <col min="9185" max="9185" width="14.140625" style="61" customWidth="1"/>
    <col min="9186" max="9186" width="7.5703125" style="61" customWidth="1"/>
    <col min="9187" max="9187" width="12.85546875" style="61" customWidth="1"/>
    <col min="9188" max="9188" width="7.7109375" style="61" customWidth="1"/>
    <col min="9189" max="9189" width="13.7109375" style="61" customWidth="1"/>
    <col min="9190" max="9190" width="7.7109375" style="61" customWidth="1"/>
    <col min="9191" max="9191" width="14.28515625" style="61" customWidth="1"/>
    <col min="9192" max="9434" width="11.42578125" style="61"/>
    <col min="9435" max="9436" width="11.42578125" style="61" customWidth="1"/>
    <col min="9437" max="9437" width="11.28515625" style="61" customWidth="1"/>
    <col min="9438" max="9438" width="0.140625" style="61" customWidth="1"/>
    <col min="9439" max="9439" width="14.85546875" style="61" customWidth="1"/>
    <col min="9440" max="9440" width="8" style="61" customWidth="1"/>
    <col min="9441" max="9441" width="14.140625" style="61" customWidth="1"/>
    <col min="9442" max="9442" width="7.5703125" style="61" customWidth="1"/>
    <col min="9443" max="9443" width="12.85546875" style="61" customWidth="1"/>
    <col min="9444" max="9444" width="7.7109375" style="61" customWidth="1"/>
    <col min="9445" max="9445" width="13.7109375" style="61" customWidth="1"/>
    <col min="9446" max="9446" width="7.7109375" style="61" customWidth="1"/>
    <col min="9447" max="9447" width="14.28515625" style="61" customWidth="1"/>
    <col min="9448" max="9690" width="11.42578125" style="61"/>
    <col min="9691" max="9692" width="11.42578125" style="61" customWidth="1"/>
    <col min="9693" max="9693" width="11.28515625" style="61" customWidth="1"/>
    <col min="9694" max="9694" width="0.140625" style="61" customWidth="1"/>
    <col min="9695" max="9695" width="14.85546875" style="61" customWidth="1"/>
    <col min="9696" max="9696" width="8" style="61" customWidth="1"/>
    <col min="9697" max="9697" width="14.140625" style="61" customWidth="1"/>
    <col min="9698" max="9698" width="7.5703125" style="61" customWidth="1"/>
    <col min="9699" max="9699" width="12.85546875" style="61" customWidth="1"/>
    <col min="9700" max="9700" width="7.7109375" style="61" customWidth="1"/>
    <col min="9701" max="9701" width="13.7109375" style="61" customWidth="1"/>
    <col min="9702" max="9702" width="7.7109375" style="61" customWidth="1"/>
    <col min="9703" max="9703" width="14.28515625" style="61" customWidth="1"/>
    <col min="9704" max="9946" width="11.42578125" style="61"/>
    <col min="9947" max="9948" width="11.42578125" style="61" customWidth="1"/>
    <col min="9949" max="9949" width="11.28515625" style="61" customWidth="1"/>
    <col min="9950" max="9950" width="0.140625" style="61" customWidth="1"/>
    <col min="9951" max="9951" width="14.85546875" style="61" customWidth="1"/>
    <col min="9952" max="9952" width="8" style="61" customWidth="1"/>
    <col min="9953" max="9953" width="14.140625" style="61" customWidth="1"/>
    <col min="9954" max="9954" width="7.5703125" style="61" customWidth="1"/>
    <col min="9955" max="9955" width="12.85546875" style="61" customWidth="1"/>
    <col min="9956" max="9956" width="7.7109375" style="61" customWidth="1"/>
    <col min="9957" max="9957" width="13.7109375" style="61" customWidth="1"/>
    <col min="9958" max="9958" width="7.7109375" style="61" customWidth="1"/>
    <col min="9959" max="9959" width="14.28515625" style="61" customWidth="1"/>
    <col min="9960" max="10202" width="11.42578125" style="61"/>
    <col min="10203" max="10204" width="11.42578125" style="61" customWidth="1"/>
    <col min="10205" max="10205" width="11.28515625" style="61" customWidth="1"/>
    <col min="10206" max="10206" width="0.140625" style="61" customWidth="1"/>
    <col min="10207" max="10207" width="14.85546875" style="61" customWidth="1"/>
    <col min="10208" max="10208" width="8" style="61" customWidth="1"/>
    <col min="10209" max="10209" width="14.140625" style="61" customWidth="1"/>
    <col min="10210" max="10210" width="7.5703125" style="61" customWidth="1"/>
    <col min="10211" max="10211" width="12.85546875" style="61" customWidth="1"/>
    <col min="10212" max="10212" width="7.7109375" style="61" customWidth="1"/>
    <col min="10213" max="10213" width="13.7109375" style="61" customWidth="1"/>
    <col min="10214" max="10214" width="7.7109375" style="61" customWidth="1"/>
    <col min="10215" max="10215" width="14.28515625" style="61" customWidth="1"/>
    <col min="10216" max="10458" width="11.42578125" style="61"/>
    <col min="10459" max="10460" width="11.42578125" style="61" customWidth="1"/>
    <col min="10461" max="10461" width="11.28515625" style="61" customWidth="1"/>
    <col min="10462" max="10462" width="0.140625" style="61" customWidth="1"/>
    <col min="10463" max="10463" width="14.85546875" style="61" customWidth="1"/>
    <col min="10464" max="10464" width="8" style="61" customWidth="1"/>
    <col min="10465" max="10465" width="14.140625" style="61" customWidth="1"/>
    <col min="10466" max="10466" width="7.5703125" style="61" customWidth="1"/>
    <col min="10467" max="10467" width="12.85546875" style="61" customWidth="1"/>
    <col min="10468" max="10468" width="7.7109375" style="61" customWidth="1"/>
    <col min="10469" max="10469" width="13.7109375" style="61" customWidth="1"/>
    <col min="10470" max="10470" width="7.7109375" style="61" customWidth="1"/>
    <col min="10471" max="10471" width="14.28515625" style="61" customWidth="1"/>
    <col min="10472" max="10714" width="11.42578125" style="61"/>
    <col min="10715" max="10716" width="11.42578125" style="61" customWidth="1"/>
    <col min="10717" max="10717" width="11.28515625" style="61" customWidth="1"/>
    <col min="10718" max="10718" width="0.140625" style="61" customWidth="1"/>
    <col min="10719" max="10719" width="14.85546875" style="61" customWidth="1"/>
    <col min="10720" max="10720" width="8" style="61" customWidth="1"/>
    <col min="10721" max="10721" width="14.140625" style="61" customWidth="1"/>
    <col min="10722" max="10722" width="7.5703125" style="61" customWidth="1"/>
    <col min="10723" max="10723" width="12.85546875" style="61" customWidth="1"/>
    <col min="10724" max="10724" width="7.7109375" style="61" customWidth="1"/>
    <col min="10725" max="10725" width="13.7109375" style="61" customWidth="1"/>
    <col min="10726" max="10726" width="7.7109375" style="61" customWidth="1"/>
    <col min="10727" max="10727" width="14.28515625" style="61" customWidth="1"/>
    <col min="10728" max="10970" width="11.42578125" style="61"/>
    <col min="10971" max="10972" width="11.42578125" style="61" customWidth="1"/>
    <col min="10973" max="10973" width="11.28515625" style="61" customWidth="1"/>
    <col min="10974" max="10974" width="0.140625" style="61" customWidth="1"/>
    <col min="10975" max="10975" width="14.85546875" style="61" customWidth="1"/>
    <col min="10976" max="10976" width="8" style="61" customWidth="1"/>
    <col min="10977" max="10977" width="14.140625" style="61" customWidth="1"/>
    <col min="10978" max="10978" width="7.5703125" style="61" customWidth="1"/>
    <col min="10979" max="10979" width="12.85546875" style="61" customWidth="1"/>
    <col min="10980" max="10980" width="7.7109375" style="61" customWidth="1"/>
    <col min="10981" max="10981" width="13.7109375" style="61" customWidth="1"/>
    <col min="10982" max="10982" width="7.7109375" style="61" customWidth="1"/>
    <col min="10983" max="10983" width="14.28515625" style="61" customWidth="1"/>
    <col min="10984" max="11226" width="11.42578125" style="61"/>
    <col min="11227" max="11228" width="11.42578125" style="61" customWidth="1"/>
    <col min="11229" max="11229" width="11.28515625" style="61" customWidth="1"/>
    <col min="11230" max="11230" width="0.140625" style="61" customWidth="1"/>
    <col min="11231" max="11231" width="14.85546875" style="61" customWidth="1"/>
    <col min="11232" max="11232" width="8" style="61" customWidth="1"/>
    <col min="11233" max="11233" width="14.140625" style="61" customWidth="1"/>
    <col min="11234" max="11234" width="7.5703125" style="61" customWidth="1"/>
    <col min="11235" max="11235" width="12.85546875" style="61" customWidth="1"/>
    <col min="11236" max="11236" width="7.7109375" style="61" customWidth="1"/>
    <col min="11237" max="11237" width="13.7109375" style="61" customWidth="1"/>
    <col min="11238" max="11238" width="7.7109375" style="61" customWidth="1"/>
    <col min="11239" max="11239" width="14.28515625" style="61" customWidth="1"/>
    <col min="11240" max="11482" width="11.42578125" style="61"/>
    <col min="11483" max="11484" width="11.42578125" style="61" customWidth="1"/>
    <col min="11485" max="11485" width="11.28515625" style="61" customWidth="1"/>
    <col min="11486" max="11486" width="0.140625" style="61" customWidth="1"/>
    <col min="11487" max="11487" width="14.85546875" style="61" customWidth="1"/>
    <col min="11488" max="11488" width="8" style="61" customWidth="1"/>
    <col min="11489" max="11489" width="14.140625" style="61" customWidth="1"/>
    <col min="11490" max="11490" width="7.5703125" style="61" customWidth="1"/>
    <col min="11491" max="11491" width="12.85546875" style="61" customWidth="1"/>
    <col min="11492" max="11492" width="7.7109375" style="61" customWidth="1"/>
    <col min="11493" max="11493" width="13.7109375" style="61" customWidth="1"/>
    <col min="11494" max="11494" width="7.7109375" style="61" customWidth="1"/>
    <col min="11495" max="11495" width="14.28515625" style="61" customWidth="1"/>
    <col min="11496" max="11738" width="11.42578125" style="61"/>
    <col min="11739" max="11740" width="11.42578125" style="61" customWidth="1"/>
    <col min="11741" max="11741" width="11.28515625" style="61" customWidth="1"/>
    <col min="11742" max="11742" width="0.140625" style="61" customWidth="1"/>
    <col min="11743" max="11743" width="14.85546875" style="61" customWidth="1"/>
    <col min="11744" max="11744" width="8" style="61" customWidth="1"/>
    <col min="11745" max="11745" width="14.140625" style="61" customWidth="1"/>
    <col min="11746" max="11746" width="7.5703125" style="61" customWidth="1"/>
    <col min="11747" max="11747" width="12.85546875" style="61" customWidth="1"/>
    <col min="11748" max="11748" width="7.7109375" style="61" customWidth="1"/>
    <col min="11749" max="11749" width="13.7109375" style="61" customWidth="1"/>
    <col min="11750" max="11750" width="7.7109375" style="61" customWidth="1"/>
    <col min="11751" max="11751" width="14.28515625" style="61" customWidth="1"/>
    <col min="11752" max="11994" width="11.42578125" style="61"/>
    <col min="11995" max="11996" width="11.42578125" style="61" customWidth="1"/>
    <col min="11997" max="11997" width="11.28515625" style="61" customWidth="1"/>
    <col min="11998" max="11998" width="0.140625" style="61" customWidth="1"/>
    <col min="11999" max="11999" width="14.85546875" style="61" customWidth="1"/>
    <col min="12000" max="12000" width="8" style="61" customWidth="1"/>
    <col min="12001" max="12001" width="14.140625" style="61" customWidth="1"/>
    <col min="12002" max="12002" width="7.5703125" style="61" customWidth="1"/>
    <col min="12003" max="12003" width="12.85546875" style="61" customWidth="1"/>
    <col min="12004" max="12004" width="7.7109375" style="61" customWidth="1"/>
    <col min="12005" max="12005" width="13.7109375" style="61" customWidth="1"/>
    <col min="12006" max="12006" width="7.7109375" style="61" customWidth="1"/>
    <col min="12007" max="12007" width="14.28515625" style="61" customWidth="1"/>
    <col min="12008" max="12250" width="11.42578125" style="61"/>
    <col min="12251" max="12252" width="11.42578125" style="61" customWidth="1"/>
    <col min="12253" max="12253" width="11.28515625" style="61" customWidth="1"/>
    <col min="12254" max="12254" width="0.140625" style="61" customWidth="1"/>
    <col min="12255" max="12255" width="14.85546875" style="61" customWidth="1"/>
    <col min="12256" max="12256" width="8" style="61" customWidth="1"/>
    <col min="12257" max="12257" width="14.140625" style="61" customWidth="1"/>
    <col min="12258" max="12258" width="7.5703125" style="61" customWidth="1"/>
    <col min="12259" max="12259" width="12.85546875" style="61" customWidth="1"/>
    <col min="12260" max="12260" width="7.7109375" style="61" customWidth="1"/>
    <col min="12261" max="12261" width="13.7109375" style="61" customWidth="1"/>
    <col min="12262" max="12262" width="7.7109375" style="61" customWidth="1"/>
    <col min="12263" max="12263" width="14.28515625" style="61" customWidth="1"/>
    <col min="12264" max="12506" width="11.42578125" style="61"/>
    <col min="12507" max="12508" width="11.42578125" style="61" customWidth="1"/>
    <col min="12509" max="12509" width="11.28515625" style="61" customWidth="1"/>
    <col min="12510" max="12510" width="0.140625" style="61" customWidth="1"/>
    <col min="12511" max="12511" width="14.85546875" style="61" customWidth="1"/>
    <col min="12512" max="12512" width="8" style="61" customWidth="1"/>
    <col min="12513" max="12513" width="14.140625" style="61" customWidth="1"/>
    <col min="12514" max="12514" width="7.5703125" style="61" customWidth="1"/>
    <col min="12515" max="12515" width="12.85546875" style="61" customWidth="1"/>
    <col min="12516" max="12516" width="7.7109375" style="61" customWidth="1"/>
    <col min="12517" max="12517" width="13.7109375" style="61" customWidth="1"/>
    <col min="12518" max="12518" width="7.7109375" style="61" customWidth="1"/>
    <col min="12519" max="12519" width="14.28515625" style="61" customWidth="1"/>
    <col min="12520" max="12762" width="11.42578125" style="61"/>
    <col min="12763" max="12764" width="11.42578125" style="61" customWidth="1"/>
    <col min="12765" max="12765" width="11.28515625" style="61" customWidth="1"/>
    <col min="12766" max="12766" width="0.140625" style="61" customWidth="1"/>
    <col min="12767" max="12767" width="14.85546875" style="61" customWidth="1"/>
    <col min="12768" max="12768" width="8" style="61" customWidth="1"/>
    <col min="12769" max="12769" width="14.140625" style="61" customWidth="1"/>
    <col min="12770" max="12770" width="7.5703125" style="61" customWidth="1"/>
    <col min="12771" max="12771" width="12.85546875" style="61" customWidth="1"/>
    <col min="12772" max="12772" width="7.7109375" style="61" customWidth="1"/>
    <col min="12773" max="12773" width="13.7109375" style="61" customWidth="1"/>
    <col min="12774" max="12774" width="7.7109375" style="61" customWidth="1"/>
    <col min="12775" max="12775" width="14.28515625" style="61" customWidth="1"/>
    <col min="12776" max="13018" width="11.42578125" style="61"/>
    <col min="13019" max="13020" width="11.42578125" style="61" customWidth="1"/>
    <col min="13021" max="13021" width="11.28515625" style="61" customWidth="1"/>
    <col min="13022" max="13022" width="0.140625" style="61" customWidth="1"/>
    <col min="13023" max="13023" width="14.85546875" style="61" customWidth="1"/>
    <col min="13024" max="13024" width="8" style="61" customWidth="1"/>
    <col min="13025" max="13025" width="14.140625" style="61" customWidth="1"/>
    <col min="13026" max="13026" width="7.5703125" style="61" customWidth="1"/>
    <col min="13027" max="13027" width="12.85546875" style="61" customWidth="1"/>
    <col min="13028" max="13028" width="7.7109375" style="61" customWidth="1"/>
    <col min="13029" max="13029" width="13.7109375" style="61" customWidth="1"/>
    <col min="13030" max="13030" width="7.7109375" style="61" customWidth="1"/>
    <col min="13031" max="13031" width="14.28515625" style="61" customWidth="1"/>
    <col min="13032" max="13274" width="11.42578125" style="61"/>
    <col min="13275" max="13276" width="11.42578125" style="61" customWidth="1"/>
    <col min="13277" max="13277" width="11.28515625" style="61" customWidth="1"/>
    <col min="13278" max="13278" width="0.140625" style="61" customWidth="1"/>
    <col min="13279" max="13279" width="14.85546875" style="61" customWidth="1"/>
    <col min="13280" max="13280" width="8" style="61" customWidth="1"/>
    <col min="13281" max="13281" width="14.140625" style="61" customWidth="1"/>
    <col min="13282" max="13282" width="7.5703125" style="61" customWidth="1"/>
    <col min="13283" max="13283" width="12.85546875" style="61" customWidth="1"/>
    <col min="13284" max="13284" width="7.7109375" style="61" customWidth="1"/>
    <col min="13285" max="13285" width="13.7109375" style="61" customWidth="1"/>
    <col min="13286" max="13286" width="7.7109375" style="61" customWidth="1"/>
    <col min="13287" max="13287" width="14.28515625" style="61" customWidth="1"/>
    <col min="13288" max="13530" width="11.42578125" style="61"/>
    <col min="13531" max="13532" width="11.42578125" style="61" customWidth="1"/>
    <col min="13533" max="13533" width="11.28515625" style="61" customWidth="1"/>
    <col min="13534" max="13534" width="0.140625" style="61" customWidth="1"/>
    <col min="13535" max="13535" width="14.85546875" style="61" customWidth="1"/>
    <col min="13536" max="13536" width="8" style="61" customWidth="1"/>
    <col min="13537" max="13537" width="14.140625" style="61" customWidth="1"/>
    <col min="13538" max="13538" width="7.5703125" style="61" customWidth="1"/>
    <col min="13539" max="13539" width="12.85546875" style="61" customWidth="1"/>
    <col min="13540" max="13540" width="7.7109375" style="61" customWidth="1"/>
    <col min="13541" max="13541" width="13.7109375" style="61" customWidth="1"/>
    <col min="13542" max="13542" width="7.7109375" style="61" customWidth="1"/>
    <col min="13543" max="13543" width="14.28515625" style="61" customWidth="1"/>
    <col min="13544" max="13786" width="11.42578125" style="61"/>
    <col min="13787" max="13788" width="11.42578125" style="61" customWidth="1"/>
    <col min="13789" max="13789" width="11.28515625" style="61" customWidth="1"/>
    <col min="13790" max="13790" width="0.140625" style="61" customWidth="1"/>
    <col min="13791" max="13791" width="14.85546875" style="61" customWidth="1"/>
    <col min="13792" max="13792" width="8" style="61" customWidth="1"/>
    <col min="13793" max="13793" width="14.140625" style="61" customWidth="1"/>
    <col min="13794" max="13794" width="7.5703125" style="61" customWidth="1"/>
    <col min="13795" max="13795" width="12.85546875" style="61" customWidth="1"/>
    <col min="13796" max="13796" width="7.7109375" style="61" customWidth="1"/>
    <col min="13797" max="13797" width="13.7109375" style="61" customWidth="1"/>
    <col min="13798" max="13798" width="7.7109375" style="61" customWidth="1"/>
    <col min="13799" max="13799" width="14.28515625" style="61" customWidth="1"/>
    <col min="13800" max="14042" width="11.42578125" style="61"/>
    <col min="14043" max="14044" width="11.42578125" style="61" customWidth="1"/>
    <col min="14045" max="14045" width="11.28515625" style="61" customWidth="1"/>
    <col min="14046" max="14046" width="0.140625" style="61" customWidth="1"/>
    <col min="14047" max="14047" width="14.85546875" style="61" customWidth="1"/>
    <col min="14048" max="14048" width="8" style="61" customWidth="1"/>
    <col min="14049" max="14049" width="14.140625" style="61" customWidth="1"/>
    <col min="14050" max="14050" width="7.5703125" style="61" customWidth="1"/>
    <col min="14051" max="14051" width="12.85546875" style="61" customWidth="1"/>
    <col min="14052" max="14052" width="7.7109375" style="61" customWidth="1"/>
    <col min="14053" max="14053" width="13.7109375" style="61" customWidth="1"/>
    <col min="14054" max="14054" width="7.7109375" style="61" customWidth="1"/>
    <col min="14055" max="14055" width="14.28515625" style="61" customWidth="1"/>
    <col min="14056" max="14298" width="11.42578125" style="61"/>
    <col min="14299" max="14300" width="11.42578125" style="61" customWidth="1"/>
    <col min="14301" max="14301" width="11.28515625" style="61" customWidth="1"/>
    <col min="14302" max="14302" width="0.140625" style="61" customWidth="1"/>
    <col min="14303" max="14303" width="14.85546875" style="61" customWidth="1"/>
    <col min="14304" max="14304" width="8" style="61" customWidth="1"/>
    <col min="14305" max="14305" width="14.140625" style="61" customWidth="1"/>
    <col min="14306" max="14306" width="7.5703125" style="61" customWidth="1"/>
    <col min="14307" max="14307" width="12.85546875" style="61" customWidth="1"/>
    <col min="14308" max="14308" width="7.7109375" style="61" customWidth="1"/>
    <col min="14309" max="14309" width="13.7109375" style="61" customWidth="1"/>
    <col min="14310" max="14310" width="7.7109375" style="61" customWidth="1"/>
    <col min="14311" max="14311" width="14.28515625" style="61" customWidth="1"/>
    <col min="14312" max="14554" width="11.42578125" style="61"/>
    <col min="14555" max="14556" width="11.42578125" style="61" customWidth="1"/>
    <col min="14557" max="14557" width="11.28515625" style="61" customWidth="1"/>
    <col min="14558" max="14558" width="0.140625" style="61" customWidth="1"/>
    <col min="14559" max="14559" width="14.85546875" style="61" customWidth="1"/>
    <col min="14560" max="14560" width="8" style="61" customWidth="1"/>
    <col min="14561" max="14561" width="14.140625" style="61" customWidth="1"/>
    <col min="14562" max="14562" width="7.5703125" style="61" customWidth="1"/>
    <col min="14563" max="14563" width="12.85546875" style="61" customWidth="1"/>
    <col min="14564" max="14564" width="7.7109375" style="61" customWidth="1"/>
    <col min="14565" max="14565" width="13.7109375" style="61" customWidth="1"/>
    <col min="14566" max="14566" width="7.7109375" style="61" customWidth="1"/>
    <col min="14567" max="14567" width="14.28515625" style="61" customWidth="1"/>
    <col min="14568" max="14810" width="11.42578125" style="61"/>
    <col min="14811" max="14812" width="11.42578125" style="61" customWidth="1"/>
    <col min="14813" max="14813" width="11.28515625" style="61" customWidth="1"/>
    <col min="14814" max="14814" width="0.140625" style="61" customWidth="1"/>
    <col min="14815" max="14815" width="14.85546875" style="61" customWidth="1"/>
    <col min="14816" max="14816" width="8" style="61" customWidth="1"/>
    <col min="14817" max="14817" width="14.140625" style="61" customWidth="1"/>
    <col min="14818" max="14818" width="7.5703125" style="61" customWidth="1"/>
    <col min="14819" max="14819" width="12.85546875" style="61" customWidth="1"/>
    <col min="14820" max="14820" width="7.7109375" style="61" customWidth="1"/>
    <col min="14821" max="14821" width="13.7109375" style="61" customWidth="1"/>
    <col min="14822" max="14822" width="7.7109375" style="61" customWidth="1"/>
    <col min="14823" max="14823" width="14.28515625" style="61" customWidth="1"/>
    <col min="14824" max="15066" width="11.42578125" style="61"/>
    <col min="15067" max="15068" width="11.42578125" style="61" customWidth="1"/>
    <col min="15069" max="15069" width="11.28515625" style="61" customWidth="1"/>
    <col min="15070" max="15070" width="0.140625" style="61" customWidth="1"/>
    <col min="15071" max="15071" width="14.85546875" style="61" customWidth="1"/>
    <col min="15072" max="15072" width="8" style="61" customWidth="1"/>
    <col min="15073" max="15073" width="14.140625" style="61" customWidth="1"/>
    <col min="15074" max="15074" width="7.5703125" style="61" customWidth="1"/>
    <col min="15075" max="15075" width="12.85546875" style="61" customWidth="1"/>
    <col min="15076" max="15076" width="7.7109375" style="61" customWidth="1"/>
    <col min="15077" max="15077" width="13.7109375" style="61" customWidth="1"/>
    <col min="15078" max="15078" width="7.7109375" style="61" customWidth="1"/>
    <col min="15079" max="15079" width="14.28515625" style="61" customWidth="1"/>
    <col min="15080" max="15322" width="11.42578125" style="61"/>
    <col min="15323" max="15324" width="11.42578125" style="61" customWidth="1"/>
    <col min="15325" max="15325" width="11.28515625" style="61" customWidth="1"/>
    <col min="15326" max="15326" width="0.140625" style="61" customWidth="1"/>
    <col min="15327" max="15327" width="14.85546875" style="61" customWidth="1"/>
    <col min="15328" max="15328" width="8" style="61" customWidth="1"/>
    <col min="15329" max="15329" width="14.140625" style="61" customWidth="1"/>
    <col min="15330" max="15330" width="7.5703125" style="61" customWidth="1"/>
    <col min="15331" max="15331" width="12.85546875" style="61" customWidth="1"/>
    <col min="15332" max="15332" width="7.7109375" style="61" customWidth="1"/>
    <col min="15333" max="15333" width="13.7109375" style="61" customWidth="1"/>
    <col min="15334" max="15334" width="7.7109375" style="61" customWidth="1"/>
    <col min="15335" max="15335" width="14.28515625" style="61" customWidth="1"/>
    <col min="15336" max="15578" width="11.42578125" style="61"/>
    <col min="15579" max="15580" width="11.42578125" style="61" customWidth="1"/>
    <col min="15581" max="15581" width="11.28515625" style="61" customWidth="1"/>
    <col min="15582" max="15582" width="0.140625" style="61" customWidth="1"/>
    <col min="15583" max="15583" width="14.85546875" style="61" customWidth="1"/>
    <col min="15584" max="15584" width="8" style="61" customWidth="1"/>
    <col min="15585" max="15585" width="14.140625" style="61" customWidth="1"/>
    <col min="15586" max="15586" width="7.5703125" style="61" customWidth="1"/>
    <col min="15587" max="15587" width="12.85546875" style="61" customWidth="1"/>
    <col min="15588" max="15588" width="7.7109375" style="61" customWidth="1"/>
    <col min="15589" max="15589" width="13.7109375" style="61" customWidth="1"/>
    <col min="15590" max="15590" width="7.7109375" style="61" customWidth="1"/>
    <col min="15591" max="15591" width="14.28515625" style="61" customWidth="1"/>
    <col min="15592" max="15834" width="11.42578125" style="61"/>
    <col min="15835" max="15836" width="11.42578125" style="61" customWidth="1"/>
    <col min="15837" max="15837" width="11.28515625" style="61" customWidth="1"/>
    <col min="15838" max="15838" width="0.140625" style="61" customWidth="1"/>
    <col min="15839" max="15839" width="14.85546875" style="61" customWidth="1"/>
    <col min="15840" max="15840" width="8" style="61" customWidth="1"/>
    <col min="15841" max="15841" width="14.140625" style="61" customWidth="1"/>
    <col min="15842" max="15842" width="7.5703125" style="61" customWidth="1"/>
    <col min="15843" max="15843" width="12.85546875" style="61" customWidth="1"/>
    <col min="15844" max="15844" width="7.7109375" style="61" customWidth="1"/>
    <col min="15845" max="15845" width="13.7109375" style="61" customWidth="1"/>
    <col min="15846" max="15846" width="7.7109375" style="61" customWidth="1"/>
    <col min="15847" max="15847" width="14.28515625" style="61" customWidth="1"/>
    <col min="15848" max="16090" width="11.42578125" style="61"/>
    <col min="16091" max="16092" width="11.42578125" style="61" customWidth="1"/>
    <col min="16093" max="16093" width="11.28515625" style="61" customWidth="1"/>
    <col min="16094" max="16094" width="0.140625" style="61" customWidth="1"/>
    <col min="16095" max="16095" width="14.85546875" style="61" customWidth="1"/>
    <col min="16096" max="16096" width="8" style="61" customWidth="1"/>
    <col min="16097" max="16097" width="14.140625" style="61" customWidth="1"/>
    <col min="16098" max="16098" width="7.5703125" style="61" customWidth="1"/>
    <col min="16099" max="16099" width="12.85546875" style="61" customWidth="1"/>
    <col min="16100" max="16100" width="7.7109375" style="61" customWidth="1"/>
    <col min="16101" max="16101" width="13.7109375" style="61" customWidth="1"/>
    <col min="16102" max="16102" width="7.7109375" style="61" customWidth="1"/>
    <col min="16103" max="16103" width="14.28515625" style="61" customWidth="1"/>
    <col min="16104" max="16384" width="11.42578125" style="61"/>
  </cols>
  <sheetData>
    <row r="1" spans="1:6" ht="18">
      <c r="B1" s="62"/>
      <c r="C1" s="63" t="s">
        <v>585</v>
      </c>
      <c r="D1" s="64"/>
      <c r="F1" s="63"/>
    </row>
    <row r="2" spans="1:6" ht="15.75">
      <c r="B2" s="65"/>
      <c r="C2" s="66" t="s">
        <v>1198</v>
      </c>
      <c r="D2" s="64"/>
      <c r="F2" s="66"/>
    </row>
    <row r="3" spans="1:6" ht="18">
      <c r="C3" s="62" t="s">
        <v>594</v>
      </c>
      <c r="D3" s="64"/>
      <c r="F3" s="63"/>
    </row>
    <row r="5" spans="1:6" s="70" customFormat="1" ht="12.75">
      <c r="A5" s="604" t="s">
        <v>575</v>
      </c>
      <c r="B5" s="605"/>
      <c r="C5" s="605"/>
      <c r="D5" s="67"/>
      <c r="E5" s="68" t="s">
        <v>1017</v>
      </c>
      <c r="F5" s="69" t="s">
        <v>576</v>
      </c>
    </row>
    <row r="6" spans="1:6" s="70" customFormat="1" ht="12.75">
      <c r="A6" s="71"/>
      <c r="B6" s="72"/>
      <c r="C6" s="72"/>
      <c r="D6" s="73"/>
      <c r="E6" s="68"/>
      <c r="F6" s="69"/>
    </row>
    <row r="7" spans="1:6" s="79" customFormat="1" ht="15">
      <c r="A7" s="74"/>
      <c r="B7" s="75"/>
      <c r="C7" s="75"/>
      <c r="D7" s="76"/>
      <c r="E7" s="77"/>
      <c r="F7" s="78"/>
    </row>
    <row r="8" spans="1:6" s="86" customFormat="1" ht="15.75">
      <c r="A8" s="80" t="s">
        <v>586</v>
      </c>
      <c r="B8" s="81"/>
      <c r="C8" s="81"/>
      <c r="D8" s="82"/>
      <c r="E8" s="443">
        <f>E9+E15+E16+E17</f>
        <v>0</v>
      </c>
      <c r="F8" s="84"/>
    </row>
    <row r="9" spans="1:6" s="86" customFormat="1" ht="15.75">
      <c r="A9" s="87"/>
      <c r="B9" s="88" t="s">
        <v>735</v>
      </c>
      <c r="C9" s="81"/>
      <c r="D9" s="82"/>
      <c r="E9" s="233">
        <f>SUM(E10:E13)-E14</f>
        <v>0</v>
      </c>
      <c r="F9" s="89" t="e">
        <f>E9/$E$8</f>
        <v>#DIV/0!</v>
      </c>
    </row>
    <row r="10" spans="1:6" s="86" customFormat="1" ht="15.75">
      <c r="A10" s="87"/>
      <c r="B10" s="91" t="s">
        <v>736</v>
      </c>
      <c r="C10" s="81"/>
      <c r="D10" s="81"/>
      <c r="E10" s="234"/>
      <c r="F10" s="232" t="e">
        <f t="shared" ref="F10:F17" si="0">E10/$E$8</f>
        <v>#DIV/0!</v>
      </c>
    </row>
    <row r="11" spans="1:6" s="86" customFormat="1" ht="15.75">
      <c r="A11" s="90"/>
      <c r="B11" s="91" t="s">
        <v>737</v>
      </c>
      <c r="C11" s="92"/>
      <c r="D11" s="81"/>
      <c r="E11" s="234"/>
      <c r="F11" s="232" t="e">
        <f t="shared" si="0"/>
        <v>#DIV/0!</v>
      </c>
    </row>
    <row r="12" spans="1:6" s="86" customFormat="1" ht="15.75">
      <c r="A12" s="90"/>
      <c r="B12" s="91" t="s">
        <v>738</v>
      </c>
      <c r="C12" s="92"/>
      <c r="D12" s="81"/>
      <c r="E12" s="234"/>
      <c r="F12" s="232" t="e">
        <f t="shared" si="0"/>
        <v>#DIV/0!</v>
      </c>
    </row>
    <row r="13" spans="1:6" s="86" customFormat="1" ht="15.75">
      <c r="A13" s="90"/>
      <c r="B13" s="91" t="s">
        <v>739</v>
      </c>
      <c r="C13" s="92"/>
      <c r="D13" s="81"/>
      <c r="E13" s="234"/>
      <c r="F13" s="232" t="e">
        <f t="shared" si="0"/>
        <v>#DIV/0!</v>
      </c>
    </row>
    <row r="14" spans="1:6" s="86" customFormat="1" ht="15.75">
      <c r="A14" s="90"/>
      <c r="B14" s="91" t="s">
        <v>740</v>
      </c>
      <c r="C14" s="92"/>
      <c r="D14" s="81"/>
      <c r="E14" s="234"/>
      <c r="F14" s="232" t="e">
        <f t="shared" si="0"/>
        <v>#DIV/0!</v>
      </c>
    </row>
    <row r="15" spans="1:6" s="86" customFormat="1" ht="15.75">
      <c r="A15" s="90"/>
      <c r="B15" s="88" t="s">
        <v>741</v>
      </c>
      <c r="C15" s="92"/>
      <c r="D15" s="81"/>
      <c r="E15" s="234"/>
      <c r="F15" s="232" t="e">
        <f>E15/$E$8</f>
        <v>#DIV/0!</v>
      </c>
    </row>
    <row r="16" spans="1:6" s="86" customFormat="1" ht="15.75">
      <c r="A16" s="90"/>
      <c r="B16" s="88" t="s">
        <v>742</v>
      </c>
      <c r="C16" s="92"/>
      <c r="D16" s="81"/>
      <c r="E16" s="234"/>
      <c r="F16" s="232" t="e">
        <f t="shared" si="0"/>
        <v>#DIV/0!</v>
      </c>
    </row>
    <row r="17" spans="1:8" s="86" customFormat="1" ht="15.75">
      <c r="A17" s="90"/>
      <c r="B17" s="88" t="s">
        <v>743</v>
      </c>
      <c r="C17" s="92"/>
      <c r="D17" s="81"/>
      <c r="E17" s="234">
        <v>0</v>
      </c>
      <c r="F17" s="232" t="e">
        <f t="shared" si="0"/>
        <v>#DIV/0!</v>
      </c>
    </row>
    <row r="18" spans="1:8" s="86" customFormat="1" ht="15.75">
      <c r="A18" s="94"/>
      <c r="B18" s="93"/>
      <c r="C18" s="81"/>
      <c r="D18" s="82"/>
      <c r="E18" s="83"/>
      <c r="F18" s="89"/>
    </row>
    <row r="19" spans="1:8" s="86" customFormat="1" ht="15.75">
      <c r="A19" s="80" t="s">
        <v>869</v>
      </c>
      <c r="B19" s="81"/>
      <c r="C19" s="81"/>
      <c r="D19" s="82"/>
      <c r="E19" s="279"/>
      <c r="F19" s="84" t="e">
        <f>E19/$E$8</f>
        <v>#DIV/0!</v>
      </c>
    </row>
    <row r="20" spans="1:8" s="86" customFormat="1" ht="15.75">
      <c r="A20" s="87"/>
      <c r="B20" s="81"/>
      <c r="C20" s="81"/>
      <c r="D20" s="82"/>
      <c r="E20" s="83"/>
      <c r="F20" s="89"/>
    </row>
    <row r="21" spans="1:8" s="86" customFormat="1" ht="15.75">
      <c r="A21" s="80" t="s">
        <v>870</v>
      </c>
      <c r="B21" s="81"/>
      <c r="C21" s="81"/>
      <c r="D21" s="82"/>
      <c r="E21" s="85" t="e">
        <f>SUM(E23:E27)</f>
        <v>#REF!</v>
      </c>
      <c r="F21" s="84" t="e">
        <f>E21/$E$8</f>
        <v>#REF!</v>
      </c>
    </row>
    <row r="22" spans="1:8" s="86" customFormat="1" ht="15.75">
      <c r="A22" s="80"/>
      <c r="B22" s="81"/>
      <c r="C22" s="81"/>
      <c r="D22" s="82"/>
      <c r="E22" s="85"/>
      <c r="F22" s="84"/>
    </row>
    <row r="23" spans="1:8" s="86" customFormat="1" ht="15.75">
      <c r="A23" s="80" t="s">
        <v>871</v>
      </c>
      <c r="B23" s="281"/>
      <c r="C23" s="81"/>
      <c r="D23" s="82"/>
      <c r="E23" s="280" t="e">
        <f>'nguyen vat lieu kho'!J428+'nhap hang tuoi song'!J41</f>
        <v>#REF!</v>
      </c>
      <c r="F23" s="89" t="e">
        <f>E23/$E$8</f>
        <v>#REF!</v>
      </c>
      <c r="G23" s="450" t="s">
        <v>1018</v>
      </c>
    </row>
    <row r="24" spans="1:8" s="86" customFormat="1" ht="15.75">
      <c r="A24" s="94"/>
      <c r="B24" s="93"/>
      <c r="C24" s="81"/>
      <c r="D24" s="82"/>
      <c r="E24" s="280"/>
      <c r="F24" s="89"/>
    </row>
    <row r="25" spans="1:8" s="86" customFormat="1" ht="15.75">
      <c r="A25" s="80" t="s">
        <v>872</v>
      </c>
      <c r="B25" s="281"/>
      <c r="C25" s="81"/>
      <c r="D25" s="82"/>
      <c r="E25" s="280"/>
      <c r="F25" s="89" t="e">
        <f>E25/$E$8</f>
        <v>#DIV/0!</v>
      </c>
      <c r="G25" s="450" t="s">
        <v>1019</v>
      </c>
      <c r="H25" s="450"/>
    </row>
    <row r="26" spans="1:8" s="86" customFormat="1" ht="15.75">
      <c r="A26" s="80"/>
      <c r="B26" s="281"/>
      <c r="C26" s="81"/>
      <c r="D26" s="82"/>
      <c r="E26" s="280"/>
      <c r="F26" s="89"/>
    </row>
    <row r="27" spans="1:8" s="86" customFormat="1" ht="15.75">
      <c r="A27" s="80" t="s">
        <v>873</v>
      </c>
      <c r="B27" s="281"/>
      <c r="C27" s="81"/>
      <c r="D27" s="82"/>
      <c r="E27" s="280"/>
      <c r="F27" s="84" t="e">
        <f>E27/$E$8</f>
        <v>#DIV/0!</v>
      </c>
    </row>
    <row r="28" spans="1:8" s="86" customFormat="1" ht="15.75">
      <c r="A28" s="80"/>
      <c r="B28" s="281"/>
      <c r="C28" s="81"/>
      <c r="D28" s="82"/>
      <c r="E28" s="280"/>
      <c r="F28" s="89"/>
    </row>
    <row r="29" spans="1:8" s="86" customFormat="1" ht="15.75">
      <c r="A29" s="87"/>
      <c r="B29" s="81"/>
      <c r="C29" s="81"/>
      <c r="D29" s="82"/>
      <c r="E29" s="83"/>
      <c r="F29" s="89"/>
    </row>
    <row r="30" spans="1:8" s="86" customFormat="1" ht="15.75">
      <c r="A30" s="80" t="s">
        <v>874</v>
      </c>
      <c r="B30" s="81"/>
      <c r="C30" s="81"/>
      <c r="D30" s="82"/>
      <c r="E30" s="85">
        <v>0</v>
      </c>
      <c r="F30" s="89" t="e">
        <f>E30/$E$8</f>
        <v>#DIV/0!</v>
      </c>
    </row>
    <row r="31" spans="1:8" s="86" customFormat="1" ht="15.75">
      <c r="A31" s="80"/>
      <c r="B31" s="81"/>
      <c r="C31" s="81"/>
      <c r="D31" s="82"/>
      <c r="E31" s="85"/>
      <c r="F31" s="89"/>
    </row>
    <row r="32" spans="1:8" s="86" customFormat="1" ht="15.75">
      <c r="A32" s="80" t="s">
        <v>875</v>
      </c>
      <c r="B32" s="81"/>
      <c r="C32" s="81"/>
      <c r="D32" s="82"/>
      <c r="E32" s="85">
        <v>0</v>
      </c>
      <c r="F32" s="89" t="e">
        <f>E32/$E$8</f>
        <v>#DIV/0!</v>
      </c>
    </row>
    <row r="33" spans="1:6" s="86" customFormat="1" ht="15.75">
      <c r="A33" s="80"/>
      <c r="B33" s="81"/>
      <c r="C33" s="81"/>
      <c r="D33" s="82"/>
      <c r="E33" s="85"/>
      <c r="F33" s="89"/>
    </row>
    <row r="34" spans="1:6" s="86" customFormat="1" ht="15.75">
      <c r="A34" s="80" t="s">
        <v>876</v>
      </c>
      <c r="B34" s="81"/>
      <c r="C34" s="81"/>
      <c r="D34" s="82"/>
      <c r="E34" s="85" t="e">
        <f>E8-E19-E21+E30-E32</f>
        <v>#REF!</v>
      </c>
      <c r="F34" s="89" t="e">
        <f>E34/$E$8</f>
        <v>#REF!</v>
      </c>
    </row>
    <row r="35" spans="1:6" s="86" customFormat="1" ht="15.75">
      <c r="A35" s="95"/>
      <c r="B35" s="96"/>
      <c r="C35" s="96"/>
      <c r="D35" s="97"/>
      <c r="E35" s="85"/>
      <c r="F35" s="89"/>
    </row>
    <row r="36" spans="1:6" s="86" customFormat="1" ht="15.75">
      <c r="A36" s="95" t="s">
        <v>877</v>
      </c>
      <c r="B36" s="96"/>
      <c r="C36" s="96"/>
      <c r="D36" s="97"/>
      <c r="E36" s="85">
        <v>0</v>
      </c>
      <c r="F36" s="89" t="e">
        <f>E36/$E$8</f>
        <v>#DIV/0!</v>
      </c>
    </row>
    <row r="37" spans="1:6" s="86" customFormat="1" ht="15.75">
      <c r="A37" s="95"/>
      <c r="B37" s="96"/>
      <c r="C37" s="96"/>
      <c r="D37" s="97"/>
      <c r="E37" s="85"/>
      <c r="F37" s="89"/>
    </row>
    <row r="38" spans="1:6" s="86" customFormat="1" ht="15.75">
      <c r="A38" s="80" t="s">
        <v>878</v>
      </c>
      <c r="B38" s="96"/>
      <c r="C38" s="96"/>
      <c r="D38" s="97"/>
      <c r="E38" s="85" t="e">
        <f>E34-E36</f>
        <v>#REF!</v>
      </c>
      <c r="F38" s="89" t="e">
        <f>E38/$E$8</f>
        <v>#REF!</v>
      </c>
    </row>
    <row r="39" spans="1:6" s="86" customFormat="1" ht="15.75">
      <c r="A39" s="98"/>
      <c r="B39" s="99"/>
      <c r="C39" s="99"/>
      <c r="D39" s="100"/>
      <c r="E39" s="101"/>
      <c r="F39" s="102"/>
    </row>
    <row r="40" spans="1:6" s="86" customFormat="1" ht="15.75">
      <c r="E40" s="103"/>
      <c r="F40" s="104"/>
    </row>
    <row r="56" spans="5:6">
      <c r="E56" s="61"/>
      <c r="F56" s="61"/>
    </row>
    <row r="57" spans="5:6">
      <c r="E57" s="61"/>
      <c r="F57" s="61"/>
    </row>
    <row r="58" spans="5:6">
      <c r="E58" s="61"/>
      <c r="F58" s="61"/>
    </row>
    <row r="59" spans="5:6">
      <c r="E59" s="61"/>
      <c r="F59" s="61"/>
    </row>
    <row r="60" spans="5:6">
      <c r="E60" s="61"/>
      <c r="F60" s="61"/>
    </row>
    <row r="61" spans="5:6">
      <c r="E61" s="61"/>
      <c r="F61" s="61"/>
    </row>
    <row r="62" spans="5:6">
      <c r="E62" s="61"/>
      <c r="F62" s="61"/>
    </row>
    <row r="63" spans="5:6">
      <c r="E63" s="61"/>
      <c r="F63" s="61"/>
    </row>
    <row r="64" spans="5:6">
      <c r="E64" s="61"/>
      <c r="F64" s="61"/>
    </row>
    <row r="65" spans="5:6">
      <c r="E65" s="61"/>
      <c r="F65" s="61"/>
    </row>
    <row r="66" spans="5:6">
      <c r="E66" s="61"/>
      <c r="F66" s="61"/>
    </row>
    <row r="67" spans="5:6">
      <c r="E67" s="61"/>
      <c r="F67" s="61"/>
    </row>
    <row r="68" spans="5:6">
      <c r="E68" s="61"/>
      <c r="F68" s="61"/>
    </row>
    <row r="69" spans="5:6">
      <c r="E69" s="61"/>
      <c r="F69" s="61"/>
    </row>
    <row r="70" spans="5:6">
      <c r="E70" s="61"/>
      <c r="F70" s="61"/>
    </row>
    <row r="71" spans="5:6">
      <c r="E71" s="61"/>
      <c r="F71" s="61"/>
    </row>
    <row r="72" spans="5:6">
      <c r="E72" s="61"/>
      <c r="F72" s="61"/>
    </row>
    <row r="73" spans="5:6">
      <c r="E73" s="61"/>
      <c r="F73" s="61"/>
    </row>
    <row r="74" spans="5:6">
      <c r="E74" s="61"/>
      <c r="F74" s="61"/>
    </row>
    <row r="75" spans="5:6">
      <c r="E75" s="61"/>
      <c r="F75" s="61"/>
    </row>
    <row r="76" spans="5:6">
      <c r="E76" s="61"/>
      <c r="F76" s="61"/>
    </row>
    <row r="77" spans="5:6">
      <c r="E77" s="61"/>
      <c r="F77" s="61"/>
    </row>
    <row r="78" spans="5:6">
      <c r="E78" s="61"/>
      <c r="F78" s="61"/>
    </row>
    <row r="79" spans="5:6">
      <c r="E79" s="61"/>
      <c r="F79" s="61"/>
    </row>
    <row r="80" spans="5:6">
      <c r="E80" s="61"/>
      <c r="F80" s="61"/>
    </row>
    <row r="81" spans="5:6">
      <c r="E81" s="61"/>
      <c r="F81" s="61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20" sqref="C20"/>
    </sheetView>
  </sheetViews>
  <sheetFormatPr defaultColWidth="9.140625" defaultRowHeight="12.75"/>
  <cols>
    <col min="1" max="2" width="9.140625" style="37"/>
    <col min="3" max="3" width="55.5703125" style="37" customWidth="1"/>
    <col min="4" max="4" width="16.7109375" style="37" customWidth="1"/>
    <col min="5" max="5" width="14" style="37" bestFit="1" customWidth="1"/>
    <col min="6" max="16384" width="9.140625" style="37"/>
  </cols>
  <sheetData>
    <row r="1" spans="1:4" ht="15.75">
      <c r="A1" s="606" t="s">
        <v>967</v>
      </c>
      <c r="B1" s="606"/>
      <c r="C1" s="606"/>
      <c r="D1" s="606"/>
    </row>
    <row r="2" spans="1:4" ht="15.75">
      <c r="A2" s="606"/>
      <c r="B2" s="606"/>
      <c r="C2" s="606"/>
      <c r="D2" s="606"/>
    </row>
    <row r="3" spans="1:4">
      <c r="A3" s="38"/>
      <c r="B3" s="38"/>
      <c r="C3" s="38"/>
      <c r="D3" s="38"/>
    </row>
    <row r="4" spans="1:4">
      <c r="A4" s="39" t="s">
        <v>577</v>
      </c>
      <c r="B4" s="276"/>
      <c r="C4" s="39" t="s">
        <v>578</v>
      </c>
      <c r="D4" s="39" t="s">
        <v>579</v>
      </c>
    </row>
    <row r="5" spans="1:4" ht="15" customHeight="1">
      <c r="A5" s="44">
        <v>1</v>
      </c>
      <c r="B5" s="608" t="s">
        <v>854</v>
      </c>
      <c r="C5" s="41" t="s">
        <v>968</v>
      </c>
      <c r="D5" s="42"/>
    </row>
    <row r="6" spans="1:4">
      <c r="A6" s="278"/>
      <c r="B6" s="609"/>
      <c r="C6" s="278"/>
      <c r="D6" s="42"/>
    </row>
    <row r="7" spans="1:4" ht="17.25" customHeight="1">
      <c r="A7" s="44">
        <v>2</v>
      </c>
      <c r="B7" s="609"/>
      <c r="C7" s="41" t="s">
        <v>969</v>
      </c>
      <c r="D7" s="42"/>
    </row>
    <row r="8" spans="1:4" ht="17.25" customHeight="1">
      <c r="A8" s="40"/>
      <c r="B8" s="609"/>
      <c r="C8" s="41"/>
      <c r="D8" s="42"/>
    </row>
    <row r="9" spans="1:4" ht="17.25" customHeight="1">
      <c r="A9" s="44">
        <v>3</v>
      </c>
      <c r="B9" s="609"/>
      <c r="C9" s="41" t="s">
        <v>970</v>
      </c>
      <c r="D9" s="42"/>
    </row>
    <row r="10" spans="1:4" ht="17.25" customHeight="1">
      <c r="A10" s="40"/>
      <c r="B10" s="609"/>
      <c r="C10" s="41"/>
      <c r="D10" s="42"/>
    </row>
    <row r="11" spans="1:4" ht="17.25" customHeight="1">
      <c r="A11" s="44">
        <v>4</v>
      </c>
      <c r="B11" s="609"/>
      <c r="C11" s="41" t="s">
        <v>971</v>
      </c>
      <c r="D11" s="611"/>
    </row>
    <row r="12" spans="1:4" ht="17.25" customHeight="1">
      <c r="A12" s="40"/>
      <c r="B12" s="609"/>
      <c r="C12" s="41"/>
      <c r="D12" s="612"/>
    </row>
    <row r="13" spans="1:4" ht="17.25" customHeight="1">
      <c r="A13" s="44">
        <v>5</v>
      </c>
      <c r="B13" s="609"/>
      <c r="C13" s="41" t="s">
        <v>972</v>
      </c>
      <c r="D13" s="613"/>
    </row>
    <row r="14" spans="1:4" ht="17.25" customHeight="1">
      <c r="A14" s="40"/>
      <c r="B14" s="609"/>
      <c r="C14" s="41"/>
      <c r="D14" s="43"/>
    </row>
    <row r="15" spans="1:4" ht="17.25" customHeight="1">
      <c r="A15" s="44">
        <v>6</v>
      </c>
      <c r="B15" s="609"/>
      <c r="C15" s="45" t="s">
        <v>580</v>
      </c>
      <c r="D15" s="42"/>
    </row>
    <row r="16" spans="1:4" ht="17.25" customHeight="1">
      <c r="A16" s="44"/>
      <c r="B16" s="609"/>
      <c r="C16" s="46"/>
      <c r="D16" s="47"/>
    </row>
    <row r="17" spans="1:4" ht="17.25" customHeight="1">
      <c r="A17" s="44">
        <v>7</v>
      </c>
      <c r="B17" s="609"/>
      <c r="C17" s="45" t="s">
        <v>866</v>
      </c>
      <c r="D17" s="42"/>
    </row>
    <row r="18" spans="1:4" ht="17.25" customHeight="1">
      <c r="A18" s="44"/>
      <c r="B18" s="609"/>
      <c r="C18" s="46"/>
      <c r="D18" s="47"/>
    </row>
    <row r="19" spans="1:4" ht="17.25" customHeight="1">
      <c r="A19" s="44">
        <v>8</v>
      </c>
      <c r="B19" s="609"/>
      <c r="C19" s="45" t="s">
        <v>867</v>
      </c>
      <c r="D19" s="42"/>
    </row>
    <row r="20" spans="1:4" ht="17.25" customHeight="1">
      <c r="A20" s="44"/>
      <c r="B20" s="609"/>
      <c r="C20" s="45"/>
      <c r="D20" s="42"/>
    </row>
    <row r="21" spans="1:4" ht="17.25" customHeight="1">
      <c r="A21" s="44">
        <v>9</v>
      </c>
      <c r="B21" s="609"/>
      <c r="C21" s="45" t="s">
        <v>868</v>
      </c>
      <c r="D21" s="42"/>
    </row>
    <row r="22" spans="1:4" ht="17.25" customHeight="1">
      <c r="A22" s="44"/>
      <c r="B22" s="610"/>
      <c r="C22" s="46"/>
      <c r="D22" s="47"/>
    </row>
    <row r="23" spans="1:4" ht="17.25" customHeight="1">
      <c r="A23" s="607" t="s">
        <v>474</v>
      </c>
      <c r="B23" s="607"/>
      <c r="C23" s="607"/>
      <c r="D23" s="54">
        <f>D5+D7+D9+D11+D13+D15+D17+D19+D21</f>
        <v>0</v>
      </c>
    </row>
    <row r="24" spans="1:4" ht="17.25" customHeight="1">
      <c r="A24" s="44">
        <v>10</v>
      </c>
      <c r="B24" s="608" t="s">
        <v>864</v>
      </c>
      <c r="C24" s="50" t="s">
        <v>855</v>
      </c>
      <c r="D24" s="51"/>
    </row>
    <row r="25" spans="1:4" ht="17.25" customHeight="1">
      <c r="A25" s="44"/>
      <c r="B25" s="609"/>
      <c r="C25" s="46"/>
      <c r="D25" s="51"/>
    </row>
    <row r="26" spans="1:4" ht="17.25" customHeight="1">
      <c r="A26" s="44">
        <v>11</v>
      </c>
      <c r="B26" s="609"/>
      <c r="C26" s="41" t="s">
        <v>856</v>
      </c>
      <c r="D26" s="48">
        <f>'nguyen vat lieu kho'!J433</f>
        <v>4987555.2408333337</v>
      </c>
    </row>
    <row r="27" spans="1:4" ht="17.25" customHeight="1">
      <c r="A27" s="44"/>
      <c r="B27" s="609"/>
      <c r="C27" s="41"/>
      <c r="D27" s="48"/>
    </row>
    <row r="28" spans="1:4" ht="17.25" customHeight="1">
      <c r="A28" s="44">
        <v>12</v>
      </c>
      <c r="B28" s="609"/>
      <c r="C28" s="50" t="s">
        <v>842</v>
      </c>
      <c r="D28" s="51">
        <f>'nguyen vat lieu kho'!J434</f>
        <v>0</v>
      </c>
    </row>
    <row r="29" spans="1:4" ht="17.25" customHeight="1">
      <c r="A29" s="44"/>
      <c r="B29" s="609"/>
      <c r="C29" s="50"/>
      <c r="D29" s="51"/>
    </row>
    <row r="30" spans="1:4" ht="17.25" customHeight="1">
      <c r="A30" s="44">
        <v>13</v>
      </c>
      <c r="B30" s="609"/>
      <c r="C30" s="50" t="s">
        <v>857</v>
      </c>
      <c r="D30" s="51">
        <f>'nguyen vat lieu kho'!J435</f>
        <v>278444.86</v>
      </c>
    </row>
    <row r="31" spans="1:4" ht="17.25" customHeight="1">
      <c r="A31" s="44"/>
      <c r="B31" s="609"/>
      <c r="C31" s="50"/>
      <c r="D31" s="51"/>
    </row>
    <row r="32" spans="1:4" ht="17.25" customHeight="1">
      <c r="A32" s="44">
        <v>14</v>
      </c>
      <c r="B32" s="609"/>
      <c r="C32" s="50" t="s">
        <v>858</v>
      </c>
      <c r="D32" s="51">
        <f>'nguyen vat lieu kho'!J436</f>
        <v>451545.21637931035</v>
      </c>
    </row>
    <row r="33" spans="1:4" ht="17.25" customHeight="1">
      <c r="A33" s="44"/>
      <c r="B33" s="609"/>
      <c r="C33" s="50"/>
      <c r="D33" s="51"/>
    </row>
    <row r="34" spans="1:4" ht="17.25" customHeight="1">
      <c r="A34" s="44">
        <v>15</v>
      </c>
      <c r="B34" s="609"/>
      <c r="C34" s="277" t="s">
        <v>859</v>
      </c>
      <c r="D34" s="51">
        <f>'nguyen vat lieu kho'!J437</f>
        <v>1519680.24</v>
      </c>
    </row>
    <row r="35" spans="1:4" ht="17.25" customHeight="1">
      <c r="A35" s="44"/>
      <c r="B35" s="609"/>
      <c r="C35" s="277"/>
      <c r="D35" s="51"/>
    </row>
    <row r="36" spans="1:4" ht="17.25" customHeight="1">
      <c r="A36" s="52">
        <v>16</v>
      </c>
      <c r="B36" s="609"/>
      <c r="C36" s="50" t="s">
        <v>860</v>
      </c>
      <c r="D36" s="53">
        <f>'nguyen vat lieu kho'!J438</f>
        <v>146403.21064935069</v>
      </c>
    </row>
    <row r="37" spans="1:4" ht="17.25" customHeight="1">
      <c r="A37" s="52"/>
      <c r="B37" s="609"/>
      <c r="C37" s="50"/>
      <c r="D37" s="53"/>
    </row>
    <row r="38" spans="1:4" ht="17.25" customHeight="1">
      <c r="A38" s="52">
        <v>17</v>
      </c>
      <c r="B38" s="609"/>
      <c r="C38" s="50" t="s">
        <v>861</v>
      </c>
      <c r="D38" s="53">
        <f>'nguyen vat lieu kho'!J439</f>
        <v>178981.24</v>
      </c>
    </row>
    <row r="39" spans="1:4" ht="17.25" customHeight="1">
      <c r="A39" s="52"/>
      <c r="B39" s="609"/>
      <c r="C39" s="50"/>
      <c r="D39" s="53"/>
    </row>
    <row r="40" spans="1:4" ht="17.25" customHeight="1">
      <c r="A40" s="52">
        <v>18</v>
      </c>
      <c r="B40" s="609"/>
      <c r="C40" s="50" t="s">
        <v>862</v>
      </c>
      <c r="D40" s="53" t="e">
        <f>'nguyen vat lieu kho'!J440</f>
        <v>#REF!</v>
      </c>
    </row>
    <row r="41" spans="1:4" ht="17.25" customHeight="1">
      <c r="A41" s="52"/>
      <c r="B41" s="609"/>
      <c r="C41" s="50"/>
      <c r="D41" s="53"/>
    </row>
    <row r="42" spans="1:4" ht="17.25" customHeight="1">
      <c r="A42" s="52">
        <v>19</v>
      </c>
      <c r="B42" s="609"/>
      <c r="C42" s="50" t="s">
        <v>863</v>
      </c>
      <c r="D42" s="51" t="e">
        <f>'nguyen vat lieu kho'!J441</f>
        <v>#REF!</v>
      </c>
    </row>
    <row r="43" spans="1:4" ht="17.25" customHeight="1">
      <c r="A43" s="52"/>
      <c r="B43" s="609"/>
      <c r="C43" s="50"/>
      <c r="D43" s="51"/>
    </row>
    <row r="44" spans="1:4" ht="17.25" customHeight="1">
      <c r="A44" s="52">
        <v>20</v>
      </c>
      <c r="B44" s="609"/>
      <c r="C44" s="50" t="s">
        <v>865</v>
      </c>
      <c r="D44" s="51"/>
    </row>
    <row r="45" spans="1:4" ht="17.25" customHeight="1">
      <c r="A45" s="52"/>
      <c r="B45" s="609"/>
      <c r="C45" s="50"/>
      <c r="D45" s="51"/>
    </row>
    <row r="46" spans="1:4" ht="17.25" customHeight="1">
      <c r="A46" s="52">
        <v>21</v>
      </c>
      <c r="B46" s="609"/>
      <c r="C46" s="41" t="s">
        <v>843</v>
      </c>
      <c r="D46" s="49"/>
    </row>
    <row r="47" spans="1:4" ht="17.25" customHeight="1">
      <c r="A47" s="52"/>
      <c r="B47" s="609"/>
      <c r="C47" s="41"/>
      <c r="D47" s="49"/>
    </row>
    <row r="48" spans="1:4" ht="17.25" customHeight="1">
      <c r="A48" s="52">
        <v>22</v>
      </c>
      <c r="B48" s="609"/>
      <c r="C48" s="41" t="s">
        <v>744</v>
      </c>
      <c r="D48" s="49">
        <f>SUM(D49:D49)</f>
        <v>0</v>
      </c>
    </row>
    <row r="49" spans="1:5" ht="17.25" customHeight="1">
      <c r="A49" s="52"/>
      <c r="B49" s="610"/>
      <c r="C49" s="249"/>
      <c r="D49" s="250"/>
    </row>
    <row r="50" spans="1:5" ht="24.75" customHeight="1">
      <c r="A50" s="607" t="s">
        <v>474</v>
      </c>
      <c r="B50" s="607"/>
      <c r="C50" s="607"/>
      <c r="D50" s="54" t="e">
        <f>D24+D26+D28+D30+D32+D34+D36+D38+D40+D42+D44+D46+D48</f>
        <v>#REF!</v>
      </c>
      <c r="E50" s="55"/>
    </row>
    <row r="51" spans="1:5">
      <c r="D51" s="55"/>
    </row>
    <row r="52" spans="1:5">
      <c r="D52" s="55"/>
      <c r="E52" s="273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44"/>
  <sheetViews>
    <sheetView zoomScaleNormal="100" workbookViewId="0">
      <pane xSplit="3" ySplit="4" topLeftCell="D5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G9" sqref="G9"/>
    </sheetView>
  </sheetViews>
  <sheetFormatPr defaultColWidth="9.140625" defaultRowHeight="15.75" customHeight="1"/>
  <cols>
    <col min="1" max="1" width="12" style="4" customWidth="1"/>
    <col min="2" max="2" width="35.7109375" style="4" customWidth="1"/>
    <col min="3" max="3" width="6" style="32" customWidth="1"/>
    <col min="4" max="4" width="12.85546875" style="36" customWidth="1"/>
    <col min="5" max="5" width="11.5703125" style="2" customWidth="1"/>
    <col min="6" max="6" width="15.5703125" style="1" customWidth="1"/>
    <col min="7" max="7" width="12.140625" style="589" customWidth="1"/>
    <col min="8" max="8" width="15.140625" style="590" customWidth="1"/>
    <col min="9" max="9" width="11.7109375" style="584" customWidth="1"/>
    <col min="10" max="10" width="14.7109375" style="584" customWidth="1"/>
    <col min="11" max="11" width="12.28515625" style="2" customWidth="1"/>
    <col min="12" max="12" width="15.85546875" style="1" customWidth="1"/>
    <col min="13" max="13" width="19" style="4" customWidth="1"/>
    <col min="14" max="16384" width="9.140625" style="4"/>
  </cols>
  <sheetData>
    <row r="1" spans="1:14" ht="15.75" customHeight="1">
      <c r="A1" s="224" t="s">
        <v>734</v>
      </c>
      <c r="B1" s="225"/>
      <c r="F1" s="2"/>
      <c r="L1" s="13"/>
    </row>
    <row r="2" spans="1:14" s="14" customFormat="1" ht="19.5" customHeight="1">
      <c r="A2" s="619" t="s">
        <v>30</v>
      </c>
      <c r="B2" s="619" t="s">
        <v>0</v>
      </c>
      <c r="C2" s="620" t="s">
        <v>1</v>
      </c>
      <c r="D2" s="622" t="s">
        <v>467</v>
      </c>
      <c r="E2" s="616" t="s">
        <v>378</v>
      </c>
      <c r="F2" s="616"/>
      <c r="G2" s="617" t="s">
        <v>379</v>
      </c>
      <c r="H2" s="618"/>
      <c r="I2" s="614" t="s">
        <v>470</v>
      </c>
      <c r="J2" s="615"/>
      <c r="K2" s="616" t="s">
        <v>471</v>
      </c>
      <c r="L2" s="616"/>
    </row>
    <row r="3" spans="1:14" ht="36" customHeight="1">
      <c r="A3" s="619"/>
      <c r="B3" s="619"/>
      <c r="C3" s="621"/>
      <c r="D3" s="623"/>
      <c r="E3" s="591" t="s">
        <v>468</v>
      </c>
      <c r="F3" s="60" t="s">
        <v>469</v>
      </c>
      <c r="G3" s="59" t="s">
        <v>468</v>
      </c>
      <c r="H3" s="592" t="s">
        <v>581</v>
      </c>
      <c r="I3" s="460" t="s">
        <v>468</v>
      </c>
      <c r="J3" s="460" t="s">
        <v>582</v>
      </c>
      <c r="K3" s="59" t="s">
        <v>468</v>
      </c>
      <c r="L3" s="60" t="s">
        <v>469</v>
      </c>
      <c r="M3" s="452" t="s">
        <v>1021</v>
      </c>
      <c r="N3" s="439"/>
    </row>
    <row r="4" spans="1:14" s="107" customFormat="1" ht="25.5" customHeight="1">
      <c r="A4" s="18"/>
      <c r="B4" s="18" t="s">
        <v>733</v>
      </c>
      <c r="C4" s="18" t="s">
        <v>2</v>
      </c>
      <c r="D4" s="108"/>
      <c r="E4" s="593"/>
      <c r="F4" s="593"/>
      <c r="G4" s="593"/>
      <c r="H4" s="593"/>
      <c r="I4" s="576"/>
      <c r="J4" s="576"/>
      <c r="K4" s="109"/>
      <c r="L4" s="109"/>
      <c r="M4" s="451" t="s">
        <v>1020</v>
      </c>
    </row>
    <row r="5" spans="1:14" s="107" customFormat="1" ht="25.5" customHeight="1">
      <c r="A5" s="5">
        <v>20201074</v>
      </c>
      <c r="B5" s="110" t="s">
        <v>574</v>
      </c>
      <c r="C5" s="111" t="s">
        <v>17</v>
      </c>
      <c r="D5" s="112" t="str">
        <f>VLOOKUP(A5,BKE!C517:H930,5,0)</f>
        <v>0</v>
      </c>
      <c r="E5" s="113"/>
      <c r="F5" s="111">
        <f>E5*D5</f>
        <v>0</v>
      </c>
      <c r="G5" s="594">
        <f>'kho hang tuan'!E5+'kho hang tuan'!G5+'kho hang tuan'!I5+'kho hang tuan'!K5</f>
        <v>1975</v>
      </c>
      <c r="H5" s="595">
        <f>'kho hang tuan'!F5+'kho hang tuan'!H5+'kho hang tuan'!J5+'kho hang tuan'!L5</f>
        <v>397567.5</v>
      </c>
      <c r="I5" s="585">
        <f>E5+G5-K5</f>
        <v>1975</v>
      </c>
      <c r="J5" s="585">
        <f>F5+H5-L5</f>
        <v>397567.5</v>
      </c>
      <c r="K5" s="113"/>
      <c r="L5" s="111">
        <f t="shared" ref="L5:L74" si="0">K5*D5</f>
        <v>0</v>
      </c>
    </row>
    <row r="6" spans="1:14" s="107" customFormat="1" ht="25.5" customHeight="1">
      <c r="A6" s="8" t="s">
        <v>897</v>
      </c>
      <c r="B6" s="8" t="s">
        <v>175</v>
      </c>
      <c r="C6" s="8" t="s">
        <v>17</v>
      </c>
      <c r="D6" s="112" t="str">
        <f>VLOOKUP(A6,BKE!C518:H931,5,0)</f>
        <v>0</v>
      </c>
      <c r="E6" s="113"/>
      <c r="F6" s="111">
        <f t="shared" ref="F6:F74" si="1">E6*D6</f>
        <v>0</v>
      </c>
      <c r="G6" s="594">
        <f>'kho hang tuan'!E6+'kho hang tuan'!G6+'kho hang tuan'!I6+'kho hang tuan'!K6</f>
        <v>1560</v>
      </c>
      <c r="H6" s="595">
        <f>'kho hang tuan'!F6+'kho hang tuan'!H6+'kho hang tuan'!J6+'kho hang tuan'!L6</f>
        <v>173487.59999999998</v>
      </c>
      <c r="I6" s="585">
        <f t="shared" ref="I6:I75" si="2">E6+G6-K6</f>
        <v>1560</v>
      </c>
      <c r="J6" s="585">
        <f t="shared" ref="J6:J75" si="3">F6+H6-L6</f>
        <v>173487.59999999998</v>
      </c>
      <c r="K6" s="113"/>
      <c r="L6" s="111">
        <f t="shared" si="0"/>
        <v>0</v>
      </c>
    </row>
    <row r="7" spans="1:14" s="107" customFormat="1" ht="25.5" customHeight="1">
      <c r="A7" s="8" t="s">
        <v>896</v>
      </c>
      <c r="B7" s="8" t="s">
        <v>176</v>
      </c>
      <c r="C7" s="8" t="s">
        <v>17</v>
      </c>
      <c r="D7" s="112" t="str">
        <f>VLOOKUP(A7,BKE!C519:H932,5,0)</f>
        <v>0</v>
      </c>
      <c r="E7" s="113"/>
      <c r="F7" s="111">
        <f t="shared" si="1"/>
        <v>0</v>
      </c>
      <c r="G7" s="594">
        <f>'kho hang tuan'!E7+'kho hang tuan'!G7+'kho hang tuan'!I7+'kho hang tuan'!K7</f>
        <v>4440</v>
      </c>
      <c r="H7" s="595">
        <f>'kho hang tuan'!F7+'kho hang tuan'!H7+'kho hang tuan'!J7+'kho hang tuan'!L7</f>
        <v>199489.2</v>
      </c>
      <c r="I7" s="585">
        <f t="shared" si="2"/>
        <v>4440</v>
      </c>
      <c r="J7" s="585">
        <f t="shared" si="3"/>
        <v>199489.2</v>
      </c>
      <c r="K7" s="113"/>
      <c r="L7" s="111">
        <f t="shared" si="0"/>
        <v>0</v>
      </c>
    </row>
    <row r="8" spans="1:14" s="107" customFormat="1" ht="25.5" customHeight="1">
      <c r="A8" s="8" t="s">
        <v>177</v>
      </c>
      <c r="B8" s="8" t="s">
        <v>178</v>
      </c>
      <c r="C8" s="8" t="s">
        <v>17</v>
      </c>
      <c r="D8" s="112" t="str">
        <f>VLOOKUP(A8,BKE!C520:H933,5,0)</f>
        <v>0</v>
      </c>
      <c r="E8" s="113"/>
      <c r="F8" s="111">
        <f t="shared" si="1"/>
        <v>0</v>
      </c>
      <c r="G8" s="594">
        <f>'kho hang tuan'!E8+'kho hang tuan'!G8+'kho hang tuan'!I8+'kho hang tuan'!K8</f>
        <v>11609</v>
      </c>
      <c r="H8" s="595">
        <f>'kho hang tuan'!F8+'kho hang tuan'!H8+'kho hang tuan'!J8+'kho hang tuan'!L8</f>
        <v>339447.16</v>
      </c>
      <c r="I8" s="585">
        <f t="shared" si="2"/>
        <v>11609</v>
      </c>
      <c r="J8" s="585">
        <f t="shared" si="3"/>
        <v>339447.16</v>
      </c>
      <c r="K8" s="113"/>
      <c r="L8" s="111">
        <f t="shared" si="0"/>
        <v>0</v>
      </c>
    </row>
    <row r="9" spans="1:14" s="107" customFormat="1" ht="25.5" customHeight="1">
      <c r="A9" s="8" t="s">
        <v>179</v>
      </c>
      <c r="B9" s="8" t="s">
        <v>180</v>
      </c>
      <c r="C9" s="8" t="s">
        <v>17</v>
      </c>
      <c r="D9" s="112" t="str">
        <f>VLOOKUP(A9,BKE!C521:H934,5,0)</f>
        <v>0</v>
      </c>
      <c r="E9" s="113"/>
      <c r="F9" s="111">
        <f t="shared" si="1"/>
        <v>0</v>
      </c>
      <c r="G9" s="594">
        <f>'kho hang tuan'!E9+'kho hang tuan'!G9+'kho hang tuan'!I9+'kho hang tuan'!K9</f>
        <v>8224</v>
      </c>
      <c r="H9" s="595">
        <f>'kho hang tuan'!F9+'kho hang tuan'!H9+'kho hang tuan'!J9+'kho hang tuan'!L9</f>
        <v>533655.36</v>
      </c>
      <c r="I9" s="585">
        <f t="shared" si="2"/>
        <v>8224</v>
      </c>
      <c r="J9" s="585">
        <f t="shared" si="3"/>
        <v>533655.36</v>
      </c>
      <c r="K9" s="113"/>
      <c r="L9" s="111">
        <f t="shared" si="0"/>
        <v>0</v>
      </c>
    </row>
    <row r="10" spans="1:14" s="107" customFormat="1" ht="25.5" customHeight="1">
      <c r="A10" s="8" t="s">
        <v>846</v>
      </c>
      <c r="B10" s="8" t="s">
        <v>847</v>
      </c>
      <c r="C10" s="8" t="s">
        <v>17</v>
      </c>
      <c r="D10" s="112" t="str">
        <f>VLOOKUP(A10,BKE!C522:H935,5,0)</f>
        <v>0</v>
      </c>
      <c r="E10" s="113"/>
      <c r="F10" s="111">
        <f>E10*D10</f>
        <v>0</v>
      </c>
      <c r="G10" s="594" t="e">
        <f>'kho hang tuan'!#REF!+'kho hang tuan'!#REF!+'kho hang tuan'!#REF!+'kho hang tuan'!#REF!</f>
        <v>#REF!</v>
      </c>
      <c r="H10" s="595" t="e">
        <f>'kho hang tuan'!#REF!+'kho hang tuan'!#REF!+'kho hang tuan'!#REF!+'kho hang tuan'!#REF!</f>
        <v>#REF!</v>
      </c>
      <c r="I10" s="585" t="e">
        <f>E10+G10-K10</f>
        <v>#REF!</v>
      </c>
      <c r="J10" s="585" t="e">
        <f>F10+H10-L10</f>
        <v>#REF!</v>
      </c>
      <c r="K10" s="113"/>
      <c r="L10" s="111">
        <f>K10*D10</f>
        <v>0</v>
      </c>
    </row>
    <row r="11" spans="1:14" s="107" customFormat="1" ht="25.5" customHeight="1">
      <c r="A11" s="8" t="s">
        <v>898</v>
      </c>
      <c r="B11" s="8" t="s">
        <v>181</v>
      </c>
      <c r="C11" s="8" t="s">
        <v>29</v>
      </c>
      <c r="D11" s="112" t="str">
        <f>VLOOKUP(A11,BKE!C523:H936,5,0)</f>
        <v>0</v>
      </c>
      <c r="E11" s="113">
        <v>7.7</v>
      </c>
      <c r="F11" s="111">
        <f t="shared" si="1"/>
        <v>0</v>
      </c>
      <c r="G11" s="594">
        <f>'kho hang tuan'!E10+'kho hang tuan'!G10+'kho hang tuan'!I10+'kho hang tuan'!K10</f>
        <v>0</v>
      </c>
      <c r="H11" s="595">
        <f>'kho hang tuan'!F10+'kho hang tuan'!H10+'kho hang tuan'!J10+'kho hang tuan'!L10</f>
        <v>0</v>
      </c>
      <c r="I11" s="585">
        <f t="shared" si="2"/>
        <v>7.7</v>
      </c>
      <c r="J11" s="585">
        <f t="shared" si="3"/>
        <v>0</v>
      </c>
      <c r="K11" s="113"/>
      <c r="L11" s="111">
        <f t="shared" si="0"/>
        <v>0</v>
      </c>
    </row>
    <row r="12" spans="1:14" s="107" customFormat="1" ht="25.5" customHeight="1">
      <c r="A12" s="8" t="s">
        <v>182</v>
      </c>
      <c r="B12" s="8" t="s">
        <v>183</v>
      </c>
      <c r="C12" s="8" t="s">
        <v>29</v>
      </c>
      <c r="D12" s="112" t="str">
        <f>VLOOKUP(A12,BKE!C524:H937,5,0)</f>
        <v>0</v>
      </c>
      <c r="E12" s="113">
        <v>7</v>
      </c>
      <c r="F12" s="111">
        <f t="shared" si="1"/>
        <v>0</v>
      </c>
      <c r="G12" s="594">
        <f>'kho hang tuan'!E11+'kho hang tuan'!G11+'kho hang tuan'!I11+'kho hang tuan'!K11</f>
        <v>0</v>
      </c>
      <c r="H12" s="595">
        <f>'kho hang tuan'!F11+'kho hang tuan'!H11+'kho hang tuan'!J11+'kho hang tuan'!L11</f>
        <v>0</v>
      </c>
      <c r="I12" s="585">
        <f t="shared" si="2"/>
        <v>7</v>
      </c>
      <c r="J12" s="585">
        <f t="shared" si="3"/>
        <v>0</v>
      </c>
      <c r="K12" s="113"/>
      <c r="L12" s="111">
        <f t="shared" si="0"/>
        <v>0</v>
      </c>
    </row>
    <row r="13" spans="1:14" s="107" customFormat="1" ht="25.5" customHeight="1">
      <c r="A13" s="8" t="s">
        <v>200</v>
      </c>
      <c r="B13" s="8" t="s">
        <v>201</v>
      </c>
      <c r="C13" s="8" t="s">
        <v>17</v>
      </c>
      <c r="D13" s="112">
        <f>VLOOKUP(A13,BKE!C525:H938,5,0)</f>
        <v>55.629999999999995</v>
      </c>
      <c r="E13" s="113"/>
      <c r="F13" s="111">
        <f t="shared" si="1"/>
        <v>0</v>
      </c>
      <c r="G13" s="594">
        <f>'kho hang tuan'!E12+'kho hang tuan'!G12+'kho hang tuan'!I12+'kho hang tuan'!K12</f>
        <v>820</v>
      </c>
      <c r="H13" s="595">
        <f>'kho hang tuan'!F12+'kho hang tuan'!H12+'kho hang tuan'!J12+'kho hang tuan'!L12</f>
        <v>45616.6</v>
      </c>
      <c r="I13" s="585">
        <f t="shared" si="2"/>
        <v>820</v>
      </c>
      <c r="J13" s="585">
        <f t="shared" si="3"/>
        <v>45616.6</v>
      </c>
      <c r="K13" s="113"/>
      <c r="L13" s="111">
        <f t="shared" si="0"/>
        <v>0</v>
      </c>
    </row>
    <row r="14" spans="1:14" s="107" customFormat="1" ht="25.5" customHeight="1">
      <c r="A14" s="8" t="s">
        <v>19</v>
      </c>
      <c r="B14" s="8" t="s">
        <v>18</v>
      </c>
      <c r="C14" s="8" t="s">
        <v>17</v>
      </c>
      <c r="D14" s="112">
        <f>VLOOKUP(A14,BKE!C526:H939,5,0)</f>
        <v>54.094482758620693</v>
      </c>
      <c r="E14" s="113"/>
      <c r="F14" s="111">
        <f t="shared" si="1"/>
        <v>0</v>
      </c>
      <c r="G14" s="594">
        <f>'kho hang tuan'!E13+'kho hang tuan'!G13+'kho hang tuan'!I13+'kho hang tuan'!K13</f>
        <v>13.44</v>
      </c>
      <c r="H14" s="595">
        <f>'kho hang tuan'!F13+'kho hang tuan'!H13+'kho hang tuan'!J13+'kho hang tuan'!L13</f>
        <v>726.96960000000001</v>
      </c>
      <c r="I14" s="585">
        <f t="shared" si="2"/>
        <v>13.44</v>
      </c>
      <c r="J14" s="585">
        <f t="shared" si="3"/>
        <v>726.96960000000001</v>
      </c>
      <c r="K14" s="113"/>
      <c r="L14" s="111">
        <f t="shared" si="0"/>
        <v>0</v>
      </c>
    </row>
    <row r="15" spans="1:14" s="107" customFormat="1" ht="25.5" customHeight="1">
      <c r="A15" s="5" t="s">
        <v>123</v>
      </c>
      <c r="B15" s="114" t="s">
        <v>124</v>
      </c>
      <c r="C15" s="111" t="s">
        <v>4</v>
      </c>
      <c r="D15" s="112"/>
      <c r="E15" s="113"/>
      <c r="F15" s="111">
        <f t="shared" si="1"/>
        <v>0</v>
      </c>
      <c r="G15" s="594">
        <f>'kho hang tuan'!E14+'kho hang tuan'!G14+'kho hang tuan'!I14+'kho hang tuan'!K14</f>
        <v>1</v>
      </c>
      <c r="H15" s="595">
        <f>'kho hang tuan'!F14+'kho hang tuan'!H14+'kho hang tuan'!J14+'kho hang tuan'!L14</f>
        <v>74623.59</v>
      </c>
      <c r="I15" s="585">
        <f t="shared" si="2"/>
        <v>1</v>
      </c>
      <c r="J15" s="585">
        <f t="shared" si="3"/>
        <v>74623.59</v>
      </c>
      <c r="K15" s="113"/>
      <c r="L15" s="111">
        <f t="shared" si="0"/>
        <v>0</v>
      </c>
    </row>
    <row r="16" spans="1:14" s="107" customFormat="1" ht="25.5" customHeight="1">
      <c r="A16" s="8" t="s">
        <v>25</v>
      </c>
      <c r="B16" s="8" t="s">
        <v>24</v>
      </c>
      <c r="C16" s="8" t="s">
        <v>4</v>
      </c>
      <c r="D16" s="112"/>
      <c r="E16" s="113"/>
      <c r="F16" s="111">
        <f t="shared" si="1"/>
        <v>0</v>
      </c>
      <c r="G16" s="594">
        <f>'kho hang tuan'!E15+'kho hang tuan'!G15+'kho hang tuan'!I15+'kho hang tuan'!K15</f>
        <v>0</v>
      </c>
      <c r="H16" s="595">
        <f>'kho hang tuan'!F15+'kho hang tuan'!H15+'kho hang tuan'!J15+'kho hang tuan'!L15</f>
        <v>0</v>
      </c>
      <c r="I16" s="585">
        <f t="shared" si="2"/>
        <v>0</v>
      </c>
      <c r="J16" s="585">
        <f t="shared" si="3"/>
        <v>0</v>
      </c>
      <c r="K16" s="113"/>
      <c r="L16" s="111">
        <f t="shared" si="0"/>
        <v>0</v>
      </c>
    </row>
    <row r="17" spans="1:12" s="107" customFormat="1" ht="25.5" customHeight="1">
      <c r="A17" s="5" t="s">
        <v>127</v>
      </c>
      <c r="B17" s="114" t="s">
        <v>128</v>
      </c>
      <c r="C17" s="111" t="s">
        <v>4</v>
      </c>
      <c r="D17" s="112"/>
      <c r="E17" s="113"/>
      <c r="F17" s="111">
        <f t="shared" si="1"/>
        <v>0</v>
      </c>
      <c r="G17" s="594">
        <f>'kho hang tuan'!E16+'kho hang tuan'!G16+'kho hang tuan'!I16+'kho hang tuan'!K16</f>
        <v>0</v>
      </c>
      <c r="H17" s="595">
        <f>'kho hang tuan'!F16+'kho hang tuan'!H16+'kho hang tuan'!J16+'kho hang tuan'!L16</f>
        <v>0</v>
      </c>
      <c r="I17" s="585">
        <f t="shared" si="2"/>
        <v>0</v>
      </c>
      <c r="J17" s="585">
        <f t="shared" si="3"/>
        <v>0</v>
      </c>
      <c r="K17" s="113"/>
      <c r="L17" s="111">
        <f t="shared" si="0"/>
        <v>0</v>
      </c>
    </row>
    <row r="18" spans="1:12" s="107" customFormat="1" ht="25.5" customHeight="1">
      <c r="A18" s="5" t="s">
        <v>125</v>
      </c>
      <c r="B18" s="114" t="s">
        <v>126</v>
      </c>
      <c r="C18" s="111" t="s">
        <v>4</v>
      </c>
      <c r="D18" s="112" t="str">
        <f>VLOOKUP(A18,BKE!C530:H943,5,0)</f>
        <v>0</v>
      </c>
      <c r="E18" s="113"/>
      <c r="F18" s="111">
        <f t="shared" si="1"/>
        <v>0</v>
      </c>
      <c r="G18" s="594">
        <f>'kho hang tuan'!E17+'kho hang tuan'!G17+'kho hang tuan'!I17+'kho hang tuan'!K17</f>
        <v>0</v>
      </c>
      <c r="H18" s="595">
        <f>'kho hang tuan'!F17+'kho hang tuan'!H17+'kho hang tuan'!J17+'kho hang tuan'!L17</f>
        <v>0</v>
      </c>
      <c r="I18" s="585">
        <f t="shared" si="2"/>
        <v>0</v>
      </c>
      <c r="J18" s="585">
        <f t="shared" si="3"/>
        <v>0</v>
      </c>
      <c r="K18" s="113"/>
      <c r="L18" s="111">
        <f t="shared" si="0"/>
        <v>0</v>
      </c>
    </row>
    <row r="19" spans="1:12" s="107" customFormat="1" ht="25.5" customHeight="1">
      <c r="A19" s="8" t="s">
        <v>769</v>
      </c>
      <c r="B19" s="8" t="s">
        <v>184</v>
      </c>
      <c r="C19" s="8" t="s">
        <v>4</v>
      </c>
      <c r="D19" s="112">
        <f>VLOOKUP(A19,BKE!C531:H944,5,0)</f>
        <v>62392.35</v>
      </c>
      <c r="E19" s="113">
        <v>1</v>
      </c>
      <c r="F19" s="111">
        <f t="shared" si="1"/>
        <v>62392.35</v>
      </c>
      <c r="G19" s="594">
        <f>'kho hang tuan'!E18+'kho hang tuan'!G18+'kho hang tuan'!I18+'kho hang tuan'!K18</f>
        <v>0</v>
      </c>
      <c r="H19" s="595">
        <f>'kho hang tuan'!F18+'kho hang tuan'!H18+'kho hang tuan'!J18+'kho hang tuan'!L18</f>
        <v>0</v>
      </c>
      <c r="I19" s="585">
        <f t="shared" si="2"/>
        <v>1</v>
      </c>
      <c r="J19" s="585">
        <f t="shared" si="3"/>
        <v>62392.35</v>
      </c>
      <c r="K19" s="113"/>
      <c r="L19" s="111">
        <f t="shared" si="0"/>
        <v>0</v>
      </c>
    </row>
    <row r="20" spans="1:12" s="107" customFormat="1" ht="25.5" customHeight="1">
      <c r="A20" s="5">
        <v>30701001</v>
      </c>
      <c r="B20" s="114" t="s">
        <v>117</v>
      </c>
      <c r="C20" s="111" t="s">
        <v>4</v>
      </c>
      <c r="D20" s="112">
        <f>VLOOKUP(A20,BKE!C532:H945,5,0)</f>
        <v>434232.34</v>
      </c>
      <c r="E20" s="113">
        <v>3</v>
      </c>
      <c r="F20" s="111">
        <f t="shared" si="1"/>
        <v>1302697.02</v>
      </c>
      <c r="G20" s="594">
        <f>'kho hang tuan'!E19+'kho hang tuan'!G19+'kho hang tuan'!I19+'kho hang tuan'!K19</f>
        <v>5</v>
      </c>
      <c r="H20" s="595">
        <f>'kho hang tuan'!F19+'kho hang tuan'!H19+'kho hang tuan'!J19+'kho hang tuan'!L19</f>
        <v>2171161.7000000002</v>
      </c>
      <c r="I20" s="585">
        <f t="shared" si="2"/>
        <v>8</v>
      </c>
      <c r="J20" s="585">
        <f t="shared" si="3"/>
        <v>3473858.72</v>
      </c>
      <c r="K20" s="113"/>
      <c r="L20" s="111">
        <f t="shared" si="0"/>
        <v>0</v>
      </c>
    </row>
    <row r="21" spans="1:12" s="107" customFormat="1" ht="25.5" customHeight="1">
      <c r="A21" s="5" t="s">
        <v>116</v>
      </c>
      <c r="B21" s="114" t="s">
        <v>508</v>
      </c>
      <c r="C21" s="111" t="s">
        <v>4</v>
      </c>
      <c r="D21" s="112">
        <f>VLOOKUP(A21,BKE!C533:H946,5,0)</f>
        <v>451064.24</v>
      </c>
      <c r="E21" s="113">
        <v>8</v>
      </c>
      <c r="F21" s="111">
        <f t="shared" si="1"/>
        <v>3608513.92</v>
      </c>
      <c r="G21" s="594">
        <f>'kho hang tuan'!E20+'kho hang tuan'!G20+'kho hang tuan'!I20+'kho hang tuan'!K20</f>
        <v>2</v>
      </c>
      <c r="H21" s="595">
        <f>'kho hang tuan'!F20+'kho hang tuan'!H20+'kho hang tuan'!J20+'kho hang tuan'!L20</f>
        <v>902128.48</v>
      </c>
      <c r="I21" s="585">
        <f t="shared" si="2"/>
        <v>10</v>
      </c>
      <c r="J21" s="585">
        <f t="shared" si="3"/>
        <v>4510642.4000000004</v>
      </c>
      <c r="K21" s="113"/>
      <c r="L21" s="111">
        <f t="shared" si="0"/>
        <v>0</v>
      </c>
    </row>
    <row r="22" spans="1:12" s="107" customFormat="1" ht="25.5" customHeight="1">
      <c r="A22" s="8" t="s">
        <v>21</v>
      </c>
      <c r="B22" s="8" t="s">
        <v>20</v>
      </c>
      <c r="C22" s="8" t="s">
        <v>4</v>
      </c>
      <c r="D22" s="112" t="str">
        <f>VLOOKUP(A22,BKE!C534:H947,5,0)</f>
        <v>0</v>
      </c>
      <c r="E22" s="113">
        <v>200</v>
      </c>
      <c r="F22" s="111">
        <f t="shared" si="1"/>
        <v>0</v>
      </c>
      <c r="G22" s="594">
        <f>'kho hang tuan'!E21+'kho hang tuan'!G21+'kho hang tuan'!I21+'kho hang tuan'!K21</f>
        <v>0</v>
      </c>
      <c r="H22" s="595">
        <f>'kho hang tuan'!F21+'kho hang tuan'!H21+'kho hang tuan'!J21+'kho hang tuan'!L21</f>
        <v>0</v>
      </c>
      <c r="I22" s="585">
        <f t="shared" si="2"/>
        <v>200</v>
      </c>
      <c r="J22" s="585">
        <f t="shared" si="3"/>
        <v>0</v>
      </c>
      <c r="K22" s="113"/>
      <c r="L22" s="111">
        <f t="shared" si="0"/>
        <v>0</v>
      </c>
    </row>
    <row r="23" spans="1:12" s="107" customFormat="1" ht="25.5" customHeight="1">
      <c r="A23" s="8" t="s">
        <v>23</v>
      </c>
      <c r="B23" s="8" t="s">
        <v>22</v>
      </c>
      <c r="C23" s="8" t="s">
        <v>4</v>
      </c>
      <c r="D23" s="112"/>
      <c r="E23" s="113"/>
      <c r="F23" s="111">
        <f t="shared" si="1"/>
        <v>0</v>
      </c>
      <c r="G23" s="594" t="e">
        <f>'kho hang tuan'!#REF!+'kho hang tuan'!#REF!+'kho hang tuan'!#REF!+'kho hang tuan'!#REF!</f>
        <v>#REF!</v>
      </c>
      <c r="H23" s="595" t="e">
        <f>'kho hang tuan'!#REF!+'kho hang tuan'!#REF!+'kho hang tuan'!#REF!+'kho hang tuan'!#REF!</f>
        <v>#REF!</v>
      </c>
      <c r="I23" s="585" t="e">
        <f t="shared" si="2"/>
        <v>#REF!</v>
      </c>
      <c r="J23" s="585" t="e">
        <f t="shared" si="3"/>
        <v>#REF!</v>
      </c>
      <c r="K23" s="113"/>
      <c r="L23" s="111">
        <f t="shared" si="0"/>
        <v>0</v>
      </c>
    </row>
    <row r="24" spans="1:12" s="107" customFormat="1" ht="25.5" customHeight="1">
      <c r="A24" s="5" t="s">
        <v>79</v>
      </c>
      <c r="B24" s="114" t="s">
        <v>3</v>
      </c>
      <c r="C24" s="111" t="s">
        <v>4</v>
      </c>
      <c r="D24" s="112">
        <f>VLOOKUP(A24,BKE!C536:H949,5,0)</f>
        <v>308400</v>
      </c>
      <c r="E24" s="113">
        <v>1</v>
      </c>
      <c r="F24" s="111">
        <f t="shared" si="1"/>
        <v>308400</v>
      </c>
      <c r="G24" s="594">
        <f>'kho hang tuan'!E22+'kho hang tuan'!G22+'kho hang tuan'!I22+'kho hang tuan'!K22</f>
        <v>2</v>
      </c>
      <c r="H24" s="595">
        <f>'kho hang tuan'!F22+'kho hang tuan'!H22+'kho hang tuan'!J22+'kho hang tuan'!L22</f>
        <v>616800</v>
      </c>
      <c r="I24" s="585">
        <f t="shared" si="2"/>
        <v>3</v>
      </c>
      <c r="J24" s="585">
        <f t="shared" si="3"/>
        <v>925200</v>
      </c>
      <c r="K24" s="113"/>
      <c r="L24" s="111">
        <f t="shared" si="0"/>
        <v>0</v>
      </c>
    </row>
    <row r="25" spans="1:12" s="107" customFormat="1" ht="25.5" customHeight="1">
      <c r="A25" s="5" t="s">
        <v>80</v>
      </c>
      <c r="B25" s="114" t="s">
        <v>81</v>
      </c>
      <c r="C25" s="111" t="s">
        <v>76</v>
      </c>
      <c r="D25" s="112">
        <f>VLOOKUP(A25,BKE!C537:H950,5,0)</f>
        <v>87454.470000000016</v>
      </c>
      <c r="E25" s="113">
        <v>6</v>
      </c>
      <c r="F25" s="111">
        <f t="shared" si="1"/>
        <v>524726.82000000007</v>
      </c>
      <c r="G25" s="594">
        <f>'kho hang tuan'!E23+'kho hang tuan'!G23+'kho hang tuan'!I23+'kho hang tuan'!K23</f>
        <v>0</v>
      </c>
      <c r="H25" s="595">
        <f>'kho hang tuan'!F23+'kho hang tuan'!H23+'kho hang tuan'!J23+'kho hang tuan'!L23</f>
        <v>0</v>
      </c>
      <c r="I25" s="585">
        <f t="shared" si="2"/>
        <v>6</v>
      </c>
      <c r="J25" s="585">
        <f t="shared" si="3"/>
        <v>524726.82000000007</v>
      </c>
      <c r="K25" s="113"/>
      <c r="L25" s="111">
        <f t="shared" si="0"/>
        <v>0</v>
      </c>
    </row>
    <row r="26" spans="1:12" s="107" customFormat="1" ht="25.5" customHeight="1">
      <c r="A26" s="5" t="s">
        <v>82</v>
      </c>
      <c r="B26" s="114" t="s">
        <v>5</v>
      </c>
      <c r="C26" s="111" t="s">
        <v>4</v>
      </c>
      <c r="D26" s="112">
        <f>VLOOKUP(A26,BKE!C538:H951,5,0)</f>
        <v>92603.816000000021</v>
      </c>
      <c r="E26" s="113">
        <v>3</v>
      </c>
      <c r="F26" s="111">
        <f t="shared" si="1"/>
        <v>277811.44800000009</v>
      </c>
      <c r="G26" s="594">
        <f>'kho hang tuan'!E24+'kho hang tuan'!G24+'kho hang tuan'!I24+'kho hang tuan'!K24</f>
        <v>10</v>
      </c>
      <c r="H26" s="595">
        <f>'kho hang tuan'!F24+'kho hang tuan'!H24+'kho hang tuan'!J24+'kho hang tuan'!L24</f>
        <v>906398.9</v>
      </c>
      <c r="I26" s="585">
        <f t="shared" si="2"/>
        <v>13</v>
      </c>
      <c r="J26" s="585">
        <f t="shared" si="3"/>
        <v>1184210.3480000002</v>
      </c>
      <c r="K26" s="113"/>
      <c r="L26" s="111">
        <f t="shared" si="0"/>
        <v>0</v>
      </c>
    </row>
    <row r="27" spans="1:12" s="107" customFormat="1" ht="25.5" customHeight="1">
      <c r="A27" s="5" t="s">
        <v>83</v>
      </c>
      <c r="B27" s="114" t="s">
        <v>84</v>
      </c>
      <c r="C27" s="111" t="s">
        <v>4</v>
      </c>
      <c r="D27" s="112">
        <f>VLOOKUP(A27,BKE!C539:H952,5,0)</f>
        <v>93108.392500000002</v>
      </c>
      <c r="E27" s="113">
        <v>8</v>
      </c>
      <c r="F27" s="111">
        <f t="shared" si="1"/>
        <v>744867.14</v>
      </c>
      <c r="G27" s="594">
        <f>'kho hang tuan'!E25+'kho hang tuan'!G25+'kho hang tuan'!I25+'kho hang tuan'!K25</f>
        <v>0</v>
      </c>
      <c r="H27" s="595">
        <f>'kho hang tuan'!F25+'kho hang tuan'!H25+'kho hang tuan'!J25+'kho hang tuan'!L25</f>
        <v>0</v>
      </c>
      <c r="I27" s="585">
        <f t="shared" si="2"/>
        <v>8</v>
      </c>
      <c r="J27" s="585">
        <f t="shared" si="3"/>
        <v>744867.14</v>
      </c>
      <c r="K27" s="113"/>
      <c r="L27" s="111">
        <f t="shared" si="0"/>
        <v>0</v>
      </c>
    </row>
    <row r="28" spans="1:12" s="107" customFormat="1" ht="25.5" customHeight="1">
      <c r="A28" s="5" t="s">
        <v>1007</v>
      </c>
      <c r="B28" s="114" t="s">
        <v>1008</v>
      </c>
      <c r="C28" s="111" t="s">
        <v>29</v>
      </c>
      <c r="D28" s="112">
        <v>0</v>
      </c>
      <c r="E28" s="113">
        <v>0.3</v>
      </c>
      <c r="F28" s="111"/>
      <c r="G28" s="594">
        <f>'kho hang tuan'!E26+'kho hang tuan'!G26+'kho hang tuan'!I26+'kho hang tuan'!K26</f>
        <v>0</v>
      </c>
      <c r="H28" s="595">
        <f>'kho hang tuan'!F26+'kho hang tuan'!H26+'kho hang tuan'!J26+'kho hang tuan'!L26</f>
        <v>0</v>
      </c>
      <c r="I28" s="585">
        <f t="shared" si="2"/>
        <v>0.3</v>
      </c>
      <c r="J28" s="585"/>
      <c r="K28" s="113"/>
      <c r="L28" s="111"/>
    </row>
    <row r="29" spans="1:12" s="107" customFormat="1" ht="25.5" customHeight="1">
      <c r="A29" s="5" t="s">
        <v>85</v>
      </c>
      <c r="B29" s="114" t="s">
        <v>86</v>
      </c>
      <c r="C29" s="111" t="s">
        <v>4</v>
      </c>
      <c r="D29" s="112">
        <f>VLOOKUP(A29,BKE!C540:H953,5,0)</f>
        <v>100000</v>
      </c>
      <c r="E29" s="113">
        <v>1</v>
      </c>
      <c r="F29" s="111">
        <f t="shared" si="1"/>
        <v>100000</v>
      </c>
      <c r="G29" s="594">
        <f>'kho hang tuan'!E27+'kho hang tuan'!G27+'kho hang tuan'!I27+'kho hang tuan'!K27</f>
        <v>0</v>
      </c>
      <c r="H29" s="595">
        <f>'kho hang tuan'!F27+'kho hang tuan'!H27+'kho hang tuan'!J27+'kho hang tuan'!L27</f>
        <v>0</v>
      </c>
      <c r="I29" s="585">
        <f t="shared" si="2"/>
        <v>1</v>
      </c>
      <c r="J29" s="585">
        <f t="shared" si="3"/>
        <v>100000</v>
      </c>
      <c r="K29" s="113"/>
      <c r="L29" s="111">
        <f t="shared" si="0"/>
        <v>0</v>
      </c>
    </row>
    <row r="30" spans="1:12" s="107" customFormat="1" ht="25.5" customHeight="1">
      <c r="A30" s="5" t="s">
        <v>87</v>
      </c>
      <c r="B30" s="114" t="s">
        <v>88</v>
      </c>
      <c r="C30" s="111" t="s">
        <v>4</v>
      </c>
      <c r="D30" s="112">
        <f>VLOOKUP(A30,BKE!C541:H954,5,0)</f>
        <v>115000</v>
      </c>
      <c r="E30" s="113">
        <v>0.2</v>
      </c>
      <c r="F30" s="111">
        <f t="shared" si="1"/>
        <v>23000</v>
      </c>
      <c r="G30" s="594">
        <f>'kho hang tuan'!E28+'kho hang tuan'!G28+'kho hang tuan'!I28+'kho hang tuan'!K28</f>
        <v>0</v>
      </c>
      <c r="H30" s="595">
        <f>'kho hang tuan'!F28+'kho hang tuan'!H28+'kho hang tuan'!J28+'kho hang tuan'!L28</f>
        <v>0</v>
      </c>
      <c r="I30" s="585">
        <f t="shared" si="2"/>
        <v>0.2</v>
      </c>
      <c r="J30" s="585">
        <f t="shared" si="3"/>
        <v>23000</v>
      </c>
      <c r="K30" s="113"/>
      <c r="L30" s="111">
        <f t="shared" si="0"/>
        <v>0</v>
      </c>
    </row>
    <row r="31" spans="1:12" s="107" customFormat="1" ht="25.5" customHeight="1">
      <c r="A31" s="5" t="s">
        <v>89</v>
      </c>
      <c r="B31" s="114" t="s">
        <v>90</v>
      </c>
      <c r="C31" s="111" t="s">
        <v>4</v>
      </c>
      <c r="D31" s="112"/>
      <c r="E31" s="113">
        <v>1</v>
      </c>
      <c r="F31" s="111">
        <f t="shared" si="1"/>
        <v>0</v>
      </c>
      <c r="G31" s="594">
        <f>'kho hang tuan'!E29+'kho hang tuan'!G29+'kho hang tuan'!I29+'kho hang tuan'!K29</f>
        <v>0</v>
      </c>
      <c r="H31" s="595">
        <f>'kho hang tuan'!F29+'kho hang tuan'!H29+'kho hang tuan'!J29+'kho hang tuan'!L29</f>
        <v>0</v>
      </c>
      <c r="I31" s="585">
        <f t="shared" si="2"/>
        <v>1</v>
      </c>
      <c r="J31" s="585">
        <f t="shared" si="3"/>
        <v>0</v>
      </c>
      <c r="K31" s="113"/>
      <c r="L31" s="111">
        <f t="shared" si="0"/>
        <v>0</v>
      </c>
    </row>
    <row r="32" spans="1:12" s="107" customFormat="1" ht="25.5" customHeight="1">
      <c r="A32" s="5" t="s">
        <v>754</v>
      </c>
      <c r="B32" s="114" t="s">
        <v>755</v>
      </c>
      <c r="C32" s="111" t="s">
        <v>4</v>
      </c>
      <c r="D32" s="112"/>
      <c r="E32" s="113"/>
      <c r="F32" s="111">
        <f t="shared" si="1"/>
        <v>0</v>
      </c>
      <c r="G32" s="594">
        <f>'kho hang tuan'!E30+'kho hang tuan'!G30+'kho hang tuan'!I30+'kho hang tuan'!K30</f>
        <v>0</v>
      </c>
      <c r="H32" s="595">
        <f>'kho hang tuan'!F30+'kho hang tuan'!H30+'kho hang tuan'!J30+'kho hang tuan'!L30</f>
        <v>0</v>
      </c>
      <c r="I32" s="585">
        <f t="shared" si="2"/>
        <v>0</v>
      </c>
      <c r="J32" s="585">
        <f t="shared" si="3"/>
        <v>0</v>
      </c>
      <c r="K32" s="113"/>
      <c r="L32" s="111">
        <f t="shared" si="0"/>
        <v>0</v>
      </c>
    </row>
    <row r="33" spans="1:12" s="107" customFormat="1" ht="25.5" customHeight="1">
      <c r="A33" s="5" t="s">
        <v>33</v>
      </c>
      <c r="B33" s="114" t="s">
        <v>34</v>
      </c>
      <c r="C33" s="111" t="s">
        <v>8</v>
      </c>
      <c r="D33" s="112">
        <f>VLOOKUP(A33,BKE!C544:H957,5,0)</f>
        <v>49587.4</v>
      </c>
      <c r="E33" s="113">
        <v>15</v>
      </c>
      <c r="F33" s="111">
        <f t="shared" si="1"/>
        <v>743811</v>
      </c>
      <c r="G33" s="594">
        <f>'kho hang tuan'!E31+'kho hang tuan'!G31+'kho hang tuan'!I31+'kho hang tuan'!K31</f>
        <v>18</v>
      </c>
      <c r="H33" s="595">
        <f>'kho hang tuan'!F31+'kho hang tuan'!H31+'kho hang tuan'!J31+'kho hang tuan'!L31</f>
        <v>853501.68</v>
      </c>
      <c r="I33" s="585">
        <f t="shared" si="2"/>
        <v>33</v>
      </c>
      <c r="J33" s="585">
        <f t="shared" si="3"/>
        <v>1597312.6800000002</v>
      </c>
      <c r="K33" s="113"/>
      <c r="L33" s="111">
        <f t="shared" si="0"/>
        <v>0</v>
      </c>
    </row>
    <row r="34" spans="1:12" s="107" customFormat="1" ht="25.5" customHeight="1">
      <c r="A34" s="5" t="s">
        <v>35</v>
      </c>
      <c r="B34" s="114" t="s">
        <v>36</v>
      </c>
      <c r="C34" s="111" t="s">
        <v>8</v>
      </c>
      <c r="D34" s="112">
        <f>VLOOKUP(A34,BKE!C545:H958,5,0)</f>
        <v>56000</v>
      </c>
      <c r="E34" s="113">
        <v>2</v>
      </c>
      <c r="F34" s="111">
        <f t="shared" si="1"/>
        <v>112000</v>
      </c>
      <c r="G34" s="594">
        <f>'kho hang tuan'!E32+'kho hang tuan'!G32+'kho hang tuan'!I32+'kho hang tuan'!K32</f>
        <v>0</v>
      </c>
      <c r="H34" s="595">
        <f>'kho hang tuan'!F32+'kho hang tuan'!H32+'kho hang tuan'!J32+'kho hang tuan'!L32</f>
        <v>0</v>
      </c>
      <c r="I34" s="585">
        <f t="shared" si="2"/>
        <v>2</v>
      </c>
      <c r="J34" s="585">
        <f t="shared" si="3"/>
        <v>112000</v>
      </c>
      <c r="K34" s="113"/>
      <c r="L34" s="111">
        <f t="shared" si="0"/>
        <v>0</v>
      </c>
    </row>
    <row r="35" spans="1:12" s="107" customFormat="1" ht="25.5" customHeight="1">
      <c r="A35" s="8" t="s">
        <v>807</v>
      </c>
      <c r="B35" s="8" t="s">
        <v>150</v>
      </c>
      <c r="C35" s="8" t="s">
        <v>8</v>
      </c>
      <c r="D35" s="112">
        <f>VLOOKUP(A35,BKE!C546:H959,5,0)</f>
        <v>85674.536000000007</v>
      </c>
      <c r="E35" s="113">
        <v>16</v>
      </c>
      <c r="F35" s="111">
        <f t="shared" si="1"/>
        <v>1370792.5760000001</v>
      </c>
      <c r="G35" s="594">
        <f>'kho hang tuan'!E33+'kho hang tuan'!G33+'kho hang tuan'!I33+'kho hang tuan'!K33</f>
        <v>24</v>
      </c>
      <c r="H35" s="595">
        <f>'kho hang tuan'!F33+'kho hang tuan'!H33+'kho hang tuan'!J33+'kho hang tuan'!L33</f>
        <v>2056188.8640000001</v>
      </c>
      <c r="I35" s="585">
        <f t="shared" si="2"/>
        <v>40</v>
      </c>
      <c r="J35" s="585">
        <f t="shared" si="3"/>
        <v>3426981.4400000004</v>
      </c>
      <c r="K35" s="113"/>
      <c r="L35" s="111">
        <f t="shared" si="0"/>
        <v>0</v>
      </c>
    </row>
    <row r="36" spans="1:12" s="107" customFormat="1" ht="25.5" customHeight="1">
      <c r="A36" s="5" t="s">
        <v>37</v>
      </c>
      <c r="B36" s="114" t="s">
        <v>38</v>
      </c>
      <c r="C36" s="111" t="s">
        <v>4</v>
      </c>
      <c r="D36" s="112">
        <f>VLOOKUP(A36,BKE!C547:H960,5,0)</f>
        <v>100666.71999999999</v>
      </c>
      <c r="E36" s="113">
        <v>6.6</v>
      </c>
      <c r="F36" s="111">
        <f t="shared" si="1"/>
        <v>664400.35199999984</v>
      </c>
      <c r="G36" s="594">
        <f>'kho hang tuan'!E34+'kho hang tuan'!G34+'kho hang tuan'!I34+'kho hang tuan'!K34</f>
        <v>5</v>
      </c>
      <c r="H36" s="595">
        <f>'kho hang tuan'!F34+'kho hang tuan'!H34+'kho hang tuan'!J34+'kho hang tuan'!L34</f>
        <v>503333.59999999992</v>
      </c>
      <c r="I36" s="585">
        <f t="shared" si="2"/>
        <v>11.6</v>
      </c>
      <c r="J36" s="585">
        <f t="shared" si="3"/>
        <v>1167733.9519999998</v>
      </c>
      <c r="K36" s="113"/>
      <c r="L36" s="111">
        <f t="shared" si="0"/>
        <v>0</v>
      </c>
    </row>
    <row r="37" spans="1:12" s="107" customFormat="1" ht="25.5" customHeight="1">
      <c r="A37" s="8" t="s">
        <v>764</v>
      </c>
      <c r="B37" s="8" t="s">
        <v>151</v>
      </c>
      <c r="C37" s="8" t="s">
        <v>8</v>
      </c>
      <c r="D37" s="112">
        <f>VLOOKUP(A37,BKE!C548:H961,5,0)</f>
        <v>52003.922857142854</v>
      </c>
      <c r="E37" s="113">
        <v>0</v>
      </c>
      <c r="F37" s="111">
        <f t="shared" si="1"/>
        <v>0</v>
      </c>
      <c r="G37" s="594">
        <f>'kho hang tuan'!E35+'kho hang tuan'!G35+'kho hang tuan'!I35+'kho hang tuan'!K35</f>
        <v>0</v>
      </c>
      <c r="H37" s="595">
        <f>'kho hang tuan'!F35+'kho hang tuan'!H35+'kho hang tuan'!J35+'kho hang tuan'!L35</f>
        <v>0</v>
      </c>
      <c r="I37" s="585">
        <f t="shared" si="2"/>
        <v>0</v>
      </c>
      <c r="J37" s="585">
        <f t="shared" si="3"/>
        <v>0</v>
      </c>
      <c r="K37" s="113"/>
      <c r="L37" s="111">
        <f t="shared" si="0"/>
        <v>0</v>
      </c>
    </row>
    <row r="38" spans="1:12" s="107" customFormat="1" ht="25.5" customHeight="1">
      <c r="A38" s="8" t="s">
        <v>964</v>
      </c>
      <c r="B38" s="114" t="s">
        <v>965</v>
      </c>
      <c r="C38" s="8" t="s">
        <v>8</v>
      </c>
      <c r="D38" s="112" t="str">
        <f>VLOOKUP(A38,BKE!C549:H962,5,0)</f>
        <v>0</v>
      </c>
      <c r="E38" s="113"/>
      <c r="F38" s="111">
        <f t="shared" si="1"/>
        <v>0</v>
      </c>
      <c r="G38" s="594" t="e">
        <f>'kho hang tuan'!#REF!+'kho hang tuan'!#REF!+'kho hang tuan'!#REF!+'kho hang tuan'!#REF!</f>
        <v>#REF!</v>
      </c>
      <c r="H38" s="595" t="e">
        <f>'kho hang tuan'!#REF!+'kho hang tuan'!#REF!+'kho hang tuan'!#REF!+'kho hang tuan'!#REF!</f>
        <v>#REF!</v>
      </c>
      <c r="I38" s="585" t="e">
        <f t="shared" si="2"/>
        <v>#REF!</v>
      </c>
      <c r="J38" s="585" t="e">
        <f t="shared" si="3"/>
        <v>#REF!</v>
      </c>
      <c r="K38" s="113"/>
      <c r="L38" s="111">
        <f t="shared" si="0"/>
        <v>0</v>
      </c>
    </row>
    <row r="39" spans="1:12" s="107" customFormat="1" ht="25.5" customHeight="1">
      <c r="A39" s="5" t="s">
        <v>938</v>
      </c>
      <c r="B39" s="114" t="s">
        <v>939</v>
      </c>
      <c r="C39" s="111" t="s">
        <v>8</v>
      </c>
      <c r="D39" s="112">
        <f>VLOOKUP(A39,BKE!C550:H962,5,0)</f>
        <v>21000</v>
      </c>
      <c r="E39" s="113">
        <v>13</v>
      </c>
      <c r="F39" s="111">
        <f t="shared" si="1"/>
        <v>273000</v>
      </c>
      <c r="G39" s="594">
        <f>'kho hang tuan'!E36+'kho hang tuan'!G36+'kho hang tuan'!I36+'kho hang tuan'!K36</f>
        <v>24</v>
      </c>
      <c r="H39" s="595">
        <f>'kho hang tuan'!F36+'kho hang tuan'!H36+'kho hang tuan'!J36+'kho hang tuan'!L36</f>
        <v>504000</v>
      </c>
      <c r="I39" s="585">
        <f t="shared" si="2"/>
        <v>37</v>
      </c>
      <c r="J39" s="585">
        <f t="shared" si="3"/>
        <v>777000</v>
      </c>
      <c r="K39" s="113"/>
      <c r="L39" s="111">
        <f t="shared" si="0"/>
        <v>0</v>
      </c>
    </row>
    <row r="40" spans="1:12" s="107" customFormat="1" ht="25.5" customHeight="1">
      <c r="A40" s="5" t="s">
        <v>142</v>
      </c>
      <c r="B40" s="114" t="s">
        <v>9</v>
      </c>
      <c r="C40" s="111" t="s">
        <v>4</v>
      </c>
      <c r="D40" s="112">
        <f>VLOOKUP(A40,BKE!C551:H963,5,0)</f>
        <v>17899.996363636365</v>
      </c>
      <c r="E40" s="113">
        <v>24</v>
      </c>
      <c r="F40" s="111">
        <f t="shared" si="1"/>
        <v>429599.91272727272</v>
      </c>
      <c r="G40" s="594">
        <f>'kho hang tuan'!E37+'kho hang tuan'!G37+'kho hang tuan'!I37+'kho hang tuan'!K37</f>
        <v>36</v>
      </c>
      <c r="H40" s="595">
        <f>'kho hang tuan'!F37+'kho hang tuan'!H37+'kho hang tuan'!J37+'kho hang tuan'!L37</f>
        <v>644399.86909090914</v>
      </c>
      <c r="I40" s="585">
        <f t="shared" si="2"/>
        <v>60</v>
      </c>
      <c r="J40" s="585">
        <f t="shared" si="3"/>
        <v>1073999.7818181817</v>
      </c>
      <c r="K40" s="113"/>
      <c r="L40" s="111">
        <f t="shared" si="0"/>
        <v>0</v>
      </c>
    </row>
    <row r="41" spans="1:12" s="107" customFormat="1" ht="25.5" customHeight="1">
      <c r="A41" s="5" t="s">
        <v>756</v>
      </c>
      <c r="B41" s="114" t="s">
        <v>757</v>
      </c>
      <c r="C41" s="111" t="s">
        <v>4</v>
      </c>
      <c r="D41" s="112" t="str">
        <f>VLOOKUP(A41,BKE!C552:H964,5,0)</f>
        <v>0</v>
      </c>
      <c r="E41" s="113"/>
      <c r="F41" s="111">
        <f t="shared" si="1"/>
        <v>0</v>
      </c>
      <c r="G41" s="594">
        <f>'kho hang tuan'!E38+'kho hang tuan'!G38+'kho hang tuan'!I38+'kho hang tuan'!K38</f>
        <v>0</v>
      </c>
      <c r="H41" s="595">
        <f>'kho hang tuan'!F38+'kho hang tuan'!H38+'kho hang tuan'!J38+'kho hang tuan'!L38</f>
        <v>0</v>
      </c>
      <c r="I41" s="585">
        <f t="shared" si="2"/>
        <v>0</v>
      </c>
      <c r="J41" s="585">
        <f t="shared" si="3"/>
        <v>0</v>
      </c>
      <c r="K41" s="113"/>
      <c r="L41" s="111">
        <f t="shared" si="0"/>
        <v>0</v>
      </c>
    </row>
    <row r="42" spans="1:12" s="107" customFormat="1" ht="25.5" customHeight="1">
      <c r="A42" s="5" t="s">
        <v>140</v>
      </c>
      <c r="B42" s="114" t="s">
        <v>141</v>
      </c>
      <c r="C42" s="111" t="s">
        <v>4</v>
      </c>
      <c r="D42" s="112">
        <f>VLOOKUP(A42,BKE!C553:H965,5,0)</f>
        <v>22000</v>
      </c>
      <c r="E42" s="113">
        <v>5</v>
      </c>
      <c r="F42" s="111">
        <f t="shared" si="1"/>
        <v>110000</v>
      </c>
      <c r="G42" s="594">
        <f>'kho hang tuan'!E39+'kho hang tuan'!G39+'kho hang tuan'!I39+'kho hang tuan'!K39</f>
        <v>0</v>
      </c>
      <c r="H42" s="595">
        <f>'kho hang tuan'!F39+'kho hang tuan'!H39+'kho hang tuan'!J39+'kho hang tuan'!L39</f>
        <v>0</v>
      </c>
      <c r="I42" s="585">
        <f t="shared" si="2"/>
        <v>5</v>
      </c>
      <c r="J42" s="585">
        <f t="shared" si="3"/>
        <v>110000</v>
      </c>
      <c r="K42" s="113"/>
      <c r="L42" s="111">
        <f t="shared" si="0"/>
        <v>0</v>
      </c>
    </row>
    <row r="43" spans="1:12" s="107" customFormat="1" ht="25.5" customHeight="1">
      <c r="A43" s="8" t="s">
        <v>765</v>
      </c>
      <c r="B43" s="8" t="s">
        <v>10</v>
      </c>
      <c r="C43" s="8" t="s">
        <v>4</v>
      </c>
      <c r="D43" s="112">
        <f>VLOOKUP(A43,BKE!C554:H966,5,0)</f>
        <v>7714.2849999999999</v>
      </c>
      <c r="E43" s="113">
        <v>1</v>
      </c>
      <c r="F43" s="111">
        <f t="shared" si="1"/>
        <v>7714.2849999999999</v>
      </c>
      <c r="G43" s="594">
        <f>'kho hang tuan'!E40+'kho hang tuan'!G40+'kho hang tuan'!I40+'kho hang tuan'!K40</f>
        <v>1</v>
      </c>
      <c r="H43" s="595">
        <f>'kho hang tuan'!F40+'kho hang tuan'!H40+'kho hang tuan'!J40+'kho hang tuan'!L40</f>
        <v>7714.2849999999999</v>
      </c>
      <c r="I43" s="585">
        <f t="shared" si="2"/>
        <v>2</v>
      </c>
      <c r="J43" s="585">
        <f t="shared" si="3"/>
        <v>15428.57</v>
      </c>
      <c r="K43" s="113"/>
      <c r="L43" s="111">
        <f t="shared" si="0"/>
        <v>0</v>
      </c>
    </row>
    <row r="44" spans="1:12" s="107" customFormat="1" ht="25.5" customHeight="1">
      <c r="A44" s="5" t="s">
        <v>129</v>
      </c>
      <c r="B44" s="114" t="s">
        <v>130</v>
      </c>
      <c r="C44" s="111" t="s">
        <v>4</v>
      </c>
      <c r="D44" s="112" t="str">
        <f>VLOOKUP(A44,BKE!C555:H967,5,0)</f>
        <v>0</v>
      </c>
      <c r="E44" s="113">
        <v>0.7</v>
      </c>
      <c r="F44" s="111">
        <f t="shared" si="1"/>
        <v>0</v>
      </c>
      <c r="G44" s="594">
        <f>'kho hang tuan'!E41+'kho hang tuan'!G41+'kho hang tuan'!I41+'kho hang tuan'!K41</f>
        <v>0</v>
      </c>
      <c r="H44" s="595">
        <f>'kho hang tuan'!F41+'kho hang tuan'!H41+'kho hang tuan'!J41+'kho hang tuan'!L41</f>
        <v>0</v>
      </c>
      <c r="I44" s="585">
        <f t="shared" si="2"/>
        <v>0.7</v>
      </c>
      <c r="J44" s="585">
        <f t="shared" si="3"/>
        <v>0</v>
      </c>
      <c r="K44" s="113"/>
      <c r="L44" s="111">
        <f t="shared" si="0"/>
        <v>0</v>
      </c>
    </row>
    <row r="45" spans="1:12" s="107" customFormat="1" ht="25.5" customHeight="1">
      <c r="A45" s="5" t="s">
        <v>131</v>
      </c>
      <c r="B45" s="114" t="s">
        <v>132</v>
      </c>
      <c r="C45" s="111" t="s">
        <v>4</v>
      </c>
      <c r="D45" s="112">
        <f>VLOOKUP(A45,BKE!C556:H968,5,0)</f>
        <v>260035.07769230768</v>
      </c>
      <c r="E45" s="113">
        <v>0</v>
      </c>
      <c r="F45" s="111">
        <f t="shared" si="1"/>
        <v>0</v>
      </c>
      <c r="G45" s="594">
        <f>'kho hang tuan'!E42+'kho hang tuan'!G42+'kho hang tuan'!I42+'kho hang tuan'!K42</f>
        <v>0</v>
      </c>
      <c r="H45" s="595">
        <f>'kho hang tuan'!F42+'kho hang tuan'!H42+'kho hang tuan'!J42+'kho hang tuan'!L42</f>
        <v>0</v>
      </c>
      <c r="I45" s="585">
        <f t="shared" si="2"/>
        <v>0</v>
      </c>
      <c r="J45" s="585">
        <f t="shared" si="3"/>
        <v>0</v>
      </c>
      <c r="K45" s="113"/>
      <c r="L45" s="111">
        <f t="shared" si="0"/>
        <v>0</v>
      </c>
    </row>
    <row r="46" spans="1:12" s="107" customFormat="1" ht="25.5" customHeight="1">
      <c r="A46" s="8" t="s">
        <v>766</v>
      </c>
      <c r="B46" s="8" t="s">
        <v>11</v>
      </c>
      <c r="C46" s="8" t="s">
        <v>4</v>
      </c>
      <c r="D46" s="112">
        <f>VLOOKUP(A46,BKE!C557:H969,5,0)</f>
        <v>49803.632727272721</v>
      </c>
      <c r="E46" s="113">
        <v>3</v>
      </c>
      <c r="F46" s="111">
        <f t="shared" si="1"/>
        <v>149410.89818181816</v>
      </c>
      <c r="G46" s="594">
        <f>'kho hang tuan'!E43+'kho hang tuan'!G43+'kho hang tuan'!I43+'kho hang tuan'!K43</f>
        <v>3</v>
      </c>
      <c r="H46" s="595">
        <f>'kho hang tuan'!F43+'kho hang tuan'!H43+'kho hang tuan'!J43+'kho hang tuan'!L43</f>
        <v>149410.89818181816</v>
      </c>
      <c r="I46" s="585">
        <f t="shared" si="2"/>
        <v>6</v>
      </c>
      <c r="J46" s="585">
        <f t="shared" si="3"/>
        <v>298821.79636363633</v>
      </c>
      <c r="K46" s="113"/>
      <c r="L46" s="111">
        <f t="shared" si="0"/>
        <v>0</v>
      </c>
    </row>
    <row r="47" spans="1:12" s="107" customFormat="1" ht="25.5" customHeight="1">
      <c r="A47" s="5" t="s">
        <v>133</v>
      </c>
      <c r="B47" s="114" t="s">
        <v>134</v>
      </c>
      <c r="C47" s="111" t="s">
        <v>4</v>
      </c>
      <c r="D47" s="112">
        <f>VLOOKUP(A47,BKE!C558:H970,5,0)</f>
        <v>362000</v>
      </c>
      <c r="E47" s="113">
        <v>1</v>
      </c>
      <c r="F47" s="111">
        <f t="shared" si="1"/>
        <v>362000</v>
      </c>
      <c r="G47" s="594">
        <f>'kho hang tuan'!E44+'kho hang tuan'!G44+'kho hang tuan'!I44+'kho hang tuan'!K44</f>
        <v>0</v>
      </c>
      <c r="H47" s="595">
        <f>'kho hang tuan'!F44+'kho hang tuan'!H44+'kho hang tuan'!J44+'kho hang tuan'!L44</f>
        <v>0</v>
      </c>
      <c r="I47" s="585">
        <f t="shared" si="2"/>
        <v>1</v>
      </c>
      <c r="J47" s="585">
        <f t="shared" si="3"/>
        <v>362000</v>
      </c>
      <c r="K47" s="113"/>
      <c r="L47" s="111">
        <f t="shared" si="0"/>
        <v>0</v>
      </c>
    </row>
    <row r="48" spans="1:12" s="107" customFormat="1" ht="25.5" customHeight="1">
      <c r="A48" s="5" t="s">
        <v>135</v>
      </c>
      <c r="B48" s="114" t="s">
        <v>12</v>
      </c>
      <c r="C48" s="111" t="s">
        <v>4</v>
      </c>
      <c r="D48" s="112">
        <f>VLOOKUP(A48,BKE!C559:H971,5,0)</f>
        <v>270398.08181818179</v>
      </c>
      <c r="E48" s="113">
        <v>1</v>
      </c>
      <c r="F48" s="111">
        <f t="shared" si="1"/>
        <v>270398.08181818179</v>
      </c>
      <c r="G48" s="594">
        <f>'kho hang tuan'!E45+'kho hang tuan'!G45+'kho hang tuan'!I45+'kho hang tuan'!K45</f>
        <v>2</v>
      </c>
      <c r="H48" s="595">
        <f>'kho hang tuan'!F45+'kho hang tuan'!H45+'kho hang tuan'!J45+'kho hang tuan'!L45</f>
        <v>540796.16363636358</v>
      </c>
      <c r="I48" s="585">
        <f t="shared" si="2"/>
        <v>3</v>
      </c>
      <c r="J48" s="585">
        <f t="shared" si="3"/>
        <v>811194.24545454537</v>
      </c>
      <c r="K48" s="113"/>
      <c r="L48" s="111">
        <f t="shared" si="0"/>
        <v>0</v>
      </c>
    </row>
    <row r="49" spans="1:12" s="107" customFormat="1" ht="25.5" customHeight="1">
      <c r="A49" s="5" t="s">
        <v>136</v>
      </c>
      <c r="B49" s="114" t="s">
        <v>137</v>
      </c>
      <c r="C49" s="111" t="s">
        <v>4</v>
      </c>
      <c r="D49" s="112" t="str">
        <f>VLOOKUP(A49,BKE!C560:H972,5,0)</f>
        <v>0</v>
      </c>
      <c r="E49" s="113"/>
      <c r="F49" s="111">
        <f t="shared" si="1"/>
        <v>0</v>
      </c>
      <c r="G49" s="594">
        <f>'kho hang tuan'!E46+'kho hang tuan'!G46+'kho hang tuan'!I46+'kho hang tuan'!K46</f>
        <v>0</v>
      </c>
      <c r="H49" s="595">
        <f>'kho hang tuan'!F46+'kho hang tuan'!H46+'kho hang tuan'!J46+'kho hang tuan'!L46</f>
        <v>0</v>
      </c>
      <c r="I49" s="585">
        <f t="shared" si="2"/>
        <v>0</v>
      </c>
      <c r="J49" s="585">
        <f t="shared" si="3"/>
        <v>0</v>
      </c>
      <c r="K49" s="113"/>
      <c r="L49" s="111">
        <f t="shared" si="0"/>
        <v>0</v>
      </c>
    </row>
    <row r="50" spans="1:12" s="107" customFormat="1" ht="25.5" customHeight="1">
      <c r="A50" s="8" t="s">
        <v>767</v>
      </c>
      <c r="B50" s="8" t="s">
        <v>190</v>
      </c>
      <c r="C50" s="8" t="s">
        <v>4</v>
      </c>
      <c r="D50" s="112" t="str">
        <f>VLOOKUP(A50,BKE!C561:H973,5,0)</f>
        <v>0</v>
      </c>
      <c r="E50" s="113"/>
      <c r="F50" s="111">
        <f t="shared" si="1"/>
        <v>0</v>
      </c>
      <c r="G50" s="594">
        <f>'kho hang tuan'!E47+'kho hang tuan'!G47+'kho hang tuan'!I47+'kho hang tuan'!K47</f>
        <v>0</v>
      </c>
      <c r="H50" s="595">
        <f>'kho hang tuan'!F47+'kho hang tuan'!H47+'kho hang tuan'!J47+'kho hang tuan'!L47</f>
        <v>0</v>
      </c>
      <c r="I50" s="585">
        <f t="shared" si="2"/>
        <v>0</v>
      </c>
      <c r="J50" s="585">
        <f t="shared" si="3"/>
        <v>0</v>
      </c>
      <c r="K50" s="113"/>
      <c r="L50" s="111">
        <f t="shared" si="0"/>
        <v>0</v>
      </c>
    </row>
    <row r="51" spans="1:12" s="107" customFormat="1" ht="25.5" customHeight="1">
      <c r="A51" s="8" t="s">
        <v>975</v>
      </c>
      <c r="B51" s="8" t="s">
        <v>980</v>
      </c>
      <c r="C51" s="8" t="s">
        <v>4</v>
      </c>
      <c r="D51" s="112" t="str">
        <f>VLOOKUP(A51,BKE!C562:H974,5,0)</f>
        <v>0</v>
      </c>
      <c r="E51" s="113">
        <v>1</v>
      </c>
      <c r="F51" s="111">
        <f t="shared" si="1"/>
        <v>0</v>
      </c>
      <c r="G51" s="594">
        <f>'kho hang tuan'!E48+'kho hang tuan'!G48+'kho hang tuan'!I48+'kho hang tuan'!K48</f>
        <v>1</v>
      </c>
      <c r="H51" s="595">
        <f>'kho hang tuan'!F48+'kho hang tuan'!H48+'kho hang tuan'!J48+'kho hang tuan'!L48</f>
        <v>0</v>
      </c>
      <c r="I51" s="585">
        <f t="shared" si="2"/>
        <v>2</v>
      </c>
      <c r="J51" s="585">
        <f t="shared" si="3"/>
        <v>0</v>
      </c>
      <c r="K51" s="113"/>
      <c r="L51" s="111">
        <f t="shared" si="0"/>
        <v>0</v>
      </c>
    </row>
    <row r="52" spans="1:12" s="107" customFormat="1" ht="25.5" customHeight="1">
      <c r="A52" s="5" t="s">
        <v>138</v>
      </c>
      <c r="B52" s="114" t="s">
        <v>139</v>
      </c>
      <c r="C52" s="111" t="s">
        <v>4</v>
      </c>
      <c r="D52" s="112">
        <v>80000</v>
      </c>
      <c r="E52" s="113"/>
      <c r="F52" s="111">
        <f t="shared" si="1"/>
        <v>0</v>
      </c>
      <c r="G52" s="594">
        <f>'kho hang tuan'!E49+'kho hang tuan'!G49+'kho hang tuan'!I49+'kho hang tuan'!K49</f>
        <v>0</v>
      </c>
      <c r="H52" s="595">
        <f>'kho hang tuan'!F49+'kho hang tuan'!H49+'kho hang tuan'!J49+'kho hang tuan'!L49</f>
        <v>0</v>
      </c>
      <c r="I52" s="585">
        <f t="shared" si="2"/>
        <v>0</v>
      </c>
      <c r="J52" s="585">
        <f t="shared" si="3"/>
        <v>0</v>
      </c>
      <c r="K52" s="113"/>
      <c r="L52" s="111">
        <f t="shared" si="0"/>
        <v>0</v>
      </c>
    </row>
    <row r="53" spans="1:12" s="107" customFormat="1" ht="25.5" customHeight="1">
      <c r="A53" s="8" t="s">
        <v>934</v>
      </c>
      <c r="B53" s="8" t="s">
        <v>152</v>
      </c>
      <c r="C53" s="8" t="s">
        <v>4</v>
      </c>
      <c r="D53" s="112">
        <v>700000</v>
      </c>
      <c r="E53" s="113"/>
      <c r="F53" s="111">
        <f t="shared" si="1"/>
        <v>0</v>
      </c>
      <c r="G53" s="594">
        <f>'kho hang tuan'!E50+'kho hang tuan'!G50+'kho hang tuan'!I50+'kho hang tuan'!K50</f>
        <v>0</v>
      </c>
      <c r="H53" s="595">
        <f>'kho hang tuan'!F50+'kho hang tuan'!H50+'kho hang tuan'!J50+'kho hang tuan'!L50</f>
        <v>0</v>
      </c>
      <c r="I53" s="585">
        <f t="shared" si="2"/>
        <v>0</v>
      </c>
      <c r="J53" s="585">
        <f t="shared" si="3"/>
        <v>0</v>
      </c>
      <c r="K53" s="113"/>
      <c r="L53" s="111">
        <f t="shared" si="0"/>
        <v>0</v>
      </c>
    </row>
    <row r="54" spans="1:12" s="107" customFormat="1" ht="25.5" customHeight="1">
      <c r="A54" s="5" t="s">
        <v>105</v>
      </c>
      <c r="B54" s="114" t="s">
        <v>106</v>
      </c>
      <c r="C54" s="111" t="s">
        <v>4</v>
      </c>
      <c r="D54" s="112">
        <v>400000</v>
      </c>
      <c r="E54" s="113">
        <v>0.55000000000000004</v>
      </c>
      <c r="F54" s="111">
        <f t="shared" si="1"/>
        <v>220000.00000000003</v>
      </c>
      <c r="G54" s="594">
        <f>'kho hang tuan'!E51+'kho hang tuan'!G51+'kho hang tuan'!I51+'kho hang tuan'!K51</f>
        <v>0</v>
      </c>
      <c r="H54" s="595">
        <f>'kho hang tuan'!F51+'kho hang tuan'!H51+'kho hang tuan'!J51+'kho hang tuan'!L51</f>
        <v>0</v>
      </c>
      <c r="I54" s="585">
        <f t="shared" si="2"/>
        <v>0.55000000000000004</v>
      </c>
      <c r="J54" s="585">
        <f t="shared" si="3"/>
        <v>220000.00000000003</v>
      </c>
      <c r="K54" s="113"/>
      <c r="L54" s="111">
        <f t="shared" si="0"/>
        <v>0</v>
      </c>
    </row>
    <row r="55" spans="1:12" s="107" customFormat="1" ht="25.5" customHeight="1">
      <c r="A55" s="8" t="s">
        <v>827</v>
      </c>
      <c r="B55" s="8" t="s">
        <v>153</v>
      </c>
      <c r="C55" s="8" t="s">
        <v>4</v>
      </c>
      <c r="D55" s="112" t="str">
        <f>VLOOKUP(A55,BKE!C566:H977,5,0)</f>
        <v>0</v>
      </c>
      <c r="E55" s="113">
        <v>1</v>
      </c>
      <c r="F55" s="111">
        <f t="shared" si="1"/>
        <v>0</v>
      </c>
      <c r="G55" s="594">
        <f>'kho hang tuan'!E52+'kho hang tuan'!G52+'kho hang tuan'!I52+'kho hang tuan'!K52</f>
        <v>0</v>
      </c>
      <c r="H55" s="595">
        <f>'kho hang tuan'!F52+'kho hang tuan'!H52+'kho hang tuan'!J52+'kho hang tuan'!L52</f>
        <v>0</v>
      </c>
      <c r="I55" s="585">
        <f t="shared" si="2"/>
        <v>1</v>
      </c>
      <c r="J55" s="585">
        <f t="shared" si="3"/>
        <v>0</v>
      </c>
      <c r="K55" s="113"/>
      <c r="L55" s="111">
        <f t="shared" si="0"/>
        <v>0</v>
      </c>
    </row>
    <row r="56" spans="1:12" s="107" customFormat="1" ht="25.5" customHeight="1">
      <c r="A56" s="8" t="s">
        <v>14</v>
      </c>
      <c r="B56" s="8" t="s">
        <v>13</v>
      </c>
      <c r="C56" s="8" t="s">
        <v>4</v>
      </c>
      <c r="D56" s="112">
        <v>83636</v>
      </c>
      <c r="E56" s="113"/>
      <c r="F56" s="111">
        <f t="shared" si="1"/>
        <v>0</v>
      </c>
      <c r="G56" s="594">
        <f>'kho hang tuan'!E53+'kho hang tuan'!G53+'kho hang tuan'!I53+'kho hang tuan'!K53</f>
        <v>0</v>
      </c>
      <c r="H56" s="595">
        <f>'kho hang tuan'!F53+'kho hang tuan'!H53+'kho hang tuan'!J53+'kho hang tuan'!L53</f>
        <v>0</v>
      </c>
      <c r="I56" s="585">
        <f t="shared" si="2"/>
        <v>0</v>
      </c>
      <c r="J56" s="585">
        <f t="shared" si="3"/>
        <v>0</v>
      </c>
      <c r="K56" s="113"/>
      <c r="L56" s="111">
        <f t="shared" si="0"/>
        <v>0</v>
      </c>
    </row>
    <row r="57" spans="1:12" s="107" customFormat="1" ht="25.5" customHeight="1">
      <c r="A57" s="5" t="s">
        <v>77</v>
      </c>
      <c r="B57" s="114" t="s">
        <v>78</v>
      </c>
      <c r="C57" s="111" t="s">
        <v>4</v>
      </c>
      <c r="D57" s="112">
        <v>450000</v>
      </c>
      <c r="E57" s="113">
        <v>0.2</v>
      </c>
      <c r="F57" s="111">
        <f t="shared" si="1"/>
        <v>90000</v>
      </c>
      <c r="G57" s="594">
        <f>'kho hang tuan'!E54+'kho hang tuan'!G54+'kho hang tuan'!I54+'kho hang tuan'!K54</f>
        <v>0</v>
      </c>
      <c r="H57" s="595">
        <f>'kho hang tuan'!F54+'kho hang tuan'!H54+'kho hang tuan'!J54+'kho hang tuan'!L54</f>
        <v>0</v>
      </c>
      <c r="I57" s="585">
        <f t="shared" si="2"/>
        <v>0.2</v>
      </c>
      <c r="J57" s="585">
        <f t="shared" si="3"/>
        <v>90000</v>
      </c>
      <c r="K57" s="113"/>
      <c r="L57" s="111">
        <f t="shared" si="0"/>
        <v>0</v>
      </c>
    </row>
    <row r="58" spans="1:12" s="107" customFormat="1" ht="25.5" customHeight="1">
      <c r="A58" s="8" t="s">
        <v>768</v>
      </c>
      <c r="B58" s="8" t="s">
        <v>191</v>
      </c>
      <c r="C58" s="8" t="s">
        <v>4</v>
      </c>
      <c r="D58" s="112" t="str">
        <f>VLOOKUP(A58,BKE!C569:H980,5,0)</f>
        <v>0</v>
      </c>
      <c r="E58" s="113">
        <v>2</v>
      </c>
      <c r="F58" s="111">
        <f t="shared" si="1"/>
        <v>0</v>
      </c>
      <c r="G58" s="594">
        <f>'kho hang tuan'!E55+'kho hang tuan'!G55+'kho hang tuan'!I55+'kho hang tuan'!K55</f>
        <v>0</v>
      </c>
      <c r="H58" s="595">
        <f>'kho hang tuan'!F55+'kho hang tuan'!H55+'kho hang tuan'!J55+'kho hang tuan'!L55</f>
        <v>0</v>
      </c>
      <c r="I58" s="585">
        <f t="shared" si="2"/>
        <v>2</v>
      </c>
      <c r="J58" s="585">
        <f t="shared" si="3"/>
        <v>0</v>
      </c>
      <c r="K58" s="113"/>
      <c r="L58" s="111">
        <f t="shared" si="0"/>
        <v>0</v>
      </c>
    </row>
    <row r="59" spans="1:12" s="107" customFormat="1" ht="25.5" customHeight="1">
      <c r="A59" s="8" t="s">
        <v>147</v>
      </c>
      <c r="B59" s="8" t="s">
        <v>148</v>
      </c>
      <c r="C59" s="8" t="s">
        <v>4</v>
      </c>
      <c r="D59" s="112"/>
      <c r="E59" s="262">
        <v>1</v>
      </c>
      <c r="F59" s="111">
        <f t="shared" si="1"/>
        <v>0</v>
      </c>
      <c r="G59" s="594">
        <f>'kho hang tuan'!E56+'kho hang tuan'!G56+'kho hang tuan'!I56+'kho hang tuan'!K56</f>
        <v>0</v>
      </c>
      <c r="H59" s="595">
        <f>'kho hang tuan'!F56+'kho hang tuan'!H56+'kho hang tuan'!J56+'kho hang tuan'!L56</f>
        <v>0</v>
      </c>
      <c r="I59" s="585">
        <f t="shared" si="2"/>
        <v>1</v>
      </c>
      <c r="J59" s="585">
        <f t="shared" si="3"/>
        <v>0</v>
      </c>
      <c r="K59" s="262"/>
      <c r="L59" s="111">
        <f t="shared" si="0"/>
        <v>0</v>
      </c>
    </row>
    <row r="60" spans="1:12" s="107" customFormat="1" ht="25.5" customHeight="1">
      <c r="A60" s="8" t="s">
        <v>750</v>
      </c>
      <c r="B60" s="8" t="s">
        <v>753</v>
      </c>
      <c r="C60" s="8" t="s">
        <v>4</v>
      </c>
      <c r="D60" s="112">
        <v>487000</v>
      </c>
      <c r="E60" s="113"/>
      <c r="F60" s="111">
        <f t="shared" si="1"/>
        <v>0</v>
      </c>
      <c r="G60" s="594">
        <f>'kho hang tuan'!E57+'kho hang tuan'!G57+'kho hang tuan'!I57+'kho hang tuan'!K57</f>
        <v>0</v>
      </c>
      <c r="H60" s="595">
        <f>'kho hang tuan'!F57+'kho hang tuan'!H57+'kho hang tuan'!J57+'kho hang tuan'!L57</f>
        <v>0</v>
      </c>
      <c r="I60" s="585">
        <f t="shared" si="2"/>
        <v>0</v>
      </c>
      <c r="J60" s="585">
        <f t="shared" si="3"/>
        <v>0</v>
      </c>
      <c r="K60" s="113"/>
      <c r="L60" s="111">
        <f t="shared" si="0"/>
        <v>0</v>
      </c>
    </row>
    <row r="61" spans="1:12" s="107" customFormat="1" ht="25.5" customHeight="1">
      <c r="A61" s="8" t="s">
        <v>957</v>
      </c>
      <c r="B61" s="8" t="s">
        <v>958</v>
      </c>
      <c r="C61" s="8" t="s">
        <v>4</v>
      </c>
      <c r="D61" s="112" t="str">
        <f>VLOOKUP(A61,BKE!C570:H982,5,0)</f>
        <v>0</v>
      </c>
      <c r="E61" s="113">
        <v>1</v>
      </c>
      <c r="F61" s="111">
        <f t="shared" si="1"/>
        <v>0</v>
      </c>
      <c r="G61" s="594">
        <f>'kho hang tuan'!E58+'kho hang tuan'!G58+'kho hang tuan'!I58+'kho hang tuan'!K58</f>
        <v>0</v>
      </c>
      <c r="H61" s="595">
        <f>'kho hang tuan'!F58+'kho hang tuan'!H58+'kho hang tuan'!J58+'kho hang tuan'!L58</f>
        <v>0</v>
      </c>
      <c r="I61" s="585">
        <f t="shared" si="2"/>
        <v>1</v>
      </c>
      <c r="J61" s="585">
        <f t="shared" si="3"/>
        <v>0</v>
      </c>
      <c r="K61" s="113"/>
      <c r="L61" s="111">
        <f t="shared" si="0"/>
        <v>0</v>
      </c>
    </row>
    <row r="62" spans="1:12" s="107" customFormat="1" ht="25.5" customHeight="1">
      <c r="A62" s="8" t="s">
        <v>751</v>
      </c>
      <c r="B62" s="8" t="s">
        <v>752</v>
      </c>
      <c r="C62" s="8" t="s">
        <v>4</v>
      </c>
      <c r="D62" s="112" t="str">
        <f>VLOOKUP(A62,BKE!C571:H983,5,0)</f>
        <v>0</v>
      </c>
      <c r="E62" s="113">
        <v>3</v>
      </c>
      <c r="F62" s="111">
        <f t="shared" si="1"/>
        <v>0</v>
      </c>
      <c r="G62" s="594">
        <f>'kho hang tuan'!E59+'kho hang tuan'!G59+'kho hang tuan'!I59+'kho hang tuan'!K59</f>
        <v>0</v>
      </c>
      <c r="H62" s="595">
        <f>'kho hang tuan'!F59+'kho hang tuan'!H59+'kho hang tuan'!J59+'kho hang tuan'!L59</f>
        <v>0</v>
      </c>
      <c r="I62" s="585">
        <f t="shared" si="2"/>
        <v>3</v>
      </c>
      <c r="J62" s="585">
        <f t="shared" si="3"/>
        <v>0</v>
      </c>
      <c r="K62" s="113"/>
      <c r="L62" s="111">
        <f t="shared" si="0"/>
        <v>0</v>
      </c>
    </row>
    <row r="63" spans="1:12" s="107" customFormat="1" ht="25.5" customHeight="1">
      <c r="A63" s="8" t="s">
        <v>762</v>
      </c>
      <c r="B63" s="8" t="s">
        <v>763</v>
      </c>
      <c r="C63" s="8" t="s">
        <v>4</v>
      </c>
      <c r="D63" s="112"/>
      <c r="E63" s="113"/>
      <c r="F63" s="111">
        <f t="shared" si="1"/>
        <v>0</v>
      </c>
      <c r="G63" s="594">
        <f>'kho hang tuan'!E60+'kho hang tuan'!G60+'kho hang tuan'!I60+'kho hang tuan'!K60</f>
        <v>0</v>
      </c>
      <c r="H63" s="595">
        <f>'kho hang tuan'!F60+'kho hang tuan'!H60+'kho hang tuan'!J60+'kho hang tuan'!L60</f>
        <v>0</v>
      </c>
      <c r="I63" s="585">
        <f t="shared" si="2"/>
        <v>0</v>
      </c>
      <c r="J63" s="585">
        <f t="shared" si="3"/>
        <v>0</v>
      </c>
      <c r="K63" s="113"/>
      <c r="L63" s="111">
        <f t="shared" si="0"/>
        <v>0</v>
      </c>
    </row>
    <row r="64" spans="1:12" s="107" customFormat="1" ht="25.5" customHeight="1">
      <c r="A64" s="8" t="s">
        <v>549</v>
      </c>
      <c r="B64" s="8" t="s">
        <v>550</v>
      </c>
      <c r="C64" s="8" t="s">
        <v>4</v>
      </c>
      <c r="D64" s="112" t="str">
        <f>VLOOKUP(A64,BKE!C573:H985,5,0)</f>
        <v>0</v>
      </c>
      <c r="E64" s="113"/>
      <c r="F64" s="111">
        <f t="shared" si="1"/>
        <v>0</v>
      </c>
      <c r="G64" s="594">
        <f>'kho hang tuan'!E61+'kho hang tuan'!G61+'kho hang tuan'!I61+'kho hang tuan'!K61</f>
        <v>0</v>
      </c>
      <c r="H64" s="595">
        <f>'kho hang tuan'!F61+'kho hang tuan'!H61+'kho hang tuan'!J61+'kho hang tuan'!L61</f>
        <v>0</v>
      </c>
      <c r="I64" s="585">
        <f t="shared" si="2"/>
        <v>0</v>
      </c>
      <c r="J64" s="585">
        <f t="shared" si="3"/>
        <v>0</v>
      </c>
      <c r="K64" s="113"/>
      <c r="L64" s="111">
        <f t="shared" si="0"/>
        <v>0</v>
      </c>
    </row>
    <row r="65" spans="1:12" s="107" customFormat="1" ht="25.5" customHeight="1">
      <c r="A65" s="5" t="s">
        <v>91</v>
      </c>
      <c r="B65" s="114" t="s">
        <v>92</v>
      </c>
      <c r="C65" s="111" t="s">
        <v>4</v>
      </c>
      <c r="D65" s="112">
        <f>VLOOKUP(A65,BKE!C574:H986,5,0)</f>
        <v>280000</v>
      </c>
      <c r="E65" s="113">
        <v>1</v>
      </c>
      <c r="F65" s="111">
        <f t="shared" si="1"/>
        <v>280000</v>
      </c>
      <c r="G65" s="594">
        <f>'kho hang tuan'!E62+'kho hang tuan'!G62+'kho hang tuan'!I62+'kho hang tuan'!K62</f>
        <v>0</v>
      </c>
      <c r="H65" s="595">
        <f>'kho hang tuan'!F62+'kho hang tuan'!H62+'kho hang tuan'!J62+'kho hang tuan'!L62</f>
        <v>0</v>
      </c>
      <c r="I65" s="585">
        <f t="shared" si="2"/>
        <v>1</v>
      </c>
      <c r="J65" s="585">
        <f t="shared" si="3"/>
        <v>280000</v>
      </c>
      <c r="K65" s="113"/>
      <c r="L65" s="111">
        <f t="shared" si="0"/>
        <v>0</v>
      </c>
    </row>
    <row r="66" spans="1:12" s="107" customFormat="1" ht="25.5" customHeight="1">
      <c r="A66" s="5" t="s">
        <v>93</v>
      </c>
      <c r="B66" s="114" t="s">
        <v>94</v>
      </c>
      <c r="C66" s="111" t="s">
        <v>4</v>
      </c>
      <c r="D66" s="112">
        <f>VLOOKUP(A66,BKE!C575:H987,5,0)</f>
        <v>178800.94</v>
      </c>
      <c r="E66" s="113">
        <v>3.5</v>
      </c>
      <c r="F66" s="111">
        <f t="shared" si="1"/>
        <v>625803.29</v>
      </c>
      <c r="G66" s="594">
        <f>'kho hang tuan'!E63+'kho hang tuan'!G63+'kho hang tuan'!I63+'kho hang tuan'!K63</f>
        <v>4</v>
      </c>
      <c r="H66" s="595">
        <f>'kho hang tuan'!F63+'kho hang tuan'!H63+'kho hang tuan'!J63+'kho hang tuan'!L63</f>
        <v>746697.76</v>
      </c>
      <c r="I66" s="585">
        <f t="shared" si="2"/>
        <v>7.5</v>
      </c>
      <c r="J66" s="585">
        <f t="shared" si="3"/>
        <v>1372501.05</v>
      </c>
      <c r="K66" s="113"/>
      <c r="L66" s="111">
        <f t="shared" si="0"/>
        <v>0</v>
      </c>
    </row>
    <row r="67" spans="1:12" s="107" customFormat="1" ht="25.5" customHeight="1">
      <c r="A67" s="5" t="s">
        <v>95</v>
      </c>
      <c r="B67" s="114" t="s">
        <v>96</v>
      </c>
      <c r="C67" s="111" t="s">
        <v>4</v>
      </c>
      <c r="D67" s="112">
        <f>VLOOKUP(A67,BKE!C576:H988,5,0)</f>
        <v>136952.76882352939</v>
      </c>
      <c r="E67" s="113">
        <v>12</v>
      </c>
      <c r="F67" s="111">
        <f t="shared" si="1"/>
        <v>1643433.2258823528</v>
      </c>
      <c r="G67" s="594">
        <f>'kho hang tuan'!E64+'kho hang tuan'!G64+'kho hang tuan'!I64+'kho hang tuan'!K64</f>
        <v>20</v>
      </c>
      <c r="H67" s="595">
        <f>'kho hang tuan'!F64+'kho hang tuan'!H64+'kho hang tuan'!J64+'kho hang tuan'!L64</f>
        <v>2543177.2000000002</v>
      </c>
      <c r="I67" s="585">
        <f t="shared" si="2"/>
        <v>32</v>
      </c>
      <c r="J67" s="585">
        <f t="shared" si="3"/>
        <v>4186610.425882353</v>
      </c>
      <c r="K67" s="113"/>
      <c r="L67" s="111">
        <f t="shared" si="0"/>
        <v>0</v>
      </c>
    </row>
    <row r="68" spans="1:12" s="107" customFormat="1" ht="25.5" customHeight="1">
      <c r="A68" s="8" t="s">
        <v>914</v>
      </c>
      <c r="B68" s="8" t="s">
        <v>149</v>
      </c>
      <c r="C68" s="8" t="s">
        <v>4</v>
      </c>
      <c r="D68" s="112" t="str">
        <f>VLOOKUP(A68,BKE!C577:H989,5,0)</f>
        <v>0</v>
      </c>
      <c r="E68" s="113"/>
      <c r="F68" s="111">
        <f t="shared" si="1"/>
        <v>0</v>
      </c>
      <c r="G68" s="594" t="e">
        <f>'kho hang tuan'!#REF!+'kho hang tuan'!#REF!+'kho hang tuan'!#REF!+'kho hang tuan'!#REF!</f>
        <v>#REF!</v>
      </c>
      <c r="H68" s="595" t="e">
        <f>'kho hang tuan'!#REF!+'kho hang tuan'!#REF!+'kho hang tuan'!#REF!+'kho hang tuan'!#REF!</f>
        <v>#REF!</v>
      </c>
      <c r="I68" s="585" t="e">
        <f t="shared" si="2"/>
        <v>#REF!</v>
      </c>
      <c r="J68" s="585" t="e">
        <f t="shared" si="3"/>
        <v>#REF!</v>
      </c>
      <c r="K68" s="113"/>
      <c r="L68" s="111">
        <f t="shared" si="0"/>
        <v>0</v>
      </c>
    </row>
    <row r="69" spans="1:12" s="107" customFormat="1" ht="25.5" customHeight="1">
      <c r="A69" s="5" t="s">
        <v>97</v>
      </c>
      <c r="B69" s="114" t="s">
        <v>98</v>
      </c>
      <c r="C69" s="111" t="s">
        <v>99</v>
      </c>
      <c r="D69" s="112"/>
      <c r="E69" s="113"/>
      <c r="F69" s="111">
        <f t="shared" si="1"/>
        <v>0</v>
      </c>
      <c r="G69" s="594">
        <f>'kho hang tuan'!E65+'kho hang tuan'!G65+'kho hang tuan'!I65+'kho hang tuan'!K65</f>
        <v>2</v>
      </c>
      <c r="H69" s="595">
        <f>'kho hang tuan'!F65+'kho hang tuan'!H65+'kho hang tuan'!J65+'kho hang tuan'!L65</f>
        <v>390000</v>
      </c>
      <c r="I69" s="585">
        <f t="shared" si="2"/>
        <v>2</v>
      </c>
      <c r="J69" s="585">
        <f t="shared" si="3"/>
        <v>390000</v>
      </c>
      <c r="K69" s="113"/>
      <c r="L69" s="111">
        <f t="shared" si="0"/>
        <v>0</v>
      </c>
    </row>
    <row r="70" spans="1:12" s="107" customFormat="1" ht="25.5" customHeight="1">
      <c r="A70" s="5" t="s">
        <v>100</v>
      </c>
      <c r="B70" s="114" t="s">
        <v>101</v>
      </c>
      <c r="C70" s="111" t="s">
        <v>4</v>
      </c>
      <c r="D70" s="112">
        <f>VLOOKUP(A70,BKE!C579:H991,5,0)</f>
        <v>145263.79999999999</v>
      </c>
      <c r="E70" s="113">
        <v>2</v>
      </c>
      <c r="F70" s="111">
        <f t="shared" si="1"/>
        <v>290527.59999999998</v>
      </c>
      <c r="G70" s="594">
        <f>'kho hang tuan'!E66+'kho hang tuan'!G66+'kho hang tuan'!I66+'kho hang tuan'!K66</f>
        <v>0</v>
      </c>
      <c r="H70" s="595">
        <f>'kho hang tuan'!F66+'kho hang tuan'!H66+'kho hang tuan'!J66+'kho hang tuan'!L66</f>
        <v>0</v>
      </c>
      <c r="I70" s="585">
        <f t="shared" si="2"/>
        <v>2</v>
      </c>
      <c r="J70" s="585">
        <f t="shared" si="3"/>
        <v>290527.59999999998</v>
      </c>
      <c r="K70" s="113"/>
      <c r="L70" s="111">
        <f t="shared" si="0"/>
        <v>0</v>
      </c>
    </row>
    <row r="71" spans="1:12" s="107" customFormat="1" ht="25.5" customHeight="1">
      <c r="A71" s="5" t="s">
        <v>976</v>
      </c>
      <c r="B71" s="114" t="s">
        <v>986</v>
      </c>
      <c r="C71" s="111" t="s">
        <v>4</v>
      </c>
      <c r="D71" s="112">
        <f>VLOOKUP(A71,BKE!C580:H991,5,0)</f>
        <v>160000</v>
      </c>
      <c r="E71" s="113">
        <v>2</v>
      </c>
      <c r="F71" s="111">
        <f t="shared" si="1"/>
        <v>320000</v>
      </c>
      <c r="G71" s="594">
        <f>'kho hang tuan'!E67+'kho hang tuan'!G67+'kho hang tuan'!I67+'kho hang tuan'!K67</f>
        <v>0</v>
      </c>
      <c r="H71" s="595">
        <f>'kho hang tuan'!F67+'kho hang tuan'!H67+'kho hang tuan'!J67+'kho hang tuan'!L67</f>
        <v>0</v>
      </c>
      <c r="I71" s="585">
        <f t="shared" si="2"/>
        <v>2</v>
      </c>
      <c r="J71" s="585">
        <f t="shared" si="3"/>
        <v>320000</v>
      </c>
      <c r="K71" s="113"/>
      <c r="L71" s="111">
        <f t="shared" si="0"/>
        <v>0</v>
      </c>
    </row>
    <row r="72" spans="1:12" s="107" customFormat="1" ht="25.5" customHeight="1">
      <c r="A72" s="5" t="s">
        <v>64</v>
      </c>
      <c r="B72" s="114" t="s">
        <v>6</v>
      </c>
      <c r="C72" s="111" t="s">
        <v>4</v>
      </c>
      <c r="D72" s="112">
        <f>VLOOKUP(A72,BKE!C581:H992,5,0)</f>
        <v>85000</v>
      </c>
      <c r="E72" s="113">
        <v>25</v>
      </c>
      <c r="F72" s="111">
        <f t="shared" si="1"/>
        <v>2125000</v>
      </c>
      <c r="G72" s="594">
        <f>'kho hang tuan'!E68+'kho hang tuan'!G68+'kho hang tuan'!I68+'kho hang tuan'!K68</f>
        <v>25</v>
      </c>
      <c r="H72" s="595">
        <f>'kho hang tuan'!F68+'kho hang tuan'!H68+'kho hang tuan'!J68+'kho hang tuan'!L68</f>
        <v>2125000</v>
      </c>
      <c r="I72" s="585">
        <f t="shared" si="2"/>
        <v>50</v>
      </c>
      <c r="J72" s="585">
        <f t="shared" si="3"/>
        <v>4250000</v>
      </c>
      <c r="K72" s="113"/>
      <c r="L72" s="111">
        <f t="shared" si="0"/>
        <v>0</v>
      </c>
    </row>
    <row r="73" spans="1:12" s="107" customFormat="1" ht="25.5" customHeight="1">
      <c r="A73" s="5" t="s">
        <v>65</v>
      </c>
      <c r="B73" s="114" t="s">
        <v>66</v>
      </c>
      <c r="C73" s="111" t="s">
        <v>4</v>
      </c>
      <c r="D73" s="112">
        <v>75000</v>
      </c>
      <c r="E73" s="113"/>
      <c r="F73" s="111">
        <f t="shared" si="1"/>
        <v>0</v>
      </c>
      <c r="G73" s="594" t="e">
        <f>'kho hang tuan'!#REF!+'kho hang tuan'!#REF!+'kho hang tuan'!#REF!+'kho hang tuan'!#REF!</f>
        <v>#REF!</v>
      </c>
      <c r="H73" s="595" t="e">
        <f>'kho hang tuan'!#REF!+'kho hang tuan'!#REF!+'kho hang tuan'!#REF!+'kho hang tuan'!#REF!</f>
        <v>#REF!</v>
      </c>
      <c r="I73" s="585" t="e">
        <f t="shared" si="2"/>
        <v>#REF!</v>
      </c>
      <c r="J73" s="585" t="e">
        <f t="shared" si="3"/>
        <v>#REF!</v>
      </c>
      <c r="K73" s="113"/>
      <c r="L73" s="111">
        <f t="shared" si="0"/>
        <v>0</v>
      </c>
    </row>
    <row r="74" spans="1:12" s="107" customFormat="1" ht="25.5" customHeight="1">
      <c r="A74" s="5" t="s">
        <v>67</v>
      </c>
      <c r="B74" s="114" t="s">
        <v>68</v>
      </c>
      <c r="C74" s="111" t="s">
        <v>8</v>
      </c>
      <c r="D74" s="112"/>
      <c r="E74" s="113"/>
      <c r="F74" s="111">
        <f t="shared" si="1"/>
        <v>0</v>
      </c>
      <c r="G74" s="594" t="e">
        <f>'kho hang tuan'!#REF!+'kho hang tuan'!#REF!+'kho hang tuan'!#REF!+'kho hang tuan'!#REF!</f>
        <v>#REF!</v>
      </c>
      <c r="H74" s="595" t="e">
        <f>'kho hang tuan'!#REF!+'kho hang tuan'!#REF!+'kho hang tuan'!#REF!+'kho hang tuan'!#REF!</f>
        <v>#REF!</v>
      </c>
      <c r="I74" s="585" t="e">
        <f t="shared" si="2"/>
        <v>#REF!</v>
      </c>
      <c r="J74" s="585" t="e">
        <f t="shared" si="3"/>
        <v>#REF!</v>
      </c>
      <c r="K74" s="113"/>
      <c r="L74" s="111">
        <f t="shared" si="0"/>
        <v>0</v>
      </c>
    </row>
    <row r="75" spans="1:12" s="107" customFormat="1" ht="25.5" customHeight="1">
      <c r="A75" s="5" t="s">
        <v>102</v>
      </c>
      <c r="B75" s="114" t="s">
        <v>103</v>
      </c>
      <c r="C75" s="111" t="s">
        <v>4</v>
      </c>
      <c r="D75" s="112">
        <f>VLOOKUP(A75,BKE!C584:H995,5,0)</f>
        <v>57272.76</v>
      </c>
      <c r="E75" s="113">
        <v>3</v>
      </c>
      <c r="F75" s="111">
        <f t="shared" ref="F75:F139" si="4">E75*D75</f>
        <v>171818.28</v>
      </c>
      <c r="G75" s="594">
        <f>'kho hang tuan'!E69+'kho hang tuan'!G69+'kho hang tuan'!I69+'kho hang tuan'!K69</f>
        <v>0</v>
      </c>
      <c r="H75" s="595">
        <f>'kho hang tuan'!F69+'kho hang tuan'!H69+'kho hang tuan'!J69+'kho hang tuan'!L69</f>
        <v>0</v>
      </c>
      <c r="I75" s="585">
        <f t="shared" si="2"/>
        <v>3</v>
      </c>
      <c r="J75" s="585">
        <f t="shared" si="3"/>
        <v>171818.28</v>
      </c>
      <c r="K75" s="113"/>
      <c r="L75" s="111">
        <f t="shared" ref="L75:L140" si="5">K75*D75</f>
        <v>0</v>
      </c>
    </row>
    <row r="76" spans="1:12" s="107" customFormat="1" ht="25.5" customHeight="1">
      <c r="A76" s="5" t="s">
        <v>104</v>
      </c>
      <c r="B76" s="114" t="s">
        <v>7</v>
      </c>
      <c r="C76" s="111" t="s">
        <v>4</v>
      </c>
      <c r="D76" s="112">
        <f>VLOOKUP(A76,BKE!C585:H996,5,0)</f>
        <v>27666.042222222222</v>
      </c>
      <c r="E76" s="113">
        <v>4</v>
      </c>
      <c r="F76" s="111">
        <f t="shared" si="4"/>
        <v>110664.16888888889</v>
      </c>
      <c r="G76" s="594">
        <f>'kho hang tuan'!E70+'kho hang tuan'!G70+'kho hang tuan'!I70+'kho hang tuan'!K70</f>
        <v>2</v>
      </c>
      <c r="H76" s="595">
        <f>'kho hang tuan'!F70+'kho hang tuan'!H70+'kho hang tuan'!J70+'kho hang tuan'!L70</f>
        <v>60083.6</v>
      </c>
      <c r="I76" s="585">
        <f t="shared" ref="I76:I140" si="6">E76+G76-K76</f>
        <v>6</v>
      </c>
      <c r="J76" s="585">
        <f t="shared" ref="J76:J140" si="7">F76+H76-L76</f>
        <v>170747.76888888888</v>
      </c>
      <c r="K76" s="113"/>
      <c r="L76" s="111">
        <f t="shared" si="5"/>
        <v>0</v>
      </c>
    </row>
    <row r="77" spans="1:12" s="107" customFormat="1" ht="25.5" customHeight="1">
      <c r="A77" s="8" t="s">
        <v>772</v>
      </c>
      <c r="B77" s="8" t="s">
        <v>164</v>
      </c>
      <c r="C77" s="8" t="s">
        <v>48</v>
      </c>
      <c r="D77" s="112">
        <f>VLOOKUP(A77,BKE!C586:H997,5,0)</f>
        <v>75893.90857142859</v>
      </c>
      <c r="E77" s="113"/>
      <c r="F77" s="111">
        <f t="shared" si="4"/>
        <v>0</v>
      </c>
      <c r="G77" s="594">
        <f>'kho hang tuan'!E71+'kho hang tuan'!G71+'kho hang tuan'!I71+'kho hang tuan'!K71</f>
        <v>0</v>
      </c>
      <c r="H77" s="595">
        <f>'kho hang tuan'!F71+'kho hang tuan'!H71+'kho hang tuan'!J71+'kho hang tuan'!L71</f>
        <v>0</v>
      </c>
      <c r="I77" s="585">
        <f t="shared" si="6"/>
        <v>0</v>
      </c>
      <c r="J77" s="585">
        <f t="shared" si="7"/>
        <v>0</v>
      </c>
      <c r="K77" s="113"/>
      <c r="L77" s="111">
        <f t="shared" si="5"/>
        <v>0</v>
      </c>
    </row>
    <row r="78" spans="1:12" s="107" customFormat="1" ht="25.5" customHeight="1">
      <c r="A78" s="8" t="s">
        <v>773</v>
      </c>
      <c r="B78" s="8" t="s">
        <v>160</v>
      </c>
      <c r="C78" s="8" t="s">
        <v>48</v>
      </c>
      <c r="D78" s="112">
        <f>VLOOKUP(A78,BKE!C587:H998,5,0)</f>
        <v>59252.09</v>
      </c>
      <c r="E78" s="113">
        <v>3</v>
      </c>
      <c r="F78" s="111">
        <f t="shared" si="4"/>
        <v>177756.27</v>
      </c>
      <c r="G78" s="594">
        <f>'kho hang tuan'!E72+'kho hang tuan'!G72+'kho hang tuan'!I72+'kho hang tuan'!K72</f>
        <v>0</v>
      </c>
      <c r="H78" s="595">
        <f>'kho hang tuan'!F72+'kho hang tuan'!H72+'kho hang tuan'!J72+'kho hang tuan'!L72</f>
        <v>0</v>
      </c>
      <c r="I78" s="585">
        <f t="shared" si="6"/>
        <v>3</v>
      </c>
      <c r="J78" s="585">
        <f t="shared" si="7"/>
        <v>177756.27</v>
      </c>
      <c r="K78" s="113"/>
      <c r="L78" s="111">
        <f t="shared" si="5"/>
        <v>0</v>
      </c>
    </row>
    <row r="79" spans="1:12" s="107" customFormat="1" ht="25.5" customHeight="1">
      <c r="A79" s="8" t="s">
        <v>882</v>
      </c>
      <c r="B79" s="8" t="s">
        <v>883</v>
      </c>
      <c r="C79" s="8" t="s">
        <v>115</v>
      </c>
      <c r="D79" s="112">
        <f>VLOOKUP(A79,BKE!C588:H999,5,0)</f>
        <v>195000</v>
      </c>
      <c r="E79" s="113">
        <v>1</v>
      </c>
      <c r="F79" s="111">
        <f t="shared" si="4"/>
        <v>195000</v>
      </c>
      <c r="G79" s="594">
        <f>'kho hang tuan'!E73+'kho hang tuan'!G73+'kho hang tuan'!I73+'kho hang tuan'!K73</f>
        <v>0</v>
      </c>
      <c r="H79" s="595">
        <f>'kho hang tuan'!F73+'kho hang tuan'!H73+'kho hang tuan'!J73+'kho hang tuan'!L73</f>
        <v>0</v>
      </c>
      <c r="I79" s="585">
        <f t="shared" si="6"/>
        <v>1</v>
      </c>
      <c r="J79" s="585">
        <f t="shared" si="7"/>
        <v>195000</v>
      </c>
      <c r="K79" s="113"/>
      <c r="L79" s="111">
        <f t="shared" si="5"/>
        <v>0</v>
      </c>
    </row>
    <row r="80" spans="1:12" s="107" customFormat="1" ht="25.5" customHeight="1">
      <c r="A80" s="8" t="s">
        <v>775</v>
      </c>
      <c r="B80" s="8" t="s">
        <v>165</v>
      </c>
      <c r="C80" s="8" t="s">
        <v>48</v>
      </c>
      <c r="D80" s="112">
        <v>34500</v>
      </c>
      <c r="E80" s="113"/>
      <c r="F80" s="111">
        <f t="shared" si="4"/>
        <v>0</v>
      </c>
      <c r="G80" s="594">
        <f>'kho hang tuan'!E74+'kho hang tuan'!G74+'kho hang tuan'!I74+'kho hang tuan'!K74</f>
        <v>0</v>
      </c>
      <c r="H80" s="595">
        <f>'kho hang tuan'!F74+'kho hang tuan'!H74+'kho hang tuan'!J74+'kho hang tuan'!L74</f>
        <v>0</v>
      </c>
      <c r="I80" s="585">
        <f t="shared" si="6"/>
        <v>0</v>
      </c>
      <c r="J80" s="585">
        <f t="shared" si="7"/>
        <v>0</v>
      </c>
      <c r="K80" s="113"/>
      <c r="L80" s="111">
        <f t="shared" si="5"/>
        <v>0</v>
      </c>
    </row>
    <row r="81" spans="1:12" s="107" customFormat="1" ht="25.5" customHeight="1">
      <c r="A81" s="5" t="s">
        <v>71</v>
      </c>
      <c r="B81" s="114" t="s">
        <v>72</v>
      </c>
      <c r="C81" s="111" t="s">
        <v>48</v>
      </c>
      <c r="D81" s="112" t="str">
        <f>VLOOKUP(A81,BKE!C590:H1001,5,0)</f>
        <v>0</v>
      </c>
      <c r="E81" s="113"/>
      <c r="F81" s="111">
        <f t="shared" si="4"/>
        <v>0</v>
      </c>
      <c r="G81" s="594">
        <f>'kho hang tuan'!E75+'kho hang tuan'!G75+'kho hang tuan'!I75+'kho hang tuan'!K75</f>
        <v>0</v>
      </c>
      <c r="H81" s="595">
        <f>'kho hang tuan'!F75+'kho hang tuan'!H75+'kho hang tuan'!J75+'kho hang tuan'!L75</f>
        <v>0</v>
      </c>
      <c r="I81" s="585">
        <f t="shared" si="6"/>
        <v>0</v>
      </c>
      <c r="J81" s="585">
        <f t="shared" si="7"/>
        <v>0</v>
      </c>
      <c r="K81" s="113"/>
      <c r="L81" s="111">
        <f t="shared" si="5"/>
        <v>0</v>
      </c>
    </row>
    <row r="82" spans="1:12" s="107" customFormat="1" ht="25.5" customHeight="1">
      <c r="A82" s="8" t="s">
        <v>776</v>
      </c>
      <c r="B82" s="8" t="s">
        <v>166</v>
      </c>
      <c r="C82" s="8" t="s">
        <v>76</v>
      </c>
      <c r="D82" s="112">
        <f>VLOOKUP(A82,BKE!C591:H1002,5,0)</f>
        <v>37000</v>
      </c>
      <c r="E82" s="113">
        <v>2.5</v>
      </c>
      <c r="F82" s="111">
        <f t="shared" si="4"/>
        <v>92500</v>
      </c>
      <c r="G82" s="594">
        <f>'kho hang tuan'!E76+'kho hang tuan'!G76+'kho hang tuan'!I76+'kho hang tuan'!K76</f>
        <v>0</v>
      </c>
      <c r="H82" s="595">
        <f>'kho hang tuan'!F76+'kho hang tuan'!H76+'kho hang tuan'!J76+'kho hang tuan'!L76</f>
        <v>0</v>
      </c>
      <c r="I82" s="585">
        <f t="shared" si="6"/>
        <v>2.5</v>
      </c>
      <c r="J82" s="585">
        <f t="shared" si="7"/>
        <v>92500</v>
      </c>
      <c r="K82" s="113"/>
      <c r="L82" s="111">
        <f t="shared" si="5"/>
        <v>0</v>
      </c>
    </row>
    <row r="83" spans="1:12" s="107" customFormat="1" ht="25.5" customHeight="1">
      <c r="A83" s="8" t="s">
        <v>777</v>
      </c>
      <c r="B83" s="8" t="s">
        <v>168</v>
      </c>
      <c r="C83" s="8" t="s">
        <v>26</v>
      </c>
      <c r="D83" s="112">
        <f>VLOOKUP(A83,[1]BKE!C507:H898,5,0)</f>
        <v>23400</v>
      </c>
      <c r="E83" s="113">
        <v>1</v>
      </c>
      <c r="F83" s="111">
        <f t="shared" si="4"/>
        <v>23400</v>
      </c>
      <c r="G83" s="594">
        <f>'kho hang tuan'!E77+'kho hang tuan'!G77+'kho hang tuan'!I77+'kho hang tuan'!K77</f>
        <v>0</v>
      </c>
      <c r="H83" s="595">
        <f>'kho hang tuan'!F77+'kho hang tuan'!H77+'kho hang tuan'!J77+'kho hang tuan'!L77</f>
        <v>0</v>
      </c>
      <c r="I83" s="585">
        <f t="shared" si="6"/>
        <v>1</v>
      </c>
      <c r="J83" s="585">
        <f t="shared" si="7"/>
        <v>23400</v>
      </c>
      <c r="K83" s="113"/>
      <c r="L83" s="111">
        <f t="shared" si="5"/>
        <v>0</v>
      </c>
    </row>
    <row r="84" spans="1:12" s="107" customFormat="1" ht="25.5" customHeight="1">
      <c r="A84" s="8" t="s">
        <v>778</v>
      </c>
      <c r="B84" s="8" t="s">
        <v>187</v>
      </c>
      <c r="C84" s="8" t="s">
        <v>76</v>
      </c>
      <c r="D84" s="112" t="str">
        <f>VLOOKUP(A84,BKE!C593:H1004,5,0)</f>
        <v>0</v>
      </c>
      <c r="E84" s="113"/>
      <c r="F84" s="111">
        <f t="shared" si="4"/>
        <v>0</v>
      </c>
      <c r="G84" s="594">
        <f>'kho hang tuan'!E78+'kho hang tuan'!G78+'kho hang tuan'!I78+'kho hang tuan'!K78</f>
        <v>0</v>
      </c>
      <c r="H84" s="595">
        <f>'kho hang tuan'!F78+'kho hang tuan'!H78+'kho hang tuan'!J78+'kho hang tuan'!L78</f>
        <v>0</v>
      </c>
      <c r="I84" s="585">
        <f t="shared" si="6"/>
        <v>0</v>
      </c>
      <c r="J84" s="585">
        <f t="shared" si="7"/>
        <v>0</v>
      </c>
      <c r="K84" s="113"/>
      <c r="L84" s="111">
        <f t="shared" si="5"/>
        <v>0</v>
      </c>
    </row>
    <row r="85" spans="1:12" s="107" customFormat="1" ht="25.5" customHeight="1">
      <c r="A85" s="5" t="s">
        <v>73</v>
      </c>
      <c r="B85" s="114" t="s">
        <v>74</v>
      </c>
      <c r="C85" s="111" t="s">
        <v>4</v>
      </c>
      <c r="D85" s="112" t="str">
        <f>VLOOKUP(A85,BKE!C594:H1005,5,0)</f>
        <v>0</v>
      </c>
      <c r="E85" s="113"/>
      <c r="F85" s="111">
        <f>E85*D85</f>
        <v>0</v>
      </c>
      <c r="G85" s="594">
        <f>'kho hang tuan'!E79+'kho hang tuan'!G79+'kho hang tuan'!I79+'kho hang tuan'!K79</f>
        <v>0</v>
      </c>
      <c r="H85" s="595">
        <f>'kho hang tuan'!F79+'kho hang tuan'!H79+'kho hang tuan'!J79+'kho hang tuan'!L79</f>
        <v>0</v>
      </c>
      <c r="I85" s="585">
        <f t="shared" si="6"/>
        <v>0</v>
      </c>
      <c r="J85" s="585">
        <f t="shared" si="7"/>
        <v>0</v>
      </c>
      <c r="K85" s="113"/>
      <c r="L85" s="111">
        <f t="shared" si="5"/>
        <v>0</v>
      </c>
    </row>
    <row r="86" spans="1:12" s="107" customFormat="1" ht="25.5" customHeight="1">
      <c r="A86" s="5" t="s">
        <v>886</v>
      </c>
      <c r="B86" s="235" t="s">
        <v>888</v>
      </c>
      <c r="C86" s="111" t="s">
        <v>4</v>
      </c>
      <c r="D86" s="112">
        <f>VLOOKUP(A86,BKE!C595:H1006,5,0)</f>
        <v>265000</v>
      </c>
      <c r="E86" s="113"/>
      <c r="F86" s="111">
        <f t="shared" si="4"/>
        <v>0</v>
      </c>
      <c r="G86" s="594">
        <f>'kho hang tuan'!E80+'kho hang tuan'!G80+'kho hang tuan'!I80+'kho hang tuan'!K80</f>
        <v>0</v>
      </c>
      <c r="H86" s="595">
        <f>'kho hang tuan'!F80+'kho hang tuan'!H80+'kho hang tuan'!J80+'kho hang tuan'!L80</f>
        <v>0</v>
      </c>
      <c r="I86" s="585">
        <f t="shared" si="6"/>
        <v>0</v>
      </c>
      <c r="J86" s="585">
        <f t="shared" si="7"/>
        <v>0</v>
      </c>
      <c r="K86" s="113"/>
      <c r="L86" s="111">
        <f t="shared" si="5"/>
        <v>0</v>
      </c>
    </row>
    <row r="87" spans="1:12" s="107" customFormat="1" ht="25.5" customHeight="1">
      <c r="A87" s="8" t="s">
        <v>779</v>
      </c>
      <c r="B87" s="8" t="s">
        <v>195</v>
      </c>
      <c r="C87" s="8" t="s">
        <v>75</v>
      </c>
      <c r="D87" s="112" t="str">
        <f>VLOOKUP(A87,BKE!C596:H1007,5,0)</f>
        <v>0</v>
      </c>
      <c r="E87" s="113"/>
      <c r="F87" s="111">
        <f t="shared" si="4"/>
        <v>0</v>
      </c>
      <c r="G87" s="594">
        <f>'kho hang tuan'!E81+'kho hang tuan'!G81+'kho hang tuan'!I81+'kho hang tuan'!K81</f>
        <v>0</v>
      </c>
      <c r="H87" s="595">
        <f>'kho hang tuan'!F81+'kho hang tuan'!H81+'kho hang tuan'!J81+'kho hang tuan'!L81</f>
        <v>0</v>
      </c>
      <c r="I87" s="585">
        <f t="shared" si="6"/>
        <v>0</v>
      </c>
      <c r="J87" s="585">
        <f t="shared" si="7"/>
        <v>0</v>
      </c>
      <c r="K87" s="113"/>
      <c r="L87" s="111">
        <f t="shared" si="5"/>
        <v>0</v>
      </c>
    </row>
    <row r="88" spans="1:12" s="107" customFormat="1" ht="25.5" customHeight="1">
      <c r="A88" s="5" t="s">
        <v>113</v>
      </c>
      <c r="B88" s="114" t="s">
        <v>114</v>
      </c>
      <c r="C88" s="111" t="s">
        <v>115</v>
      </c>
      <c r="D88" s="112">
        <f>VLOOKUP(A88,BKE!C597:H1008,5,0)</f>
        <v>481.82</v>
      </c>
      <c r="E88" s="113"/>
      <c r="F88" s="111">
        <f t="shared" si="4"/>
        <v>0</v>
      </c>
      <c r="G88" s="594">
        <f>'kho hang tuan'!E82+'kho hang tuan'!G82+'kho hang tuan'!I82+'kho hang tuan'!K82</f>
        <v>0</v>
      </c>
      <c r="H88" s="595">
        <f>'kho hang tuan'!F82+'kho hang tuan'!H82+'kho hang tuan'!J82+'kho hang tuan'!L82</f>
        <v>0</v>
      </c>
      <c r="I88" s="585">
        <f t="shared" si="6"/>
        <v>0</v>
      </c>
      <c r="J88" s="585">
        <f t="shared" si="7"/>
        <v>0</v>
      </c>
      <c r="K88" s="113"/>
      <c r="L88" s="111">
        <f t="shared" si="5"/>
        <v>0</v>
      </c>
    </row>
    <row r="89" spans="1:12" s="107" customFormat="1" ht="25.5" customHeight="1">
      <c r="A89" s="8" t="s">
        <v>780</v>
      </c>
      <c r="B89" s="8" t="s">
        <v>197</v>
      </c>
      <c r="C89" s="8" t="s">
        <v>75</v>
      </c>
      <c r="D89" s="112" t="str">
        <f>VLOOKUP(A89,BKE!C598:H1009,5,0)</f>
        <v>0</v>
      </c>
      <c r="E89" s="113"/>
      <c r="F89" s="111">
        <f t="shared" si="4"/>
        <v>0</v>
      </c>
      <c r="G89" s="594">
        <f>'kho hang tuan'!E83+'kho hang tuan'!G83+'kho hang tuan'!I83+'kho hang tuan'!K83</f>
        <v>0</v>
      </c>
      <c r="H89" s="595">
        <f>'kho hang tuan'!F83+'kho hang tuan'!H83+'kho hang tuan'!J83+'kho hang tuan'!L83</f>
        <v>0</v>
      </c>
      <c r="I89" s="585">
        <f t="shared" si="6"/>
        <v>0</v>
      </c>
      <c r="J89" s="585">
        <f t="shared" si="7"/>
        <v>0</v>
      </c>
      <c r="K89" s="113"/>
      <c r="L89" s="111">
        <f t="shared" si="5"/>
        <v>0</v>
      </c>
    </row>
    <row r="90" spans="1:12" s="107" customFormat="1" ht="25.5" customHeight="1">
      <c r="A90" s="8" t="s">
        <v>781</v>
      </c>
      <c r="B90" s="8" t="s">
        <v>198</v>
      </c>
      <c r="C90" s="8" t="s">
        <v>75</v>
      </c>
      <c r="D90" s="112" t="str">
        <f>VLOOKUP(A90,BKE!C599:H1010,5,0)</f>
        <v>0</v>
      </c>
      <c r="E90" s="113">
        <v>5</v>
      </c>
      <c r="F90" s="111">
        <f t="shared" si="4"/>
        <v>0</v>
      </c>
      <c r="G90" s="594">
        <f>'kho hang tuan'!E84+'kho hang tuan'!G84+'kho hang tuan'!I84+'kho hang tuan'!K84</f>
        <v>0</v>
      </c>
      <c r="H90" s="595">
        <f>'kho hang tuan'!F84+'kho hang tuan'!H84+'kho hang tuan'!J84+'kho hang tuan'!L84</f>
        <v>0</v>
      </c>
      <c r="I90" s="585">
        <f t="shared" si="6"/>
        <v>5</v>
      </c>
      <c r="J90" s="585">
        <f t="shared" si="7"/>
        <v>0</v>
      </c>
      <c r="K90" s="113"/>
      <c r="L90" s="111">
        <f t="shared" si="5"/>
        <v>0</v>
      </c>
    </row>
    <row r="91" spans="1:12" s="107" customFormat="1" ht="25.5" customHeight="1">
      <c r="A91" s="8" t="s">
        <v>782</v>
      </c>
      <c r="B91" s="8" t="s">
        <v>167</v>
      </c>
      <c r="C91" s="8" t="s">
        <v>75</v>
      </c>
      <c r="D91" s="112"/>
      <c r="E91" s="113"/>
      <c r="F91" s="111">
        <f t="shared" si="4"/>
        <v>0</v>
      </c>
      <c r="G91" s="594">
        <f>'kho hang tuan'!E85+'kho hang tuan'!G85+'kho hang tuan'!I85+'kho hang tuan'!K85</f>
        <v>0</v>
      </c>
      <c r="H91" s="595">
        <f>'kho hang tuan'!F85+'kho hang tuan'!H85+'kho hang tuan'!J85+'kho hang tuan'!L85</f>
        <v>0</v>
      </c>
      <c r="I91" s="585">
        <f t="shared" si="6"/>
        <v>0</v>
      </c>
      <c r="J91" s="585">
        <f t="shared" si="7"/>
        <v>0</v>
      </c>
      <c r="K91" s="113"/>
      <c r="L91" s="111">
        <f t="shared" si="5"/>
        <v>0</v>
      </c>
    </row>
    <row r="92" spans="1:12" s="107" customFormat="1" ht="25.5" customHeight="1">
      <c r="A92" s="8" t="s">
        <v>783</v>
      </c>
      <c r="B92" s="8" t="s">
        <v>161</v>
      </c>
      <c r="C92" s="8" t="s">
        <v>75</v>
      </c>
      <c r="D92" s="112">
        <v>130000</v>
      </c>
      <c r="E92" s="113">
        <v>1</v>
      </c>
      <c r="F92" s="111">
        <f t="shared" si="4"/>
        <v>130000</v>
      </c>
      <c r="G92" s="594">
        <f>'kho hang tuan'!E86+'kho hang tuan'!G86+'kho hang tuan'!I86+'kho hang tuan'!K86</f>
        <v>0</v>
      </c>
      <c r="H92" s="595">
        <f>'kho hang tuan'!F86+'kho hang tuan'!H86+'kho hang tuan'!J86+'kho hang tuan'!L86</f>
        <v>0</v>
      </c>
      <c r="I92" s="585">
        <f t="shared" si="6"/>
        <v>1</v>
      </c>
      <c r="J92" s="585">
        <f t="shared" si="7"/>
        <v>130000</v>
      </c>
      <c r="K92" s="113"/>
      <c r="L92" s="111">
        <f t="shared" si="5"/>
        <v>0</v>
      </c>
    </row>
    <row r="93" spans="1:12" s="107" customFormat="1" ht="25.5" customHeight="1">
      <c r="A93" s="5" t="s">
        <v>111</v>
      </c>
      <c r="B93" s="114" t="s">
        <v>112</v>
      </c>
      <c r="C93" s="111" t="s">
        <v>75</v>
      </c>
      <c r="D93" s="112" t="str">
        <f>VLOOKUP(A93,BKE!C602:H1013,5,0)</f>
        <v>0</v>
      </c>
      <c r="E93" s="113"/>
      <c r="F93" s="111">
        <f t="shared" si="4"/>
        <v>0</v>
      </c>
      <c r="G93" s="594">
        <f>'kho hang tuan'!E87+'kho hang tuan'!G87+'kho hang tuan'!I87+'kho hang tuan'!K87</f>
        <v>0</v>
      </c>
      <c r="H93" s="595">
        <f>'kho hang tuan'!F87+'kho hang tuan'!H87+'kho hang tuan'!J87+'kho hang tuan'!L87</f>
        <v>0</v>
      </c>
      <c r="I93" s="585">
        <f t="shared" si="6"/>
        <v>0</v>
      </c>
      <c r="J93" s="585">
        <f t="shared" si="7"/>
        <v>0</v>
      </c>
      <c r="K93" s="113"/>
      <c r="L93" s="111">
        <f t="shared" si="5"/>
        <v>0</v>
      </c>
    </row>
    <row r="94" spans="1:12" s="107" customFormat="1" ht="25.5" customHeight="1">
      <c r="A94" s="8" t="s">
        <v>573</v>
      </c>
      <c r="B94" s="114" t="s">
        <v>162</v>
      </c>
      <c r="C94" s="111" t="s">
        <v>75</v>
      </c>
      <c r="D94" s="112">
        <v>130000</v>
      </c>
      <c r="E94" s="113"/>
      <c r="F94" s="111">
        <f t="shared" si="4"/>
        <v>0</v>
      </c>
      <c r="G94" s="594">
        <f>'kho hang tuan'!E88+'kho hang tuan'!G88+'kho hang tuan'!I88+'kho hang tuan'!K88</f>
        <v>0</v>
      </c>
      <c r="H94" s="595">
        <f>'kho hang tuan'!F88+'kho hang tuan'!H88+'kho hang tuan'!J88+'kho hang tuan'!L88</f>
        <v>0</v>
      </c>
      <c r="I94" s="585">
        <f t="shared" si="6"/>
        <v>0</v>
      </c>
      <c r="J94" s="585">
        <f t="shared" si="7"/>
        <v>0</v>
      </c>
      <c r="K94" s="113"/>
      <c r="L94" s="111">
        <f t="shared" si="5"/>
        <v>0</v>
      </c>
    </row>
    <row r="95" spans="1:12" s="107" customFormat="1" ht="25.5" customHeight="1">
      <c r="A95" s="8" t="s">
        <v>774</v>
      </c>
      <c r="B95" s="8" t="s">
        <v>196</v>
      </c>
      <c r="C95" s="8" t="s">
        <v>48</v>
      </c>
      <c r="D95" s="112">
        <f>VLOOKUP(A95,BKE!C604:H1015,5,0)</f>
        <v>33000</v>
      </c>
      <c r="E95" s="113"/>
      <c r="F95" s="111">
        <f t="shared" si="4"/>
        <v>0</v>
      </c>
      <c r="G95" s="594">
        <f>'kho hang tuan'!E89+'kho hang tuan'!G89+'kho hang tuan'!I89+'kho hang tuan'!K89</f>
        <v>0</v>
      </c>
      <c r="H95" s="595">
        <f>'kho hang tuan'!F89+'kho hang tuan'!H89+'kho hang tuan'!J89+'kho hang tuan'!L89</f>
        <v>0</v>
      </c>
      <c r="I95" s="585">
        <f t="shared" si="6"/>
        <v>0</v>
      </c>
      <c r="J95" s="585">
        <f t="shared" si="7"/>
        <v>0</v>
      </c>
      <c r="K95" s="113"/>
      <c r="L95" s="111">
        <f t="shared" si="5"/>
        <v>0</v>
      </c>
    </row>
    <row r="96" spans="1:12" s="107" customFormat="1" ht="25.5" customHeight="1">
      <c r="A96" s="5" t="s">
        <v>109</v>
      </c>
      <c r="B96" s="114" t="s">
        <v>110</v>
      </c>
      <c r="C96" s="111" t="s">
        <v>48</v>
      </c>
      <c r="D96" s="112">
        <f>VLOOKUP(A96,BKE!C605:H1016,5,0)</f>
        <v>62191.9</v>
      </c>
      <c r="E96" s="113">
        <v>9</v>
      </c>
      <c r="F96" s="111">
        <f t="shared" si="4"/>
        <v>559727.1</v>
      </c>
      <c r="G96" s="594">
        <f>'kho hang tuan'!E90+'kho hang tuan'!G90+'kho hang tuan'!I90+'kho hang tuan'!K90</f>
        <v>0</v>
      </c>
      <c r="H96" s="595">
        <f>'kho hang tuan'!F90+'kho hang tuan'!H90+'kho hang tuan'!J90+'kho hang tuan'!L90</f>
        <v>0</v>
      </c>
      <c r="I96" s="585">
        <f t="shared" si="6"/>
        <v>9</v>
      </c>
      <c r="J96" s="585">
        <f t="shared" si="7"/>
        <v>559727.1</v>
      </c>
      <c r="K96" s="113"/>
      <c r="L96" s="111">
        <f t="shared" si="5"/>
        <v>0</v>
      </c>
    </row>
    <row r="97" spans="1:12" s="107" customFormat="1" ht="25.5" customHeight="1">
      <c r="A97" s="8" t="s">
        <v>784</v>
      </c>
      <c r="B97" s="8" t="s">
        <v>169</v>
      </c>
      <c r="C97" s="8" t="s">
        <v>75</v>
      </c>
      <c r="D97" s="112" t="str">
        <f>VLOOKUP(A97,BKE!C606:H1017,5,0)</f>
        <v>0</v>
      </c>
      <c r="E97" s="113"/>
      <c r="F97" s="111">
        <f t="shared" si="4"/>
        <v>0</v>
      </c>
      <c r="G97" s="594">
        <f>'kho hang tuan'!E91+'kho hang tuan'!G91+'kho hang tuan'!I91+'kho hang tuan'!K91</f>
        <v>0</v>
      </c>
      <c r="H97" s="595">
        <f>'kho hang tuan'!F91+'kho hang tuan'!H91+'kho hang tuan'!J91+'kho hang tuan'!L91</f>
        <v>0</v>
      </c>
      <c r="I97" s="585">
        <f t="shared" si="6"/>
        <v>0</v>
      </c>
      <c r="J97" s="585">
        <f t="shared" si="7"/>
        <v>0</v>
      </c>
      <c r="K97" s="113"/>
      <c r="L97" s="111">
        <f t="shared" si="5"/>
        <v>0</v>
      </c>
    </row>
    <row r="98" spans="1:12" s="107" customFormat="1" ht="25.5" customHeight="1">
      <c r="A98" s="8" t="s">
        <v>785</v>
      </c>
      <c r="B98" s="8" t="s">
        <v>163</v>
      </c>
      <c r="C98" s="8" t="s">
        <v>75</v>
      </c>
      <c r="D98" s="112">
        <v>130000</v>
      </c>
      <c r="E98" s="113"/>
      <c r="F98" s="111">
        <f t="shared" si="4"/>
        <v>0</v>
      </c>
      <c r="G98" s="594">
        <f>'kho hang tuan'!E92+'kho hang tuan'!G92+'kho hang tuan'!I92+'kho hang tuan'!K92</f>
        <v>0</v>
      </c>
      <c r="H98" s="595">
        <f>'kho hang tuan'!F92+'kho hang tuan'!H92+'kho hang tuan'!J92+'kho hang tuan'!L92</f>
        <v>0</v>
      </c>
      <c r="I98" s="585">
        <f t="shared" si="6"/>
        <v>0</v>
      </c>
      <c r="J98" s="585">
        <f t="shared" si="7"/>
        <v>0</v>
      </c>
      <c r="K98" s="113"/>
      <c r="L98" s="111">
        <f t="shared" si="5"/>
        <v>0</v>
      </c>
    </row>
    <row r="99" spans="1:12" s="107" customFormat="1" ht="25.5" customHeight="1">
      <c r="A99" s="8" t="s">
        <v>786</v>
      </c>
      <c r="B99" s="8" t="s">
        <v>186</v>
      </c>
      <c r="C99" s="8" t="s">
        <v>75</v>
      </c>
      <c r="D99" s="112">
        <v>130000</v>
      </c>
      <c r="E99" s="113"/>
      <c r="F99" s="111">
        <f t="shared" si="4"/>
        <v>0</v>
      </c>
      <c r="G99" s="594">
        <f>'kho hang tuan'!E93+'kho hang tuan'!G93+'kho hang tuan'!I93+'kho hang tuan'!K93</f>
        <v>0</v>
      </c>
      <c r="H99" s="595">
        <f>'kho hang tuan'!F93+'kho hang tuan'!H93+'kho hang tuan'!J93+'kho hang tuan'!L93</f>
        <v>0</v>
      </c>
      <c r="I99" s="585">
        <f t="shared" si="6"/>
        <v>0</v>
      </c>
      <c r="J99" s="585">
        <f t="shared" si="7"/>
        <v>0</v>
      </c>
      <c r="K99" s="113"/>
      <c r="L99" s="111">
        <f t="shared" si="5"/>
        <v>0</v>
      </c>
    </row>
    <row r="100" spans="1:12" s="107" customFormat="1" ht="25.5" customHeight="1">
      <c r="A100" s="5" t="s">
        <v>881</v>
      </c>
      <c r="B100" s="114" t="s">
        <v>891</v>
      </c>
      <c r="C100" s="111" t="s">
        <v>4</v>
      </c>
      <c r="D100" s="112">
        <v>130000</v>
      </c>
      <c r="E100" s="113">
        <v>1</v>
      </c>
      <c r="F100" s="111">
        <f t="shared" si="4"/>
        <v>130000</v>
      </c>
      <c r="G100" s="594">
        <f>'kho hang tuan'!E94+'kho hang tuan'!G94+'kho hang tuan'!I94+'kho hang tuan'!K94</f>
        <v>0</v>
      </c>
      <c r="H100" s="595">
        <f>'kho hang tuan'!F94+'kho hang tuan'!H94+'kho hang tuan'!J94+'kho hang tuan'!L94</f>
        <v>0</v>
      </c>
      <c r="I100" s="585">
        <f t="shared" si="6"/>
        <v>1</v>
      </c>
      <c r="J100" s="585">
        <f t="shared" si="7"/>
        <v>130000</v>
      </c>
      <c r="K100" s="113"/>
      <c r="L100" s="111">
        <f t="shared" si="5"/>
        <v>0</v>
      </c>
    </row>
    <row r="101" spans="1:12" s="107" customFormat="1" ht="25.5" customHeight="1">
      <c r="A101" s="5" t="s">
        <v>848</v>
      </c>
      <c r="B101" s="114" t="s">
        <v>849</v>
      </c>
      <c r="C101" s="111" t="s">
        <v>75</v>
      </c>
      <c r="D101" s="112">
        <v>130000</v>
      </c>
      <c r="E101" s="113"/>
      <c r="F101" s="111">
        <f t="shared" si="4"/>
        <v>0</v>
      </c>
      <c r="G101" s="594">
        <f>'kho hang tuan'!E95+'kho hang tuan'!G95+'kho hang tuan'!I95+'kho hang tuan'!K95</f>
        <v>0</v>
      </c>
      <c r="H101" s="595">
        <f>'kho hang tuan'!F95+'kho hang tuan'!H95+'kho hang tuan'!J95+'kho hang tuan'!L95</f>
        <v>0</v>
      </c>
      <c r="I101" s="585">
        <f>E101+G101-K101</f>
        <v>0</v>
      </c>
      <c r="J101" s="585">
        <f>F101+H101-L101</f>
        <v>0</v>
      </c>
      <c r="K101" s="113"/>
      <c r="L101" s="111">
        <f>K101*D101</f>
        <v>0</v>
      </c>
    </row>
    <row r="102" spans="1:12" s="107" customFormat="1" ht="25.5" customHeight="1">
      <c r="A102" s="5" t="s">
        <v>107</v>
      </c>
      <c r="B102" s="114" t="s">
        <v>108</v>
      </c>
      <c r="C102" s="111" t="s">
        <v>48</v>
      </c>
      <c r="D102" s="112">
        <f>VLOOKUP(A102,BKE!C611:H1022,5,0)</f>
        <v>13635.319166666666</v>
      </c>
      <c r="E102" s="113">
        <v>31</v>
      </c>
      <c r="F102" s="111">
        <f t="shared" si="4"/>
        <v>422694.89416666667</v>
      </c>
      <c r="G102" s="594">
        <f>'kho hang tuan'!E96+'kho hang tuan'!G96+'kho hang tuan'!I96+'kho hang tuan'!K96</f>
        <v>0</v>
      </c>
      <c r="H102" s="595">
        <f>'kho hang tuan'!F96+'kho hang tuan'!H96+'kho hang tuan'!J96+'kho hang tuan'!L96</f>
        <v>0</v>
      </c>
      <c r="I102" s="585">
        <f t="shared" si="6"/>
        <v>31</v>
      </c>
      <c r="J102" s="585">
        <f t="shared" si="7"/>
        <v>422694.89416666667</v>
      </c>
      <c r="K102" s="113"/>
      <c r="L102" s="111">
        <f t="shared" si="5"/>
        <v>0</v>
      </c>
    </row>
    <row r="103" spans="1:12" s="107" customFormat="1" ht="25.5" customHeight="1">
      <c r="A103" s="5" t="s">
        <v>977</v>
      </c>
      <c r="B103" s="114" t="s">
        <v>987</v>
      </c>
      <c r="C103" s="111" t="s">
        <v>4</v>
      </c>
      <c r="D103" s="112" t="str">
        <f>VLOOKUP(A103,BKE!C612:H1022,5,0)</f>
        <v>0</v>
      </c>
      <c r="E103" s="113">
        <v>4</v>
      </c>
      <c r="F103" s="111">
        <f t="shared" si="4"/>
        <v>0</v>
      </c>
      <c r="G103" s="594">
        <f>'kho hang tuan'!E97+'kho hang tuan'!G97+'kho hang tuan'!I97+'kho hang tuan'!K97</f>
        <v>0</v>
      </c>
      <c r="H103" s="595">
        <f>'kho hang tuan'!F97+'kho hang tuan'!H97+'kho hang tuan'!J97+'kho hang tuan'!L97</f>
        <v>0</v>
      </c>
      <c r="I103" s="585">
        <f t="shared" si="6"/>
        <v>4</v>
      </c>
      <c r="J103" s="585">
        <f t="shared" si="7"/>
        <v>0</v>
      </c>
      <c r="K103" s="113"/>
      <c r="L103" s="111">
        <f t="shared" si="5"/>
        <v>0</v>
      </c>
    </row>
    <row r="104" spans="1:12" s="107" customFormat="1" ht="25.5" customHeight="1">
      <c r="A104" s="8" t="s">
        <v>771</v>
      </c>
      <c r="B104" s="8" t="s">
        <v>159</v>
      </c>
      <c r="C104" s="8" t="s">
        <v>26</v>
      </c>
      <c r="D104" s="112">
        <f>VLOOKUP(A104,BKE!C613:H1023,5,0)</f>
        <v>47600</v>
      </c>
      <c r="E104" s="113">
        <v>24</v>
      </c>
      <c r="F104" s="111">
        <f t="shared" si="4"/>
        <v>1142400</v>
      </c>
      <c r="G104" s="594">
        <f>'kho hang tuan'!E98+'kho hang tuan'!G98+'kho hang tuan'!I98+'kho hang tuan'!K98</f>
        <v>0</v>
      </c>
      <c r="H104" s="595">
        <f>'kho hang tuan'!F98+'kho hang tuan'!H98+'kho hang tuan'!J98+'kho hang tuan'!L98</f>
        <v>0</v>
      </c>
      <c r="I104" s="585">
        <f t="shared" si="6"/>
        <v>24</v>
      </c>
      <c r="J104" s="585">
        <f t="shared" si="7"/>
        <v>1142400</v>
      </c>
      <c r="K104" s="113"/>
      <c r="L104" s="111">
        <f t="shared" si="5"/>
        <v>0</v>
      </c>
    </row>
    <row r="105" spans="1:12" s="107" customFormat="1" ht="25.5" customHeight="1">
      <c r="A105" s="5" t="s">
        <v>118</v>
      </c>
      <c r="B105" s="114" t="s">
        <v>119</v>
      </c>
      <c r="C105" s="111" t="s">
        <v>26</v>
      </c>
      <c r="D105" s="112">
        <f>VLOOKUP(A105,BKE!C614:H1024,5,0)</f>
        <v>20239.96</v>
      </c>
      <c r="E105" s="113"/>
      <c r="F105" s="111">
        <f t="shared" si="4"/>
        <v>0</v>
      </c>
      <c r="G105" s="594">
        <f>'kho hang tuan'!E99+'kho hang tuan'!G99+'kho hang tuan'!I99+'kho hang tuan'!K99</f>
        <v>0</v>
      </c>
      <c r="H105" s="595">
        <f>'kho hang tuan'!F99+'kho hang tuan'!H99+'kho hang tuan'!J99+'kho hang tuan'!L99</f>
        <v>0</v>
      </c>
      <c r="I105" s="585">
        <f t="shared" si="6"/>
        <v>0</v>
      </c>
      <c r="J105" s="585">
        <f t="shared" si="7"/>
        <v>0</v>
      </c>
      <c r="K105" s="113"/>
      <c r="L105" s="111">
        <f t="shared" si="5"/>
        <v>0</v>
      </c>
    </row>
    <row r="106" spans="1:12" s="107" customFormat="1" ht="25.5" customHeight="1">
      <c r="A106" s="5" t="s">
        <v>887</v>
      </c>
      <c r="B106" s="114" t="s">
        <v>120</v>
      </c>
      <c r="C106" s="111" t="s">
        <v>26</v>
      </c>
      <c r="D106" s="112">
        <v>90000</v>
      </c>
      <c r="E106" s="113">
        <v>4</v>
      </c>
      <c r="F106" s="111">
        <f t="shared" si="4"/>
        <v>360000</v>
      </c>
      <c r="G106" s="594">
        <f>'kho hang tuan'!E100+'kho hang tuan'!G100+'kho hang tuan'!I100+'kho hang tuan'!K100</f>
        <v>0</v>
      </c>
      <c r="H106" s="595">
        <f>'kho hang tuan'!F100+'kho hang tuan'!H100+'kho hang tuan'!J100+'kho hang tuan'!L100</f>
        <v>0</v>
      </c>
      <c r="I106" s="585">
        <f t="shared" si="6"/>
        <v>4</v>
      </c>
      <c r="J106" s="585">
        <f t="shared" si="7"/>
        <v>360000</v>
      </c>
      <c r="K106" s="113"/>
      <c r="L106" s="111">
        <f t="shared" si="5"/>
        <v>0</v>
      </c>
    </row>
    <row r="107" spans="1:12" s="107" customFormat="1" ht="25.5" customHeight="1">
      <c r="A107" s="235"/>
      <c r="B107" s="235"/>
      <c r="C107" s="111" t="s">
        <v>4</v>
      </c>
      <c r="D107" s="112"/>
      <c r="E107" s="113"/>
      <c r="F107" s="111">
        <f t="shared" si="4"/>
        <v>0</v>
      </c>
      <c r="G107" s="594">
        <f>'kho hang tuan'!E101+'kho hang tuan'!G101+'kho hang tuan'!I101+'kho hang tuan'!K101</f>
        <v>0</v>
      </c>
      <c r="H107" s="595">
        <f>'kho hang tuan'!F101+'kho hang tuan'!H101+'kho hang tuan'!J101+'kho hang tuan'!L101</f>
        <v>0</v>
      </c>
      <c r="I107" s="585">
        <f t="shared" si="6"/>
        <v>0</v>
      </c>
      <c r="J107" s="585">
        <f t="shared" si="7"/>
        <v>0</v>
      </c>
      <c r="K107" s="113"/>
      <c r="L107" s="111">
        <f t="shared" si="5"/>
        <v>0</v>
      </c>
    </row>
    <row r="108" spans="1:12" s="107" customFormat="1" ht="25.5" customHeight="1">
      <c r="A108" s="5" t="s">
        <v>39</v>
      </c>
      <c r="B108" s="114" t="s">
        <v>40</v>
      </c>
      <c r="C108" s="111" t="s">
        <v>4</v>
      </c>
      <c r="D108" s="112" t="str">
        <f>VLOOKUP(A108,BKE!C617:H1027,5,0)</f>
        <v>0</v>
      </c>
      <c r="E108" s="113">
        <v>5</v>
      </c>
      <c r="F108" s="111">
        <f t="shared" si="4"/>
        <v>0</v>
      </c>
      <c r="G108" s="594">
        <f>'kho hang tuan'!E102+'kho hang tuan'!G102+'kho hang tuan'!I102+'kho hang tuan'!K102</f>
        <v>0</v>
      </c>
      <c r="H108" s="595">
        <f>'kho hang tuan'!F102+'kho hang tuan'!H102+'kho hang tuan'!J102+'kho hang tuan'!L102</f>
        <v>0</v>
      </c>
      <c r="I108" s="585">
        <f t="shared" si="6"/>
        <v>5</v>
      </c>
      <c r="J108" s="585">
        <f t="shared" si="7"/>
        <v>0</v>
      </c>
      <c r="K108" s="113"/>
      <c r="L108" s="111">
        <f t="shared" si="5"/>
        <v>0</v>
      </c>
    </row>
    <row r="109" spans="1:12" s="107" customFormat="1" ht="25.5" customHeight="1">
      <c r="A109" s="5" t="s">
        <v>60</v>
      </c>
      <c r="B109" s="114" t="s">
        <v>61</v>
      </c>
      <c r="C109" s="111" t="s">
        <v>4</v>
      </c>
      <c r="D109" s="112">
        <f>VLOOKUP(A109,BKE!C618:H1028,5,0)</f>
        <v>12499.995000000001</v>
      </c>
      <c r="E109" s="113">
        <v>10</v>
      </c>
      <c r="F109" s="111">
        <f t="shared" si="4"/>
        <v>124999.95000000001</v>
      </c>
      <c r="G109" s="594">
        <f>'kho hang tuan'!E103+'kho hang tuan'!G103+'kho hang tuan'!I103+'kho hang tuan'!K103</f>
        <v>0</v>
      </c>
      <c r="H109" s="595">
        <f>'kho hang tuan'!F103+'kho hang tuan'!H103+'kho hang tuan'!J103+'kho hang tuan'!L103</f>
        <v>0</v>
      </c>
      <c r="I109" s="585">
        <f t="shared" si="6"/>
        <v>10</v>
      </c>
      <c r="J109" s="585">
        <f t="shared" si="7"/>
        <v>124999.95000000001</v>
      </c>
      <c r="K109" s="113"/>
      <c r="L109" s="111">
        <f t="shared" si="5"/>
        <v>0</v>
      </c>
    </row>
    <row r="110" spans="1:12" s="107" customFormat="1" ht="25.5" customHeight="1">
      <c r="A110" s="5" t="s">
        <v>62</v>
      </c>
      <c r="B110" s="114" t="s">
        <v>63</v>
      </c>
      <c r="C110" s="111" t="s">
        <v>4</v>
      </c>
      <c r="D110" s="112">
        <f>VLOOKUP(A110,BKE!C619:H1029,5,0)</f>
        <v>26000</v>
      </c>
      <c r="E110" s="113">
        <v>2</v>
      </c>
      <c r="F110" s="111">
        <f t="shared" si="4"/>
        <v>52000</v>
      </c>
      <c r="G110" s="594">
        <f>'kho hang tuan'!E104+'kho hang tuan'!G104+'kho hang tuan'!I104+'kho hang tuan'!K104</f>
        <v>0</v>
      </c>
      <c r="H110" s="595">
        <f>'kho hang tuan'!F104+'kho hang tuan'!H104+'kho hang tuan'!J104+'kho hang tuan'!L104</f>
        <v>0</v>
      </c>
      <c r="I110" s="585">
        <f t="shared" si="6"/>
        <v>2</v>
      </c>
      <c r="J110" s="585">
        <f t="shared" si="7"/>
        <v>52000</v>
      </c>
      <c r="K110" s="113"/>
      <c r="L110" s="111">
        <f t="shared" si="5"/>
        <v>0</v>
      </c>
    </row>
    <row r="111" spans="1:12" s="107" customFormat="1" ht="25.5" customHeight="1">
      <c r="A111" s="5" t="s">
        <v>59</v>
      </c>
      <c r="B111" s="114" t="s">
        <v>15</v>
      </c>
      <c r="C111" s="111" t="s">
        <v>4</v>
      </c>
      <c r="D111" s="112">
        <f>VLOOKUP(A111,BKE!C620:H1030,5,0)</f>
        <v>80596.160000000003</v>
      </c>
      <c r="E111" s="113">
        <v>5</v>
      </c>
      <c r="F111" s="111">
        <f t="shared" si="4"/>
        <v>402980.80000000005</v>
      </c>
      <c r="G111" s="594">
        <f>'kho hang tuan'!E105+'kho hang tuan'!G105+'kho hang tuan'!I105+'kho hang tuan'!K105</f>
        <v>0</v>
      </c>
      <c r="H111" s="595">
        <f>'kho hang tuan'!F105+'kho hang tuan'!H105+'kho hang tuan'!J105+'kho hang tuan'!L105</f>
        <v>0</v>
      </c>
      <c r="I111" s="585">
        <f t="shared" si="6"/>
        <v>5</v>
      </c>
      <c r="J111" s="585">
        <f t="shared" si="7"/>
        <v>402980.80000000005</v>
      </c>
      <c r="K111" s="113"/>
      <c r="L111" s="111">
        <f t="shared" si="5"/>
        <v>0</v>
      </c>
    </row>
    <row r="112" spans="1:12" s="107" customFormat="1" ht="25.5" customHeight="1">
      <c r="A112" s="8" t="s">
        <v>787</v>
      </c>
      <c r="B112" s="8" t="s">
        <v>32</v>
      </c>
      <c r="C112" s="8" t="s">
        <v>4</v>
      </c>
      <c r="D112" s="112"/>
      <c r="E112" s="113"/>
      <c r="F112" s="111">
        <f t="shared" si="4"/>
        <v>0</v>
      </c>
      <c r="G112" s="594">
        <f>'kho hang tuan'!E106+'kho hang tuan'!G106+'kho hang tuan'!I106+'kho hang tuan'!K106</f>
        <v>0</v>
      </c>
      <c r="H112" s="595">
        <f>'kho hang tuan'!F106+'kho hang tuan'!H106+'kho hang tuan'!J106+'kho hang tuan'!L106</f>
        <v>0</v>
      </c>
      <c r="I112" s="585">
        <f t="shared" si="6"/>
        <v>0</v>
      </c>
      <c r="J112" s="585">
        <f t="shared" si="7"/>
        <v>0</v>
      </c>
      <c r="K112" s="113"/>
      <c r="L112" s="111">
        <f t="shared" si="5"/>
        <v>0</v>
      </c>
    </row>
    <row r="113" spans="1:12" s="107" customFormat="1" ht="25.5" customHeight="1">
      <c r="A113" s="8" t="s">
        <v>788</v>
      </c>
      <c r="B113" s="8" t="s">
        <v>155</v>
      </c>
      <c r="C113" s="8" t="s">
        <v>4</v>
      </c>
      <c r="D113" s="112">
        <v>40629</v>
      </c>
      <c r="E113" s="262"/>
      <c r="F113" s="111">
        <f t="shared" si="4"/>
        <v>0</v>
      </c>
      <c r="G113" s="594">
        <f>'kho hang tuan'!E107+'kho hang tuan'!G107+'kho hang tuan'!I107+'kho hang tuan'!K107</f>
        <v>0</v>
      </c>
      <c r="H113" s="595">
        <f>'kho hang tuan'!F107+'kho hang tuan'!H107+'kho hang tuan'!J107+'kho hang tuan'!L107</f>
        <v>0</v>
      </c>
      <c r="I113" s="585">
        <f t="shared" si="6"/>
        <v>0</v>
      </c>
      <c r="J113" s="585">
        <f t="shared" si="7"/>
        <v>0</v>
      </c>
      <c r="K113" s="262"/>
      <c r="L113" s="111">
        <f t="shared" si="5"/>
        <v>0</v>
      </c>
    </row>
    <row r="114" spans="1:12" s="107" customFormat="1" ht="25.5" customHeight="1">
      <c r="A114" s="5" t="s">
        <v>57</v>
      </c>
      <c r="B114" s="114" t="s">
        <v>58</v>
      </c>
      <c r="C114" s="111" t="s">
        <v>4</v>
      </c>
      <c r="D114" s="112">
        <f>VLOOKUP(A114,BKE!C623:H1033,5,0)</f>
        <v>700000</v>
      </c>
      <c r="E114" s="113">
        <v>2</v>
      </c>
      <c r="F114" s="111">
        <f t="shared" si="4"/>
        <v>1400000</v>
      </c>
      <c r="G114" s="594">
        <f>'kho hang tuan'!E108+'kho hang tuan'!G108+'kho hang tuan'!I108+'kho hang tuan'!K108</f>
        <v>0</v>
      </c>
      <c r="H114" s="595">
        <f>'kho hang tuan'!F108+'kho hang tuan'!H108+'kho hang tuan'!J108+'kho hang tuan'!L108</f>
        <v>0</v>
      </c>
      <c r="I114" s="585">
        <f t="shared" si="6"/>
        <v>2</v>
      </c>
      <c r="J114" s="585">
        <f t="shared" si="7"/>
        <v>1400000</v>
      </c>
      <c r="K114" s="113"/>
      <c r="L114" s="111">
        <f t="shared" si="5"/>
        <v>0</v>
      </c>
    </row>
    <row r="115" spans="1:12" s="107" customFormat="1" ht="25.5" customHeight="1">
      <c r="A115" s="8" t="s">
        <v>789</v>
      </c>
      <c r="B115" s="8" t="s">
        <v>156</v>
      </c>
      <c r="C115" s="8" t="s">
        <v>4</v>
      </c>
      <c r="D115" s="112">
        <f>VLOOKUP(A115,BKE!C624:H1034,5,0)</f>
        <v>256888.19500000001</v>
      </c>
      <c r="E115" s="113">
        <v>0.5</v>
      </c>
      <c r="F115" s="111">
        <f t="shared" si="4"/>
        <v>128444.0975</v>
      </c>
      <c r="G115" s="594">
        <f>'kho hang tuan'!E109+'kho hang tuan'!G109+'kho hang tuan'!I109+'kho hang tuan'!K109</f>
        <v>0</v>
      </c>
      <c r="H115" s="595">
        <f>'kho hang tuan'!F109+'kho hang tuan'!H109+'kho hang tuan'!J109+'kho hang tuan'!L109</f>
        <v>0</v>
      </c>
      <c r="I115" s="585">
        <f t="shared" si="6"/>
        <v>0.5</v>
      </c>
      <c r="J115" s="585">
        <f t="shared" si="7"/>
        <v>128444.0975</v>
      </c>
      <c r="K115" s="113"/>
      <c r="L115" s="111">
        <f t="shared" si="5"/>
        <v>0</v>
      </c>
    </row>
    <row r="116" spans="1:12" s="107" customFormat="1" ht="25.5" customHeight="1">
      <c r="A116" s="5" t="s">
        <v>49</v>
      </c>
      <c r="B116" s="114" t="s">
        <v>50</v>
      </c>
      <c r="C116" s="111" t="s">
        <v>4</v>
      </c>
      <c r="D116" s="112">
        <v>40000</v>
      </c>
      <c r="E116" s="113"/>
      <c r="F116" s="111">
        <f t="shared" si="4"/>
        <v>0</v>
      </c>
      <c r="G116" s="594">
        <f>'kho hang tuan'!E110+'kho hang tuan'!G110+'kho hang tuan'!I110+'kho hang tuan'!K110</f>
        <v>0</v>
      </c>
      <c r="H116" s="595">
        <f>'kho hang tuan'!F110+'kho hang tuan'!H110+'kho hang tuan'!J110+'kho hang tuan'!L110</f>
        <v>0</v>
      </c>
      <c r="I116" s="585">
        <f t="shared" si="6"/>
        <v>0</v>
      </c>
      <c r="J116" s="585">
        <f t="shared" si="7"/>
        <v>0</v>
      </c>
      <c r="K116" s="113"/>
      <c r="L116" s="111">
        <f t="shared" si="5"/>
        <v>0</v>
      </c>
    </row>
    <row r="117" spans="1:12" s="107" customFormat="1" ht="25.5" customHeight="1">
      <c r="A117" s="8" t="s">
        <v>790</v>
      </c>
      <c r="B117" s="8" t="s">
        <v>157</v>
      </c>
      <c r="C117" s="8" t="s">
        <v>8</v>
      </c>
      <c r="D117" s="112">
        <f>VLOOKUP(A117,BKE!C626:H1036,5,0)</f>
        <v>200000</v>
      </c>
      <c r="E117" s="113">
        <v>1.2</v>
      </c>
      <c r="F117" s="111">
        <f t="shared" si="4"/>
        <v>240000</v>
      </c>
      <c r="G117" s="594">
        <f>'kho hang tuan'!E111+'kho hang tuan'!G111+'kho hang tuan'!I111+'kho hang tuan'!K111</f>
        <v>0</v>
      </c>
      <c r="H117" s="595">
        <f>'kho hang tuan'!F111+'kho hang tuan'!H111+'kho hang tuan'!J111+'kho hang tuan'!L111</f>
        <v>0</v>
      </c>
      <c r="I117" s="585">
        <f t="shared" si="6"/>
        <v>1.2</v>
      </c>
      <c r="J117" s="585">
        <f t="shared" si="7"/>
        <v>240000</v>
      </c>
      <c r="K117" s="113"/>
      <c r="L117" s="111">
        <f t="shared" si="5"/>
        <v>0</v>
      </c>
    </row>
    <row r="118" spans="1:12" s="107" customFormat="1" ht="25.5" customHeight="1">
      <c r="A118" s="5" t="s">
        <v>51</v>
      </c>
      <c r="B118" s="114" t="s">
        <v>52</v>
      </c>
      <c r="C118" s="111" t="s">
        <v>48</v>
      </c>
      <c r="D118" s="112">
        <v>128000</v>
      </c>
      <c r="E118" s="113"/>
      <c r="F118" s="111">
        <f t="shared" si="4"/>
        <v>0</v>
      </c>
      <c r="G118" s="594">
        <f>'kho hang tuan'!E112+'kho hang tuan'!G112+'kho hang tuan'!I112+'kho hang tuan'!K112</f>
        <v>0</v>
      </c>
      <c r="H118" s="595">
        <f>'kho hang tuan'!F112+'kho hang tuan'!H112+'kho hang tuan'!J112+'kho hang tuan'!L112</f>
        <v>0</v>
      </c>
      <c r="I118" s="585">
        <f t="shared" si="6"/>
        <v>0</v>
      </c>
      <c r="J118" s="585">
        <f t="shared" si="7"/>
        <v>0</v>
      </c>
      <c r="K118" s="113"/>
      <c r="L118" s="111">
        <f t="shared" si="5"/>
        <v>0</v>
      </c>
    </row>
    <row r="119" spans="1:12" s="107" customFormat="1" ht="25.5" customHeight="1">
      <c r="A119" s="8" t="s">
        <v>791</v>
      </c>
      <c r="B119" s="8" t="s">
        <v>192</v>
      </c>
      <c r="C119" s="8" t="s">
        <v>48</v>
      </c>
      <c r="D119" s="112"/>
      <c r="E119" s="113"/>
      <c r="F119" s="111">
        <f t="shared" si="4"/>
        <v>0</v>
      </c>
      <c r="G119" s="594">
        <f>'kho hang tuan'!E113+'kho hang tuan'!G113+'kho hang tuan'!I113+'kho hang tuan'!K113</f>
        <v>0</v>
      </c>
      <c r="H119" s="595">
        <f>'kho hang tuan'!F113+'kho hang tuan'!H113+'kho hang tuan'!J113+'kho hang tuan'!L113</f>
        <v>0</v>
      </c>
      <c r="I119" s="585">
        <f t="shared" si="6"/>
        <v>0</v>
      </c>
      <c r="J119" s="585">
        <f t="shared" si="7"/>
        <v>0</v>
      </c>
      <c r="K119" s="113"/>
      <c r="L119" s="111">
        <f t="shared" si="5"/>
        <v>0</v>
      </c>
    </row>
    <row r="120" spans="1:12" s="107" customFormat="1" ht="25.5" customHeight="1">
      <c r="A120" s="5" t="s">
        <v>53</v>
      </c>
      <c r="B120" s="114" t="s">
        <v>54</v>
      </c>
      <c r="C120" s="111" t="s">
        <v>4</v>
      </c>
      <c r="D120" s="112">
        <f>VLOOKUP(A120,BKE!C629:H1039,5,0)</f>
        <v>22000</v>
      </c>
      <c r="E120" s="113">
        <v>1.5</v>
      </c>
      <c r="F120" s="111">
        <f t="shared" si="4"/>
        <v>33000</v>
      </c>
      <c r="G120" s="594">
        <f>'kho hang tuan'!E114+'kho hang tuan'!G114+'kho hang tuan'!I114+'kho hang tuan'!K114</f>
        <v>0</v>
      </c>
      <c r="H120" s="595">
        <f>'kho hang tuan'!F114+'kho hang tuan'!H114+'kho hang tuan'!J114+'kho hang tuan'!L114</f>
        <v>0</v>
      </c>
      <c r="I120" s="585">
        <f t="shared" si="6"/>
        <v>1.5</v>
      </c>
      <c r="J120" s="585">
        <f t="shared" si="7"/>
        <v>33000</v>
      </c>
      <c r="K120" s="113"/>
      <c r="L120" s="111">
        <f t="shared" si="5"/>
        <v>0</v>
      </c>
    </row>
    <row r="121" spans="1:12" s="107" customFormat="1" ht="25.5" customHeight="1">
      <c r="A121" s="8" t="s">
        <v>792</v>
      </c>
      <c r="B121" s="8" t="s">
        <v>193</v>
      </c>
      <c r="C121" s="8" t="s">
        <v>4</v>
      </c>
      <c r="D121" s="112"/>
      <c r="E121" s="113"/>
      <c r="F121" s="111">
        <f t="shared" si="4"/>
        <v>0</v>
      </c>
      <c r="G121" s="594">
        <f>'kho hang tuan'!E115+'kho hang tuan'!G115+'kho hang tuan'!I115+'kho hang tuan'!K115</f>
        <v>0</v>
      </c>
      <c r="H121" s="595">
        <f>'kho hang tuan'!F115+'kho hang tuan'!H115+'kho hang tuan'!J115+'kho hang tuan'!L115</f>
        <v>0</v>
      </c>
      <c r="I121" s="585">
        <f t="shared" si="6"/>
        <v>0</v>
      </c>
      <c r="J121" s="585">
        <f t="shared" si="7"/>
        <v>0</v>
      </c>
      <c r="K121" s="113"/>
      <c r="L121" s="111">
        <f t="shared" si="5"/>
        <v>0</v>
      </c>
    </row>
    <row r="122" spans="1:12" s="107" customFormat="1" ht="25.5" customHeight="1">
      <c r="A122" s="5" t="s">
        <v>45</v>
      </c>
      <c r="B122" s="114" t="s">
        <v>46</v>
      </c>
      <c r="C122" s="111" t="s">
        <v>4</v>
      </c>
      <c r="D122" s="112">
        <v>335071</v>
      </c>
      <c r="E122" s="113"/>
      <c r="F122" s="111">
        <f t="shared" si="4"/>
        <v>0</v>
      </c>
      <c r="G122" s="594">
        <f>'kho hang tuan'!E116+'kho hang tuan'!G116+'kho hang tuan'!I116+'kho hang tuan'!K116</f>
        <v>0</v>
      </c>
      <c r="H122" s="595">
        <f>'kho hang tuan'!F116+'kho hang tuan'!H116+'kho hang tuan'!J116+'kho hang tuan'!L116</f>
        <v>0</v>
      </c>
      <c r="I122" s="585">
        <f t="shared" si="6"/>
        <v>0</v>
      </c>
      <c r="J122" s="585">
        <f t="shared" si="7"/>
        <v>0</v>
      </c>
      <c r="K122" s="113"/>
      <c r="L122" s="111">
        <f t="shared" si="5"/>
        <v>0</v>
      </c>
    </row>
    <row r="123" spans="1:12" s="107" customFormat="1" ht="25.5" customHeight="1">
      <c r="A123" s="5" t="s">
        <v>43</v>
      </c>
      <c r="B123" s="114" t="s">
        <v>44</v>
      </c>
      <c r="C123" s="111" t="s">
        <v>4</v>
      </c>
      <c r="D123" s="112"/>
      <c r="E123" s="113"/>
      <c r="F123" s="111">
        <f t="shared" si="4"/>
        <v>0</v>
      </c>
      <c r="G123" s="594">
        <f>'kho hang tuan'!E117+'kho hang tuan'!G117+'kho hang tuan'!I117+'kho hang tuan'!K117</f>
        <v>0</v>
      </c>
      <c r="H123" s="595">
        <f>'kho hang tuan'!F117+'kho hang tuan'!H117+'kho hang tuan'!J117+'kho hang tuan'!L117</f>
        <v>0</v>
      </c>
      <c r="I123" s="585">
        <f t="shared" si="6"/>
        <v>0</v>
      </c>
      <c r="J123" s="585">
        <f t="shared" si="7"/>
        <v>0</v>
      </c>
      <c r="K123" s="113"/>
      <c r="L123" s="111">
        <f t="shared" si="5"/>
        <v>0</v>
      </c>
    </row>
    <row r="124" spans="1:12" s="107" customFormat="1" ht="25.5" customHeight="1">
      <c r="A124" s="5" t="s">
        <v>41</v>
      </c>
      <c r="B124" s="114" t="s">
        <v>42</v>
      </c>
      <c r="C124" s="111" t="s">
        <v>4</v>
      </c>
      <c r="D124" s="112"/>
      <c r="E124" s="113"/>
      <c r="F124" s="111">
        <f t="shared" si="4"/>
        <v>0</v>
      </c>
      <c r="G124" s="594">
        <f>'kho hang tuan'!E118+'kho hang tuan'!G118+'kho hang tuan'!I118+'kho hang tuan'!K118</f>
        <v>0</v>
      </c>
      <c r="H124" s="595">
        <f>'kho hang tuan'!F118+'kho hang tuan'!H118+'kho hang tuan'!J118+'kho hang tuan'!L118</f>
        <v>0</v>
      </c>
      <c r="I124" s="585">
        <f t="shared" si="6"/>
        <v>0</v>
      </c>
      <c r="J124" s="585">
        <f t="shared" si="7"/>
        <v>0</v>
      </c>
      <c r="K124" s="113"/>
      <c r="L124" s="111">
        <f t="shared" si="5"/>
        <v>0</v>
      </c>
    </row>
    <row r="125" spans="1:12" s="107" customFormat="1" ht="25.5" customHeight="1">
      <c r="A125" s="8" t="s">
        <v>793</v>
      </c>
      <c r="B125" s="8" t="s">
        <v>194</v>
      </c>
      <c r="C125" s="8" t="s">
        <v>4</v>
      </c>
      <c r="D125" s="112">
        <v>190000</v>
      </c>
      <c r="E125" s="113"/>
      <c r="F125" s="111">
        <f t="shared" si="4"/>
        <v>0</v>
      </c>
      <c r="G125" s="594">
        <f>'kho hang tuan'!E119+'kho hang tuan'!G119+'kho hang tuan'!I119+'kho hang tuan'!K119</f>
        <v>0</v>
      </c>
      <c r="H125" s="595">
        <f>'kho hang tuan'!F119+'kho hang tuan'!H119+'kho hang tuan'!J119+'kho hang tuan'!L119</f>
        <v>0</v>
      </c>
      <c r="I125" s="585">
        <f t="shared" si="6"/>
        <v>0</v>
      </c>
      <c r="J125" s="585">
        <f t="shared" si="7"/>
        <v>0</v>
      </c>
      <c r="K125" s="113"/>
      <c r="L125" s="111">
        <f t="shared" si="5"/>
        <v>0</v>
      </c>
    </row>
    <row r="126" spans="1:12" s="107" customFormat="1" ht="25.5" customHeight="1">
      <c r="A126" s="8" t="s">
        <v>770</v>
      </c>
      <c r="B126" s="8" t="s">
        <v>16</v>
      </c>
      <c r="C126" s="8" t="s">
        <v>4</v>
      </c>
      <c r="D126" s="112" t="str">
        <f>VLOOKUP(A126,BKE!C635:H1045,5,0)</f>
        <v>0</v>
      </c>
      <c r="E126" s="113"/>
      <c r="F126" s="111">
        <f t="shared" si="4"/>
        <v>0</v>
      </c>
      <c r="G126" s="594">
        <f>'kho hang tuan'!E120+'kho hang tuan'!G120+'kho hang tuan'!I120+'kho hang tuan'!K120</f>
        <v>0</v>
      </c>
      <c r="H126" s="595">
        <f>'kho hang tuan'!F120+'kho hang tuan'!H120+'kho hang tuan'!J120+'kho hang tuan'!L120</f>
        <v>0</v>
      </c>
      <c r="I126" s="585">
        <f t="shared" si="6"/>
        <v>0</v>
      </c>
      <c r="J126" s="585">
        <f t="shared" si="7"/>
        <v>0</v>
      </c>
      <c r="K126" s="113"/>
      <c r="L126" s="111">
        <f t="shared" si="5"/>
        <v>0</v>
      </c>
    </row>
    <row r="127" spans="1:12" s="107" customFormat="1" ht="25.5" customHeight="1">
      <c r="A127" s="8" t="s">
        <v>794</v>
      </c>
      <c r="B127" s="8" t="s">
        <v>158</v>
      </c>
      <c r="C127" s="8" t="s">
        <v>8</v>
      </c>
      <c r="D127" s="112">
        <v>27000</v>
      </c>
      <c r="E127" s="113"/>
      <c r="F127" s="111">
        <f t="shared" si="4"/>
        <v>0</v>
      </c>
      <c r="G127" s="594">
        <f>'kho hang tuan'!E121+'kho hang tuan'!G121+'kho hang tuan'!I121+'kho hang tuan'!K121</f>
        <v>0</v>
      </c>
      <c r="H127" s="595">
        <f>'kho hang tuan'!F121+'kho hang tuan'!H121+'kho hang tuan'!J121+'kho hang tuan'!L121</f>
        <v>0</v>
      </c>
      <c r="I127" s="585">
        <f t="shared" si="6"/>
        <v>0</v>
      </c>
      <c r="J127" s="585">
        <f t="shared" si="7"/>
        <v>0</v>
      </c>
      <c r="K127" s="113"/>
      <c r="L127" s="111">
        <f t="shared" si="5"/>
        <v>0</v>
      </c>
    </row>
    <row r="128" spans="1:12" s="107" customFormat="1" ht="25.5" customHeight="1">
      <c r="A128" s="8" t="s">
        <v>795</v>
      </c>
      <c r="B128" s="8" t="s">
        <v>154</v>
      </c>
      <c r="C128" s="8" t="s">
        <v>4</v>
      </c>
      <c r="D128" s="112" t="str">
        <f>VLOOKUP(A128,BKE!C637:H1047,5,0)</f>
        <v>0</v>
      </c>
      <c r="E128" s="262"/>
      <c r="F128" s="111">
        <f t="shared" si="4"/>
        <v>0</v>
      </c>
      <c r="G128" s="594">
        <f>'kho hang tuan'!E122+'kho hang tuan'!G122+'kho hang tuan'!I122+'kho hang tuan'!K122</f>
        <v>0</v>
      </c>
      <c r="H128" s="595">
        <f>'kho hang tuan'!F122+'kho hang tuan'!H122+'kho hang tuan'!J122+'kho hang tuan'!L122</f>
        <v>0</v>
      </c>
      <c r="I128" s="585">
        <f t="shared" si="6"/>
        <v>0</v>
      </c>
      <c r="J128" s="585">
        <f t="shared" si="7"/>
        <v>0</v>
      </c>
      <c r="K128" s="262"/>
      <c r="L128" s="111">
        <f t="shared" si="5"/>
        <v>0</v>
      </c>
    </row>
    <row r="129" spans="1:12" s="107" customFormat="1" ht="25.5" customHeight="1">
      <c r="A129" s="5" t="s">
        <v>69</v>
      </c>
      <c r="B129" s="114" t="s">
        <v>70</v>
      </c>
      <c r="C129" s="111" t="s">
        <v>4</v>
      </c>
      <c r="D129" s="112">
        <f>VLOOKUP(A129,BKE!C638:H1048,5,0)</f>
        <v>85000.01</v>
      </c>
      <c r="E129" s="113"/>
      <c r="F129" s="111">
        <f t="shared" si="4"/>
        <v>0</v>
      </c>
      <c r="G129" s="594">
        <f>'kho hang tuan'!E123+'kho hang tuan'!G123+'kho hang tuan'!I123+'kho hang tuan'!K123</f>
        <v>0</v>
      </c>
      <c r="H129" s="595">
        <f>'kho hang tuan'!F123+'kho hang tuan'!H123+'kho hang tuan'!J123+'kho hang tuan'!L123</f>
        <v>0</v>
      </c>
      <c r="I129" s="585">
        <f t="shared" si="6"/>
        <v>0</v>
      </c>
      <c r="J129" s="585">
        <f t="shared" si="7"/>
        <v>0</v>
      </c>
      <c r="K129" s="113"/>
      <c r="L129" s="111">
        <f t="shared" si="5"/>
        <v>0</v>
      </c>
    </row>
    <row r="130" spans="1:12" s="107" customFormat="1" ht="25.5" customHeight="1">
      <c r="A130" s="5" t="s">
        <v>47</v>
      </c>
      <c r="B130" s="114" t="s">
        <v>727</v>
      </c>
      <c r="C130" s="111" t="s">
        <v>4</v>
      </c>
      <c r="D130" s="112">
        <f>VLOOKUP(A130,[1]BKE!C553:H944,5,0)</f>
        <v>92000</v>
      </c>
      <c r="E130" s="113">
        <v>1</v>
      </c>
      <c r="F130" s="111">
        <f t="shared" si="4"/>
        <v>92000</v>
      </c>
      <c r="G130" s="594">
        <f>'kho hang tuan'!E124+'kho hang tuan'!G124+'kho hang tuan'!I124+'kho hang tuan'!K124</f>
        <v>0</v>
      </c>
      <c r="H130" s="595">
        <f>'kho hang tuan'!F124+'kho hang tuan'!H124+'kho hang tuan'!J124+'kho hang tuan'!L124</f>
        <v>0</v>
      </c>
      <c r="I130" s="585">
        <f t="shared" si="6"/>
        <v>1</v>
      </c>
      <c r="J130" s="585">
        <f t="shared" si="7"/>
        <v>92000</v>
      </c>
      <c r="K130" s="113"/>
      <c r="L130" s="111">
        <f t="shared" si="5"/>
        <v>0</v>
      </c>
    </row>
    <row r="131" spans="1:12" s="107" customFormat="1" ht="25.5" customHeight="1">
      <c r="A131" s="5" t="s">
        <v>55</v>
      </c>
      <c r="B131" s="114" t="s">
        <v>56</v>
      </c>
      <c r="C131" s="111" t="s">
        <v>4</v>
      </c>
      <c r="D131" s="112" t="str">
        <f>VLOOKUP(A131,BKE!C640:H1050,5,0)</f>
        <v>0</v>
      </c>
      <c r="E131" s="113"/>
      <c r="F131" s="111">
        <f t="shared" si="4"/>
        <v>0</v>
      </c>
      <c r="G131" s="594">
        <f>'kho hang tuan'!E125+'kho hang tuan'!G125+'kho hang tuan'!I125+'kho hang tuan'!K125</f>
        <v>0</v>
      </c>
      <c r="H131" s="595">
        <f>'kho hang tuan'!F125+'kho hang tuan'!H125+'kho hang tuan'!J125+'kho hang tuan'!L125</f>
        <v>0</v>
      </c>
      <c r="I131" s="585">
        <f t="shared" si="6"/>
        <v>0</v>
      </c>
      <c r="J131" s="585">
        <f t="shared" si="7"/>
        <v>0</v>
      </c>
      <c r="K131" s="113"/>
      <c r="L131" s="111">
        <f t="shared" si="5"/>
        <v>0</v>
      </c>
    </row>
    <row r="132" spans="1:12" s="107" customFormat="1" ht="25.5" customHeight="1">
      <c r="A132" s="8" t="s">
        <v>796</v>
      </c>
      <c r="B132" s="8" t="s">
        <v>171</v>
      </c>
      <c r="C132" s="8" t="s">
        <v>4</v>
      </c>
      <c r="D132" s="112">
        <v>155454</v>
      </c>
      <c r="E132" s="113"/>
      <c r="F132" s="111">
        <f t="shared" si="4"/>
        <v>0</v>
      </c>
      <c r="G132" s="594">
        <f>'kho hang tuan'!E126+'kho hang tuan'!G126+'kho hang tuan'!I126+'kho hang tuan'!K126</f>
        <v>0</v>
      </c>
      <c r="H132" s="595">
        <f>'kho hang tuan'!F126+'kho hang tuan'!H126+'kho hang tuan'!J126+'kho hang tuan'!L126</f>
        <v>0</v>
      </c>
      <c r="I132" s="585">
        <f t="shared" si="6"/>
        <v>0</v>
      </c>
      <c r="J132" s="585">
        <f t="shared" si="7"/>
        <v>0</v>
      </c>
      <c r="K132" s="113"/>
      <c r="L132" s="111">
        <f t="shared" si="5"/>
        <v>0</v>
      </c>
    </row>
    <row r="133" spans="1:12" s="107" customFormat="1" ht="25.5" customHeight="1">
      <c r="A133" s="5" t="s">
        <v>121</v>
      </c>
      <c r="B133" s="114" t="s">
        <v>122</v>
      </c>
      <c r="C133" s="111" t="s">
        <v>4</v>
      </c>
      <c r="D133" s="112" t="str">
        <f>VLOOKUP(A133,BKE!C642:H1052,5,0)</f>
        <v>0</v>
      </c>
      <c r="E133" s="113">
        <v>3</v>
      </c>
      <c r="F133" s="111">
        <f t="shared" si="4"/>
        <v>0</v>
      </c>
      <c r="G133" s="594">
        <f>'kho hang tuan'!E127+'kho hang tuan'!G127+'kho hang tuan'!I127+'kho hang tuan'!K127</f>
        <v>0</v>
      </c>
      <c r="H133" s="595">
        <f>'kho hang tuan'!F127+'kho hang tuan'!H127+'kho hang tuan'!J127+'kho hang tuan'!L127</f>
        <v>0</v>
      </c>
      <c r="I133" s="585">
        <f t="shared" si="6"/>
        <v>3</v>
      </c>
      <c r="J133" s="585">
        <f t="shared" si="7"/>
        <v>0</v>
      </c>
      <c r="K133" s="113"/>
      <c r="L133" s="111">
        <f t="shared" si="5"/>
        <v>0</v>
      </c>
    </row>
    <row r="134" spans="1:12" s="107" customFormat="1" ht="25.5" customHeight="1">
      <c r="A134" s="8" t="s">
        <v>797</v>
      </c>
      <c r="B134" s="8" t="s">
        <v>189</v>
      </c>
      <c r="C134" s="8" t="s">
        <v>4</v>
      </c>
      <c r="D134" s="112">
        <f>VLOOKUP(A134,BKE!C643:H1053,5,0)</f>
        <v>70000</v>
      </c>
      <c r="E134" s="113">
        <v>3</v>
      </c>
      <c r="F134" s="111">
        <f t="shared" si="4"/>
        <v>210000</v>
      </c>
      <c r="G134" s="594">
        <f>'kho hang tuan'!E128+'kho hang tuan'!G128+'kho hang tuan'!I128+'kho hang tuan'!K128</f>
        <v>0</v>
      </c>
      <c r="H134" s="595">
        <f>'kho hang tuan'!F128+'kho hang tuan'!H128+'kho hang tuan'!J128+'kho hang tuan'!L128</f>
        <v>0</v>
      </c>
      <c r="I134" s="585">
        <f t="shared" si="6"/>
        <v>3</v>
      </c>
      <c r="J134" s="585">
        <f t="shared" si="7"/>
        <v>210000</v>
      </c>
      <c r="K134" s="113"/>
      <c r="L134" s="111">
        <f t="shared" si="5"/>
        <v>0</v>
      </c>
    </row>
    <row r="135" spans="1:12" s="107" customFormat="1" ht="25.5" customHeight="1">
      <c r="A135" s="115" t="s">
        <v>798</v>
      </c>
      <c r="B135" s="114" t="s">
        <v>145</v>
      </c>
      <c r="C135" s="111" t="s">
        <v>29</v>
      </c>
      <c r="D135" s="112" t="str">
        <f>VLOOKUP(A135,BKE!C644:H1054,5,0)</f>
        <v>0</v>
      </c>
      <c r="E135" s="113"/>
      <c r="F135" s="111">
        <f t="shared" si="4"/>
        <v>0</v>
      </c>
      <c r="G135" s="594">
        <f>'kho hang tuan'!E129+'kho hang tuan'!G129+'kho hang tuan'!I129+'kho hang tuan'!K129</f>
        <v>0</v>
      </c>
      <c r="H135" s="595">
        <f>'kho hang tuan'!F129+'kho hang tuan'!H129+'kho hang tuan'!J129+'kho hang tuan'!L129</f>
        <v>0</v>
      </c>
      <c r="I135" s="585">
        <f t="shared" si="6"/>
        <v>0</v>
      </c>
      <c r="J135" s="585">
        <f t="shared" si="7"/>
        <v>0</v>
      </c>
      <c r="K135" s="113"/>
      <c r="L135" s="111">
        <f t="shared" si="5"/>
        <v>0</v>
      </c>
    </row>
    <row r="136" spans="1:12" s="107" customFormat="1" ht="25.5" customHeight="1">
      <c r="A136" s="8" t="s">
        <v>799</v>
      </c>
      <c r="B136" s="8" t="s">
        <v>170</v>
      </c>
      <c r="C136" s="8" t="s">
        <v>4</v>
      </c>
      <c r="D136" s="112" t="str">
        <f>VLOOKUP(A136,BKE!C645:H1055,5,0)</f>
        <v>0</v>
      </c>
      <c r="E136" s="113"/>
      <c r="F136" s="111">
        <f t="shared" si="4"/>
        <v>0</v>
      </c>
      <c r="G136" s="594">
        <f>'kho hang tuan'!E130+'kho hang tuan'!G130+'kho hang tuan'!I130+'kho hang tuan'!K130</f>
        <v>0</v>
      </c>
      <c r="H136" s="595">
        <f>'kho hang tuan'!F130+'kho hang tuan'!H130+'kho hang tuan'!J130+'kho hang tuan'!L130</f>
        <v>0</v>
      </c>
      <c r="I136" s="585">
        <f t="shared" si="6"/>
        <v>0</v>
      </c>
      <c r="J136" s="585">
        <f t="shared" si="7"/>
        <v>0</v>
      </c>
      <c r="K136" s="113"/>
      <c r="L136" s="111">
        <f t="shared" si="5"/>
        <v>0</v>
      </c>
    </row>
    <row r="137" spans="1:12" s="107" customFormat="1" ht="25.5" customHeight="1">
      <c r="A137" s="8" t="s">
        <v>800</v>
      </c>
      <c r="B137" s="8" t="s">
        <v>172</v>
      </c>
      <c r="C137" s="8" t="s">
        <v>4</v>
      </c>
      <c r="D137" s="112">
        <f>VLOOKUP(A137,[1]BKE!C560:H951,5,0)</f>
        <v>39272</v>
      </c>
      <c r="E137" s="113">
        <v>5</v>
      </c>
      <c r="F137" s="111">
        <f t="shared" si="4"/>
        <v>196360</v>
      </c>
      <c r="G137" s="594">
        <f>'kho hang tuan'!E131+'kho hang tuan'!G131+'kho hang tuan'!I131+'kho hang tuan'!K131</f>
        <v>0</v>
      </c>
      <c r="H137" s="595">
        <f>'kho hang tuan'!F131+'kho hang tuan'!H131+'kho hang tuan'!J131+'kho hang tuan'!L131</f>
        <v>0</v>
      </c>
      <c r="I137" s="585">
        <f t="shared" si="6"/>
        <v>5</v>
      </c>
      <c r="J137" s="585">
        <f t="shared" si="7"/>
        <v>196360</v>
      </c>
      <c r="K137" s="113"/>
      <c r="L137" s="111">
        <f t="shared" si="5"/>
        <v>0</v>
      </c>
    </row>
    <row r="138" spans="1:12" s="107" customFormat="1" ht="25.5" customHeight="1">
      <c r="A138" s="8" t="s">
        <v>801</v>
      </c>
      <c r="B138" s="8" t="s">
        <v>173</v>
      </c>
      <c r="C138" s="8" t="s">
        <v>75</v>
      </c>
      <c r="D138" s="112"/>
      <c r="E138" s="113"/>
      <c r="F138" s="111">
        <f t="shared" si="4"/>
        <v>0</v>
      </c>
      <c r="G138" s="594">
        <f>'kho hang tuan'!E132+'kho hang tuan'!G132+'kho hang tuan'!I132+'kho hang tuan'!K132</f>
        <v>0</v>
      </c>
      <c r="H138" s="595">
        <f>'kho hang tuan'!F132+'kho hang tuan'!H132+'kho hang tuan'!J132+'kho hang tuan'!L132</f>
        <v>0</v>
      </c>
      <c r="I138" s="585">
        <f t="shared" si="6"/>
        <v>0</v>
      </c>
      <c r="J138" s="585">
        <f t="shared" si="7"/>
        <v>0</v>
      </c>
      <c r="K138" s="113"/>
      <c r="L138" s="111">
        <f t="shared" si="5"/>
        <v>0</v>
      </c>
    </row>
    <row r="139" spans="1:12" s="107" customFormat="1" ht="25.5" customHeight="1">
      <c r="A139" s="8" t="s">
        <v>802</v>
      </c>
      <c r="B139" s="8" t="s">
        <v>174</v>
      </c>
      <c r="C139" s="8" t="s">
        <v>75</v>
      </c>
      <c r="D139" s="112" t="str">
        <f>VLOOKUP(A139,BKE!C648:H1058,5,0)</f>
        <v>0</v>
      </c>
      <c r="E139" s="113">
        <v>4</v>
      </c>
      <c r="F139" s="111">
        <f t="shared" si="4"/>
        <v>0</v>
      </c>
      <c r="G139" s="594">
        <f>'kho hang tuan'!E133+'kho hang tuan'!G133+'kho hang tuan'!I133+'kho hang tuan'!K133</f>
        <v>0</v>
      </c>
      <c r="H139" s="595">
        <f>'kho hang tuan'!F133+'kho hang tuan'!H133+'kho hang tuan'!J133+'kho hang tuan'!L133</f>
        <v>0</v>
      </c>
      <c r="I139" s="585">
        <f t="shared" si="6"/>
        <v>4</v>
      </c>
      <c r="J139" s="585">
        <f t="shared" si="7"/>
        <v>0</v>
      </c>
      <c r="K139" s="113"/>
      <c r="L139" s="111">
        <f t="shared" si="5"/>
        <v>0</v>
      </c>
    </row>
    <row r="140" spans="1:12" s="107" customFormat="1" ht="25.5" customHeight="1">
      <c r="A140" s="8" t="s">
        <v>803</v>
      </c>
      <c r="B140" s="8" t="s">
        <v>199</v>
      </c>
      <c r="C140" s="8" t="s">
        <v>75</v>
      </c>
      <c r="D140" s="112"/>
      <c r="E140" s="113"/>
      <c r="F140" s="111">
        <f>E140*D140</f>
        <v>0</v>
      </c>
      <c r="G140" s="594">
        <f>'kho hang tuan'!E134+'kho hang tuan'!G134+'kho hang tuan'!I134+'kho hang tuan'!K134</f>
        <v>0</v>
      </c>
      <c r="H140" s="595">
        <f>'kho hang tuan'!F134+'kho hang tuan'!H134+'kho hang tuan'!J134+'kho hang tuan'!L134</f>
        <v>0</v>
      </c>
      <c r="I140" s="585">
        <f t="shared" si="6"/>
        <v>0</v>
      </c>
      <c r="J140" s="585">
        <f t="shared" si="7"/>
        <v>0</v>
      </c>
      <c r="K140" s="113"/>
      <c r="L140" s="111">
        <f t="shared" si="5"/>
        <v>0</v>
      </c>
    </row>
    <row r="141" spans="1:12" s="230" customFormat="1" ht="25.5" customHeight="1">
      <c r="A141" s="596"/>
      <c r="B141" s="596" t="s">
        <v>474</v>
      </c>
      <c r="C141" s="596"/>
      <c r="D141" s="112"/>
      <c r="E141" s="594"/>
      <c r="F141" s="595">
        <f>SUM(F5:F140)</f>
        <v>23436045.480165184</v>
      </c>
      <c r="G141" s="594">
        <f>'kho hang tuan'!E135+'kho hang tuan'!G135+'kho hang tuan'!I135+'kho hang tuan'!K135</f>
        <v>0</v>
      </c>
      <c r="H141" s="595">
        <f>'kho hang tuan'!F135+'kho hang tuan'!H135+'kho hang tuan'!J135+'kho hang tuan'!L135</f>
        <v>0</v>
      </c>
      <c r="I141" s="577"/>
      <c r="J141" s="578" t="e">
        <f>SUM(J5:J140)</f>
        <v>#REF!</v>
      </c>
      <c r="K141" s="228"/>
      <c r="L141" s="229">
        <f>SUM(L5:L140)</f>
        <v>0</v>
      </c>
    </row>
    <row r="142" spans="1:12" s="107" customFormat="1" ht="25.5" customHeight="1">
      <c r="A142" s="117"/>
      <c r="B142" s="118" t="s">
        <v>731</v>
      </c>
      <c r="C142" s="117"/>
      <c r="D142" s="117"/>
      <c r="E142" s="117"/>
      <c r="F142" s="117"/>
      <c r="G142" s="594">
        <f>'kho hang tuan'!E136+'kho hang tuan'!G136+'kho hang tuan'!I136+'kho hang tuan'!K136</f>
        <v>0</v>
      </c>
      <c r="H142" s="595">
        <f>'kho hang tuan'!F136+'kho hang tuan'!H136+'kho hang tuan'!J136+'kho hang tuan'!L136</f>
        <v>0</v>
      </c>
      <c r="I142" s="586"/>
      <c r="J142" s="586"/>
      <c r="K142" s="117"/>
      <c r="L142" s="117"/>
    </row>
    <row r="143" spans="1:12" s="107" customFormat="1" ht="25.5" customHeight="1">
      <c r="A143" s="5">
        <v>40201077</v>
      </c>
      <c r="B143" s="119" t="s">
        <v>206</v>
      </c>
      <c r="C143" s="120" t="s">
        <v>27</v>
      </c>
      <c r="D143" s="112"/>
      <c r="E143" s="113"/>
      <c r="F143" s="111">
        <f>E143*D143</f>
        <v>0</v>
      </c>
      <c r="G143" s="594">
        <f>'kho hang tuan'!E137+'kho hang tuan'!G137+'kho hang tuan'!I137+'kho hang tuan'!K137</f>
        <v>0</v>
      </c>
      <c r="H143" s="595">
        <f>'kho hang tuan'!F137+'kho hang tuan'!H137+'kho hang tuan'!J137+'kho hang tuan'!L137</f>
        <v>0</v>
      </c>
      <c r="I143" s="585">
        <f t="shared" ref="I143:J175" si="8">E143+G143-K143</f>
        <v>0</v>
      </c>
      <c r="J143" s="585">
        <f t="shared" si="8"/>
        <v>0</v>
      </c>
      <c r="K143" s="113"/>
      <c r="L143" s="111">
        <f t="shared" ref="L143:L175" si="9">K143*D143</f>
        <v>0</v>
      </c>
    </row>
    <row r="144" spans="1:12" s="107" customFormat="1" ht="25.5" customHeight="1">
      <c r="A144" s="5">
        <v>40202003</v>
      </c>
      <c r="B144" s="114" t="s">
        <v>292</v>
      </c>
      <c r="C144" s="121" t="s">
        <v>28</v>
      </c>
      <c r="D144" s="112">
        <v>1275</v>
      </c>
      <c r="E144" s="113">
        <v>375</v>
      </c>
      <c r="F144" s="111">
        <f t="shared" ref="F144:F209" si="10">E144*D144</f>
        <v>478125</v>
      </c>
      <c r="G144" s="594">
        <f>'kho hang tuan'!E138+'kho hang tuan'!G138+'kho hang tuan'!I138+'kho hang tuan'!K138</f>
        <v>0</v>
      </c>
      <c r="H144" s="595">
        <f>'kho hang tuan'!F138+'kho hang tuan'!H138+'kho hang tuan'!J138+'kho hang tuan'!L138</f>
        <v>0</v>
      </c>
      <c r="I144" s="585">
        <f t="shared" si="8"/>
        <v>375</v>
      </c>
      <c r="J144" s="585">
        <f t="shared" si="8"/>
        <v>478125</v>
      </c>
      <c r="K144" s="113"/>
      <c r="L144" s="111">
        <f t="shared" si="9"/>
        <v>0</v>
      </c>
    </row>
    <row r="145" spans="1:12" s="107" customFormat="1" ht="25.5" customHeight="1">
      <c r="A145" s="5">
        <v>40305002</v>
      </c>
      <c r="B145" s="114" t="s">
        <v>978</v>
      </c>
      <c r="C145" s="121" t="s">
        <v>985</v>
      </c>
      <c r="D145" s="112" t="str">
        <f>VLOOKUP(A145,BKE!C647:H1057,5,0)</f>
        <v>0</v>
      </c>
      <c r="E145" s="113">
        <v>5</v>
      </c>
      <c r="F145" s="111">
        <f t="shared" si="10"/>
        <v>0</v>
      </c>
      <c r="G145" s="594">
        <f>'kho hang tuan'!E139+'kho hang tuan'!G139+'kho hang tuan'!I139+'kho hang tuan'!K139</f>
        <v>0</v>
      </c>
      <c r="H145" s="595">
        <f>'kho hang tuan'!F139+'kho hang tuan'!H139+'kho hang tuan'!J139+'kho hang tuan'!L139</f>
        <v>0</v>
      </c>
      <c r="I145" s="585">
        <f t="shared" si="8"/>
        <v>5</v>
      </c>
      <c r="J145" s="585">
        <f t="shared" si="8"/>
        <v>0</v>
      </c>
      <c r="K145" s="113"/>
      <c r="L145" s="111">
        <f t="shared" si="9"/>
        <v>0</v>
      </c>
    </row>
    <row r="146" spans="1:12" s="107" customFormat="1" ht="25.5" customHeight="1">
      <c r="A146" s="5">
        <v>40305016</v>
      </c>
      <c r="B146" s="114" t="s">
        <v>293</v>
      </c>
      <c r="C146" s="121" t="s">
        <v>31</v>
      </c>
      <c r="D146" s="112" t="str">
        <f>VLOOKUP(A146,BKE!C648:H1058,5,0)</f>
        <v>0</v>
      </c>
      <c r="E146" s="113"/>
      <c r="F146" s="111">
        <f t="shared" si="10"/>
        <v>0</v>
      </c>
      <c r="G146" s="594">
        <f>'kho hang tuan'!E140+'kho hang tuan'!G140+'kho hang tuan'!I140+'kho hang tuan'!K140</f>
        <v>0</v>
      </c>
      <c r="H146" s="595">
        <f>'kho hang tuan'!F140+'kho hang tuan'!H140+'kho hang tuan'!J140+'kho hang tuan'!L140</f>
        <v>0</v>
      </c>
      <c r="I146" s="585">
        <f t="shared" si="8"/>
        <v>0</v>
      </c>
      <c r="J146" s="585">
        <f t="shared" si="8"/>
        <v>0</v>
      </c>
      <c r="K146" s="113"/>
      <c r="L146" s="111">
        <f t="shared" si="9"/>
        <v>0</v>
      </c>
    </row>
    <row r="147" spans="1:12" s="107" customFormat="1" ht="25.5" customHeight="1">
      <c r="A147" s="5">
        <v>40305019</v>
      </c>
      <c r="B147" s="114" t="s">
        <v>295</v>
      </c>
      <c r="C147" s="121" t="s">
        <v>27</v>
      </c>
      <c r="D147" s="112">
        <f>VLOOKUP(A147,BKE!C649:H1059,5,0)</f>
        <v>501.32</v>
      </c>
      <c r="E147" s="113"/>
      <c r="F147" s="111">
        <f t="shared" si="10"/>
        <v>0</v>
      </c>
      <c r="G147" s="594">
        <f>'kho hang tuan'!E141+'kho hang tuan'!G141+'kho hang tuan'!I141+'kho hang tuan'!K141</f>
        <v>0</v>
      </c>
      <c r="H147" s="595">
        <f>'kho hang tuan'!F141+'kho hang tuan'!H141+'kho hang tuan'!J141+'kho hang tuan'!L141</f>
        <v>0</v>
      </c>
      <c r="I147" s="585">
        <f t="shared" si="8"/>
        <v>0</v>
      </c>
      <c r="J147" s="585">
        <f t="shared" si="8"/>
        <v>0</v>
      </c>
      <c r="K147" s="113"/>
      <c r="L147" s="111">
        <f t="shared" si="9"/>
        <v>0</v>
      </c>
    </row>
    <row r="148" spans="1:12" s="107" customFormat="1" ht="25.5" customHeight="1">
      <c r="A148" s="11">
        <v>40305010</v>
      </c>
      <c r="B148" s="114" t="s">
        <v>294</v>
      </c>
      <c r="C148" s="121" t="s">
        <v>27</v>
      </c>
      <c r="D148" s="112" t="str">
        <f>VLOOKUP(A148,BKE!C650:H1060,5,0)</f>
        <v>0</v>
      </c>
      <c r="E148" s="113"/>
      <c r="F148" s="111">
        <f t="shared" si="10"/>
        <v>0</v>
      </c>
      <c r="G148" s="594">
        <f>'kho hang tuan'!E142+'kho hang tuan'!G142+'kho hang tuan'!I142+'kho hang tuan'!K142</f>
        <v>0</v>
      </c>
      <c r="H148" s="595">
        <f>'kho hang tuan'!F142+'kho hang tuan'!H142+'kho hang tuan'!J142+'kho hang tuan'!L142</f>
        <v>0</v>
      </c>
      <c r="I148" s="585">
        <f t="shared" si="8"/>
        <v>0</v>
      </c>
      <c r="J148" s="585">
        <f t="shared" si="8"/>
        <v>0</v>
      </c>
      <c r="K148" s="113"/>
      <c r="L148" s="111">
        <f t="shared" si="9"/>
        <v>0</v>
      </c>
    </row>
    <row r="149" spans="1:12" s="107" customFormat="1" ht="25.5" customHeight="1">
      <c r="A149" s="11" t="s">
        <v>551</v>
      </c>
      <c r="B149" s="114" t="s">
        <v>552</v>
      </c>
      <c r="C149" s="121" t="s">
        <v>27</v>
      </c>
      <c r="D149" s="112"/>
      <c r="E149" s="113"/>
      <c r="F149" s="111">
        <f t="shared" si="10"/>
        <v>0</v>
      </c>
      <c r="G149" s="594">
        <f>'kho hang tuan'!E143+'kho hang tuan'!G143+'kho hang tuan'!I143+'kho hang tuan'!K143</f>
        <v>0</v>
      </c>
      <c r="H149" s="595">
        <f>'kho hang tuan'!F143+'kho hang tuan'!H143+'kho hang tuan'!J143+'kho hang tuan'!L143</f>
        <v>0</v>
      </c>
      <c r="I149" s="585">
        <f t="shared" si="8"/>
        <v>0</v>
      </c>
      <c r="J149" s="585">
        <f t="shared" si="8"/>
        <v>0</v>
      </c>
      <c r="K149" s="113"/>
      <c r="L149" s="111">
        <f t="shared" si="9"/>
        <v>0</v>
      </c>
    </row>
    <row r="150" spans="1:12" s="107" customFormat="1" ht="25.5" customHeight="1">
      <c r="A150" s="5" t="s">
        <v>207</v>
      </c>
      <c r="B150" s="119" t="s">
        <v>208</v>
      </c>
      <c r="C150" s="120" t="s">
        <v>4</v>
      </c>
      <c r="D150" s="112"/>
      <c r="E150" s="113"/>
      <c r="F150" s="111">
        <f t="shared" si="10"/>
        <v>0</v>
      </c>
      <c r="G150" s="594">
        <f>'kho hang tuan'!E144+'kho hang tuan'!G144+'kho hang tuan'!I144+'kho hang tuan'!K144</f>
        <v>0</v>
      </c>
      <c r="H150" s="595">
        <f>'kho hang tuan'!F144+'kho hang tuan'!H144+'kho hang tuan'!J144+'kho hang tuan'!L144</f>
        <v>0</v>
      </c>
      <c r="I150" s="585">
        <f t="shared" si="8"/>
        <v>0</v>
      </c>
      <c r="J150" s="585">
        <f t="shared" si="8"/>
        <v>0</v>
      </c>
      <c r="K150" s="113"/>
      <c r="L150" s="111">
        <f t="shared" si="9"/>
        <v>0</v>
      </c>
    </row>
    <row r="151" spans="1:12" s="107" customFormat="1" ht="25.5" customHeight="1">
      <c r="A151" s="5" t="s">
        <v>209</v>
      </c>
      <c r="B151" s="119" t="s">
        <v>210</v>
      </c>
      <c r="C151" s="120" t="s">
        <v>4</v>
      </c>
      <c r="D151" s="112">
        <f>VLOOKUP(A151,BKE!C653:H1063,5,0)</f>
        <v>48999.649999999994</v>
      </c>
      <c r="E151" s="113">
        <v>2.5</v>
      </c>
      <c r="F151" s="111">
        <f t="shared" si="10"/>
        <v>122499.12499999999</v>
      </c>
      <c r="G151" s="594">
        <f>'kho hang tuan'!E145+'kho hang tuan'!G145+'kho hang tuan'!I145+'kho hang tuan'!K145</f>
        <v>0</v>
      </c>
      <c r="H151" s="595">
        <f>'kho hang tuan'!F145+'kho hang tuan'!H145+'kho hang tuan'!J145+'kho hang tuan'!L145</f>
        <v>0</v>
      </c>
      <c r="I151" s="585">
        <f t="shared" si="8"/>
        <v>2.5</v>
      </c>
      <c r="J151" s="585">
        <f t="shared" si="8"/>
        <v>122499.12499999999</v>
      </c>
      <c r="K151" s="113"/>
      <c r="L151" s="111">
        <f t="shared" si="9"/>
        <v>0</v>
      </c>
    </row>
    <row r="152" spans="1:12" s="107" customFormat="1" ht="25.5" customHeight="1">
      <c r="A152" s="5" t="s">
        <v>211</v>
      </c>
      <c r="B152" s="119" t="s">
        <v>212</v>
      </c>
      <c r="C152" s="120" t="s">
        <v>4</v>
      </c>
      <c r="D152" s="112">
        <f>VLOOKUP(A152,BKE!C655:H1064,5,0)</f>
        <v>48999.897499999999</v>
      </c>
      <c r="E152" s="113">
        <v>3</v>
      </c>
      <c r="F152" s="111">
        <f t="shared" si="10"/>
        <v>146999.6925</v>
      </c>
      <c r="G152" s="594">
        <f>'kho hang tuan'!E146+'kho hang tuan'!G146+'kho hang tuan'!I146+'kho hang tuan'!K146</f>
        <v>0</v>
      </c>
      <c r="H152" s="595">
        <f>'kho hang tuan'!F146+'kho hang tuan'!H146+'kho hang tuan'!J146+'kho hang tuan'!L146</f>
        <v>0</v>
      </c>
      <c r="I152" s="585">
        <f t="shared" si="8"/>
        <v>3</v>
      </c>
      <c r="J152" s="585">
        <f t="shared" si="8"/>
        <v>146999.6925</v>
      </c>
      <c r="K152" s="113"/>
      <c r="L152" s="111">
        <f t="shared" si="9"/>
        <v>0</v>
      </c>
    </row>
    <row r="153" spans="1:12" s="107" customFormat="1" ht="25.5" customHeight="1">
      <c r="A153" s="5" t="s">
        <v>213</v>
      </c>
      <c r="B153" s="119" t="s">
        <v>214</v>
      </c>
      <c r="C153" s="120" t="s">
        <v>4</v>
      </c>
      <c r="D153" s="112">
        <v>51937.047500000001</v>
      </c>
      <c r="E153" s="113"/>
      <c r="F153" s="111">
        <f t="shared" si="10"/>
        <v>0</v>
      </c>
      <c r="G153" s="594">
        <f>'kho hang tuan'!E147+'kho hang tuan'!G147+'kho hang tuan'!I147+'kho hang tuan'!K147</f>
        <v>0</v>
      </c>
      <c r="H153" s="595">
        <f>'kho hang tuan'!F147+'kho hang tuan'!H147+'kho hang tuan'!J147+'kho hang tuan'!L147</f>
        <v>0</v>
      </c>
      <c r="I153" s="585">
        <f t="shared" si="8"/>
        <v>0</v>
      </c>
      <c r="J153" s="585">
        <f t="shared" si="8"/>
        <v>0</v>
      </c>
      <c r="K153" s="113"/>
      <c r="L153" s="111">
        <f t="shared" si="9"/>
        <v>0</v>
      </c>
    </row>
    <row r="154" spans="1:12" s="107" customFormat="1" ht="25.5" customHeight="1">
      <c r="A154" s="5" t="s">
        <v>215</v>
      </c>
      <c r="B154" s="119" t="s">
        <v>216</v>
      </c>
      <c r="C154" s="120" t="s">
        <v>4</v>
      </c>
      <c r="D154" s="112">
        <v>53866.490000000005</v>
      </c>
      <c r="E154" s="113">
        <v>3</v>
      </c>
      <c r="F154" s="111">
        <f t="shared" si="10"/>
        <v>161599.47000000003</v>
      </c>
      <c r="G154" s="594">
        <f>'kho hang tuan'!E148+'kho hang tuan'!G148+'kho hang tuan'!I148+'kho hang tuan'!K148</f>
        <v>0</v>
      </c>
      <c r="H154" s="595">
        <f>'kho hang tuan'!F148+'kho hang tuan'!H148+'kho hang tuan'!J148+'kho hang tuan'!L148</f>
        <v>0</v>
      </c>
      <c r="I154" s="585">
        <f t="shared" si="8"/>
        <v>3</v>
      </c>
      <c r="J154" s="585">
        <f t="shared" si="8"/>
        <v>161599.47000000003</v>
      </c>
      <c r="K154" s="113"/>
      <c r="L154" s="111">
        <f t="shared" si="9"/>
        <v>0</v>
      </c>
    </row>
    <row r="155" spans="1:12" s="107" customFormat="1" ht="25.5" customHeight="1">
      <c r="A155" s="5" t="s">
        <v>217</v>
      </c>
      <c r="B155" s="119" t="s">
        <v>218</v>
      </c>
      <c r="C155" s="120" t="s">
        <v>4</v>
      </c>
      <c r="D155" s="112">
        <f>VLOOKUP(A155,BKE!C653:H1063,5,0)</f>
        <v>49021.184999999998</v>
      </c>
      <c r="E155" s="113">
        <v>2</v>
      </c>
      <c r="F155" s="111">
        <f t="shared" si="10"/>
        <v>98042.37</v>
      </c>
      <c r="G155" s="594">
        <f>'kho hang tuan'!E149+'kho hang tuan'!G149+'kho hang tuan'!I149+'kho hang tuan'!K149</f>
        <v>0</v>
      </c>
      <c r="H155" s="595">
        <f>'kho hang tuan'!F149+'kho hang tuan'!H149+'kho hang tuan'!J149+'kho hang tuan'!L149</f>
        <v>0</v>
      </c>
      <c r="I155" s="585">
        <f t="shared" si="8"/>
        <v>2</v>
      </c>
      <c r="J155" s="585">
        <f t="shared" si="8"/>
        <v>98042.37</v>
      </c>
      <c r="K155" s="113"/>
      <c r="L155" s="111">
        <f t="shared" si="9"/>
        <v>0</v>
      </c>
    </row>
    <row r="156" spans="1:12" s="107" customFormat="1" ht="25.5" customHeight="1">
      <c r="A156" s="5" t="s">
        <v>219</v>
      </c>
      <c r="B156" s="119" t="s">
        <v>220</v>
      </c>
      <c r="C156" s="120" t="s">
        <v>4</v>
      </c>
      <c r="D156" s="112">
        <v>51707.49</v>
      </c>
      <c r="E156" s="262"/>
      <c r="F156" s="111">
        <f t="shared" si="10"/>
        <v>0</v>
      </c>
      <c r="G156" s="594">
        <f>'kho hang tuan'!E150+'kho hang tuan'!G150+'kho hang tuan'!I150+'kho hang tuan'!K150</f>
        <v>0</v>
      </c>
      <c r="H156" s="595">
        <f>'kho hang tuan'!F150+'kho hang tuan'!H150+'kho hang tuan'!J150+'kho hang tuan'!L150</f>
        <v>0</v>
      </c>
      <c r="I156" s="585">
        <f t="shared" si="8"/>
        <v>0</v>
      </c>
      <c r="J156" s="585">
        <f t="shared" si="8"/>
        <v>0</v>
      </c>
      <c r="K156" s="262"/>
      <c r="L156" s="111">
        <f t="shared" si="9"/>
        <v>0</v>
      </c>
    </row>
    <row r="157" spans="1:12" s="107" customFormat="1" ht="25.5" customHeight="1">
      <c r="A157" s="5" t="s">
        <v>221</v>
      </c>
      <c r="B157" s="119" t="s">
        <v>222</v>
      </c>
      <c r="C157" s="120" t="s">
        <v>4</v>
      </c>
      <c r="D157" s="112"/>
      <c r="E157" s="113"/>
      <c r="F157" s="111">
        <f t="shared" si="10"/>
        <v>0</v>
      </c>
      <c r="G157" s="594">
        <f>'kho hang tuan'!E151+'kho hang tuan'!G151+'kho hang tuan'!I151+'kho hang tuan'!K151</f>
        <v>0</v>
      </c>
      <c r="H157" s="595">
        <f>'kho hang tuan'!F151+'kho hang tuan'!H151+'kho hang tuan'!J151+'kho hang tuan'!L151</f>
        <v>0</v>
      </c>
      <c r="I157" s="585">
        <f t="shared" si="8"/>
        <v>0</v>
      </c>
      <c r="J157" s="585">
        <f t="shared" si="8"/>
        <v>0</v>
      </c>
      <c r="K157" s="113"/>
      <c r="L157" s="111">
        <f t="shared" si="9"/>
        <v>0</v>
      </c>
    </row>
    <row r="158" spans="1:12" s="107" customFormat="1" ht="25.5" customHeight="1">
      <c r="A158" s="5" t="s">
        <v>223</v>
      </c>
      <c r="B158" s="119" t="s">
        <v>224</v>
      </c>
      <c r="C158" s="120" t="s">
        <v>4</v>
      </c>
      <c r="D158" s="112">
        <f>VLOOKUP(A158,BKE!C661:H1070,5,0)</f>
        <v>49000</v>
      </c>
      <c r="E158" s="113">
        <v>3.2</v>
      </c>
      <c r="F158" s="111">
        <f t="shared" si="10"/>
        <v>156800</v>
      </c>
      <c r="G158" s="594">
        <f>'kho hang tuan'!E152+'kho hang tuan'!G152+'kho hang tuan'!I152+'kho hang tuan'!K152</f>
        <v>0</v>
      </c>
      <c r="H158" s="595">
        <f>'kho hang tuan'!F152+'kho hang tuan'!H152+'kho hang tuan'!J152+'kho hang tuan'!L152</f>
        <v>0</v>
      </c>
      <c r="I158" s="585">
        <f t="shared" si="8"/>
        <v>3.2</v>
      </c>
      <c r="J158" s="585">
        <f t="shared" si="8"/>
        <v>156800</v>
      </c>
      <c r="K158" s="113"/>
      <c r="L158" s="111">
        <f t="shared" si="9"/>
        <v>0</v>
      </c>
    </row>
    <row r="159" spans="1:12" s="107" customFormat="1" ht="25.5" customHeight="1">
      <c r="A159" s="5" t="s">
        <v>225</v>
      </c>
      <c r="B159" s="119" t="s">
        <v>226</v>
      </c>
      <c r="C159" s="120" t="s">
        <v>4</v>
      </c>
      <c r="D159" s="112" t="str">
        <f>VLOOKUP(A159,BKE!C662:H1071,5,0)</f>
        <v>0</v>
      </c>
      <c r="E159" s="113">
        <v>4.5</v>
      </c>
      <c r="F159" s="111">
        <f t="shared" si="10"/>
        <v>0</v>
      </c>
      <c r="G159" s="594">
        <f>'kho hang tuan'!E153+'kho hang tuan'!G153+'kho hang tuan'!I153+'kho hang tuan'!K153</f>
        <v>0</v>
      </c>
      <c r="H159" s="595">
        <f>'kho hang tuan'!F153+'kho hang tuan'!H153+'kho hang tuan'!J153+'kho hang tuan'!L153</f>
        <v>0</v>
      </c>
      <c r="I159" s="585">
        <f t="shared" si="8"/>
        <v>4.5</v>
      </c>
      <c r="J159" s="585">
        <f t="shared" si="8"/>
        <v>0</v>
      </c>
      <c r="K159" s="113"/>
      <c r="L159" s="111">
        <f t="shared" si="9"/>
        <v>0</v>
      </c>
    </row>
    <row r="160" spans="1:12" s="107" customFormat="1" ht="25.5" customHeight="1">
      <c r="A160" s="5" t="s">
        <v>227</v>
      </c>
      <c r="B160" s="119" t="s">
        <v>228</v>
      </c>
      <c r="C160" s="120" t="s">
        <v>4</v>
      </c>
      <c r="D160" s="112">
        <f>VLOOKUP(A160,BKE!C663:H1072,5,0)</f>
        <v>86903.82</v>
      </c>
      <c r="E160" s="113">
        <v>5</v>
      </c>
      <c r="F160" s="111">
        <f t="shared" si="10"/>
        <v>434519.10000000003</v>
      </c>
      <c r="G160" s="594">
        <f>'kho hang tuan'!E154+'kho hang tuan'!G154+'kho hang tuan'!I154+'kho hang tuan'!K154</f>
        <v>0</v>
      </c>
      <c r="H160" s="595">
        <f>'kho hang tuan'!F154+'kho hang tuan'!H154+'kho hang tuan'!J154+'kho hang tuan'!L154</f>
        <v>0</v>
      </c>
      <c r="I160" s="585">
        <f t="shared" si="8"/>
        <v>5</v>
      </c>
      <c r="J160" s="585">
        <f t="shared" si="8"/>
        <v>434519.10000000003</v>
      </c>
      <c r="K160" s="113"/>
      <c r="L160" s="111">
        <f t="shared" si="9"/>
        <v>0</v>
      </c>
    </row>
    <row r="161" spans="1:12" s="107" customFormat="1" ht="25.5" customHeight="1">
      <c r="A161" s="5" t="s">
        <v>229</v>
      </c>
      <c r="B161" s="119" t="s">
        <v>230</v>
      </c>
      <c r="C161" s="120" t="s">
        <v>4</v>
      </c>
      <c r="D161" s="112">
        <f>VLOOKUP(A161,BKE!C664:H1073,5,0)</f>
        <v>90651.53</v>
      </c>
      <c r="E161" s="113">
        <v>1.5</v>
      </c>
      <c r="F161" s="111">
        <f t="shared" si="10"/>
        <v>135977.29499999998</v>
      </c>
      <c r="G161" s="594">
        <f>'kho hang tuan'!E155+'kho hang tuan'!G155+'kho hang tuan'!I155+'kho hang tuan'!K155</f>
        <v>0</v>
      </c>
      <c r="H161" s="595">
        <f>'kho hang tuan'!F155+'kho hang tuan'!H155+'kho hang tuan'!J155+'kho hang tuan'!L155</f>
        <v>0</v>
      </c>
      <c r="I161" s="585">
        <f t="shared" si="8"/>
        <v>1.5</v>
      </c>
      <c r="J161" s="585">
        <f t="shared" si="8"/>
        <v>135977.29499999998</v>
      </c>
      <c r="K161" s="113"/>
      <c r="L161" s="111">
        <f t="shared" si="9"/>
        <v>0</v>
      </c>
    </row>
    <row r="162" spans="1:12" s="107" customFormat="1" ht="25.5" customHeight="1">
      <c r="A162" s="5" t="s">
        <v>231</v>
      </c>
      <c r="B162" s="114" t="s">
        <v>232</v>
      </c>
      <c r="C162" s="121" t="s">
        <v>4</v>
      </c>
      <c r="D162" s="112">
        <f>VLOOKUP(A162,BKE!C665:H1074,5,0)</f>
        <v>74824.316666666666</v>
      </c>
      <c r="E162" s="113">
        <v>1</v>
      </c>
      <c r="F162" s="111">
        <f t="shared" si="10"/>
        <v>74824.316666666666</v>
      </c>
      <c r="G162" s="594">
        <f>'kho hang tuan'!E156+'kho hang tuan'!G156+'kho hang tuan'!I156+'kho hang tuan'!K156</f>
        <v>0</v>
      </c>
      <c r="H162" s="595">
        <f>'kho hang tuan'!F156+'kho hang tuan'!H156+'kho hang tuan'!J156+'kho hang tuan'!L156</f>
        <v>0</v>
      </c>
      <c r="I162" s="585">
        <f t="shared" si="8"/>
        <v>1</v>
      </c>
      <c r="J162" s="585">
        <f t="shared" si="8"/>
        <v>74824.316666666666</v>
      </c>
      <c r="K162" s="113"/>
      <c r="L162" s="111">
        <f t="shared" si="9"/>
        <v>0</v>
      </c>
    </row>
    <row r="163" spans="1:12" s="107" customFormat="1" ht="25.5" customHeight="1">
      <c r="A163" s="5" t="s">
        <v>233</v>
      </c>
      <c r="B163" s="119" t="s">
        <v>234</v>
      </c>
      <c r="C163" s="120" t="s">
        <v>4</v>
      </c>
      <c r="D163" s="112" t="str">
        <f>VLOOKUP(A163,BKE!C666:H1075,5,0)</f>
        <v>0</v>
      </c>
      <c r="E163" s="113">
        <v>3</v>
      </c>
      <c r="F163" s="111">
        <f t="shared" si="10"/>
        <v>0</v>
      </c>
      <c r="G163" s="594">
        <f>'kho hang tuan'!E157+'kho hang tuan'!G157+'kho hang tuan'!I157+'kho hang tuan'!K157</f>
        <v>0</v>
      </c>
      <c r="H163" s="595">
        <f>'kho hang tuan'!F157+'kho hang tuan'!H157+'kho hang tuan'!J157+'kho hang tuan'!L157</f>
        <v>0</v>
      </c>
      <c r="I163" s="585">
        <f t="shared" si="8"/>
        <v>3</v>
      </c>
      <c r="J163" s="585">
        <f t="shared" si="8"/>
        <v>0</v>
      </c>
      <c r="K163" s="113"/>
      <c r="L163" s="111">
        <f t="shared" si="9"/>
        <v>0</v>
      </c>
    </row>
    <row r="164" spans="1:12" s="107" customFormat="1" ht="25.5" customHeight="1">
      <c r="A164" s="8" t="s">
        <v>903</v>
      </c>
      <c r="B164" s="8" t="s">
        <v>334</v>
      </c>
      <c r="C164" s="8" t="s">
        <v>4</v>
      </c>
      <c r="D164" s="112" t="str">
        <f>VLOOKUP(A164,BKE!C667:H1076,5,0)</f>
        <v>0</v>
      </c>
      <c r="E164" s="113"/>
      <c r="F164" s="111">
        <f t="shared" si="10"/>
        <v>0</v>
      </c>
      <c r="G164" s="594">
        <f>'kho hang tuan'!E158+'kho hang tuan'!G158+'kho hang tuan'!I158+'kho hang tuan'!K158</f>
        <v>0</v>
      </c>
      <c r="H164" s="595">
        <f>'kho hang tuan'!F158+'kho hang tuan'!H158+'kho hang tuan'!J158+'kho hang tuan'!L158</f>
        <v>0</v>
      </c>
      <c r="I164" s="585">
        <f t="shared" si="8"/>
        <v>0</v>
      </c>
      <c r="J164" s="585">
        <f t="shared" si="8"/>
        <v>0</v>
      </c>
      <c r="K164" s="113"/>
      <c r="L164" s="111">
        <f t="shared" si="9"/>
        <v>0</v>
      </c>
    </row>
    <row r="165" spans="1:12" s="107" customFormat="1" ht="25.5" customHeight="1">
      <c r="A165" s="8" t="s">
        <v>335</v>
      </c>
      <c r="B165" s="597" t="s">
        <v>336</v>
      </c>
      <c r="C165" s="8" t="s">
        <v>4</v>
      </c>
      <c r="D165" s="112"/>
      <c r="E165" s="113"/>
      <c r="F165" s="111">
        <f t="shared" si="10"/>
        <v>0</v>
      </c>
      <c r="G165" s="594">
        <f>'kho hang tuan'!E159+'kho hang tuan'!G159+'kho hang tuan'!I159+'kho hang tuan'!K159</f>
        <v>0</v>
      </c>
      <c r="H165" s="595">
        <f>'kho hang tuan'!F159+'kho hang tuan'!H159+'kho hang tuan'!J159+'kho hang tuan'!L159</f>
        <v>0</v>
      </c>
      <c r="I165" s="585">
        <f t="shared" si="8"/>
        <v>0</v>
      </c>
      <c r="J165" s="585">
        <f t="shared" si="8"/>
        <v>0</v>
      </c>
      <c r="K165" s="113"/>
      <c r="L165" s="111">
        <f t="shared" si="9"/>
        <v>0</v>
      </c>
    </row>
    <row r="166" spans="1:12" s="107" customFormat="1" ht="25.5" customHeight="1">
      <c r="A166" s="5" t="s">
        <v>235</v>
      </c>
      <c r="B166" s="119" t="s">
        <v>236</v>
      </c>
      <c r="C166" s="120" t="s">
        <v>413</v>
      </c>
      <c r="D166" s="112">
        <f>VLOOKUP(A166,BKE!C669:H1078,5,0)</f>
        <v>138333.01333333331</v>
      </c>
      <c r="E166" s="113">
        <v>1</v>
      </c>
      <c r="F166" s="111">
        <f t="shared" si="10"/>
        <v>138333.01333333331</v>
      </c>
      <c r="G166" s="594">
        <f>'kho hang tuan'!E160+'kho hang tuan'!G160+'kho hang tuan'!I160+'kho hang tuan'!K160</f>
        <v>0</v>
      </c>
      <c r="H166" s="595">
        <f>'kho hang tuan'!F160+'kho hang tuan'!H160+'kho hang tuan'!J160+'kho hang tuan'!L160</f>
        <v>0</v>
      </c>
      <c r="I166" s="585">
        <f t="shared" si="8"/>
        <v>1</v>
      </c>
      <c r="J166" s="585">
        <f t="shared" si="8"/>
        <v>138333.01333333331</v>
      </c>
      <c r="K166" s="113"/>
      <c r="L166" s="111">
        <f t="shared" si="9"/>
        <v>0</v>
      </c>
    </row>
    <row r="167" spans="1:12" s="107" customFormat="1" ht="25.5" customHeight="1">
      <c r="A167" s="8" t="s">
        <v>337</v>
      </c>
      <c r="B167" s="8" t="s">
        <v>338</v>
      </c>
      <c r="C167" s="8" t="s">
        <v>237</v>
      </c>
      <c r="D167" s="112"/>
      <c r="E167" s="113"/>
      <c r="F167" s="111">
        <f t="shared" si="10"/>
        <v>0</v>
      </c>
      <c r="G167" s="594">
        <f>'kho hang tuan'!E161+'kho hang tuan'!G161+'kho hang tuan'!I161+'kho hang tuan'!K161</f>
        <v>0</v>
      </c>
      <c r="H167" s="595">
        <f>'kho hang tuan'!F161+'kho hang tuan'!H161+'kho hang tuan'!J161+'kho hang tuan'!L161</f>
        <v>0</v>
      </c>
      <c r="I167" s="585">
        <f t="shared" si="8"/>
        <v>0</v>
      </c>
      <c r="J167" s="585">
        <f t="shared" si="8"/>
        <v>0</v>
      </c>
      <c r="K167" s="113"/>
      <c r="L167" s="111">
        <f t="shared" si="9"/>
        <v>0</v>
      </c>
    </row>
    <row r="168" spans="1:12" s="107" customFormat="1" ht="25.5" customHeight="1">
      <c r="A168" s="8" t="s">
        <v>919</v>
      </c>
      <c r="B168" s="8" t="s">
        <v>313</v>
      </c>
      <c r="C168" s="8" t="s">
        <v>237</v>
      </c>
      <c r="D168" s="112" t="str">
        <f>VLOOKUP(A168,BKE!C671:H1080,5,0)</f>
        <v>0</v>
      </c>
      <c r="E168" s="113"/>
      <c r="F168" s="111">
        <f>E168*D168</f>
        <v>0</v>
      </c>
      <c r="G168" s="594">
        <f>'kho hang tuan'!E162+'kho hang tuan'!G162+'kho hang tuan'!I162+'kho hang tuan'!K162</f>
        <v>0</v>
      </c>
      <c r="H168" s="595">
        <f>'kho hang tuan'!F162+'kho hang tuan'!H162+'kho hang tuan'!J162+'kho hang tuan'!L162</f>
        <v>0</v>
      </c>
      <c r="I168" s="585">
        <f t="shared" si="8"/>
        <v>0</v>
      </c>
      <c r="J168" s="585">
        <f t="shared" si="8"/>
        <v>0</v>
      </c>
      <c r="K168" s="113"/>
      <c r="L168" s="111">
        <f t="shared" si="9"/>
        <v>0</v>
      </c>
    </row>
    <row r="169" spans="1:12" s="107" customFormat="1" ht="25.5" customHeight="1">
      <c r="A169" s="5" t="s">
        <v>889</v>
      </c>
      <c r="B169" s="235" t="s">
        <v>890</v>
      </c>
      <c r="C169" s="120" t="s">
        <v>895</v>
      </c>
      <c r="D169" s="112" t="str">
        <f>VLOOKUP(A169,BKE!C672:H1081,5,0)</f>
        <v>0</v>
      </c>
      <c r="E169" s="113"/>
      <c r="F169" s="111">
        <f t="shared" si="10"/>
        <v>0</v>
      </c>
      <c r="G169" s="594">
        <f>'kho hang tuan'!E163+'kho hang tuan'!G163+'kho hang tuan'!I163+'kho hang tuan'!K163</f>
        <v>0</v>
      </c>
      <c r="H169" s="595">
        <f>'kho hang tuan'!F163+'kho hang tuan'!H163+'kho hang tuan'!J163+'kho hang tuan'!L163</f>
        <v>0</v>
      </c>
      <c r="I169" s="585">
        <f t="shared" si="8"/>
        <v>0</v>
      </c>
      <c r="J169" s="585">
        <f t="shared" si="8"/>
        <v>0</v>
      </c>
      <c r="K169" s="113"/>
      <c r="L169" s="111">
        <f t="shared" si="9"/>
        <v>0</v>
      </c>
    </row>
    <row r="170" spans="1:12" s="107" customFormat="1" ht="25.5" customHeight="1">
      <c r="A170" s="8" t="s">
        <v>804</v>
      </c>
      <c r="B170" s="8" t="s">
        <v>331</v>
      </c>
      <c r="C170" s="8" t="s">
        <v>31</v>
      </c>
      <c r="D170" s="112">
        <f>VLOOKUP(A170,BKE!C673:H1082,5,0)</f>
        <v>250000</v>
      </c>
      <c r="E170" s="113">
        <v>1</v>
      </c>
      <c r="F170" s="111">
        <f t="shared" si="10"/>
        <v>250000</v>
      </c>
      <c r="G170" s="594">
        <f>'kho hang tuan'!E164+'kho hang tuan'!G164+'kho hang tuan'!I164+'kho hang tuan'!K164</f>
        <v>0</v>
      </c>
      <c r="H170" s="595">
        <f>'kho hang tuan'!F164+'kho hang tuan'!H164+'kho hang tuan'!J164+'kho hang tuan'!L164</f>
        <v>0</v>
      </c>
      <c r="I170" s="585">
        <f t="shared" si="8"/>
        <v>1</v>
      </c>
      <c r="J170" s="585">
        <f t="shared" si="8"/>
        <v>250000</v>
      </c>
      <c r="K170" s="113"/>
      <c r="L170" s="111">
        <f t="shared" si="9"/>
        <v>0</v>
      </c>
    </row>
    <row r="171" spans="1:12" s="107" customFormat="1" ht="25.5" customHeight="1">
      <c r="A171" s="8" t="s">
        <v>810</v>
      </c>
      <c r="B171" s="8" t="s">
        <v>312</v>
      </c>
      <c r="C171" s="8" t="s">
        <v>31</v>
      </c>
      <c r="D171" s="112" t="str">
        <f>VLOOKUP(A171,BKE!C674:H1083,5,0)</f>
        <v>0</v>
      </c>
      <c r="E171" s="113">
        <v>1</v>
      </c>
      <c r="F171" s="111">
        <f t="shared" si="10"/>
        <v>0</v>
      </c>
      <c r="G171" s="594">
        <f>'kho hang tuan'!E165+'kho hang tuan'!G165+'kho hang tuan'!I165+'kho hang tuan'!K165</f>
        <v>0</v>
      </c>
      <c r="H171" s="595">
        <f>'kho hang tuan'!F165+'kho hang tuan'!H165+'kho hang tuan'!J165+'kho hang tuan'!L165</f>
        <v>0</v>
      </c>
      <c r="I171" s="585">
        <f t="shared" si="8"/>
        <v>1</v>
      </c>
      <c r="J171" s="585">
        <f t="shared" si="8"/>
        <v>0</v>
      </c>
      <c r="K171" s="113"/>
      <c r="L171" s="111">
        <f t="shared" si="9"/>
        <v>0</v>
      </c>
    </row>
    <row r="172" spans="1:12" s="107" customFormat="1" ht="25.5" customHeight="1">
      <c r="A172" s="5" t="s">
        <v>238</v>
      </c>
      <c r="B172" s="119" t="s">
        <v>239</v>
      </c>
      <c r="C172" s="120" t="s">
        <v>27</v>
      </c>
      <c r="D172" s="112" t="str">
        <f>VLOOKUP(A172,BKE!C675:H1084,5,0)</f>
        <v>0</v>
      </c>
      <c r="E172" s="113"/>
      <c r="F172" s="111">
        <f t="shared" si="10"/>
        <v>0</v>
      </c>
      <c r="G172" s="594">
        <f>'kho hang tuan'!E166+'kho hang tuan'!G166+'kho hang tuan'!I166+'kho hang tuan'!K166</f>
        <v>0</v>
      </c>
      <c r="H172" s="595">
        <f>'kho hang tuan'!F166+'kho hang tuan'!H166+'kho hang tuan'!J166+'kho hang tuan'!L166</f>
        <v>0</v>
      </c>
      <c r="I172" s="585">
        <f t="shared" si="8"/>
        <v>0</v>
      </c>
      <c r="J172" s="585">
        <f t="shared" si="8"/>
        <v>0</v>
      </c>
      <c r="K172" s="113"/>
      <c r="L172" s="111">
        <f t="shared" si="9"/>
        <v>0</v>
      </c>
    </row>
    <row r="173" spans="1:12" s="107" customFormat="1" ht="25.5" customHeight="1">
      <c r="A173" s="5" t="s">
        <v>240</v>
      </c>
      <c r="B173" s="119" t="s">
        <v>241</v>
      </c>
      <c r="C173" s="120" t="s">
        <v>27</v>
      </c>
      <c r="D173" s="112" t="str">
        <f>VLOOKUP(A173,BKE!C676:H1085,5,0)</f>
        <v>0</v>
      </c>
      <c r="E173" s="113"/>
      <c r="F173" s="111">
        <f t="shared" si="10"/>
        <v>0</v>
      </c>
      <c r="G173" s="594">
        <f>'kho hang tuan'!E167+'kho hang tuan'!G167+'kho hang tuan'!I167+'kho hang tuan'!K167</f>
        <v>0</v>
      </c>
      <c r="H173" s="595">
        <f>'kho hang tuan'!F167+'kho hang tuan'!H167+'kho hang tuan'!J167+'kho hang tuan'!L167</f>
        <v>0</v>
      </c>
      <c r="I173" s="585">
        <f t="shared" si="8"/>
        <v>0</v>
      </c>
      <c r="J173" s="585">
        <f t="shared" si="8"/>
        <v>0</v>
      </c>
      <c r="K173" s="113"/>
      <c r="L173" s="111">
        <f t="shared" si="9"/>
        <v>0</v>
      </c>
    </row>
    <row r="174" spans="1:12" s="107" customFormat="1" ht="25.5" customHeight="1">
      <c r="A174" s="8" t="s">
        <v>364</v>
      </c>
      <c r="B174" s="8" t="s">
        <v>365</v>
      </c>
      <c r="C174" s="8" t="s">
        <v>27</v>
      </c>
      <c r="D174" s="112" t="str">
        <f>VLOOKUP(A174,BKE!C677:H1086,5,0)</f>
        <v>0</v>
      </c>
      <c r="E174" s="113"/>
      <c r="F174" s="111">
        <f t="shared" si="10"/>
        <v>0</v>
      </c>
      <c r="G174" s="594">
        <f>'kho hang tuan'!E168+'kho hang tuan'!G168+'kho hang tuan'!I168+'kho hang tuan'!K168</f>
        <v>0</v>
      </c>
      <c r="H174" s="595">
        <f>'kho hang tuan'!F168+'kho hang tuan'!H168+'kho hang tuan'!J168+'kho hang tuan'!L168</f>
        <v>0</v>
      </c>
      <c r="I174" s="585">
        <f t="shared" si="8"/>
        <v>0</v>
      </c>
      <c r="J174" s="585">
        <f t="shared" si="8"/>
        <v>0</v>
      </c>
      <c r="K174" s="113"/>
      <c r="L174" s="111">
        <f t="shared" si="9"/>
        <v>0</v>
      </c>
    </row>
    <row r="175" spans="1:12" s="107" customFormat="1" ht="25.5" customHeight="1">
      <c r="A175" s="5" t="s">
        <v>242</v>
      </c>
      <c r="B175" s="119" t="s">
        <v>243</v>
      </c>
      <c r="C175" s="120" t="s">
        <v>27</v>
      </c>
      <c r="D175" s="112" t="str">
        <f>VLOOKUP(A175,BKE!C678:H1087,5,0)</f>
        <v>0</v>
      </c>
      <c r="E175" s="113"/>
      <c r="F175" s="111">
        <f t="shared" si="10"/>
        <v>0</v>
      </c>
      <c r="G175" s="594">
        <f>'kho hang tuan'!E169+'kho hang tuan'!G169+'kho hang tuan'!I169+'kho hang tuan'!K169</f>
        <v>0</v>
      </c>
      <c r="H175" s="595">
        <f>'kho hang tuan'!F169+'kho hang tuan'!H169+'kho hang tuan'!J169+'kho hang tuan'!L169</f>
        <v>0</v>
      </c>
      <c r="I175" s="585">
        <f t="shared" si="8"/>
        <v>0</v>
      </c>
      <c r="J175" s="585">
        <f t="shared" si="8"/>
        <v>0</v>
      </c>
      <c r="K175" s="113"/>
      <c r="L175" s="111">
        <f t="shared" si="9"/>
        <v>0</v>
      </c>
    </row>
    <row r="176" spans="1:12" s="107" customFormat="1" ht="25.5" customHeight="1">
      <c r="A176" s="5" t="s">
        <v>244</v>
      </c>
      <c r="B176" s="119" t="s">
        <v>245</v>
      </c>
      <c r="C176" s="120" t="s">
        <v>27</v>
      </c>
      <c r="D176" s="112" t="str">
        <f>VLOOKUP(A176,BKE!C679:H1088,5,0)</f>
        <v>0</v>
      </c>
      <c r="E176" s="113"/>
      <c r="F176" s="111">
        <f t="shared" si="10"/>
        <v>0</v>
      </c>
      <c r="G176" s="594">
        <f>'kho hang tuan'!E170+'kho hang tuan'!G170+'kho hang tuan'!I170+'kho hang tuan'!K170</f>
        <v>0</v>
      </c>
      <c r="H176" s="595">
        <f>'kho hang tuan'!F170+'kho hang tuan'!H170+'kho hang tuan'!J170+'kho hang tuan'!L170</f>
        <v>0</v>
      </c>
      <c r="I176" s="585">
        <f t="shared" ref="I176:J208" si="11">E176+G176-K176</f>
        <v>0</v>
      </c>
      <c r="J176" s="585">
        <f t="shared" si="11"/>
        <v>0</v>
      </c>
      <c r="K176" s="113"/>
      <c r="L176" s="111">
        <f t="shared" ref="L176:L208" si="12">K176*D176</f>
        <v>0</v>
      </c>
    </row>
    <row r="177" spans="1:12" s="107" customFormat="1" ht="25.5" customHeight="1">
      <c r="A177" s="5" t="s">
        <v>246</v>
      </c>
      <c r="B177" s="119" t="s">
        <v>247</v>
      </c>
      <c r="C177" s="120" t="s">
        <v>27</v>
      </c>
      <c r="D177" s="112" t="str">
        <f>VLOOKUP(A177,BKE!C680:H1089,5,0)</f>
        <v>0</v>
      </c>
      <c r="E177" s="113"/>
      <c r="F177" s="111">
        <f t="shared" si="10"/>
        <v>0</v>
      </c>
      <c r="G177" s="594">
        <f>'kho hang tuan'!E171+'kho hang tuan'!G171+'kho hang tuan'!I171+'kho hang tuan'!K171</f>
        <v>0</v>
      </c>
      <c r="H177" s="595">
        <f>'kho hang tuan'!F171+'kho hang tuan'!H171+'kho hang tuan'!J171+'kho hang tuan'!L171</f>
        <v>0</v>
      </c>
      <c r="I177" s="585">
        <f t="shared" si="11"/>
        <v>0</v>
      </c>
      <c r="J177" s="585">
        <f t="shared" si="11"/>
        <v>0</v>
      </c>
      <c r="K177" s="113"/>
      <c r="L177" s="111">
        <f t="shared" si="12"/>
        <v>0</v>
      </c>
    </row>
    <row r="178" spans="1:12" s="107" customFormat="1" ht="25.5" customHeight="1">
      <c r="A178" s="8" t="s">
        <v>1029</v>
      </c>
      <c r="B178" s="8" t="s">
        <v>1030</v>
      </c>
      <c r="C178" s="8" t="s">
        <v>27</v>
      </c>
      <c r="D178" s="112"/>
      <c r="E178" s="113">
        <v>60</v>
      </c>
      <c r="F178" s="111">
        <f t="shared" si="10"/>
        <v>0</v>
      </c>
      <c r="G178" s="594">
        <f>'kho hang tuan'!E172+'kho hang tuan'!G172+'kho hang tuan'!I172+'kho hang tuan'!K172</f>
        <v>0</v>
      </c>
      <c r="H178" s="595">
        <f>'kho hang tuan'!F172+'kho hang tuan'!H172+'kho hang tuan'!J172+'kho hang tuan'!L172</f>
        <v>0</v>
      </c>
      <c r="I178" s="585">
        <f t="shared" si="11"/>
        <v>60</v>
      </c>
      <c r="J178" s="585">
        <f t="shared" si="11"/>
        <v>0</v>
      </c>
      <c r="K178" s="113"/>
      <c r="L178" s="111">
        <f t="shared" si="12"/>
        <v>0</v>
      </c>
    </row>
    <row r="179" spans="1:12" s="107" customFormat="1" ht="25.5" customHeight="1">
      <c r="A179" s="8" t="s">
        <v>1028</v>
      </c>
      <c r="B179" s="8" t="s">
        <v>1027</v>
      </c>
      <c r="C179" s="8" t="s">
        <v>27</v>
      </c>
      <c r="D179" s="112"/>
      <c r="E179" s="113"/>
      <c r="F179" s="111">
        <f t="shared" si="10"/>
        <v>0</v>
      </c>
      <c r="G179" s="594">
        <f>'kho hang tuan'!E173+'kho hang tuan'!G173+'kho hang tuan'!I173+'kho hang tuan'!K173</f>
        <v>0</v>
      </c>
      <c r="H179" s="595">
        <f>'kho hang tuan'!F173+'kho hang tuan'!H173+'kho hang tuan'!J173+'kho hang tuan'!L173</f>
        <v>0</v>
      </c>
      <c r="I179" s="585">
        <f t="shared" si="11"/>
        <v>0</v>
      </c>
      <c r="J179" s="585">
        <f t="shared" si="11"/>
        <v>0</v>
      </c>
      <c r="K179" s="113"/>
      <c r="L179" s="111">
        <f t="shared" si="12"/>
        <v>0</v>
      </c>
    </row>
    <row r="180" spans="1:12" s="107" customFormat="1" ht="25.5" customHeight="1">
      <c r="A180" s="8" t="s">
        <v>1002</v>
      </c>
      <c r="B180" s="8" t="s">
        <v>1026</v>
      </c>
      <c r="C180" s="8" t="s">
        <v>27</v>
      </c>
      <c r="D180" s="112"/>
      <c r="E180" s="113">
        <v>90</v>
      </c>
      <c r="F180" s="111">
        <f t="shared" si="10"/>
        <v>0</v>
      </c>
      <c r="G180" s="594">
        <f>'kho hang tuan'!E174+'kho hang tuan'!G174+'kho hang tuan'!I174+'kho hang tuan'!K174</f>
        <v>0</v>
      </c>
      <c r="H180" s="595">
        <f>'kho hang tuan'!F174+'kho hang tuan'!H174+'kho hang tuan'!J174+'kho hang tuan'!L174</f>
        <v>0</v>
      </c>
      <c r="I180" s="585">
        <f t="shared" si="11"/>
        <v>90</v>
      </c>
      <c r="J180" s="585">
        <f t="shared" si="11"/>
        <v>0</v>
      </c>
      <c r="K180" s="113"/>
      <c r="L180" s="111">
        <f t="shared" si="12"/>
        <v>0</v>
      </c>
    </row>
    <row r="181" spans="1:12" s="107" customFormat="1" ht="25.5" customHeight="1">
      <c r="A181" s="8" t="s">
        <v>371</v>
      </c>
      <c r="B181" s="8" t="s">
        <v>372</v>
      </c>
      <c r="C181" s="8" t="s">
        <v>27</v>
      </c>
      <c r="D181" s="112"/>
      <c r="E181" s="113"/>
      <c r="F181" s="111">
        <f t="shared" si="10"/>
        <v>0</v>
      </c>
      <c r="G181" s="594">
        <f>'kho hang tuan'!E175+'kho hang tuan'!G175+'kho hang tuan'!I175+'kho hang tuan'!K175</f>
        <v>0</v>
      </c>
      <c r="H181" s="595">
        <f>'kho hang tuan'!F175+'kho hang tuan'!H175+'kho hang tuan'!J175+'kho hang tuan'!L175</f>
        <v>0</v>
      </c>
      <c r="I181" s="585">
        <f t="shared" si="11"/>
        <v>0</v>
      </c>
      <c r="J181" s="585">
        <f t="shared" si="11"/>
        <v>0</v>
      </c>
      <c r="K181" s="113"/>
      <c r="L181" s="111">
        <f t="shared" si="12"/>
        <v>0</v>
      </c>
    </row>
    <row r="182" spans="1:12" s="107" customFormat="1" ht="25.5" customHeight="1">
      <c r="A182" s="8" t="s">
        <v>812</v>
      </c>
      <c r="B182" s="8" t="s">
        <v>339</v>
      </c>
      <c r="C182" s="8" t="s">
        <v>27</v>
      </c>
      <c r="D182" s="112">
        <f>VLOOKUP(A182,BKE!C685:H1094,5,0)</f>
        <v>4143</v>
      </c>
      <c r="E182" s="113">
        <v>50</v>
      </c>
      <c r="F182" s="111">
        <f t="shared" si="10"/>
        <v>207150</v>
      </c>
      <c r="G182" s="594">
        <f>'kho hang tuan'!E176+'kho hang tuan'!G176+'kho hang tuan'!I176+'kho hang tuan'!K176</f>
        <v>0</v>
      </c>
      <c r="H182" s="595">
        <f>'kho hang tuan'!F176+'kho hang tuan'!H176+'kho hang tuan'!J176+'kho hang tuan'!L176</f>
        <v>0</v>
      </c>
      <c r="I182" s="585">
        <f t="shared" si="11"/>
        <v>50</v>
      </c>
      <c r="J182" s="585">
        <f t="shared" si="11"/>
        <v>207150</v>
      </c>
      <c r="K182" s="113"/>
      <c r="L182" s="111">
        <f t="shared" si="12"/>
        <v>0</v>
      </c>
    </row>
    <row r="183" spans="1:12" s="107" customFormat="1" ht="25.5" customHeight="1">
      <c r="A183" s="5" t="s">
        <v>248</v>
      </c>
      <c r="B183" s="119" t="s">
        <v>249</v>
      </c>
      <c r="C183" s="120" t="s">
        <v>27</v>
      </c>
      <c r="D183" s="112">
        <f>VLOOKUP(A183,BKE!C686:H1095,5,0)</f>
        <v>1990</v>
      </c>
      <c r="E183" s="113">
        <v>50</v>
      </c>
      <c r="F183" s="111">
        <f t="shared" si="10"/>
        <v>99500</v>
      </c>
      <c r="G183" s="594">
        <f>'kho hang tuan'!E177+'kho hang tuan'!G177+'kho hang tuan'!I177+'kho hang tuan'!K177</f>
        <v>0</v>
      </c>
      <c r="H183" s="595">
        <f>'kho hang tuan'!F177+'kho hang tuan'!H177+'kho hang tuan'!J177+'kho hang tuan'!L177</f>
        <v>0</v>
      </c>
      <c r="I183" s="585">
        <f t="shared" si="11"/>
        <v>50</v>
      </c>
      <c r="J183" s="585">
        <f t="shared" si="11"/>
        <v>99500</v>
      </c>
      <c r="K183" s="113"/>
      <c r="L183" s="111">
        <f t="shared" si="12"/>
        <v>0</v>
      </c>
    </row>
    <row r="184" spans="1:12" s="107" customFormat="1" ht="25.5" customHeight="1">
      <c r="A184" s="5" t="s">
        <v>250</v>
      </c>
      <c r="B184" s="119" t="s">
        <v>251</v>
      </c>
      <c r="C184" s="120" t="s">
        <v>27</v>
      </c>
      <c r="D184" s="112">
        <f>VLOOKUP(A184,BKE!C687:H1096,5,0)</f>
        <v>1352.866</v>
      </c>
      <c r="E184" s="113">
        <v>110</v>
      </c>
      <c r="F184" s="111">
        <f t="shared" si="10"/>
        <v>148815.26</v>
      </c>
      <c r="G184" s="594">
        <f>'kho hang tuan'!E178+'kho hang tuan'!G178+'kho hang tuan'!I178+'kho hang tuan'!K178</f>
        <v>0</v>
      </c>
      <c r="H184" s="595">
        <f>'kho hang tuan'!F178+'kho hang tuan'!H178+'kho hang tuan'!J178+'kho hang tuan'!L178</f>
        <v>0</v>
      </c>
      <c r="I184" s="585">
        <f t="shared" si="11"/>
        <v>110</v>
      </c>
      <c r="J184" s="585">
        <f t="shared" si="11"/>
        <v>148815.26</v>
      </c>
      <c r="K184" s="113"/>
      <c r="L184" s="111">
        <f t="shared" si="12"/>
        <v>0</v>
      </c>
    </row>
    <row r="185" spans="1:12" s="107" customFormat="1" ht="25.5" customHeight="1">
      <c r="A185" s="5" t="s">
        <v>252</v>
      </c>
      <c r="B185" s="119" t="s">
        <v>253</v>
      </c>
      <c r="C185" s="120" t="s">
        <v>27</v>
      </c>
      <c r="D185" s="112">
        <f>VLOOKUP(A185,BKE!C688:H1097,5,0)</f>
        <v>1120</v>
      </c>
      <c r="E185" s="113">
        <v>100</v>
      </c>
      <c r="F185" s="111">
        <f t="shared" si="10"/>
        <v>112000</v>
      </c>
      <c r="G185" s="594">
        <f>'kho hang tuan'!E179+'kho hang tuan'!G179+'kho hang tuan'!I179+'kho hang tuan'!K179</f>
        <v>0</v>
      </c>
      <c r="H185" s="595">
        <f>'kho hang tuan'!F179+'kho hang tuan'!H179+'kho hang tuan'!J179+'kho hang tuan'!L179</f>
        <v>0</v>
      </c>
      <c r="I185" s="585">
        <f t="shared" si="11"/>
        <v>100</v>
      </c>
      <c r="J185" s="585">
        <f t="shared" si="11"/>
        <v>112000</v>
      </c>
      <c r="K185" s="113"/>
      <c r="L185" s="111">
        <f t="shared" si="12"/>
        <v>0</v>
      </c>
    </row>
    <row r="186" spans="1:12" s="107" customFormat="1" ht="25.5" customHeight="1">
      <c r="A186" s="8" t="s">
        <v>811</v>
      </c>
      <c r="B186" s="8" t="s">
        <v>340</v>
      </c>
      <c r="C186" s="8" t="s">
        <v>27</v>
      </c>
      <c r="D186" s="112" t="str">
        <f>VLOOKUP(A186,BKE!C689:H1098,5,0)</f>
        <v>0</v>
      </c>
      <c r="E186" s="113"/>
      <c r="F186" s="111">
        <f t="shared" si="10"/>
        <v>0</v>
      </c>
      <c r="G186" s="594">
        <f>'kho hang tuan'!E180+'kho hang tuan'!G180+'kho hang tuan'!I180+'kho hang tuan'!K180</f>
        <v>0</v>
      </c>
      <c r="H186" s="595">
        <f>'kho hang tuan'!F180+'kho hang tuan'!H180+'kho hang tuan'!J180+'kho hang tuan'!L180</f>
        <v>0</v>
      </c>
      <c r="I186" s="585">
        <f t="shared" si="11"/>
        <v>0</v>
      </c>
      <c r="J186" s="585">
        <f t="shared" si="11"/>
        <v>0</v>
      </c>
      <c r="K186" s="113"/>
      <c r="L186" s="111">
        <f t="shared" si="12"/>
        <v>0</v>
      </c>
    </row>
    <row r="187" spans="1:12" s="107" customFormat="1" ht="25.5" customHeight="1">
      <c r="A187" s="5" t="s">
        <v>290</v>
      </c>
      <c r="B187" s="114" t="s">
        <v>291</v>
      </c>
      <c r="C187" s="121" t="s">
        <v>27</v>
      </c>
      <c r="D187" s="112"/>
      <c r="E187" s="113"/>
      <c r="F187" s="111">
        <f t="shared" si="10"/>
        <v>0</v>
      </c>
      <c r="G187" s="594">
        <f>'kho hang tuan'!E181+'kho hang tuan'!G181+'kho hang tuan'!I181+'kho hang tuan'!K181</f>
        <v>0</v>
      </c>
      <c r="H187" s="595">
        <f>'kho hang tuan'!F181+'kho hang tuan'!H181+'kho hang tuan'!J181+'kho hang tuan'!L181</f>
        <v>0</v>
      </c>
      <c r="I187" s="585">
        <f t="shared" si="11"/>
        <v>0</v>
      </c>
      <c r="J187" s="585">
        <f t="shared" si="11"/>
        <v>0</v>
      </c>
      <c r="K187" s="113"/>
      <c r="L187" s="111">
        <f t="shared" si="12"/>
        <v>0</v>
      </c>
    </row>
    <row r="188" spans="1:12" s="107" customFormat="1" ht="25.5" customHeight="1">
      <c r="A188" s="5" t="s">
        <v>553</v>
      </c>
      <c r="B188" s="114" t="s">
        <v>554</v>
      </c>
      <c r="C188" s="121" t="s">
        <v>27</v>
      </c>
      <c r="D188" s="112"/>
      <c r="E188" s="113"/>
      <c r="F188" s="111">
        <f t="shared" si="10"/>
        <v>0</v>
      </c>
      <c r="G188" s="594">
        <f>'kho hang tuan'!E182+'kho hang tuan'!G182+'kho hang tuan'!I182+'kho hang tuan'!K182</f>
        <v>0</v>
      </c>
      <c r="H188" s="595">
        <f>'kho hang tuan'!F182+'kho hang tuan'!H182+'kho hang tuan'!J182+'kho hang tuan'!L182</f>
        <v>0</v>
      </c>
      <c r="I188" s="585">
        <f t="shared" si="11"/>
        <v>0</v>
      </c>
      <c r="J188" s="585">
        <f t="shared" si="11"/>
        <v>0</v>
      </c>
      <c r="K188" s="113"/>
      <c r="L188" s="111">
        <f t="shared" si="12"/>
        <v>0</v>
      </c>
    </row>
    <row r="189" spans="1:12" s="107" customFormat="1" ht="25.5" customHeight="1">
      <c r="A189" s="5" t="s">
        <v>259</v>
      </c>
      <c r="B189" s="119" t="s">
        <v>260</v>
      </c>
      <c r="C189" s="120" t="s">
        <v>27</v>
      </c>
      <c r="D189" s="112">
        <f>VLOOKUP(A189,BKE!C692:H1101,5,0)</f>
        <v>2100</v>
      </c>
      <c r="E189" s="113">
        <v>300</v>
      </c>
      <c r="F189" s="111">
        <f t="shared" si="10"/>
        <v>630000</v>
      </c>
      <c r="G189" s="594">
        <f>'kho hang tuan'!E183+'kho hang tuan'!G183+'kho hang tuan'!I183+'kho hang tuan'!K183</f>
        <v>0</v>
      </c>
      <c r="H189" s="595">
        <f>'kho hang tuan'!F183+'kho hang tuan'!H183+'kho hang tuan'!J183+'kho hang tuan'!L183</f>
        <v>0</v>
      </c>
      <c r="I189" s="585">
        <f t="shared" si="11"/>
        <v>300</v>
      </c>
      <c r="J189" s="585">
        <f t="shared" si="11"/>
        <v>630000</v>
      </c>
      <c r="K189" s="113"/>
      <c r="L189" s="111">
        <f t="shared" si="12"/>
        <v>0</v>
      </c>
    </row>
    <row r="190" spans="1:12" s="107" customFormat="1" ht="25.5" customHeight="1">
      <c r="A190" s="5" t="s">
        <v>261</v>
      </c>
      <c r="B190" s="119" t="s">
        <v>262</v>
      </c>
      <c r="C190" s="120" t="s">
        <v>27</v>
      </c>
      <c r="D190" s="112">
        <f>VLOOKUP(A190,BKE!C693:H1102,5,0)</f>
        <v>300</v>
      </c>
      <c r="E190" s="113">
        <v>600</v>
      </c>
      <c r="F190" s="111">
        <f t="shared" si="10"/>
        <v>180000</v>
      </c>
      <c r="G190" s="594">
        <f>'kho hang tuan'!E184+'kho hang tuan'!G184+'kho hang tuan'!I184+'kho hang tuan'!K184</f>
        <v>0</v>
      </c>
      <c r="H190" s="595">
        <f>'kho hang tuan'!F184+'kho hang tuan'!H184+'kho hang tuan'!J184+'kho hang tuan'!L184</f>
        <v>0</v>
      </c>
      <c r="I190" s="585">
        <f t="shared" si="11"/>
        <v>600</v>
      </c>
      <c r="J190" s="585">
        <f t="shared" si="11"/>
        <v>180000</v>
      </c>
      <c r="K190" s="113"/>
      <c r="L190" s="111">
        <f t="shared" si="12"/>
        <v>0</v>
      </c>
    </row>
    <row r="191" spans="1:12" s="107" customFormat="1" ht="25.5" customHeight="1">
      <c r="A191" s="5" t="s">
        <v>263</v>
      </c>
      <c r="B191" s="119" t="s">
        <v>698</v>
      </c>
      <c r="C191" s="120" t="s">
        <v>99</v>
      </c>
      <c r="D191" s="112">
        <f>VLOOKUP(A191,BKE!C694:H1103,5,0)</f>
        <v>6609.1133333333319</v>
      </c>
      <c r="E191" s="113">
        <v>1</v>
      </c>
      <c r="F191" s="111">
        <f t="shared" si="10"/>
        <v>6609.1133333333319</v>
      </c>
      <c r="G191" s="594">
        <f>'kho hang tuan'!E185+'kho hang tuan'!G185+'kho hang tuan'!I185+'kho hang tuan'!K185</f>
        <v>0</v>
      </c>
      <c r="H191" s="595">
        <f>'kho hang tuan'!F185+'kho hang tuan'!H185+'kho hang tuan'!J185+'kho hang tuan'!L185</f>
        <v>0</v>
      </c>
      <c r="I191" s="585">
        <f t="shared" si="11"/>
        <v>1</v>
      </c>
      <c r="J191" s="585">
        <f t="shared" si="11"/>
        <v>6609.1133333333319</v>
      </c>
      <c r="K191" s="113"/>
      <c r="L191" s="111">
        <f t="shared" si="12"/>
        <v>0</v>
      </c>
    </row>
    <row r="192" spans="1:12" s="107" customFormat="1" ht="25.5" customHeight="1">
      <c r="A192" s="5" t="s">
        <v>264</v>
      </c>
      <c r="B192" s="119" t="s">
        <v>265</v>
      </c>
      <c r="C192" s="120" t="s">
        <v>27</v>
      </c>
      <c r="D192" s="112">
        <f>VLOOKUP(A192,BKE!C695:H1104,5,0)</f>
        <v>200</v>
      </c>
      <c r="E192" s="113">
        <v>400</v>
      </c>
      <c r="F192" s="111">
        <f t="shared" si="10"/>
        <v>80000</v>
      </c>
      <c r="G192" s="594">
        <f>'kho hang tuan'!E186+'kho hang tuan'!G186+'kho hang tuan'!I186+'kho hang tuan'!K186</f>
        <v>0</v>
      </c>
      <c r="H192" s="595">
        <f>'kho hang tuan'!F186+'kho hang tuan'!H186+'kho hang tuan'!J186+'kho hang tuan'!L186</f>
        <v>0</v>
      </c>
      <c r="I192" s="585">
        <f t="shared" si="11"/>
        <v>400</v>
      </c>
      <c r="J192" s="585">
        <f t="shared" si="11"/>
        <v>80000</v>
      </c>
      <c r="K192" s="113"/>
      <c r="L192" s="111">
        <f t="shared" si="12"/>
        <v>0</v>
      </c>
    </row>
    <row r="193" spans="1:12" s="107" customFormat="1" ht="25.5" customHeight="1">
      <c r="A193" s="5" t="s">
        <v>266</v>
      </c>
      <c r="B193" s="119" t="s">
        <v>267</v>
      </c>
      <c r="C193" s="120" t="s">
        <v>27</v>
      </c>
      <c r="D193" s="112">
        <f>VLOOKUP(A193,BKE!C696:H1105,5,0)</f>
        <v>1200</v>
      </c>
      <c r="E193" s="113">
        <v>100</v>
      </c>
      <c r="F193" s="111">
        <f t="shared" si="10"/>
        <v>120000</v>
      </c>
      <c r="G193" s="594">
        <f>'kho hang tuan'!E187+'kho hang tuan'!G187+'kho hang tuan'!I187+'kho hang tuan'!K187</f>
        <v>0</v>
      </c>
      <c r="H193" s="595">
        <f>'kho hang tuan'!F187+'kho hang tuan'!H187+'kho hang tuan'!J187+'kho hang tuan'!L187</f>
        <v>0</v>
      </c>
      <c r="I193" s="585">
        <f t="shared" si="11"/>
        <v>100</v>
      </c>
      <c r="J193" s="585">
        <f t="shared" si="11"/>
        <v>120000</v>
      </c>
      <c r="K193" s="113"/>
      <c r="L193" s="111">
        <f t="shared" si="12"/>
        <v>0</v>
      </c>
    </row>
    <row r="194" spans="1:12" s="107" customFormat="1" ht="25.5" customHeight="1">
      <c r="A194" s="5" t="s">
        <v>268</v>
      </c>
      <c r="B194" s="119" t="s">
        <v>269</v>
      </c>
      <c r="C194" s="120" t="s">
        <v>99</v>
      </c>
      <c r="D194" s="112">
        <v>6775.49</v>
      </c>
      <c r="E194" s="113">
        <v>2</v>
      </c>
      <c r="F194" s="111">
        <f t="shared" si="10"/>
        <v>13550.98</v>
      </c>
      <c r="G194" s="594">
        <f>'kho hang tuan'!E188+'kho hang tuan'!G188+'kho hang tuan'!I188+'kho hang tuan'!K188</f>
        <v>0</v>
      </c>
      <c r="H194" s="595">
        <f>'kho hang tuan'!F188+'kho hang tuan'!H188+'kho hang tuan'!J188+'kho hang tuan'!L188</f>
        <v>0</v>
      </c>
      <c r="I194" s="585">
        <f t="shared" si="11"/>
        <v>2</v>
      </c>
      <c r="J194" s="585">
        <f t="shared" si="11"/>
        <v>13550.98</v>
      </c>
      <c r="K194" s="113"/>
      <c r="L194" s="111">
        <f t="shared" si="12"/>
        <v>0</v>
      </c>
    </row>
    <row r="195" spans="1:12" s="107" customFormat="1" ht="25.5" customHeight="1">
      <c r="A195" s="5" t="s">
        <v>270</v>
      </c>
      <c r="B195" s="119" t="s">
        <v>271</v>
      </c>
      <c r="C195" s="120" t="s">
        <v>8</v>
      </c>
      <c r="D195" s="112">
        <v>14000</v>
      </c>
      <c r="E195" s="113">
        <v>3</v>
      </c>
      <c r="F195" s="111">
        <f t="shared" si="10"/>
        <v>42000</v>
      </c>
      <c r="G195" s="594">
        <f>'kho hang tuan'!E189+'kho hang tuan'!G189+'kho hang tuan'!I189+'kho hang tuan'!K189</f>
        <v>0</v>
      </c>
      <c r="H195" s="595">
        <f>'kho hang tuan'!F189+'kho hang tuan'!H189+'kho hang tuan'!J189+'kho hang tuan'!L189</f>
        <v>0</v>
      </c>
      <c r="I195" s="585">
        <f t="shared" si="11"/>
        <v>3</v>
      </c>
      <c r="J195" s="585">
        <f t="shared" si="11"/>
        <v>42000</v>
      </c>
      <c r="K195" s="113"/>
      <c r="L195" s="111">
        <f t="shared" si="12"/>
        <v>0</v>
      </c>
    </row>
    <row r="196" spans="1:12" s="107" customFormat="1" ht="25.5" customHeight="1">
      <c r="A196" s="5" t="s">
        <v>272</v>
      </c>
      <c r="B196" s="119" t="s">
        <v>273</v>
      </c>
      <c r="C196" s="120" t="s">
        <v>8</v>
      </c>
      <c r="D196" s="112">
        <f>VLOOKUP(A196,BKE!C699:H1108,5,0)</f>
        <v>11999.16</v>
      </c>
      <c r="E196" s="113">
        <v>1</v>
      </c>
      <c r="F196" s="111">
        <f t="shared" si="10"/>
        <v>11999.16</v>
      </c>
      <c r="G196" s="594">
        <f>'kho hang tuan'!E190+'kho hang tuan'!G190+'kho hang tuan'!I190+'kho hang tuan'!K190</f>
        <v>0</v>
      </c>
      <c r="H196" s="595">
        <f>'kho hang tuan'!F190+'kho hang tuan'!H190+'kho hang tuan'!J190+'kho hang tuan'!L190</f>
        <v>0</v>
      </c>
      <c r="I196" s="585">
        <f t="shared" si="11"/>
        <v>1</v>
      </c>
      <c r="J196" s="585">
        <f t="shared" si="11"/>
        <v>11999.16</v>
      </c>
      <c r="K196" s="113"/>
      <c r="L196" s="111">
        <f t="shared" si="12"/>
        <v>0</v>
      </c>
    </row>
    <row r="197" spans="1:12" s="107" customFormat="1" ht="25.5" customHeight="1">
      <c r="A197" s="5" t="s">
        <v>274</v>
      </c>
      <c r="B197" s="119" t="s">
        <v>275</v>
      </c>
      <c r="C197" s="120" t="s">
        <v>8</v>
      </c>
      <c r="D197" s="112">
        <f>VLOOKUP(A197,BKE!C700:H1109,5,0)</f>
        <v>11999</v>
      </c>
      <c r="E197" s="113">
        <v>2</v>
      </c>
      <c r="F197" s="111">
        <f t="shared" si="10"/>
        <v>23998</v>
      </c>
      <c r="G197" s="594">
        <f>'kho hang tuan'!E191+'kho hang tuan'!G191+'kho hang tuan'!I191+'kho hang tuan'!K191</f>
        <v>0</v>
      </c>
      <c r="H197" s="595">
        <f>'kho hang tuan'!F191+'kho hang tuan'!H191+'kho hang tuan'!J191+'kho hang tuan'!L191</f>
        <v>0</v>
      </c>
      <c r="I197" s="585">
        <f t="shared" si="11"/>
        <v>2</v>
      </c>
      <c r="J197" s="585">
        <f t="shared" si="11"/>
        <v>23998</v>
      </c>
      <c r="K197" s="113"/>
      <c r="L197" s="111">
        <f t="shared" si="12"/>
        <v>0</v>
      </c>
    </row>
    <row r="198" spans="1:12" s="107" customFormat="1" ht="25.5" customHeight="1">
      <c r="A198" s="5" t="s">
        <v>276</v>
      </c>
      <c r="B198" s="119" t="s">
        <v>277</v>
      </c>
      <c r="C198" s="120" t="s">
        <v>8</v>
      </c>
      <c r="D198" s="112">
        <f>VLOOKUP(A198,BKE!C701:H1110,5,0)</f>
        <v>12000.385</v>
      </c>
      <c r="E198" s="113">
        <v>1</v>
      </c>
      <c r="F198" s="111">
        <f t="shared" si="10"/>
        <v>12000.385</v>
      </c>
      <c r="G198" s="594">
        <f>'kho hang tuan'!E192+'kho hang tuan'!G192+'kho hang tuan'!I192+'kho hang tuan'!K192</f>
        <v>0</v>
      </c>
      <c r="H198" s="595">
        <f>'kho hang tuan'!F192+'kho hang tuan'!H192+'kho hang tuan'!J192+'kho hang tuan'!L192</f>
        <v>0</v>
      </c>
      <c r="I198" s="585">
        <f t="shared" si="11"/>
        <v>1</v>
      </c>
      <c r="J198" s="585">
        <f t="shared" si="11"/>
        <v>12000.385</v>
      </c>
      <c r="K198" s="113"/>
      <c r="L198" s="111">
        <f t="shared" si="12"/>
        <v>0</v>
      </c>
    </row>
    <row r="199" spans="1:12" s="107" customFormat="1" ht="25.5" customHeight="1">
      <c r="A199" s="5" t="s">
        <v>278</v>
      </c>
      <c r="B199" s="119" t="s">
        <v>279</v>
      </c>
      <c r="C199" s="120" t="s">
        <v>8</v>
      </c>
      <c r="D199" s="112">
        <f>VLOOKUP(A199,BKE!C702:H1111,5,0)</f>
        <v>12000</v>
      </c>
      <c r="E199" s="113">
        <v>2</v>
      </c>
      <c r="F199" s="111">
        <f t="shared" si="10"/>
        <v>24000</v>
      </c>
      <c r="G199" s="594">
        <f>'kho hang tuan'!E193+'kho hang tuan'!G193+'kho hang tuan'!I193+'kho hang tuan'!K193</f>
        <v>0</v>
      </c>
      <c r="H199" s="595">
        <f>'kho hang tuan'!F193+'kho hang tuan'!H193+'kho hang tuan'!J193+'kho hang tuan'!L193</f>
        <v>0</v>
      </c>
      <c r="I199" s="585">
        <f t="shared" si="11"/>
        <v>2</v>
      </c>
      <c r="J199" s="585">
        <f t="shared" si="11"/>
        <v>24000</v>
      </c>
      <c r="K199" s="113"/>
      <c r="L199" s="111">
        <f t="shared" si="12"/>
        <v>0</v>
      </c>
    </row>
    <row r="200" spans="1:12" s="107" customFormat="1" ht="25.5" customHeight="1">
      <c r="A200" s="5" t="s">
        <v>280</v>
      </c>
      <c r="B200" s="119" t="s">
        <v>281</v>
      </c>
      <c r="C200" s="120" t="s">
        <v>8</v>
      </c>
      <c r="D200" s="112" t="str">
        <f>VLOOKUP(A200,BKE!C703:H1112,5,0)</f>
        <v>0</v>
      </c>
      <c r="E200" s="113">
        <v>2</v>
      </c>
      <c r="F200" s="111">
        <f t="shared" si="10"/>
        <v>0</v>
      </c>
      <c r="G200" s="594">
        <f>'kho hang tuan'!E194+'kho hang tuan'!G194+'kho hang tuan'!I194+'kho hang tuan'!K194</f>
        <v>0</v>
      </c>
      <c r="H200" s="595">
        <f>'kho hang tuan'!F194+'kho hang tuan'!H194+'kho hang tuan'!J194+'kho hang tuan'!L194</f>
        <v>0</v>
      </c>
      <c r="I200" s="585">
        <f t="shared" si="11"/>
        <v>2</v>
      </c>
      <c r="J200" s="585">
        <f t="shared" si="11"/>
        <v>0</v>
      </c>
      <c r="K200" s="113"/>
      <c r="L200" s="111">
        <f t="shared" si="12"/>
        <v>0</v>
      </c>
    </row>
    <row r="201" spans="1:12" s="107" customFormat="1" ht="25.5" customHeight="1">
      <c r="A201" s="5" t="s">
        <v>282</v>
      </c>
      <c r="B201" s="119" t="s">
        <v>283</v>
      </c>
      <c r="C201" s="120" t="s">
        <v>8</v>
      </c>
      <c r="D201" s="112" t="str">
        <f>VLOOKUP(A201,BKE!C704:H1113,5,0)</f>
        <v>0</v>
      </c>
      <c r="E201" s="113">
        <v>2</v>
      </c>
      <c r="F201" s="111">
        <f t="shared" si="10"/>
        <v>0</v>
      </c>
      <c r="G201" s="594">
        <f>'kho hang tuan'!E195+'kho hang tuan'!G195+'kho hang tuan'!I195+'kho hang tuan'!K195</f>
        <v>0</v>
      </c>
      <c r="H201" s="595">
        <f>'kho hang tuan'!F195+'kho hang tuan'!H195+'kho hang tuan'!J195+'kho hang tuan'!L195</f>
        <v>0</v>
      </c>
      <c r="I201" s="585">
        <f t="shared" si="11"/>
        <v>2</v>
      </c>
      <c r="J201" s="585">
        <f t="shared" si="11"/>
        <v>0</v>
      </c>
      <c r="K201" s="113"/>
      <c r="L201" s="111">
        <f t="shared" si="12"/>
        <v>0</v>
      </c>
    </row>
    <row r="202" spans="1:12" s="107" customFormat="1" ht="25.5" customHeight="1">
      <c r="A202" s="5" t="s">
        <v>284</v>
      </c>
      <c r="B202" s="119" t="s">
        <v>285</v>
      </c>
      <c r="C202" s="120" t="s">
        <v>8</v>
      </c>
      <c r="D202" s="112" t="str">
        <f>VLOOKUP(A202,BKE!C705:H1114,5,0)</f>
        <v>0</v>
      </c>
      <c r="E202" s="113">
        <v>3</v>
      </c>
      <c r="F202" s="111">
        <f t="shared" si="10"/>
        <v>0</v>
      </c>
      <c r="G202" s="594">
        <f>'kho hang tuan'!E196+'kho hang tuan'!G196+'kho hang tuan'!I196+'kho hang tuan'!K196</f>
        <v>0</v>
      </c>
      <c r="H202" s="595">
        <f>'kho hang tuan'!F196+'kho hang tuan'!H196+'kho hang tuan'!J196+'kho hang tuan'!L196</f>
        <v>0</v>
      </c>
      <c r="I202" s="585">
        <f t="shared" si="11"/>
        <v>3</v>
      </c>
      <c r="J202" s="585">
        <f t="shared" si="11"/>
        <v>0</v>
      </c>
      <c r="K202" s="113"/>
      <c r="L202" s="111">
        <f t="shared" si="12"/>
        <v>0</v>
      </c>
    </row>
    <row r="203" spans="1:12" s="107" customFormat="1" ht="25.5" customHeight="1">
      <c r="A203" s="5" t="s">
        <v>286</v>
      </c>
      <c r="B203" s="119" t="s">
        <v>287</v>
      </c>
      <c r="C203" s="120" t="s">
        <v>8</v>
      </c>
      <c r="D203" s="112" t="str">
        <f>VLOOKUP(A203,BKE!C706:H1115,5,0)</f>
        <v>0</v>
      </c>
      <c r="E203" s="113">
        <v>2</v>
      </c>
      <c r="F203" s="111">
        <f t="shared" si="10"/>
        <v>0</v>
      </c>
      <c r="G203" s="594">
        <f>'kho hang tuan'!E197+'kho hang tuan'!G197+'kho hang tuan'!I197+'kho hang tuan'!K197</f>
        <v>0</v>
      </c>
      <c r="H203" s="595">
        <f>'kho hang tuan'!F197+'kho hang tuan'!H197+'kho hang tuan'!J197+'kho hang tuan'!L197</f>
        <v>0</v>
      </c>
      <c r="I203" s="585">
        <f t="shared" si="11"/>
        <v>2</v>
      </c>
      <c r="J203" s="585">
        <f t="shared" si="11"/>
        <v>0</v>
      </c>
      <c r="K203" s="113"/>
      <c r="L203" s="111">
        <f t="shared" si="12"/>
        <v>0</v>
      </c>
    </row>
    <row r="204" spans="1:12" s="107" customFormat="1" ht="25.5" customHeight="1">
      <c r="A204" s="5" t="s">
        <v>288</v>
      </c>
      <c r="B204" s="119" t="s">
        <v>289</v>
      </c>
      <c r="C204" s="120" t="s">
        <v>8</v>
      </c>
      <c r="D204" s="112" t="str">
        <f>VLOOKUP(A204,BKE!C707:H1116,5,0)</f>
        <v>0</v>
      </c>
      <c r="E204" s="113">
        <v>3</v>
      </c>
      <c r="F204" s="111">
        <f t="shared" si="10"/>
        <v>0</v>
      </c>
      <c r="G204" s="594">
        <f>'kho hang tuan'!E198+'kho hang tuan'!G198+'kho hang tuan'!I198+'kho hang tuan'!K198</f>
        <v>0</v>
      </c>
      <c r="H204" s="595">
        <f>'kho hang tuan'!F198+'kho hang tuan'!H198+'kho hang tuan'!J198+'kho hang tuan'!L198</f>
        <v>0</v>
      </c>
      <c r="I204" s="585">
        <f t="shared" si="11"/>
        <v>3</v>
      </c>
      <c r="J204" s="585">
        <f t="shared" si="11"/>
        <v>0</v>
      </c>
      <c r="K204" s="113"/>
      <c r="L204" s="111">
        <f t="shared" si="12"/>
        <v>0</v>
      </c>
    </row>
    <row r="205" spans="1:12" s="107" customFormat="1" ht="25.5" customHeight="1">
      <c r="A205" s="5" t="s">
        <v>910</v>
      </c>
      <c r="B205" s="306" t="s">
        <v>911</v>
      </c>
      <c r="C205" s="120" t="s">
        <v>8</v>
      </c>
      <c r="D205" s="112" t="str">
        <f>VLOOKUP(A205,BKE!C708:H1117,5,0)</f>
        <v>0</v>
      </c>
      <c r="E205" s="113"/>
      <c r="F205" s="111">
        <f t="shared" si="10"/>
        <v>0</v>
      </c>
      <c r="G205" s="594">
        <f>'kho hang tuan'!E199+'kho hang tuan'!G199+'kho hang tuan'!I199+'kho hang tuan'!K199</f>
        <v>0</v>
      </c>
      <c r="H205" s="595">
        <f>'kho hang tuan'!F199+'kho hang tuan'!H199+'kho hang tuan'!J199+'kho hang tuan'!L199</f>
        <v>0</v>
      </c>
      <c r="I205" s="585">
        <f t="shared" si="11"/>
        <v>0</v>
      </c>
      <c r="J205" s="585">
        <f t="shared" si="11"/>
        <v>0</v>
      </c>
      <c r="K205" s="113"/>
      <c r="L205" s="111">
        <f t="shared" si="12"/>
        <v>0</v>
      </c>
    </row>
    <row r="206" spans="1:12" s="107" customFormat="1" ht="25.5" customHeight="1">
      <c r="A206" s="5" t="s">
        <v>904</v>
      </c>
      <c r="B206" s="119" t="s">
        <v>905</v>
      </c>
      <c r="C206" s="120" t="s">
        <v>8</v>
      </c>
      <c r="D206" s="112" t="str">
        <f>VLOOKUP(A206,BKE!C708:H1117,5,0)</f>
        <v>0</v>
      </c>
      <c r="E206" s="113"/>
      <c r="F206" s="111">
        <f t="shared" si="10"/>
        <v>0</v>
      </c>
      <c r="G206" s="594">
        <f>'kho hang tuan'!E200+'kho hang tuan'!G200+'kho hang tuan'!I200+'kho hang tuan'!K200</f>
        <v>0</v>
      </c>
      <c r="H206" s="595">
        <f>'kho hang tuan'!F200+'kho hang tuan'!H200+'kho hang tuan'!J200+'kho hang tuan'!L200</f>
        <v>0</v>
      </c>
      <c r="I206" s="585">
        <f t="shared" si="11"/>
        <v>0</v>
      </c>
      <c r="J206" s="585">
        <f t="shared" si="11"/>
        <v>0</v>
      </c>
      <c r="K206" s="113"/>
      <c r="L206" s="111">
        <f t="shared" si="12"/>
        <v>0</v>
      </c>
    </row>
    <row r="207" spans="1:12" s="107" customFormat="1" ht="25.5" customHeight="1">
      <c r="A207" s="5" t="s">
        <v>555</v>
      </c>
      <c r="B207" s="119" t="s">
        <v>558</v>
      </c>
      <c r="C207" s="120" t="s">
        <v>8</v>
      </c>
      <c r="D207" s="112"/>
      <c r="E207" s="113"/>
      <c r="F207" s="111">
        <f t="shared" si="10"/>
        <v>0</v>
      </c>
      <c r="G207" s="594">
        <f>'kho hang tuan'!E201+'kho hang tuan'!G201+'kho hang tuan'!I201+'kho hang tuan'!K201</f>
        <v>0</v>
      </c>
      <c r="H207" s="595">
        <f>'kho hang tuan'!F201+'kho hang tuan'!H201+'kho hang tuan'!J201+'kho hang tuan'!L201</f>
        <v>0</v>
      </c>
      <c r="I207" s="585">
        <f t="shared" si="11"/>
        <v>0</v>
      </c>
      <c r="J207" s="585">
        <f t="shared" si="11"/>
        <v>0</v>
      </c>
      <c r="K207" s="113"/>
      <c r="L207" s="111">
        <f t="shared" si="12"/>
        <v>0</v>
      </c>
    </row>
    <row r="208" spans="1:12" s="107" customFormat="1" ht="25.5" customHeight="1">
      <c r="A208" s="5" t="s">
        <v>556</v>
      </c>
      <c r="B208" s="119" t="s">
        <v>559</v>
      </c>
      <c r="C208" s="120" t="s">
        <v>8</v>
      </c>
      <c r="D208" s="112"/>
      <c r="E208" s="262"/>
      <c r="F208" s="111">
        <f t="shared" si="10"/>
        <v>0</v>
      </c>
      <c r="G208" s="594">
        <f>'kho hang tuan'!E202+'kho hang tuan'!G202+'kho hang tuan'!I202+'kho hang tuan'!K202</f>
        <v>0</v>
      </c>
      <c r="H208" s="595">
        <f>'kho hang tuan'!F202+'kho hang tuan'!H202+'kho hang tuan'!J202+'kho hang tuan'!L202</f>
        <v>0</v>
      </c>
      <c r="I208" s="585">
        <f t="shared" si="11"/>
        <v>0</v>
      </c>
      <c r="J208" s="585">
        <f t="shared" si="11"/>
        <v>0</v>
      </c>
      <c r="K208" s="262"/>
      <c r="L208" s="111">
        <f t="shared" si="12"/>
        <v>0</v>
      </c>
    </row>
    <row r="209" spans="1:12" s="107" customFormat="1" ht="25.5" customHeight="1">
      <c r="A209" s="5" t="s">
        <v>557</v>
      </c>
      <c r="B209" s="119" t="s">
        <v>560</v>
      </c>
      <c r="C209" s="120" t="s">
        <v>8</v>
      </c>
      <c r="D209" s="112"/>
      <c r="E209" s="262"/>
      <c r="F209" s="111">
        <f t="shared" si="10"/>
        <v>0</v>
      </c>
      <c r="G209" s="594">
        <f>'kho hang tuan'!E203+'kho hang tuan'!G203+'kho hang tuan'!I203+'kho hang tuan'!K203</f>
        <v>0</v>
      </c>
      <c r="H209" s="595">
        <f>'kho hang tuan'!F203+'kho hang tuan'!H203+'kho hang tuan'!J203+'kho hang tuan'!L203</f>
        <v>0</v>
      </c>
      <c r="I209" s="585">
        <f t="shared" ref="I209:J244" si="13">E209+G209-K209</f>
        <v>0</v>
      </c>
      <c r="J209" s="585">
        <f t="shared" si="13"/>
        <v>0</v>
      </c>
      <c r="K209" s="262"/>
      <c r="L209" s="111">
        <f t="shared" ref="L209:L244" si="14">K209*D209</f>
        <v>0</v>
      </c>
    </row>
    <row r="210" spans="1:12" s="107" customFormat="1" ht="25.5" customHeight="1">
      <c r="A210" s="8" t="s">
        <v>852</v>
      </c>
      <c r="B210" s="597" t="s">
        <v>341</v>
      </c>
      <c r="C210" s="120" t="s">
        <v>8</v>
      </c>
      <c r="D210" s="112">
        <v>54</v>
      </c>
      <c r="E210" s="113"/>
      <c r="F210" s="111">
        <f t="shared" ref="F210:F273" si="15">E210*D210</f>
        <v>0</v>
      </c>
      <c r="G210" s="594">
        <f>'kho hang tuan'!E204+'kho hang tuan'!G204+'kho hang tuan'!I204+'kho hang tuan'!K204</f>
        <v>0</v>
      </c>
      <c r="H210" s="595">
        <f>'kho hang tuan'!F204+'kho hang tuan'!H204+'kho hang tuan'!J204+'kho hang tuan'!L204</f>
        <v>0</v>
      </c>
      <c r="I210" s="585">
        <f t="shared" si="13"/>
        <v>0</v>
      </c>
      <c r="J210" s="585">
        <f t="shared" si="13"/>
        <v>0</v>
      </c>
      <c r="K210" s="113"/>
      <c r="L210" s="111">
        <f t="shared" si="14"/>
        <v>0</v>
      </c>
    </row>
    <row r="211" spans="1:12" s="107" customFormat="1" ht="25.5" customHeight="1">
      <c r="A211" s="5" t="s">
        <v>254</v>
      </c>
      <c r="B211" s="119" t="s">
        <v>255</v>
      </c>
      <c r="C211" s="120" t="s">
        <v>29</v>
      </c>
      <c r="D211" s="112">
        <f>VLOOKUP(A211,BKE!C699:H1108,5,0)</f>
        <v>36000</v>
      </c>
      <c r="E211" s="113">
        <v>1</v>
      </c>
      <c r="F211" s="111">
        <f t="shared" si="15"/>
        <v>36000</v>
      </c>
      <c r="G211" s="594">
        <f>'kho hang tuan'!E205+'kho hang tuan'!G205+'kho hang tuan'!I205+'kho hang tuan'!K205</f>
        <v>0</v>
      </c>
      <c r="H211" s="595">
        <f>'kho hang tuan'!F205+'kho hang tuan'!H205+'kho hang tuan'!J205+'kho hang tuan'!L205</f>
        <v>0</v>
      </c>
      <c r="I211" s="585">
        <f t="shared" si="13"/>
        <v>1</v>
      </c>
      <c r="J211" s="585">
        <f t="shared" si="13"/>
        <v>36000</v>
      </c>
      <c r="K211" s="113"/>
      <c r="L211" s="111">
        <f t="shared" si="14"/>
        <v>0</v>
      </c>
    </row>
    <row r="212" spans="1:12" s="107" customFormat="1" ht="25.5" customHeight="1">
      <c r="A212" s="5" t="s">
        <v>256</v>
      </c>
      <c r="B212" s="119" t="s">
        <v>257</v>
      </c>
      <c r="C212" s="120" t="s">
        <v>29</v>
      </c>
      <c r="D212" s="112">
        <f>VLOOKUP(A212,BKE!C700:H1109,5,0)</f>
        <v>36000</v>
      </c>
      <c r="E212" s="113">
        <v>1</v>
      </c>
      <c r="F212" s="111">
        <f t="shared" si="15"/>
        <v>36000</v>
      </c>
      <c r="G212" s="594">
        <f>'kho hang tuan'!E206+'kho hang tuan'!G206+'kho hang tuan'!I206+'kho hang tuan'!K206</f>
        <v>0</v>
      </c>
      <c r="H212" s="595">
        <f>'kho hang tuan'!F206+'kho hang tuan'!H206+'kho hang tuan'!J206+'kho hang tuan'!L206</f>
        <v>0</v>
      </c>
      <c r="I212" s="585">
        <f t="shared" si="13"/>
        <v>1</v>
      </c>
      <c r="J212" s="585">
        <f t="shared" si="13"/>
        <v>36000</v>
      </c>
      <c r="K212" s="113"/>
      <c r="L212" s="111">
        <f t="shared" si="14"/>
        <v>0</v>
      </c>
    </row>
    <row r="213" spans="1:12" s="107" customFormat="1" ht="25.5" customHeight="1">
      <c r="A213" s="5" t="s">
        <v>258</v>
      </c>
      <c r="B213" s="119" t="s">
        <v>982</v>
      </c>
      <c r="C213" s="120" t="s">
        <v>27</v>
      </c>
      <c r="D213" s="112" t="str">
        <f>VLOOKUP(A213,BKE!C701:H1110,5,0)</f>
        <v>0</v>
      </c>
      <c r="E213" s="113"/>
      <c r="F213" s="111">
        <f t="shared" si="15"/>
        <v>0</v>
      </c>
      <c r="G213" s="594">
        <f>'kho hang tuan'!E207+'kho hang tuan'!G207+'kho hang tuan'!I207+'kho hang tuan'!K207</f>
        <v>0</v>
      </c>
      <c r="H213" s="595">
        <f>'kho hang tuan'!F207+'kho hang tuan'!H207+'kho hang tuan'!J207+'kho hang tuan'!L207</f>
        <v>0</v>
      </c>
      <c r="I213" s="585">
        <f t="shared" si="13"/>
        <v>0</v>
      </c>
      <c r="J213" s="585">
        <f t="shared" si="13"/>
        <v>0</v>
      </c>
      <c r="K213" s="113"/>
      <c r="L213" s="111">
        <f t="shared" si="14"/>
        <v>0</v>
      </c>
    </row>
    <row r="214" spans="1:12" s="107" customFormat="1" ht="25.5" customHeight="1">
      <c r="A214" s="8" t="s">
        <v>913</v>
      </c>
      <c r="B214" s="8" t="s">
        <v>373</v>
      </c>
      <c r="C214" s="8" t="s">
        <v>27</v>
      </c>
      <c r="D214" s="112" t="str">
        <f>VLOOKUP(A214,BKE!C702:H1111,5,0)</f>
        <v>0</v>
      </c>
      <c r="E214" s="113"/>
      <c r="F214" s="111">
        <f t="shared" si="15"/>
        <v>0</v>
      </c>
      <c r="G214" s="594">
        <f>'kho hang tuan'!E208+'kho hang tuan'!G208+'kho hang tuan'!I208+'kho hang tuan'!K208</f>
        <v>0</v>
      </c>
      <c r="H214" s="595">
        <f>'kho hang tuan'!F208+'kho hang tuan'!H208+'kho hang tuan'!J208+'kho hang tuan'!L208</f>
        <v>0</v>
      </c>
      <c r="I214" s="585">
        <f t="shared" si="13"/>
        <v>0</v>
      </c>
      <c r="J214" s="585">
        <f t="shared" si="13"/>
        <v>0</v>
      </c>
      <c r="K214" s="113"/>
      <c r="L214" s="111">
        <f t="shared" si="14"/>
        <v>0</v>
      </c>
    </row>
    <row r="215" spans="1:12" s="107" customFormat="1" ht="25.5" customHeight="1">
      <c r="A215" s="8" t="s">
        <v>332</v>
      </c>
      <c r="B215" s="8" t="s">
        <v>333</v>
      </c>
      <c r="C215" s="8" t="s">
        <v>31</v>
      </c>
      <c r="D215" s="112"/>
      <c r="E215" s="113"/>
      <c r="F215" s="111">
        <f t="shared" si="15"/>
        <v>0</v>
      </c>
      <c r="G215" s="594">
        <f>'kho hang tuan'!E209+'kho hang tuan'!G209+'kho hang tuan'!I209+'kho hang tuan'!K209</f>
        <v>0</v>
      </c>
      <c r="H215" s="595">
        <f>'kho hang tuan'!F209+'kho hang tuan'!H209+'kho hang tuan'!J209+'kho hang tuan'!L209</f>
        <v>0</v>
      </c>
      <c r="I215" s="585">
        <f t="shared" si="13"/>
        <v>0</v>
      </c>
      <c r="J215" s="585">
        <f t="shared" si="13"/>
        <v>0</v>
      </c>
      <c r="K215" s="113"/>
      <c r="L215" s="111">
        <f t="shared" si="14"/>
        <v>0</v>
      </c>
    </row>
    <row r="216" spans="1:12" s="107" customFormat="1" ht="25.5" customHeight="1">
      <c r="A216" s="8" t="s">
        <v>561</v>
      </c>
      <c r="B216" s="119" t="s">
        <v>565</v>
      </c>
      <c r="C216" s="120" t="s">
        <v>8</v>
      </c>
      <c r="D216" s="112"/>
      <c r="E216" s="113"/>
      <c r="F216" s="111">
        <f t="shared" si="15"/>
        <v>0</v>
      </c>
      <c r="G216" s="594">
        <f>'kho hang tuan'!E210+'kho hang tuan'!G210+'kho hang tuan'!I210+'kho hang tuan'!K210</f>
        <v>0</v>
      </c>
      <c r="H216" s="595">
        <f>'kho hang tuan'!F210+'kho hang tuan'!H210+'kho hang tuan'!J210+'kho hang tuan'!L210</f>
        <v>0</v>
      </c>
      <c r="I216" s="585">
        <f t="shared" si="13"/>
        <v>0</v>
      </c>
      <c r="J216" s="585">
        <f t="shared" si="13"/>
        <v>0</v>
      </c>
      <c r="K216" s="113"/>
      <c r="L216" s="111">
        <f t="shared" si="14"/>
        <v>0</v>
      </c>
    </row>
    <row r="217" spans="1:12" s="107" customFormat="1" ht="25.5" customHeight="1">
      <c r="A217" s="8" t="s">
        <v>562</v>
      </c>
      <c r="B217" s="119" t="s">
        <v>566</v>
      </c>
      <c r="C217" s="8" t="s">
        <v>8</v>
      </c>
      <c r="D217" s="112"/>
      <c r="E217" s="113"/>
      <c r="F217" s="111">
        <f t="shared" si="15"/>
        <v>0</v>
      </c>
      <c r="G217" s="594">
        <f>'kho hang tuan'!E211+'kho hang tuan'!G211+'kho hang tuan'!I211+'kho hang tuan'!K211</f>
        <v>0</v>
      </c>
      <c r="H217" s="595">
        <f>'kho hang tuan'!F211+'kho hang tuan'!H211+'kho hang tuan'!J211+'kho hang tuan'!L211</f>
        <v>0</v>
      </c>
      <c r="I217" s="585">
        <f t="shared" si="13"/>
        <v>0</v>
      </c>
      <c r="J217" s="585">
        <f t="shared" si="13"/>
        <v>0</v>
      </c>
      <c r="K217" s="113"/>
      <c r="L217" s="111">
        <f t="shared" si="14"/>
        <v>0</v>
      </c>
    </row>
    <row r="218" spans="1:12" s="107" customFormat="1" ht="25.5" customHeight="1">
      <c r="A218" s="8" t="s">
        <v>563</v>
      </c>
      <c r="B218" s="119" t="s">
        <v>567</v>
      </c>
      <c r="C218" s="8" t="s">
        <v>8</v>
      </c>
      <c r="D218" s="112"/>
      <c r="E218" s="113"/>
      <c r="F218" s="111">
        <f t="shared" si="15"/>
        <v>0</v>
      </c>
      <c r="G218" s="594">
        <f>'kho hang tuan'!E212+'kho hang tuan'!G212+'kho hang tuan'!I212+'kho hang tuan'!K212</f>
        <v>0</v>
      </c>
      <c r="H218" s="595">
        <f>'kho hang tuan'!F212+'kho hang tuan'!H212+'kho hang tuan'!J212+'kho hang tuan'!L212</f>
        <v>0</v>
      </c>
      <c r="I218" s="585">
        <f t="shared" si="13"/>
        <v>0</v>
      </c>
      <c r="J218" s="585">
        <f t="shared" si="13"/>
        <v>0</v>
      </c>
      <c r="K218" s="113"/>
      <c r="L218" s="111">
        <f t="shared" si="14"/>
        <v>0</v>
      </c>
    </row>
    <row r="219" spans="1:12" s="107" customFormat="1" ht="25.5" customHeight="1">
      <c r="A219" s="8" t="s">
        <v>564</v>
      </c>
      <c r="B219" s="119" t="s">
        <v>568</v>
      </c>
      <c r="C219" s="8" t="s">
        <v>8</v>
      </c>
      <c r="D219" s="112"/>
      <c r="E219" s="113"/>
      <c r="F219" s="111">
        <f t="shared" si="15"/>
        <v>0</v>
      </c>
      <c r="G219" s="594">
        <f>'kho hang tuan'!E213+'kho hang tuan'!G213+'kho hang tuan'!I213+'kho hang tuan'!K213</f>
        <v>0</v>
      </c>
      <c r="H219" s="595">
        <f>'kho hang tuan'!F213+'kho hang tuan'!H213+'kho hang tuan'!J213+'kho hang tuan'!L213</f>
        <v>0</v>
      </c>
      <c r="I219" s="585">
        <f t="shared" si="13"/>
        <v>0</v>
      </c>
      <c r="J219" s="585">
        <f t="shared" si="13"/>
        <v>0</v>
      </c>
      <c r="K219" s="113"/>
      <c r="L219" s="111">
        <f t="shared" si="14"/>
        <v>0</v>
      </c>
    </row>
    <row r="220" spans="1:12" s="107" customFormat="1" ht="25.5" customHeight="1">
      <c r="A220" s="8" t="s">
        <v>851</v>
      </c>
      <c r="B220" s="8" t="s">
        <v>363</v>
      </c>
      <c r="C220" s="8" t="s">
        <v>27</v>
      </c>
      <c r="D220" s="112" t="str">
        <f>VLOOKUP(A220,BKE!C723:H1131,5,0)</f>
        <v>0</v>
      </c>
      <c r="E220" s="262"/>
      <c r="F220" s="111">
        <f t="shared" si="15"/>
        <v>0</v>
      </c>
      <c r="G220" s="594">
        <f>'kho hang tuan'!E214+'kho hang tuan'!G214+'kho hang tuan'!I214+'kho hang tuan'!K214</f>
        <v>0</v>
      </c>
      <c r="H220" s="595">
        <f>'kho hang tuan'!F214+'kho hang tuan'!H214+'kho hang tuan'!J214+'kho hang tuan'!L214</f>
        <v>0</v>
      </c>
      <c r="I220" s="585">
        <f t="shared" si="13"/>
        <v>0</v>
      </c>
      <c r="J220" s="585">
        <f t="shared" si="13"/>
        <v>0</v>
      </c>
      <c r="K220" s="262"/>
      <c r="L220" s="111">
        <f t="shared" si="14"/>
        <v>0</v>
      </c>
    </row>
    <row r="221" spans="1:12" s="107" customFormat="1" ht="25.5" customHeight="1">
      <c r="A221" s="5" t="s">
        <v>301</v>
      </c>
      <c r="B221" s="8" t="s">
        <v>302</v>
      </c>
      <c r="C221" s="122" t="s">
        <v>28</v>
      </c>
      <c r="D221" s="112"/>
      <c r="E221" s="113"/>
      <c r="F221" s="111">
        <f t="shared" si="15"/>
        <v>0</v>
      </c>
      <c r="G221" s="594">
        <f>'kho hang tuan'!E215+'kho hang tuan'!G215+'kho hang tuan'!I215+'kho hang tuan'!K215</f>
        <v>0</v>
      </c>
      <c r="H221" s="595">
        <f>'kho hang tuan'!F215+'kho hang tuan'!H215+'kho hang tuan'!J215+'kho hang tuan'!L215</f>
        <v>0</v>
      </c>
      <c r="I221" s="585">
        <f t="shared" si="13"/>
        <v>0</v>
      </c>
      <c r="J221" s="585">
        <f t="shared" si="13"/>
        <v>0</v>
      </c>
      <c r="K221" s="113"/>
      <c r="L221" s="111">
        <f t="shared" si="14"/>
        <v>0</v>
      </c>
    </row>
    <row r="222" spans="1:12" s="107" customFormat="1" ht="25.5" customHeight="1">
      <c r="A222" s="5" t="s">
        <v>303</v>
      </c>
      <c r="B222" s="8" t="s">
        <v>304</v>
      </c>
      <c r="C222" s="122" t="s">
        <v>28</v>
      </c>
      <c r="D222" s="112">
        <v>15217.5</v>
      </c>
      <c r="E222" s="113"/>
      <c r="F222" s="111">
        <f t="shared" si="15"/>
        <v>0</v>
      </c>
      <c r="G222" s="594">
        <f>'kho hang tuan'!E216+'kho hang tuan'!G216+'kho hang tuan'!I216+'kho hang tuan'!K216</f>
        <v>0</v>
      </c>
      <c r="H222" s="595">
        <f>'kho hang tuan'!F216+'kho hang tuan'!H216+'kho hang tuan'!J216+'kho hang tuan'!L216</f>
        <v>0</v>
      </c>
      <c r="I222" s="585">
        <f t="shared" si="13"/>
        <v>0</v>
      </c>
      <c r="J222" s="585">
        <f t="shared" si="13"/>
        <v>0</v>
      </c>
      <c r="K222" s="113"/>
      <c r="L222" s="111">
        <f t="shared" si="14"/>
        <v>0</v>
      </c>
    </row>
    <row r="223" spans="1:12" s="107" customFormat="1" ht="25.5" customHeight="1">
      <c r="A223" s="5" t="s">
        <v>699</v>
      </c>
      <c r="B223" s="8" t="s">
        <v>700</v>
      </c>
      <c r="C223" s="122" t="s">
        <v>28</v>
      </c>
      <c r="D223" s="112">
        <v>2000</v>
      </c>
      <c r="E223" s="113"/>
      <c r="F223" s="111">
        <f t="shared" si="15"/>
        <v>0</v>
      </c>
      <c r="G223" s="594">
        <f>'kho hang tuan'!E217+'kho hang tuan'!G217+'kho hang tuan'!I217+'kho hang tuan'!K217</f>
        <v>0</v>
      </c>
      <c r="H223" s="595">
        <f>'kho hang tuan'!F217+'kho hang tuan'!H217+'kho hang tuan'!J217+'kho hang tuan'!L217</f>
        <v>0</v>
      </c>
      <c r="I223" s="585">
        <f t="shared" si="13"/>
        <v>0</v>
      </c>
      <c r="J223" s="585">
        <f t="shared" si="13"/>
        <v>0</v>
      </c>
      <c r="K223" s="113"/>
      <c r="L223" s="111">
        <f t="shared" si="14"/>
        <v>0</v>
      </c>
    </row>
    <row r="224" spans="1:12" s="107" customFormat="1" ht="25.5" customHeight="1">
      <c r="A224" s="5" t="s">
        <v>648</v>
      </c>
      <c r="B224" s="8" t="s">
        <v>625</v>
      </c>
      <c r="C224" s="122" t="s">
        <v>27</v>
      </c>
      <c r="D224" s="112">
        <f>VLOOKUP(A224,BKE!C727:H1135,5,0)</f>
        <v>4000</v>
      </c>
      <c r="E224" s="113"/>
      <c r="F224" s="111">
        <f t="shared" si="15"/>
        <v>0</v>
      </c>
      <c r="G224" s="594">
        <f>'kho hang tuan'!E218+'kho hang tuan'!G218+'kho hang tuan'!I218+'kho hang tuan'!K218</f>
        <v>0</v>
      </c>
      <c r="H224" s="595">
        <f>'kho hang tuan'!F218+'kho hang tuan'!H218+'kho hang tuan'!J218+'kho hang tuan'!L218</f>
        <v>0</v>
      </c>
      <c r="I224" s="585">
        <f t="shared" si="13"/>
        <v>0</v>
      </c>
      <c r="J224" s="585">
        <f t="shared" si="13"/>
        <v>0</v>
      </c>
      <c r="K224" s="113"/>
      <c r="L224" s="111">
        <f t="shared" si="14"/>
        <v>0</v>
      </c>
    </row>
    <row r="225" spans="1:12" s="107" customFormat="1" ht="25.5" customHeight="1">
      <c r="A225" s="5" t="s">
        <v>935</v>
      </c>
      <c r="B225" s="8" t="s">
        <v>937</v>
      </c>
      <c r="C225" s="122" t="s">
        <v>29</v>
      </c>
      <c r="D225" s="112">
        <f>VLOOKUP(A225,BKE!C728:H1136,5,0)</f>
        <v>82000</v>
      </c>
      <c r="E225" s="113">
        <v>2</v>
      </c>
      <c r="F225" s="111">
        <f t="shared" si="15"/>
        <v>164000</v>
      </c>
      <c r="G225" s="594">
        <f>'kho hang tuan'!E219+'kho hang tuan'!G219+'kho hang tuan'!I219+'kho hang tuan'!K219</f>
        <v>0</v>
      </c>
      <c r="H225" s="595">
        <f>'kho hang tuan'!F219+'kho hang tuan'!H219+'kho hang tuan'!J219+'kho hang tuan'!L219</f>
        <v>0</v>
      </c>
      <c r="I225" s="585"/>
      <c r="J225" s="585">
        <f t="shared" si="13"/>
        <v>164000</v>
      </c>
      <c r="K225" s="113"/>
      <c r="L225" s="111">
        <f t="shared" si="14"/>
        <v>0</v>
      </c>
    </row>
    <row r="226" spans="1:12" s="107" customFormat="1" ht="25.5" customHeight="1">
      <c r="A226" s="5" t="s">
        <v>305</v>
      </c>
      <c r="B226" s="8" t="s">
        <v>306</v>
      </c>
      <c r="C226" s="122" t="s">
        <v>29</v>
      </c>
      <c r="D226" s="112">
        <v>1800</v>
      </c>
      <c r="E226" s="113">
        <v>17</v>
      </c>
      <c r="F226" s="111">
        <f t="shared" si="15"/>
        <v>30600</v>
      </c>
      <c r="G226" s="594">
        <f>'kho hang tuan'!E220+'kho hang tuan'!G220+'kho hang tuan'!I220+'kho hang tuan'!K220</f>
        <v>0</v>
      </c>
      <c r="H226" s="595">
        <f>'kho hang tuan'!F220+'kho hang tuan'!H220+'kho hang tuan'!J220+'kho hang tuan'!L220</f>
        <v>0</v>
      </c>
      <c r="I226" s="585">
        <f t="shared" si="13"/>
        <v>17</v>
      </c>
      <c r="J226" s="585">
        <f t="shared" si="13"/>
        <v>30600</v>
      </c>
      <c r="K226" s="113"/>
      <c r="L226" s="111">
        <f t="shared" si="14"/>
        <v>0</v>
      </c>
    </row>
    <row r="227" spans="1:12" s="107" customFormat="1" ht="25.5" customHeight="1">
      <c r="A227" s="5" t="s">
        <v>724</v>
      </c>
      <c r="B227" s="8" t="s">
        <v>725</v>
      </c>
      <c r="C227" s="122" t="s">
        <v>726</v>
      </c>
      <c r="D227" s="112">
        <v>16500</v>
      </c>
      <c r="E227" s="113">
        <v>1</v>
      </c>
      <c r="F227" s="111">
        <f t="shared" si="15"/>
        <v>16500</v>
      </c>
      <c r="G227" s="594">
        <f>'kho hang tuan'!E221+'kho hang tuan'!G221+'kho hang tuan'!I221+'kho hang tuan'!K221</f>
        <v>0</v>
      </c>
      <c r="H227" s="595">
        <f>'kho hang tuan'!F221+'kho hang tuan'!H221+'kho hang tuan'!J221+'kho hang tuan'!L221</f>
        <v>0</v>
      </c>
      <c r="I227" s="585">
        <f t="shared" si="13"/>
        <v>1</v>
      </c>
      <c r="J227" s="585">
        <f t="shared" si="13"/>
        <v>16500</v>
      </c>
      <c r="K227" s="113"/>
      <c r="L227" s="111">
        <f t="shared" si="14"/>
        <v>0</v>
      </c>
    </row>
    <row r="228" spans="1:12" s="107" customFormat="1" ht="25.5" customHeight="1">
      <c r="A228" s="8" t="s">
        <v>327</v>
      </c>
      <c r="B228" s="8" t="s">
        <v>328</v>
      </c>
      <c r="C228" s="8" t="s">
        <v>27</v>
      </c>
      <c r="D228" s="112"/>
      <c r="E228" s="113"/>
      <c r="F228" s="111">
        <f t="shared" si="15"/>
        <v>0</v>
      </c>
      <c r="G228" s="594">
        <f>'kho hang tuan'!E222+'kho hang tuan'!G222+'kho hang tuan'!I222+'kho hang tuan'!K222</f>
        <v>0</v>
      </c>
      <c r="H228" s="595">
        <f>'kho hang tuan'!F222+'kho hang tuan'!H222+'kho hang tuan'!J222+'kho hang tuan'!L222</f>
        <v>0</v>
      </c>
      <c r="I228" s="585">
        <f t="shared" si="13"/>
        <v>0</v>
      </c>
      <c r="J228" s="585">
        <f t="shared" si="13"/>
        <v>0</v>
      </c>
      <c r="K228" s="113"/>
      <c r="L228" s="111">
        <f t="shared" si="14"/>
        <v>0</v>
      </c>
    </row>
    <row r="229" spans="1:12" s="107" customFormat="1" ht="25.5" customHeight="1">
      <c r="A229" s="8" t="s">
        <v>329</v>
      </c>
      <c r="B229" s="8" t="s">
        <v>330</v>
      </c>
      <c r="C229" s="8" t="s">
        <v>27</v>
      </c>
      <c r="D229" s="112"/>
      <c r="E229" s="113"/>
      <c r="F229" s="111">
        <f t="shared" si="15"/>
        <v>0</v>
      </c>
      <c r="G229" s="594">
        <f>'kho hang tuan'!E223+'kho hang tuan'!G223+'kho hang tuan'!I223+'kho hang tuan'!K223</f>
        <v>0</v>
      </c>
      <c r="H229" s="595">
        <f>'kho hang tuan'!F223+'kho hang tuan'!H223+'kho hang tuan'!J223+'kho hang tuan'!L223</f>
        <v>0</v>
      </c>
      <c r="I229" s="585">
        <f t="shared" si="13"/>
        <v>0</v>
      </c>
      <c r="J229" s="585">
        <f t="shared" si="13"/>
        <v>0</v>
      </c>
      <c r="K229" s="113"/>
      <c r="L229" s="111">
        <f t="shared" si="14"/>
        <v>0</v>
      </c>
    </row>
    <row r="230" spans="1:12" s="107" customFormat="1" ht="25.5" customHeight="1">
      <c r="A230" s="8" t="s">
        <v>974</v>
      </c>
      <c r="B230" s="8" t="s">
        <v>989</v>
      </c>
      <c r="C230" s="8" t="s">
        <v>27</v>
      </c>
      <c r="D230" s="112">
        <f>VLOOKUP(A230,BKE!C728:H1136,5,0)</f>
        <v>250.05</v>
      </c>
      <c r="E230" s="113"/>
      <c r="F230" s="111">
        <f t="shared" si="15"/>
        <v>0</v>
      </c>
      <c r="G230" s="594">
        <f>'kho hang tuan'!E224+'kho hang tuan'!G224+'kho hang tuan'!I224+'kho hang tuan'!K224</f>
        <v>0</v>
      </c>
      <c r="H230" s="595">
        <f>'kho hang tuan'!F224+'kho hang tuan'!H224+'kho hang tuan'!J224+'kho hang tuan'!L224</f>
        <v>0</v>
      </c>
      <c r="I230" s="585">
        <f t="shared" si="13"/>
        <v>0</v>
      </c>
      <c r="J230" s="585">
        <f t="shared" si="13"/>
        <v>0</v>
      </c>
      <c r="K230" s="113"/>
      <c r="L230" s="111">
        <f t="shared" si="14"/>
        <v>0</v>
      </c>
    </row>
    <row r="231" spans="1:12" s="107" customFormat="1" ht="25.5" customHeight="1">
      <c r="A231" s="8" t="s">
        <v>973</v>
      </c>
      <c r="B231" s="8" t="s">
        <v>988</v>
      </c>
      <c r="C231" s="8" t="s">
        <v>27</v>
      </c>
      <c r="D231" s="112" t="str">
        <f>VLOOKUP(A231,BKE!C728:H1136,5,0)</f>
        <v>0</v>
      </c>
      <c r="E231" s="113"/>
      <c r="F231" s="111">
        <f t="shared" si="15"/>
        <v>0</v>
      </c>
      <c r="G231" s="594">
        <f>'kho hang tuan'!E225+'kho hang tuan'!G225+'kho hang tuan'!I225+'kho hang tuan'!K225</f>
        <v>0</v>
      </c>
      <c r="H231" s="595">
        <f>'kho hang tuan'!F225+'kho hang tuan'!H225+'kho hang tuan'!J225+'kho hang tuan'!L225</f>
        <v>0</v>
      </c>
      <c r="I231" s="585">
        <f t="shared" si="13"/>
        <v>0</v>
      </c>
      <c r="J231" s="585">
        <f t="shared" si="13"/>
        <v>0</v>
      </c>
      <c r="K231" s="113"/>
      <c r="L231" s="111">
        <f t="shared" si="14"/>
        <v>0</v>
      </c>
    </row>
    <row r="232" spans="1:12" s="107" customFormat="1" ht="25.5" customHeight="1">
      <c r="A232" s="8" t="s">
        <v>879</v>
      </c>
      <c r="B232" s="8" t="s">
        <v>342</v>
      </c>
      <c r="C232" s="8" t="s">
        <v>27</v>
      </c>
      <c r="D232" s="112">
        <v>150</v>
      </c>
      <c r="E232" s="113">
        <v>70</v>
      </c>
      <c r="F232" s="111">
        <f t="shared" si="15"/>
        <v>10500</v>
      </c>
      <c r="G232" s="594">
        <f>'kho hang tuan'!E226+'kho hang tuan'!G226+'kho hang tuan'!I226+'kho hang tuan'!K226</f>
        <v>0</v>
      </c>
      <c r="H232" s="595">
        <f>'kho hang tuan'!F226+'kho hang tuan'!H226+'kho hang tuan'!J226+'kho hang tuan'!L226</f>
        <v>0</v>
      </c>
      <c r="I232" s="585">
        <f t="shared" si="13"/>
        <v>70</v>
      </c>
      <c r="J232" s="585">
        <f t="shared" si="13"/>
        <v>10500</v>
      </c>
      <c r="K232" s="113"/>
      <c r="L232" s="111">
        <f t="shared" si="14"/>
        <v>0</v>
      </c>
    </row>
    <row r="233" spans="1:12" s="107" customFormat="1" ht="25.5" customHeight="1">
      <c r="A233" s="8" t="s">
        <v>343</v>
      </c>
      <c r="B233" s="8" t="s">
        <v>932</v>
      </c>
      <c r="C233" s="8" t="s">
        <v>27</v>
      </c>
      <c r="D233" s="112"/>
      <c r="E233" s="113">
        <v>48</v>
      </c>
      <c r="F233" s="111">
        <f t="shared" si="15"/>
        <v>0</v>
      </c>
      <c r="G233" s="594">
        <f>'kho hang tuan'!E227+'kho hang tuan'!G227+'kho hang tuan'!I227+'kho hang tuan'!K227</f>
        <v>50</v>
      </c>
      <c r="H233" s="595">
        <f>'kho hang tuan'!F227+'kho hang tuan'!H227+'kho hang tuan'!J227+'kho hang tuan'!L227</f>
        <v>10000</v>
      </c>
      <c r="I233" s="585">
        <f t="shared" si="13"/>
        <v>98</v>
      </c>
      <c r="J233" s="585">
        <f t="shared" si="13"/>
        <v>10000</v>
      </c>
      <c r="K233" s="113"/>
      <c r="L233" s="111">
        <f t="shared" si="14"/>
        <v>0</v>
      </c>
    </row>
    <row r="234" spans="1:12" s="107" customFormat="1" ht="25.5" customHeight="1">
      <c r="A234" s="8" t="s">
        <v>569</v>
      </c>
      <c r="B234" s="8" t="s">
        <v>933</v>
      </c>
      <c r="C234" s="8" t="s">
        <v>27</v>
      </c>
      <c r="D234" s="112">
        <f>VLOOKUP(A234,BKE!C735:H1142,5,0)</f>
        <v>2000</v>
      </c>
      <c r="E234" s="113"/>
      <c r="F234" s="111">
        <f t="shared" si="15"/>
        <v>0</v>
      </c>
      <c r="G234" s="594">
        <f>'kho hang tuan'!E228+'kho hang tuan'!G228+'kho hang tuan'!I228+'kho hang tuan'!K228</f>
        <v>0</v>
      </c>
      <c r="H234" s="595">
        <f>'kho hang tuan'!F228+'kho hang tuan'!H228+'kho hang tuan'!J228+'kho hang tuan'!L228</f>
        <v>0</v>
      </c>
      <c r="I234" s="585">
        <f t="shared" si="13"/>
        <v>0</v>
      </c>
      <c r="J234" s="585">
        <f t="shared" si="13"/>
        <v>0</v>
      </c>
      <c r="K234" s="113"/>
      <c r="L234" s="111">
        <f t="shared" si="14"/>
        <v>0</v>
      </c>
    </row>
    <row r="235" spans="1:12" s="107" customFormat="1" ht="25.5" customHeight="1">
      <c r="A235" s="8" t="s">
        <v>345</v>
      </c>
      <c r="B235" s="8" t="s">
        <v>346</v>
      </c>
      <c r="C235" s="8" t="s">
        <v>27</v>
      </c>
      <c r="D235" s="112">
        <v>1950</v>
      </c>
      <c r="E235" s="113">
        <v>10</v>
      </c>
      <c r="F235" s="111">
        <f t="shared" si="15"/>
        <v>19500</v>
      </c>
      <c r="G235" s="594">
        <f>'kho hang tuan'!E229+'kho hang tuan'!G229+'kho hang tuan'!I229+'kho hang tuan'!K229</f>
        <v>0</v>
      </c>
      <c r="H235" s="595">
        <f>'kho hang tuan'!F229+'kho hang tuan'!H229+'kho hang tuan'!J229+'kho hang tuan'!L229</f>
        <v>0</v>
      </c>
      <c r="I235" s="585">
        <f t="shared" si="13"/>
        <v>10</v>
      </c>
      <c r="J235" s="585">
        <f t="shared" si="13"/>
        <v>19500</v>
      </c>
      <c r="K235" s="113"/>
      <c r="L235" s="111">
        <f t="shared" si="14"/>
        <v>0</v>
      </c>
    </row>
    <row r="236" spans="1:12" s="107" customFormat="1" ht="25.5" customHeight="1">
      <c r="A236" s="8" t="s">
        <v>828</v>
      </c>
      <c r="B236" s="8" t="s">
        <v>347</v>
      </c>
      <c r="C236" s="8" t="s">
        <v>27</v>
      </c>
      <c r="D236" s="112">
        <f>VLOOKUP(A236,BKE!C737:H1144,5,0)</f>
        <v>2500</v>
      </c>
      <c r="E236" s="113">
        <v>80</v>
      </c>
      <c r="F236" s="111">
        <f t="shared" si="15"/>
        <v>200000</v>
      </c>
      <c r="G236" s="594">
        <f>'kho hang tuan'!E230+'kho hang tuan'!G230+'kho hang tuan'!I230+'kho hang tuan'!K230</f>
        <v>0</v>
      </c>
      <c r="H236" s="595">
        <f>'kho hang tuan'!F230+'kho hang tuan'!H230+'kho hang tuan'!J230+'kho hang tuan'!L230</f>
        <v>0</v>
      </c>
      <c r="I236" s="585">
        <f t="shared" si="13"/>
        <v>80</v>
      </c>
      <c r="J236" s="585">
        <f t="shared" si="13"/>
        <v>200000</v>
      </c>
      <c r="K236" s="113"/>
      <c r="L236" s="111">
        <f t="shared" si="14"/>
        <v>0</v>
      </c>
    </row>
    <row r="237" spans="1:12" s="107" customFormat="1" ht="25.5" customHeight="1">
      <c r="A237" s="8" t="s">
        <v>348</v>
      </c>
      <c r="B237" s="8" t="s">
        <v>349</v>
      </c>
      <c r="C237" s="8" t="s">
        <v>27</v>
      </c>
      <c r="D237" s="112"/>
      <c r="E237" s="113"/>
      <c r="F237" s="111">
        <f t="shared" si="15"/>
        <v>0</v>
      </c>
      <c r="G237" s="594">
        <f>'kho hang tuan'!E231+'kho hang tuan'!G231+'kho hang tuan'!I231+'kho hang tuan'!K231</f>
        <v>0</v>
      </c>
      <c r="H237" s="595">
        <f>'kho hang tuan'!F231+'kho hang tuan'!H231+'kho hang tuan'!J231+'kho hang tuan'!L231</f>
        <v>0</v>
      </c>
      <c r="I237" s="585">
        <f t="shared" si="13"/>
        <v>0</v>
      </c>
      <c r="J237" s="585">
        <f t="shared" si="13"/>
        <v>0</v>
      </c>
      <c r="K237" s="113"/>
      <c r="L237" s="111">
        <f t="shared" si="14"/>
        <v>0</v>
      </c>
    </row>
    <row r="238" spans="1:12" s="107" customFormat="1" ht="25.5" customHeight="1">
      <c r="A238" s="8" t="s">
        <v>350</v>
      </c>
      <c r="B238" s="8" t="s">
        <v>351</v>
      </c>
      <c r="C238" s="8" t="s">
        <v>27</v>
      </c>
      <c r="D238" s="112"/>
      <c r="E238" s="113"/>
      <c r="F238" s="111">
        <f t="shared" si="15"/>
        <v>0</v>
      </c>
      <c r="G238" s="594">
        <f>'kho hang tuan'!E232+'kho hang tuan'!G232+'kho hang tuan'!I232+'kho hang tuan'!K232</f>
        <v>0</v>
      </c>
      <c r="H238" s="595">
        <f>'kho hang tuan'!F232+'kho hang tuan'!H232+'kho hang tuan'!J232+'kho hang tuan'!L232</f>
        <v>0</v>
      </c>
      <c r="I238" s="585">
        <f t="shared" si="13"/>
        <v>0</v>
      </c>
      <c r="J238" s="585">
        <f t="shared" si="13"/>
        <v>0</v>
      </c>
      <c r="K238" s="113"/>
      <c r="L238" s="111">
        <f t="shared" si="14"/>
        <v>0</v>
      </c>
    </row>
    <row r="239" spans="1:12" s="107" customFormat="1" ht="25.5" customHeight="1">
      <c r="A239" s="8" t="s">
        <v>829</v>
      </c>
      <c r="B239" s="8" t="s">
        <v>314</v>
      </c>
      <c r="C239" s="8" t="s">
        <v>27</v>
      </c>
      <c r="D239" s="112">
        <f>VLOOKUP(A239,BKE!C742:H1147,5,0)</f>
        <v>150</v>
      </c>
      <c r="E239" s="113"/>
      <c r="F239" s="111">
        <f t="shared" si="15"/>
        <v>0</v>
      </c>
      <c r="G239" s="594">
        <f>'kho hang tuan'!E233+'kho hang tuan'!G233+'kho hang tuan'!I233+'kho hang tuan'!K233</f>
        <v>100</v>
      </c>
      <c r="H239" s="595">
        <f>'kho hang tuan'!F233+'kho hang tuan'!H233+'kho hang tuan'!J233+'kho hang tuan'!L233</f>
        <v>15000</v>
      </c>
      <c r="I239" s="585">
        <f t="shared" si="13"/>
        <v>100</v>
      </c>
      <c r="J239" s="585">
        <f t="shared" si="13"/>
        <v>15000</v>
      </c>
      <c r="K239" s="113"/>
      <c r="L239" s="111">
        <f t="shared" si="14"/>
        <v>0</v>
      </c>
    </row>
    <row r="240" spans="1:12" s="107" customFormat="1" ht="25.5" customHeight="1">
      <c r="A240" s="8" t="s">
        <v>929</v>
      </c>
      <c r="B240" s="8" t="s">
        <v>352</v>
      </c>
      <c r="C240" s="8" t="s">
        <v>27</v>
      </c>
      <c r="D240" s="112"/>
      <c r="E240" s="113">
        <v>50</v>
      </c>
      <c r="F240" s="111">
        <f t="shared" si="15"/>
        <v>0</v>
      </c>
      <c r="G240" s="594">
        <f>'kho hang tuan'!E234+'kho hang tuan'!G234+'kho hang tuan'!I234+'kho hang tuan'!K234</f>
        <v>0</v>
      </c>
      <c r="H240" s="595">
        <f>'kho hang tuan'!F234+'kho hang tuan'!H234+'kho hang tuan'!J234+'kho hang tuan'!L234</f>
        <v>0</v>
      </c>
      <c r="I240" s="585">
        <f t="shared" si="13"/>
        <v>50</v>
      </c>
      <c r="J240" s="585">
        <f t="shared" si="13"/>
        <v>0</v>
      </c>
      <c r="K240" s="113"/>
      <c r="L240" s="111">
        <f t="shared" si="14"/>
        <v>0</v>
      </c>
    </row>
    <row r="241" spans="1:12" s="107" customFormat="1" ht="25.5" customHeight="1">
      <c r="A241" s="260" t="s">
        <v>902</v>
      </c>
      <c r="B241" s="8" t="s">
        <v>353</v>
      </c>
      <c r="C241" s="8" t="s">
        <v>27</v>
      </c>
      <c r="D241" s="112">
        <f>VLOOKUP(A241,BKE!C744:H1149,5,0)</f>
        <v>2500</v>
      </c>
      <c r="E241" s="113">
        <v>60</v>
      </c>
      <c r="F241" s="111">
        <f t="shared" si="15"/>
        <v>150000</v>
      </c>
      <c r="G241" s="594">
        <f>'kho hang tuan'!E235+'kho hang tuan'!G235+'kho hang tuan'!I235+'kho hang tuan'!K235</f>
        <v>0</v>
      </c>
      <c r="H241" s="595">
        <f>'kho hang tuan'!F235+'kho hang tuan'!H235+'kho hang tuan'!J235+'kho hang tuan'!L235</f>
        <v>0</v>
      </c>
      <c r="I241" s="585">
        <f t="shared" si="13"/>
        <v>60</v>
      </c>
      <c r="J241" s="585">
        <f>F241+H241-L241</f>
        <v>150000</v>
      </c>
      <c r="K241" s="113"/>
      <c r="L241" s="111">
        <f t="shared" si="14"/>
        <v>0</v>
      </c>
    </row>
    <row r="242" spans="1:12" s="107" customFormat="1" ht="25.5" customHeight="1">
      <c r="A242" s="8" t="s">
        <v>880</v>
      </c>
      <c r="B242" s="8" t="s">
        <v>315</v>
      </c>
      <c r="C242" s="8" t="s">
        <v>27</v>
      </c>
      <c r="D242" s="112" t="str">
        <f>VLOOKUP(A242,BKE!C745:H1150,5,0)</f>
        <v>0</v>
      </c>
      <c r="E242" s="113"/>
      <c r="F242" s="111">
        <f t="shared" si="15"/>
        <v>0</v>
      </c>
      <c r="G242" s="594">
        <f>'kho hang tuan'!E236+'kho hang tuan'!G236+'kho hang tuan'!I236+'kho hang tuan'!K236</f>
        <v>0</v>
      </c>
      <c r="H242" s="595">
        <f>'kho hang tuan'!F236+'kho hang tuan'!H236+'kho hang tuan'!J236+'kho hang tuan'!L236</f>
        <v>0</v>
      </c>
      <c r="I242" s="585">
        <f t="shared" si="13"/>
        <v>0</v>
      </c>
      <c r="J242" s="585">
        <f t="shared" si="13"/>
        <v>0</v>
      </c>
      <c r="K242" s="113"/>
      <c r="L242" s="111">
        <f t="shared" si="14"/>
        <v>0</v>
      </c>
    </row>
    <row r="243" spans="1:12" s="107" customFormat="1" ht="25.5" customHeight="1">
      <c r="A243" s="8" t="s">
        <v>808</v>
      </c>
      <c r="B243" s="8" t="s">
        <v>316</v>
      </c>
      <c r="C243" s="8" t="s">
        <v>27</v>
      </c>
      <c r="D243" s="112">
        <v>4100</v>
      </c>
      <c r="E243" s="113"/>
      <c r="F243" s="111">
        <f t="shared" si="15"/>
        <v>0</v>
      </c>
      <c r="G243" s="594">
        <f>'kho hang tuan'!E237+'kho hang tuan'!G237+'kho hang tuan'!I237+'kho hang tuan'!K237</f>
        <v>0</v>
      </c>
      <c r="H243" s="595">
        <f>'kho hang tuan'!F237+'kho hang tuan'!H237+'kho hang tuan'!J237+'kho hang tuan'!L237</f>
        <v>0</v>
      </c>
      <c r="I243" s="585">
        <f t="shared" si="13"/>
        <v>0</v>
      </c>
      <c r="J243" s="585">
        <f t="shared" si="13"/>
        <v>0</v>
      </c>
      <c r="K243" s="113"/>
      <c r="L243" s="111">
        <f t="shared" si="14"/>
        <v>0</v>
      </c>
    </row>
    <row r="244" spans="1:12" s="107" customFormat="1" ht="25.5" customHeight="1">
      <c r="A244" s="8" t="s">
        <v>909</v>
      </c>
      <c r="B244" s="261" t="s">
        <v>912</v>
      </c>
      <c r="C244" s="8" t="s">
        <v>27</v>
      </c>
      <c r="D244" s="112">
        <f>VLOOKUP(A244,BKE!C742:H1147,5,0)</f>
        <v>3400</v>
      </c>
      <c r="E244" s="113">
        <v>60</v>
      </c>
      <c r="F244" s="111">
        <f t="shared" si="15"/>
        <v>204000</v>
      </c>
      <c r="G244" s="594">
        <f>'kho hang tuan'!E238+'kho hang tuan'!G238+'kho hang tuan'!I238+'kho hang tuan'!K238</f>
        <v>0</v>
      </c>
      <c r="H244" s="595">
        <f>'kho hang tuan'!F238+'kho hang tuan'!H238+'kho hang tuan'!J238+'kho hang tuan'!L238</f>
        <v>0</v>
      </c>
      <c r="I244" s="585">
        <f t="shared" si="13"/>
        <v>60</v>
      </c>
      <c r="J244" s="585">
        <f t="shared" si="13"/>
        <v>204000</v>
      </c>
      <c r="K244" s="113"/>
      <c r="L244" s="111">
        <f t="shared" si="14"/>
        <v>0</v>
      </c>
    </row>
    <row r="245" spans="1:12" s="107" customFormat="1" ht="25.5" customHeight="1">
      <c r="A245" s="8" t="s">
        <v>317</v>
      </c>
      <c r="B245" s="8" t="s">
        <v>318</v>
      </c>
      <c r="C245" s="8" t="s">
        <v>27</v>
      </c>
      <c r="D245" s="112">
        <v>150</v>
      </c>
      <c r="E245" s="113"/>
      <c r="F245" s="111">
        <f t="shared" si="15"/>
        <v>0</v>
      </c>
      <c r="G245" s="594">
        <f>'kho hang tuan'!E239+'kho hang tuan'!G239+'kho hang tuan'!I239+'kho hang tuan'!K239</f>
        <v>0</v>
      </c>
      <c r="H245" s="595">
        <f>'kho hang tuan'!F239+'kho hang tuan'!H239+'kho hang tuan'!J239+'kho hang tuan'!L239</f>
        <v>0</v>
      </c>
      <c r="I245" s="585">
        <f t="shared" ref="I245:J273" si="16">E245+G245-K245</f>
        <v>0</v>
      </c>
      <c r="J245" s="585">
        <f t="shared" si="16"/>
        <v>0</v>
      </c>
      <c r="K245" s="113"/>
      <c r="L245" s="111">
        <f t="shared" ref="L245:L273" si="17">K245*D245</f>
        <v>0</v>
      </c>
    </row>
    <row r="246" spans="1:12" s="107" customFormat="1" ht="25.5" customHeight="1">
      <c r="A246" s="8" t="s">
        <v>319</v>
      </c>
      <c r="B246" s="8" t="s">
        <v>320</v>
      </c>
      <c r="C246" s="8" t="s">
        <v>27</v>
      </c>
      <c r="D246" s="112">
        <v>150</v>
      </c>
      <c r="E246" s="113"/>
      <c r="F246" s="111">
        <f t="shared" si="15"/>
        <v>0</v>
      </c>
      <c r="G246" s="594">
        <f>'kho hang tuan'!E240+'kho hang tuan'!G240+'kho hang tuan'!I240+'kho hang tuan'!K240</f>
        <v>0</v>
      </c>
      <c r="H246" s="595">
        <f>'kho hang tuan'!F240+'kho hang tuan'!H240+'kho hang tuan'!J240+'kho hang tuan'!L240</f>
        <v>0</v>
      </c>
      <c r="I246" s="585">
        <f t="shared" si="16"/>
        <v>0</v>
      </c>
      <c r="J246" s="585">
        <f t="shared" si="16"/>
        <v>0</v>
      </c>
      <c r="K246" s="113"/>
      <c r="L246" s="111">
        <f t="shared" si="17"/>
        <v>0</v>
      </c>
    </row>
    <row r="247" spans="1:12" s="107" customFormat="1" ht="25.5" customHeight="1">
      <c r="A247" s="8" t="s">
        <v>321</v>
      </c>
      <c r="B247" s="8" t="s">
        <v>322</v>
      </c>
      <c r="C247" s="8" t="s">
        <v>27</v>
      </c>
      <c r="D247" s="112"/>
      <c r="E247" s="113"/>
      <c r="F247" s="111">
        <f t="shared" si="15"/>
        <v>0</v>
      </c>
      <c r="G247" s="594">
        <f>'kho hang tuan'!E241+'kho hang tuan'!G241+'kho hang tuan'!I241+'kho hang tuan'!K241</f>
        <v>0</v>
      </c>
      <c r="H247" s="595">
        <f>'kho hang tuan'!F241+'kho hang tuan'!H241+'kho hang tuan'!J241+'kho hang tuan'!L241</f>
        <v>0</v>
      </c>
      <c r="I247" s="585">
        <f t="shared" si="16"/>
        <v>0</v>
      </c>
      <c r="J247" s="585">
        <f t="shared" si="16"/>
        <v>0</v>
      </c>
      <c r="K247" s="113"/>
      <c r="L247" s="111">
        <f t="shared" si="17"/>
        <v>0</v>
      </c>
    </row>
    <row r="248" spans="1:12" s="107" customFormat="1" ht="25.5" customHeight="1">
      <c r="A248" s="8" t="s">
        <v>323</v>
      </c>
      <c r="B248" s="8" t="s">
        <v>324</v>
      </c>
      <c r="C248" s="8" t="s">
        <v>27</v>
      </c>
      <c r="D248" s="112"/>
      <c r="E248" s="113"/>
      <c r="F248" s="111">
        <f t="shared" si="15"/>
        <v>0</v>
      </c>
      <c r="G248" s="594">
        <f>'kho hang tuan'!E242+'kho hang tuan'!G242+'kho hang tuan'!I242+'kho hang tuan'!K242</f>
        <v>0</v>
      </c>
      <c r="H248" s="595">
        <f>'kho hang tuan'!F242+'kho hang tuan'!H242+'kho hang tuan'!J242+'kho hang tuan'!L242</f>
        <v>0</v>
      </c>
      <c r="I248" s="585">
        <f t="shared" si="16"/>
        <v>0</v>
      </c>
      <c r="J248" s="585">
        <f t="shared" si="16"/>
        <v>0</v>
      </c>
      <c r="K248" s="113"/>
      <c r="L248" s="111">
        <f t="shared" si="17"/>
        <v>0</v>
      </c>
    </row>
    <row r="249" spans="1:12" s="107" customFormat="1" ht="25.5" customHeight="1">
      <c r="A249" s="8" t="s">
        <v>325</v>
      </c>
      <c r="B249" s="8" t="s">
        <v>326</v>
      </c>
      <c r="C249" s="8" t="s">
        <v>27</v>
      </c>
      <c r="D249" s="112"/>
      <c r="E249" s="113"/>
      <c r="F249" s="111">
        <f t="shared" si="15"/>
        <v>0</v>
      </c>
      <c r="G249" s="594">
        <f>'kho hang tuan'!E243+'kho hang tuan'!G243+'kho hang tuan'!I243+'kho hang tuan'!K243</f>
        <v>0</v>
      </c>
      <c r="H249" s="595">
        <f>'kho hang tuan'!F243+'kho hang tuan'!H243+'kho hang tuan'!J243+'kho hang tuan'!L243</f>
        <v>0</v>
      </c>
      <c r="I249" s="585">
        <f t="shared" si="16"/>
        <v>0</v>
      </c>
      <c r="J249" s="585">
        <f t="shared" si="16"/>
        <v>0</v>
      </c>
      <c r="K249" s="113"/>
      <c r="L249" s="111">
        <f t="shared" si="17"/>
        <v>0</v>
      </c>
    </row>
    <row r="250" spans="1:12" s="107" customFormat="1" ht="25.5" customHeight="1">
      <c r="A250" s="8" t="s">
        <v>354</v>
      </c>
      <c r="B250" s="8" t="s">
        <v>355</v>
      </c>
      <c r="C250" s="8" t="s">
        <v>27</v>
      </c>
      <c r="D250" s="112"/>
      <c r="E250" s="113"/>
      <c r="F250" s="111">
        <f t="shared" si="15"/>
        <v>0</v>
      </c>
      <c r="G250" s="594">
        <f>'kho hang tuan'!E244+'kho hang tuan'!G244+'kho hang tuan'!I244+'kho hang tuan'!K244</f>
        <v>0</v>
      </c>
      <c r="H250" s="595">
        <f>'kho hang tuan'!F244+'kho hang tuan'!H244+'kho hang tuan'!J244+'kho hang tuan'!L244</f>
        <v>0</v>
      </c>
      <c r="I250" s="585">
        <f t="shared" si="16"/>
        <v>0</v>
      </c>
      <c r="J250" s="585">
        <f t="shared" si="16"/>
        <v>0</v>
      </c>
      <c r="K250" s="113"/>
      <c r="L250" s="111">
        <f t="shared" si="17"/>
        <v>0</v>
      </c>
    </row>
    <row r="251" spans="1:12" s="107" customFormat="1" ht="25.5" customHeight="1">
      <c r="A251" s="8" t="s">
        <v>356</v>
      </c>
      <c r="B251" s="8" t="s">
        <v>357</v>
      </c>
      <c r="C251" s="8" t="s">
        <v>27</v>
      </c>
      <c r="D251" s="112"/>
      <c r="E251" s="113"/>
      <c r="F251" s="111">
        <f t="shared" si="15"/>
        <v>0</v>
      </c>
      <c r="G251" s="594">
        <f>'kho hang tuan'!E245+'kho hang tuan'!G245+'kho hang tuan'!I245+'kho hang tuan'!K245</f>
        <v>0</v>
      </c>
      <c r="H251" s="595">
        <f>'kho hang tuan'!F245+'kho hang tuan'!H245+'kho hang tuan'!J245+'kho hang tuan'!L245</f>
        <v>0</v>
      </c>
      <c r="I251" s="585">
        <f t="shared" si="16"/>
        <v>0</v>
      </c>
      <c r="J251" s="585">
        <f t="shared" si="16"/>
        <v>0</v>
      </c>
      <c r="K251" s="113"/>
      <c r="L251" s="111">
        <f t="shared" si="17"/>
        <v>0</v>
      </c>
    </row>
    <row r="252" spans="1:12" s="107" customFormat="1" ht="25.5" customHeight="1">
      <c r="A252" s="8" t="s">
        <v>844</v>
      </c>
      <c r="B252" s="8" t="s">
        <v>358</v>
      </c>
      <c r="C252" s="8" t="s">
        <v>27</v>
      </c>
      <c r="D252" s="112">
        <v>1800</v>
      </c>
      <c r="E252" s="262"/>
      <c r="F252" s="111">
        <f t="shared" si="15"/>
        <v>0</v>
      </c>
      <c r="G252" s="594">
        <f>'kho hang tuan'!E246+'kho hang tuan'!G246+'kho hang tuan'!I246+'kho hang tuan'!K246</f>
        <v>0</v>
      </c>
      <c r="H252" s="595">
        <f>'kho hang tuan'!F246+'kho hang tuan'!H246+'kho hang tuan'!J246+'kho hang tuan'!L246</f>
        <v>0</v>
      </c>
      <c r="I252" s="585">
        <f t="shared" si="16"/>
        <v>0</v>
      </c>
      <c r="J252" s="585">
        <f t="shared" si="16"/>
        <v>0</v>
      </c>
      <c r="K252" s="262"/>
      <c r="L252" s="111">
        <f t="shared" si="17"/>
        <v>0</v>
      </c>
    </row>
    <row r="253" spans="1:12" s="107" customFormat="1" ht="25.5" customHeight="1">
      <c r="A253" s="8" t="s">
        <v>809</v>
      </c>
      <c r="B253" s="8" t="s">
        <v>359</v>
      </c>
      <c r="C253" s="8" t="s">
        <v>27</v>
      </c>
      <c r="D253" s="112">
        <f>VLOOKUP(A253,BKE!C756:H1160,5,0)</f>
        <v>200</v>
      </c>
      <c r="E253" s="113"/>
      <c r="F253" s="111">
        <f t="shared" si="15"/>
        <v>0</v>
      </c>
      <c r="G253" s="594">
        <f>'kho hang tuan'!E247+'kho hang tuan'!G247+'kho hang tuan'!I247+'kho hang tuan'!K247</f>
        <v>0</v>
      </c>
      <c r="H253" s="595">
        <f>'kho hang tuan'!F247+'kho hang tuan'!H247+'kho hang tuan'!J247+'kho hang tuan'!L247</f>
        <v>0</v>
      </c>
      <c r="I253" s="585">
        <f t="shared" si="16"/>
        <v>0</v>
      </c>
      <c r="J253" s="585">
        <f t="shared" si="16"/>
        <v>0</v>
      </c>
      <c r="K253" s="113"/>
      <c r="L253" s="111">
        <f t="shared" si="17"/>
        <v>0</v>
      </c>
    </row>
    <row r="254" spans="1:12" s="107" customFormat="1" ht="25.5" customHeight="1">
      <c r="A254" s="8" t="s">
        <v>850</v>
      </c>
      <c r="B254" s="8" t="s">
        <v>360</v>
      </c>
      <c r="C254" s="8" t="s">
        <v>27</v>
      </c>
      <c r="D254" s="112">
        <f>VLOOKUP(A254,BKE!C757:H1161,5,0)</f>
        <v>200</v>
      </c>
      <c r="E254" s="113"/>
      <c r="F254" s="111">
        <f t="shared" si="15"/>
        <v>0</v>
      </c>
      <c r="G254" s="594">
        <f>'kho hang tuan'!E248+'kho hang tuan'!G248+'kho hang tuan'!I248+'kho hang tuan'!K248</f>
        <v>0</v>
      </c>
      <c r="H254" s="595">
        <f>'kho hang tuan'!F248+'kho hang tuan'!H248+'kho hang tuan'!J248+'kho hang tuan'!L248</f>
        <v>0</v>
      </c>
      <c r="I254" s="585">
        <f t="shared" si="16"/>
        <v>0</v>
      </c>
      <c r="J254" s="585">
        <f t="shared" si="16"/>
        <v>0</v>
      </c>
      <c r="K254" s="113"/>
      <c r="L254" s="111">
        <f t="shared" si="17"/>
        <v>0</v>
      </c>
    </row>
    <row r="255" spans="1:12" s="107" customFormat="1" ht="25.5" customHeight="1">
      <c r="A255" s="8" t="s">
        <v>361</v>
      </c>
      <c r="B255" s="8" t="s">
        <v>362</v>
      </c>
      <c r="C255" s="8" t="s">
        <v>27</v>
      </c>
      <c r="D255" s="112"/>
      <c r="E255" s="113"/>
      <c r="F255" s="111">
        <f t="shared" si="15"/>
        <v>0</v>
      </c>
      <c r="G255" s="594">
        <f>'kho hang tuan'!E249+'kho hang tuan'!G249+'kho hang tuan'!I249+'kho hang tuan'!K249</f>
        <v>0</v>
      </c>
      <c r="H255" s="595">
        <f>'kho hang tuan'!F249+'kho hang tuan'!H249+'kho hang tuan'!J249+'kho hang tuan'!L249</f>
        <v>0</v>
      </c>
      <c r="I255" s="585">
        <f t="shared" si="16"/>
        <v>0</v>
      </c>
      <c r="J255" s="585">
        <f t="shared" si="16"/>
        <v>0</v>
      </c>
      <c r="K255" s="113"/>
      <c r="L255" s="111">
        <f t="shared" si="17"/>
        <v>0</v>
      </c>
    </row>
    <row r="256" spans="1:12" s="107" customFormat="1" ht="25.5" customHeight="1">
      <c r="A256" s="5" t="s">
        <v>202</v>
      </c>
      <c r="B256" s="8" t="s">
        <v>375</v>
      </c>
      <c r="C256" s="122" t="s">
        <v>27</v>
      </c>
      <c r="D256" s="112"/>
      <c r="E256" s="113"/>
      <c r="F256" s="111">
        <f t="shared" si="15"/>
        <v>0</v>
      </c>
      <c r="G256" s="594">
        <f>'kho hang tuan'!E250+'kho hang tuan'!G250+'kho hang tuan'!I250+'kho hang tuan'!K250</f>
        <v>0</v>
      </c>
      <c r="H256" s="595">
        <f>'kho hang tuan'!F250+'kho hang tuan'!H250+'kho hang tuan'!J250+'kho hang tuan'!L250</f>
        <v>0</v>
      </c>
      <c r="I256" s="585">
        <f t="shared" si="16"/>
        <v>0</v>
      </c>
      <c r="J256" s="585">
        <f t="shared" si="16"/>
        <v>0</v>
      </c>
      <c r="K256" s="113"/>
      <c r="L256" s="111">
        <f t="shared" si="17"/>
        <v>0</v>
      </c>
    </row>
    <row r="257" spans="1:12" s="107" customFormat="1" ht="25.5" customHeight="1">
      <c r="A257" s="5" t="s">
        <v>203</v>
      </c>
      <c r="B257" s="8" t="s">
        <v>311</v>
      </c>
      <c r="C257" s="122" t="s">
        <v>27</v>
      </c>
      <c r="D257" s="112" t="str">
        <f>VLOOKUP(A257,BKE!C760:H1164,5,0)</f>
        <v>0</v>
      </c>
      <c r="E257" s="113"/>
      <c r="F257" s="111">
        <f t="shared" si="15"/>
        <v>0</v>
      </c>
      <c r="G257" s="594">
        <f>'kho hang tuan'!E251+'kho hang tuan'!G251+'kho hang tuan'!I251+'kho hang tuan'!K251</f>
        <v>0</v>
      </c>
      <c r="H257" s="595">
        <f>'kho hang tuan'!F251+'kho hang tuan'!H251+'kho hang tuan'!J251+'kho hang tuan'!L251</f>
        <v>0</v>
      </c>
      <c r="I257" s="585">
        <f t="shared" si="16"/>
        <v>0</v>
      </c>
      <c r="J257" s="585">
        <f t="shared" si="16"/>
        <v>0</v>
      </c>
      <c r="K257" s="113"/>
      <c r="L257" s="111">
        <f t="shared" si="17"/>
        <v>0</v>
      </c>
    </row>
    <row r="258" spans="1:12" s="107" customFormat="1" ht="25.5" customHeight="1">
      <c r="A258" s="5" t="s">
        <v>981</v>
      </c>
      <c r="B258" s="8" t="s">
        <v>983</v>
      </c>
      <c r="C258" s="122" t="s">
        <v>27</v>
      </c>
      <c r="D258" s="112" t="str">
        <f>VLOOKUP(A258,BKE!C761:H1165,5,0)</f>
        <v>0</v>
      </c>
      <c r="E258" s="113"/>
      <c r="F258" s="111">
        <f t="shared" si="15"/>
        <v>0</v>
      </c>
      <c r="G258" s="594">
        <f>'kho hang tuan'!E252+'kho hang tuan'!G252+'kho hang tuan'!I252+'kho hang tuan'!K252</f>
        <v>0</v>
      </c>
      <c r="H258" s="595">
        <f>'kho hang tuan'!F252+'kho hang tuan'!H252+'kho hang tuan'!J252+'kho hang tuan'!L252</f>
        <v>0</v>
      </c>
      <c r="I258" s="585">
        <f t="shared" si="16"/>
        <v>0</v>
      </c>
      <c r="J258" s="585">
        <f t="shared" si="16"/>
        <v>0</v>
      </c>
      <c r="K258" s="113"/>
      <c r="L258" s="111">
        <f t="shared" si="17"/>
        <v>0</v>
      </c>
    </row>
    <row r="259" spans="1:12" s="107" customFormat="1" ht="25.5" customHeight="1">
      <c r="A259" s="5" t="s">
        <v>930</v>
      </c>
      <c r="B259" s="8" t="s">
        <v>626</v>
      </c>
      <c r="C259" s="122" t="s">
        <v>27</v>
      </c>
      <c r="D259" s="112">
        <f>VLOOKUP(A259,BKE!C761:H1165,5,0)</f>
        <v>416.06</v>
      </c>
      <c r="E259" s="113">
        <v>79</v>
      </c>
      <c r="F259" s="111">
        <f t="shared" si="15"/>
        <v>32868.74</v>
      </c>
      <c r="G259" s="594">
        <f>'kho hang tuan'!E253+'kho hang tuan'!G253+'kho hang tuan'!I253+'kho hang tuan'!K253</f>
        <v>0</v>
      </c>
      <c r="H259" s="595">
        <f>'kho hang tuan'!F253+'kho hang tuan'!H253+'kho hang tuan'!J253+'kho hang tuan'!L253</f>
        <v>0</v>
      </c>
      <c r="I259" s="585">
        <f t="shared" si="16"/>
        <v>79</v>
      </c>
      <c r="J259" s="585">
        <f t="shared" si="16"/>
        <v>32868.74</v>
      </c>
      <c r="K259" s="113"/>
      <c r="L259" s="111">
        <f t="shared" si="17"/>
        <v>0</v>
      </c>
    </row>
    <row r="260" spans="1:12" s="107" customFormat="1" ht="25.5" customHeight="1">
      <c r="A260" s="5" t="s">
        <v>931</v>
      </c>
      <c r="B260" s="8" t="s">
        <v>614</v>
      </c>
      <c r="C260" s="122" t="s">
        <v>27</v>
      </c>
      <c r="D260" s="112">
        <f>VLOOKUP(A260,BKE!C762:H1166,5,0)</f>
        <v>390</v>
      </c>
      <c r="E260" s="113"/>
      <c r="F260" s="111">
        <f t="shared" si="15"/>
        <v>0</v>
      </c>
      <c r="G260" s="594">
        <f>'kho hang tuan'!E254+'kho hang tuan'!G254+'kho hang tuan'!I254+'kho hang tuan'!K254</f>
        <v>0</v>
      </c>
      <c r="H260" s="595">
        <f>'kho hang tuan'!F254+'kho hang tuan'!H254+'kho hang tuan'!J254+'kho hang tuan'!L254</f>
        <v>0</v>
      </c>
      <c r="I260" s="585">
        <f t="shared" si="16"/>
        <v>0</v>
      </c>
      <c r="J260" s="585">
        <f t="shared" si="16"/>
        <v>0</v>
      </c>
      <c r="K260" s="113"/>
      <c r="L260" s="111">
        <f t="shared" si="17"/>
        <v>0</v>
      </c>
    </row>
    <row r="261" spans="1:12" s="107" customFormat="1" ht="25.5" customHeight="1">
      <c r="A261" s="5" t="s">
        <v>204</v>
      </c>
      <c r="B261" s="8" t="s">
        <v>701</v>
      </c>
      <c r="C261" s="122" t="s">
        <v>27</v>
      </c>
      <c r="D261" s="112">
        <v>0</v>
      </c>
      <c r="E261" s="113">
        <v>82</v>
      </c>
      <c r="F261" s="111">
        <f t="shared" si="15"/>
        <v>0</v>
      </c>
      <c r="G261" s="594">
        <f>'kho hang tuan'!E255+'kho hang tuan'!G255+'kho hang tuan'!I255+'kho hang tuan'!K255</f>
        <v>0</v>
      </c>
      <c r="H261" s="595">
        <f>'kho hang tuan'!F255+'kho hang tuan'!H255+'kho hang tuan'!J255+'kho hang tuan'!L255</f>
        <v>0</v>
      </c>
      <c r="I261" s="585">
        <f t="shared" si="16"/>
        <v>82</v>
      </c>
      <c r="J261" s="585">
        <f t="shared" si="16"/>
        <v>0</v>
      </c>
      <c r="K261" s="113"/>
      <c r="L261" s="111">
        <f t="shared" si="17"/>
        <v>0</v>
      </c>
    </row>
    <row r="262" spans="1:12" s="107" customFormat="1" ht="25.5" customHeight="1">
      <c r="A262" s="5" t="s">
        <v>205</v>
      </c>
      <c r="B262" s="8" t="s">
        <v>702</v>
      </c>
      <c r="C262" s="122" t="s">
        <v>27</v>
      </c>
      <c r="D262" s="112"/>
      <c r="E262" s="113"/>
      <c r="F262" s="111">
        <f t="shared" si="15"/>
        <v>0</v>
      </c>
      <c r="G262" s="594">
        <f>'kho hang tuan'!E256+'kho hang tuan'!G256+'kho hang tuan'!I256+'kho hang tuan'!K256</f>
        <v>0</v>
      </c>
      <c r="H262" s="595">
        <f>'kho hang tuan'!F256+'kho hang tuan'!H256+'kho hang tuan'!J256+'kho hang tuan'!L256</f>
        <v>0</v>
      </c>
      <c r="I262" s="585">
        <f t="shared" si="16"/>
        <v>0</v>
      </c>
      <c r="J262" s="585">
        <f t="shared" si="16"/>
        <v>0</v>
      </c>
      <c r="K262" s="113"/>
      <c r="L262" s="111">
        <f t="shared" si="17"/>
        <v>0</v>
      </c>
    </row>
    <row r="263" spans="1:12" s="107" customFormat="1" ht="25.5" customHeight="1">
      <c r="A263" s="5" t="s">
        <v>920</v>
      </c>
      <c r="B263" s="8" t="s">
        <v>703</v>
      </c>
      <c r="C263" s="122" t="s">
        <v>27</v>
      </c>
      <c r="D263" s="112">
        <f>VLOOKUP(A263,BKE!C761:H1165,5,0)</f>
        <v>390</v>
      </c>
      <c r="E263" s="113">
        <v>111</v>
      </c>
      <c r="F263" s="111">
        <f t="shared" si="15"/>
        <v>43290</v>
      </c>
      <c r="G263" s="594">
        <f>'kho hang tuan'!E257+'kho hang tuan'!G257+'kho hang tuan'!I257+'kho hang tuan'!K257</f>
        <v>0</v>
      </c>
      <c r="H263" s="595">
        <f>'kho hang tuan'!F257+'kho hang tuan'!H257+'kho hang tuan'!J257+'kho hang tuan'!L257</f>
        <v>0</v>
      </c>
      <c r="I263" s="585">
        <f t="shared" si="16"/>
        <v>111</v>
      </c>
      <c r="J263" s="585">
        <f t="shared" si="16"/>
        <v>43290</v>
      </c>
      <c r="K263" s="113"/>
      <c r="L263" s="111">
        <f t="shared" si="17"/>
        <v>0</v>
      </c>
    </row>
    <row r="264" spans="1:12" s="107" customFormat="1" ht="25.5" customHeight="1">
      <c r="A264" s="5" t="s">
        <v>921</v>
      </c>
      <c r="B264" s="8" t="s">
        <v>615</v>
      </c>
      <c r="C264" s="122" t="s">
        <v>27</v>
      </c>
      <c r="D264" s="112">
        <f>VLOOKUP(A264,BKE!C762:H1166,5,0)</f>
        <v>390</v>
      </c>
      <c r="E264" s="113">
        <v>16</v>
      </c>
      <c r="F264" s="111">
        <f t="shared" si="15"/>
        <v>6240</v>
      </c>
      <c r="G264" s="594">
        <f>'kho hang tuan'!E258+'kho hang tuan'!G258+'kho hang tuan'!I258+'kho hang tuan'!K258</f>
        <v>0</v>
      </c>
      <c r="H264" s="595">
        <f>'kho hang tuan'!F258+'kho hang tuan'!H258+'kho hang tuan'!J258+'kho hang tuan'!L258</f>
        <v>0</v>
      </c>
      <c r="I264" s="585">
        <f t="shared" si="16"/>
        <v>16</v>
      </c>
      <c r="J264" s="585">
        <f t="shared" si="16"/>
        <v>6240</v>
      </c>
      <c r="K264" s="113"/>
      <c r="L264" s="111">
        <f t="shared" si="17"/>
        <v>0</v>
      </c>
    </row>
    <row r="265" spans="1:12" s="107" customFormat="1" ht="25.5" customHeight="1">
      <c r="A265" s="5" t="s">
        <v>936</v>
      </c>
      <c r="B265" s="8" t="s">
        <v>704</v>
      </c>
      <c r="C265" s="122" t="s">
        <v>27</v>
      </c>
      <c r="D265" s="112">
        <f>VLOOKUP(A265,BKE!C763:H1167,5,0)</f>
        <v>390</v>
      </c>
      <c r="E265" s="113">
        <v>41</v>
      </c>
      <c r="F265" s="111">
        <f t="shared" si="15"/>
        <v>15990</v>
      </c>
      <c r="G265" s="594">
        <f>'kho hang tuan'!E259+'kho hang tuan'!G259+'kho hang tuan'!I259+'kho hang tuan'!K259</f>
        <v>0</v>
      </c>
      <c r="H265" s="595">
        <f>'kho hang tuan'!F259+'kho hang tuan'!H259+'kho hang tuan'!J259+'kho hang tuan'!L259</f>
        <v>0</v>
      </c>
      <c r="I265" s="585">
        <f t="shared" si="16"/>
        <v>41</v>
      </c>
      <c r="J265" s="585">
        <f t="shared" si="16"/>
        <v>15990</v>
      </c>
      <c r="K265" s="113"/>
      <c r="L265" s="111">
        <f t="shared" si="17"/>
        <v>0</v>
      </c>
    </row>
    <row r="266" spans="1:12" s="107" customFormat="1" ht="25.5" customHeight="1">
      <c r="A266" s="5" t="s">
        <v>941</v>
      </c>
      <c r="B266" s="8" t="s">
        <v>705</v>
      </c>
      <c r="C266" s="122" t="s">
        <v>27</v>
      </c>
      <c r="D266" s="112">
        <v>739.53</v>
      </c>
      <c r="E266" s="113">
        <v>74</v>
      </c>
      <c r="F266" s="111">
        <f t="shared" si="15"/>
        <v>54725.22</v>
      </c>
      <c r="G266" s="594">
        <f>'kho hang tuan'!E260+'kho hang tuan'!G260+'kho hang tuan'!I260+'kho hang tuan'!K260</f>
        <v>0</v>
      </c>
      <c r="H266" s="595">
        <f>'kho hang tuan'!F260+'kho hang tuan'!H260+'kho hang tuan'!J260+'kho hang tuan'!L260</f>
        <v>0</v>
      </c>
      <c r="I266" s="585">
        <f t="shared" si="16"/>
        <v>74</v>
      </c>
      <c r="J266" s="585">
        <f t="shared" si="16"/>
        <v>54725.22</v>
      </c>
      <c r="K266" s="113"/>
      <c r="L266" s="111">
        <f t="shared" si="17"/>
        <v>0</v>
      </c>
    </row>
    <row r="267" spans="1:12" s="107" customFormat="1" ht="25.5" customHeight="1">
      <c r="A267" s="5" t="s">
        <v>706</v>
      </c>
      <c r="B267" s="8" t="s">
        <v>707</v>
      </c>
      <c r="C267" s="122" t="s">
        <v>27</v>
      </c>
      <c r="D267" s="112">
        <v>791.42</v>
      </c>
      <c r="E267" s="113"/>
      <c r="F267" s="111">
        <f t="shared" si="15"/>
        <v>0</v>
      </c>
      <c r="G267" s="594">
        <f>'kho hang tuan'!E261+'kho hang tuan'!G261+'kho hang tuan'!I261+'kho hang tuan'!K261</f>
        <v>0</v>
      </c>
      <c r="H267" s="595">
        <f>'kho hang tuan'!F261+'kho hang tuan'!H261+'kho hang tuan'!J261+'kho hang tuan'!L261</f>
        <v>0</v>
      </c>
      <c r="I267" s="585">
        <f t="shared" si="16"/>
        <v>0</v>
      </c>
      <c r="J267" s="585">
        <f t="shared" si="16"/>
        <v>0</v>
      </c>
      <c r="K267" s="113"/>
      <c r="L267" s="111">
        <f t="shared" si="17"/>
        <v>0</v>
      </c>
    </row>
    <row r="268" spans="1:12" s="107" customFormat="1" ht="25.5" customHeight="1">
      <c r="A268" s="5" t="s">
        <v>940</v>
      </c>
      <c r="B268" s="8" t="s">
        <v>708</v>
      </c>
      <c r="C268" s="122" t="s">
        <v>27</v>
      </c>
      <c r="D268" s="112" t="str">
        <f>VLOOKUP(A268,BKE!C762:H1166,5,0)</f>
        <v>0</v>
      </c>
      <c r="E268" s="113"/>
      <c r="F268" s="111">
        <f t="shared" si="15"/>
        <v>0</v>
      </c>
      <c r="G268" s="594">
        <f>'kho hang tuan'!E262+'kho hang tuan'!G262+'kho hang tuan'!I262+'kho hang tuan'!K262</f>
        <v>0</v>
      </c>
      <c r="H268" s="595">
        <f>'kho hang tuan'!F262+'kho hang tuan'!H262+'kho hang tuan'!J262+'kho hang tuan'!L262</f>
        <v>0</v>
      </c>
      <c r="I268" s="585">
        <f t="shared" si="16"/>
        <v>0</v>
      </c>
      <c r="J268" s="585">
        <f t="shared" si="16"/>
        <v>0</v>
      </c>
      <c r="K268" s="113"/>
      <c r="L268" s="111">
        <f t="shared" si="17"/>
        <v>0</v>
      </c>
    </row>
    <row r="269" spans="1:12" s="107" customFormat="1" ht="25.5" customHeight="1">
      <c r="A269" s="5" t="s">
        <v>649</v>
      </c>
      <c r="B269" s="8" t="s">
        <v>709</v>
      </c>
      <c r="C269" s="122" t="s">
        <v>27</v>
      </c>
      <c r="D269" s="112">
        <v>793.98</v>
      </c>
      <c r="E269" s="113"/>
      <c r="F269" s="111">
        <f t="shared" si="15"/>
        <v>0</v>
      </c>
      <c r="G269" s="594">
        <f>'kho hang tuan'!E263+'kho hang tuan'!G263+'kho hang tuan'!I263+'kho hang tuan'!K263</f>
        <v>0</v>
      </c>
      <c r="H269" s="595">
        <f>'kho hang tuan'!F263+'kho hang tuan'!H263+'kho hang tuan'!J263+'kho hang tuan'!L263</f>
        <v>0</v>
      </c>
      <c r="I269" s="585">
        <f t="shared" si="16"/>
        <v>0</v>
      </c>
      <c r="J269" s="585">
        <f t="shared" si="16"/>
        <v>0</v>
      </c>
      <c r="K269" s="113"/>
      <c r="L269" s="111">
        <f t="shared" si="17"/>
        <v>0</v>
      </c>
    </row>
    <row r="270" spans="1:12" s="107" customFormat="1" ht="25.5" customHeight="1">
      <c r="A270" s="5" t="s">
        <v>309</v>
      </c>
      <c r="B270" s="8" t="s">
        <v>310</v>
      </c>
      <c r="C270" s="122" t="s">
        <v>27</v>
      </c>
      <c r="D270" s="112">
        <v>50</v>
      </c>
      <c r="E270" s="113"/>
      <c r="F270" s="111">
        <f t="shared" si="15"/>
        <v>0</v>
      </c>
      <c r="G270" s="594">
        <f>'kho hang tuan'!E264+'kho hang tuan'!G264+'kho hang tuan'!I264+'kho hang tuan'!K264</f>
        <v>0</v>
      </c>
      <c r="H270" s="595">
        <f>'kho hang tuan'!F264+'kho hang tuan'!H264+'kho hang tuan'!J264+'kho hang tuan'!L264</f>
        <v>0</v>
      </c>
      <c r="I270" s="585">
        <f t="shared" si="16"/>
        <v>0</v>
      </c>
      <c r="J270" s="585">
        <f t="shared" si="16"/>
        <v>0</v>
      </c>
      <c r="K270" s="113"/>
      <c r="L270" s="111">
        <f t="shared" si="17"/>
        <v>0</v>
      </c>
    </row>
    <row r="271" spans="1:12" s="107" customFormat="1" ht="25.5" customHeight="1">
      <c r="A271" s="8" t="s">
        <v>853</v>
      </c>
      <c r="B271" s="8" t="s">
        <v>374</v>
      </c>
      <c r="C271" s="8" t="s">
        <v>27</v>
      </c>
      <c r="D271" s="112">
        <f>VLOOKUP(A271,BKE!C774:H1177,5,0)</f>
        <v>659.98</v>
      </c>
      <c r="E271" s="113">
        <v>50</v>
      </c>
      <c r="F271" s="111">
        <f t="shared" si="15"/>
        <v>32999</v>
      </c>
      <c r="G271" s="594">
        <f>'kho hang tuan'!E265+'kho hang tuan'!G265+'kho hang tuan'!I265+'kho hang tuan'!K265</f>
        <v>0</v>
      </c>
      <c r="H271" s="595">
        <f>'kho hang tuan'!F265+'kho hang tuan'!H265+'kho hang tuan'!J265+'kho hang tuan'!L265</f>
        <v>0</v>
      </c>
      <c r="I271" s="585">
        <f t="shared" si="16"/>
        <v>50</v>
      </c>
      <c r="J271" s="585">
        <f t="shared" si="16"/>
        <v>32999</v>
      </c>
      <c r="K271" s="113"/>
      <c r="L271" s="111">
        <f t="shared" si="17"/>
        <v>0</v>
      </c>
    </row>
    <row r="272" spans="1:12" s="107" customFormat="1" ht="25.5" customHeight="1">
      <c r="A272" s="8" t="s">
        <v>376</v>
      </c>
      <c r="B272" s="8" t="s">
        <v>377</v>
      </c>
      <c r="C272" s="8" t="s">
        <v>27</v>
      </c>
      <c r="D272" s="112">
        <v>800</v>
      </c>
      <c r="E272" s="113"/>
      <c r="F272" s="111">
        <f t="shared" si="15"/>
        <v>0</v>
      </c>
      <c r="G272" s="594">
        <f>'kho hang tuan'!E266+'kho hang tuan'!G266+'kho hang tuan'!I266+'kho hang tuan'!K266</f>
        <v>0</v>
      </c>
      <c r="H272" s="595">
        <f>'kho hang tuan'!F266+'kho hang tuan'!H266+'kho hang tuan'!J266+'kho hang tuan'!L266</f>
        <v>0</v>
      </c>
      <c r="I272" s="585">
        <f t="shared" si="16"/>
        <v>0</v>
      </c>
      <c r="J272" s="585">
        <f t="shared" si="16"/>
        <v>0</v>
      </c>
      <c r="K272" s="113"/>
      <c r="L272" s="111">
        <f t="shared" si="17"/>
        <v>0</v>
      </c>
    </row>
    <row r="273" spans="1:12" s="107" customFormat="1" ht="25.5" customHeight="1">
      <c r="A273" s="8" t="s">
        <v>571</v>
      </c>
      <c r="B273" s="8" t="s">
        <v>572</v>
      </c>
      <c r="C273" s="8" t="s">
        <v>27</v>
      </c>
      <c r="D273" s="112"/>
      <c r="E273" s="262"/>
      <c r="F273" s="111">
        <f t="shared" si="15"/>
        <v>0</v>
      </c>
      <c r="G273" s="594">
        <f>'kho hang tuan'!E267+'kho hang tuan'!G267+'kho hang tuan'!I267+'kho hang tuan'!K267</f>
        <v>0</v>
      </c>
      <c r="H273" s="595">
        <f>'kho hang tuan'!F267+'kho hang tuan'!H267+'kho hang tuan'!J267+'kho hang tuan'!L267</f>
        <v>0</v>
      </c>
      <c r="I273" s="585">
        <f t="shared" si="16"/>
        <v>0</v>
      </c>
      <c r="J273" s="585">
        <f t="shared" si="16"/>
        <v>0</v>
      </c>
      <c r="K273" s="262"/>
      <c r="L273" s="111">
        <f t="shared" si="17"/>
        <v>0</v>
      </c>
    </row>
    <row r="274" spans="1:12" s="230" customFormat="1" ht="25.5" customHeight="1">
      <c r="A274" s="596"/>
      <c r="B274" s="596" t="s">
        <v>474</v>
      </c>
      <c r="C274" s="596"/>
      <c r="D274" s="112"/>
      <c r="E274" s="594"/>
      <c r="F274" s="595">
        <f>SUM(F143:F273)</f>
        <v>4962555.2408333337</v>
      </c>
      <c r="G274" s="594">
        <f>'kho hang tuan'!E268+'kho hang tuan'!G268+'kho hang tuan'!I268+'kho hang tuan'!K268</f>
        <v>0</v>
      </c>
      <c r="H274" s="595">
        <f>'kho hang tuan'!F268+'kho hang tuan'!H268+'kho hang tuan'!J268+'kho hang tuan'!L268</f>
        <v>0</v>
      </c>
      <c r="I274" s="577"/>
      <c r="J274" s="578">
        <f>SUM(J143:J273)</f>
        <v>4987555.2408333337</v>
      </c>
      <c r="K274" s="228"/>
      <c r="L274" s="229">
        <f>SUM(L143:L273)</f>
        <v>0</v>
      </c>
    </row>
    <row r="275" spans="1:12" s="107" customFormat="1" ht="25.5" customHeight="1">
      <c r="A275" s="117"/>
      <c r="B275" s="118" t="s">
        <v>730</v>
      </c>
      <c r="C275" s="117"/>
      <c r="D275" s="117"/>
      <c r="E275" s="117"/>
      <c r="F275" s="117"/>
      <c r="G275" s="594">
        <f>'kho hang tuan'!E269+'kho hang tuan'!G269+'kho hang tuan'!I269+'kho hang tuan'!K269</f>
        <v>0</v>
      </c>
      <c r="H275" s="595">
        <f>'kho hang tuan'!F269+'kho hang tuan'!H269+'kho hang tuan'!J269+'kho hang tuan'!L269</f>
        <v>0</v>
      </c>
      <c r="I275" s="586"/>
      <c r="J275" s="586"/>
      <c r="K275" s="117"/>
      <c r="L275" s="117"/>
    </row>
    <row r="276" spans="1:12" s="107" customFormat="1" ht="25.5" customHeight="1">
      <c r="A276" s="5" t="s">
        <v>307</v>
      </c>
      <c r="B276" s="8" t="s">
        <v>308</v>
      </c>
      <c r="C276" s="122" t="s">
        <v>27</v>
      </c>
      <c r="D276" s="112"/>
      <c r="E276" s="113"/>
      <c r="F276" s="111">
        <f>E276*D276</f>
        <v>0</v>
      </c>
      <c r="G276" s="594">
        <f>'kho hang tuan'!E270+'kho hang tuan'!G270+'kho hang tuan'!I270+'kho hang tuan'!K270</f>
        <v>0</v>
      </c>
      <c r="H276" s="595">
        <f>'kho hang tuan'!F270+'kho hang tuan'!H270+'kho hang tuan'!J270+'kho hang tuan'!L270</f>
        <v>0</v>
      </c>
      <c r="I276" s="585">
        <f t="shared" ref="I276:J280" si="18">E276+G276-K276</f>
        <v>0</v>
      </c>
      <c r="J276" s="585">
        <f t="shared" si="18"/>
        <v>0</v>
      </c>
      <c r="K276" s="113"/>
      <c r="L276" s="111">
        <f>K276*D276</f>
        <v>0</v>
      </c>
    </row>
    <row r="277" spans="1:12" s="107" customFormat="1" ht="25.5" customHeight="1">
      <c r="A277" s="5" t="s">
        <v>659</v>
      </c>
      <c r="B277" s="8" t="s">
        <v>660</v>
      </c>
      <c r="C277" s="122" t="s">
        <v>27</v>
      </c>
      <c r="D277" s="112"/>
      <c r="E277" s="113"/>
      <c r="F277" s="111">
        <f>E277*D277</f>
        <v>0</v>
      </c>
      <c r="G277" s="594">
        <f>'kho hang tuan'!E271+'kho hang tuan'!G271+'kho hang tuan'!I271+'kho hang tuan'!K271</f>
        <v>0</v>
      </c>
      <c r="H277" s="595">
        <f>'kho hang tuan'!F271+'kho hang tuan'!H271+'kho hang tuan'!J271+'kho hang tuan'!L271</f>
        <v>0</v>
      </c>
      <c r="I277" s="585">
        <f t="shared" si="18"/>
        <v>0</v>
      </c>
      <c r="J277" s="585">
        <f t="shared" si="18"/>
        <v>0</v>
      </c>
      <c r="K277" s="113"/>
      <c r="L277" s="111">
        <f>K277*D277</f>
        <v>0</v>
      </c>
    </row>
    <row r="278" spans="1:12" s="107" customFormat="1" ht="25.5" customHeight="1">
      <c r="A278" s="5" t="s">
        <v>296</v>
      </c>
      <c r="B278" s="8" t="s">
        <v>297</v>
      </c>
      <c r="C278" s="122" t="s">
        <v>298</v>
      </c>
      <c r="D278" s="112" t="str">
        <f>VLOOKUP(A278,BKE!C648:H1058,5,0)</f>
        <v>0</v>
      </c>
      <c r="E278" s="113"/>
      <c r="F278" s="111">
        <f>E278*D278</f>
        <v>0</v>
      </c>
      <c r="G278" s="594">
        <f>'kho hang tuan'!E272+'kho hang tuan'!G272+'kho hang tuan'!I272+'kho hang tuan'!K272</f>
        <v>0</v>
      </c>
      <c r="H278" s="595">
        <f>'kho hang tuan'!F272+'kho hang tuan'!H272+'kho hang tuan'!J272+'kho hang tuan'!L272</f>
        <v>0</v>
      </c>
      <c r="I278" s="585">
        <f t="shared" si="18"/>
        <v>0</v>
      </c>
      <c r="J278" s="585">
        <f t="shared" si="18"/>
        <v>0</v>
      </c>
      <c r="K278" s="113"/>
      <c r="L278" s="111">
        <f>K278*D278</f>
        <v>0</v>
      </c>
    </row>
    <row r="279" spans="1:12" s="107" customFormat="1" ht="25.5" customHeight="1">
      <c r="A279" s="5" t="s">
        <v>684</v>
      </c>
      <c r="B279" s="8" t="s">
        <v>685</v>
      </c>
      <c r="C279" s="122" t="s">
        <v>298</v>
      </c>
      <c r="D279" s="112">
        <v>2979.13</v>
      </c>
      <c r="E279" s="113"/>
      <c r="F279" s="111">
        <f>E279*D279</f>
        <v>0</v>
      </c>
      <c r="G279" s="594">
        <f>'kho hang tuan'!E273+'kho hang tuan'!G273+'kho hang tuan'!I273+'kho hang tuan'!K273</f>
        <v>0</v>
      </c>
      <c r="H279" s="595">
        <f>'kho hang tuan'!F273+'kho hang tuan'!H273+'kho hang tuan'!J273+'kho hang tuan'!L273</f>
        <v>0</v>
      </c>
      <c r="I279" s="585">
        <f t="shared" si="18"/>
        <v>0</v>
      </c>
      <c r="J279" s="585">
        <f t="shared" si="18"/>
        <v>0</v>
      </c>
      <c r="K279" s="113"/>
      <c r="L279" s="111">
        <f>K279*D279</f>
        <v>0</v>
      </c>
    </row>
    <row r="280" spans="1:12" s="107" customFormat="1" ht="25.5" customHeight="1">
      <c r="A280" s="8" t="s">
        <v>884</v>
      </c>
      <c r="B280" s="8" t="s">
        <v>299</v>
      </c>
      <c r="C280" s="8" t="s">
        <v>8</v>
      </c>
      <c r="D280" s="112" t="str">
        <f>VLOOKUP(A280,BKE!C650:H1060,5,0)</f>
        <v>0</v>
      </c>
      <c r="E280" s="113"/>
      <c r="F280" s="111">
        <f>E280*D280</f>
        <v>0</v>
      </c>
      <c r="G280" s="594">
        <f>'kho hang tuan'!E274+'kho hang tuan'!G274+'kho hang tuan'!I274+'kho hang tuan'!K274</f>
        <v>0</v>
      </c>
      <c r="H280" s="595">
        <f>'kho hang tuan'!F274+'kho hang tuan'!H274+'kho hang tuan'!J274+'kho hang tuan'!L274</f>
        <v>0</v>
      </c>
      <c r="I280" s="585">
        <f t="shared" si="18"/>
        <v>0</v>
      </c>
      <c r="J280" s="585">
        <f t="shared" si="18"/>
        <v>0</v>
      </c>
      <c r="K280" s="113"/>
      <c r="L280" s="111">
        <f>K280*D280</f>
        <v>0</v>
      </c>
    </row>
    <row r="281" spans="1:12" s="230" customFormat="1" ht="25.5" customHeight="1">
      <c r="A281" s="596"/>
      <c r="B281" s="596" t="s">
        <v>474</v>
      </c>
      <c r="C281" s="596"/>
      <c r="D281" s="112"/>
      <c r="E281" s="594"/>
      <c r="F281" s="595">
        <f>SUM(F276:F280)</f>
        <v>0</v>
      </c>
      <c r="G281" s="594">
        <f>'kho hang tuan'!E275+'kho hang tuan'!G275+'kho hang tuan'!I275+'kho hang tuan'!K275</f>
        <v>0</v>
      </c>
      <c r="H281" s="595">
        <f>'kho hang tuan'!F275+'kho hang tuan'!H275+'kho hang tuan'!J275+'kho hang tuan'!L275</f>
        <v>0</v>
      </c>
      <c r="I281" s="577"/>
      <c r="J281" s="578">
        <f>SUM(J276:J280)</f>
        <v>0</v>
      </c>
      <c r="K281" s="228"/>
      <c r="L281" s="229">
        <f>SUM(L276:L280)</f>
        <v>0</v>
      </c>
    </row>
    <row r="282" spans="1:12" s="107" customFormat="1" ht="25.5" customHeight="1">
      <c r="A282" s="117"/>
      <c r="B282" s="118" t="s">
        <v>729</v>
      </c>
      <c r="C282" s="117"/>
      <c r="D282" s="117"/>
      <c r="E282" s="117"/>
      <c r="F282" s="117"/>
      <c r="G282" s="594">
        <f>'kho hang tuan'!E276+'kho hang tuan'!G276+'kho hang tuan'!I276+'kho hang tuan'!K276</f>
        <v>0</v>
      </c>
      <c r="H282" s="595">
        <f>'kho hang tuan'!F276+'kho hang tuan'!H276+'kho hang tuan'!J276+'kho hang tuan'!L276</f>
        <v>0</v>
      </c>
      <c r="I282" s="586"/>
      <c r="J282" s="586"/>
      <c r="K282" s="117"/>
      <c r="L282" s="117"/>
    </row>
    <row r="283" spans="1:12" s="107" customFormat="1" ht="25.5" customHeight="1">
      <c r="A283" s="5" t="s">
        <v>650</v>
      </c>
      <c r="B283" s="8" t="s">
        <v>627</v>
      </c>
      <c r="C283" s="8" t="s">
        <v>27</v>
      </c>
      <c r="D283" s="112">
        <f>VLOOKUP(A283,BKE!C646:H1056,5,0)</f>
        <v>5500</v>
      </c>
      <c r="E283" s="113">
        <v>10</v>
      </c>
      <c r="F283" s="111">
        <f>E283*D283</f>
        <v>55000</v>
      </c>
      <c r="G283" s="594">
        <f>'kho hang tuan'!E277+'kho hang tuan'!G277+'kho hang tuan'!I277+'kho hang tuan'!K277</f>
        <v>0</v>
      </c>
      <c r="H283" s="595">
        <f>'kho hang tuan'!F277+'kho hang tuan'!H277+'kho hang tuan'!J277+'kho hang tuan'!L277</f>
        <v>0</v>
      </c>
      <c r="I283" s="585">
        <f t="shared" ref="I283:J301" si="19">E283+G283-K283</f>
        <v>10</v>
      </c>
      <c r="J283" s="585">
        <f t="shared" si="19"/>
        <v>55000</v>
      </c>
      <c r="K283" s="113"/>
      <c r="L283" s="111">
        <f t="shared" ref="L283:L301" si="20">K283*D283</f>
        <v>0</v>
      </c>
    </row>
    <row r="284" spans="1:12" s="107" customFormat="1" ht="25.5" customHeight="1">
      <c r="A284" s="5" t="s">
        <v>710</v>
      </c>
      <c r="B284" s="8" t="s">
        <v>712</v>
      </c>
      <c r="C284" s="8" t="s">
        <v>27</v>
      </c>
      <c r="D284" s="112">
        <f>VLOOKUP(A284,BKE!C647:H1057,5,0)</f>
        <v>3525.1666666666665</v>
      </c>
      <c r="E284" s="113">
        <v>12</v>
      </c>
      <c r="F284" s="111">
        <f t="shared" ref="F284:F301" si="21">E284*D284</f>
        <v>42302</v>
      </c>
      <c r="G284" s="594">
        <f>'kho hang tuan'!E278+'kho hang tuan'!G278+'kho hang tuan'!I278+'kho hang tuan'!K278</f>
        <v>0</v>
      </c>
      <c r="H284" s="595">
        <f>'kho hang tuan'!F278+'kho hang tuan'!H278+'kho hang tuan'!J278+'kho hang tuan'!L278</f>
        <v>0</v>
      </c>
      <c r="I284" s="585">
        <f t="shared" si="19"/>
        <v>12</v>
      </c>
      <c r="J284" s="585">
        <f t="shared" si="19"/>
        <v>42302</v>
      </c>
      <c r="K284" s="113"/>
      <c r="L284" s="111">
        <f t="shared" si="20"/>
        <v>0</v>
      </c>
    </row>
    <row r="285" spans="1:12" s="107" customFormat="1" ht="25.5" customHeight="1">
      <c r="A285" s="5" t="s">
        <v>711</v>
      </c>
      <c r="B285" s="8" t="s">
        <v>713</v>
      </c>
      <c r="C285" s="8" t="s">
        <v>463</v>
      </c>
      <c r="D285" s="112">
        <v>12000</v>
      </c>
      <c r="E285" s="113">
        <v>2</v>
      </c>
      <c r="F285" s="111">
        <f t="shared" si="21"/>
        <v>24000</v>
      </c>
      <c r="G285" s="594">
        <f>'kho hang tuan'!E279+'kho hang tuan'!G279+'kho hang tuan'!I279+'kho hang tuan'!K279</f>
        <v>0</v>
      </c>
      <c r="H285" s="595">
        <f>'kho hang tuan'!F279+'kho hang tuan'!H279+'kho hang tuan'!J279+'kho hang tuan'!L279</f>
        <v>0</v>
      </c>
      <c r="I285" s="585">
        <f t="shared" si="19"/>
        <v>2</v>
      </c>
      <c r="J285" s="585">
        <f t="shared" si="19"/>
        <v>24000</v>
      </c>
      <c r="K285" s="113"/>
      <c r="L285" s="111">
        <f t="shared" si="20"/>
        <v>0</v>
      </c>
    </row>
    <row r="286" spans="1:12" s="107" customFormat="1" ht="25.5" customHeight="1">
      <c r="A286" s="5" t="s">
        <v>664</v>
      </c>
      <c r="B286" s="8" t="s">
        <v>665</v>
      </c>
      <c r="C286" s="8" t="s">
        <v>463</v>
      </c>
      <c r="D286" s="112" t="str">
        <f>VLOOKUP(A286,BKE!C649:H1059,5,0)</f>
        <v>0</v>
      </c>
      <c r="E286" s="113"/>
      <c r="F286" s="111">
        <f t="shared" si="21"/>
        <v>0</v>
      </c>
      <c r="G286" s="594">
        <f>'kho hang tuan'!E280+'kho hang tuan'!G280+'kho hang tuan'!I280+'kho hang tuan'!K280</f>
        <v>0</v>
      </c>
      <c r="H286" s="595">
        <f>'kho hang tuan'!F280+'kho hang tuan'!H280+'kho hang tuan'!J280+'kho hang tuan'!L280</f>
        <v>0</v>
      </c>
      <c r="I286" s="585">
        <f t="shared" si="19"/>
        <v>0</v>
      </c>
      <c r="J286" s="585">
        <f t="shared" si="19"/>
        <v>0</v>
      </c>
      <c r="K286" s="113"/>
      <c r="L286" s="111">
        <f t="shared" si="20"/>
        <v>0</v>
      </c>
    </row>
    <row r="287" spans="1:12" s="107" customFormat="1" ht="25.5" customHeight="1">
      <c r="A287" s="5" t="s">
        <v>714</v>
      </c>
      <c r="B287" s="8" t="s">
        <v>716</v>
      </c>
      <c r="C287" s="8" t="s">
        <v>99</v>
      </c>
      <c r="D287" s="112">
        <f>VLOOKUP(A287,BKE!C650:H1060,5,0)</f>
        <v>3000</v>
      </c>
      <c r="E287" s="113">
        <v>6</v>
      </c>
      <c r="F287" s="111">
        <f t="shared" si="21"/>
        <v>18000</v>
      </c>
      <c r="G287" s="594">
        <f>'kho hang tuan'!E281+'kho hang tuan'!G281+'kho hang tuan'!I281+'kho hang tuan'!K281</f>
        <v>0</v>
      </c>
      <c r="H287" s="595">
        <f>'kho hang tuan'!F281+'kho hang tuan'!H281+'kho hang tuan'!J281+'kho hang tuan'!L281</f>
        <v>0</v>
      </c>
      <c r="I287" s="585">
        <f t="shared" si="19"/>
        <v>6</v>
      </c>
      <c r="J287" s="585">
        <f t="shared" si="19"/>
        <v>18000</v>
      </c>
      <c r="K287" s="113"/>
      <c r="L287" s="111">
        <f t="shared" si="20"/>
        <v>0</v>
      </c>
    </row>
    <row r="288" spans="1:12" s="107" customFormat="1" ht="25.5" customHeight="1">
      <c r="A288" s="5" t="s">
        <v>715</v>
      </c>
      <c r="B288" s="8" t="s">
        <v>717</v>
      </c>
      <c r="C288" s="8" t="s">
        <v>99</v>
      </c>
      <c r="D288" s="112">
        <f>VLOOKUP(A288,BKE!C651:H1061,5,0)</f>
        <v>6000</v>
      </c>
      <c r="E288" s="113">
        <v>11</v>
      </c>
      <c r="F288" s="111">
        <f t="shared" si="21"/>
        <v>66000</v>
      </c>
      <c r="G288" s="594">
        <f>'kho hang tuan'!E282+'kho hang tuan'!G282+'kho hang tuan'!I282+'kho hang tuan'!K282</f>
        <v>0</v>
      </c>
      <c r="H288" s="595">
        <f>'kho hang tuan'!F282+'kho hang tuan'!H282+'kho hang tuan'!J282+'kho hang tuan'!L282</f>
        <v>0</v>
      </c>
      <c r="I288" s="585">
        <f t="shared" si="19"/>
        <v>11</v>
      </c>
      <c r="J288" s="585">
        <f t="shared" si="19"/>
        <v>66000</v>
      </c>
      <c r="K288" s="113"/>
      <c r="L288" s="111">
        <f t="shared" si="20"/>
        <v>0</v>
      </c>
    </row>
    <row r="289" spans="1:12" s="107" customFormat="1" ht="25.5" customHeight="1">
      <c r="A289" s="5" t="s">
        <v>651</v>
      </c>
      <c r="B289" s="8" t="s">
        <v>628</v>
      </c>
      <c r="C289" s="8" t="s">
        <v>99</v>
      </c>
      <c r="D289" s="112">
        <f>VLOOKUP(A289,BKE!C652:H1062,5,0)</f>
        <v>6237.2185714285724</v>
      </c>
      <c r="E289" s="113"/>
      <c r="F289" s="111">
        <f t="shared" si="21"/>
        <v>0</v>
      </c>
      <c r="G289" s="594">
        <f>'kho hang tuan'!E283+'kho hang tuan'!G283+'kho hang tuan'!I283+'kho hang tuan'!K283</f>
        <v>0</v>
      </c>
      <c r="H289" s="595">
        <f>'kho hang tuan'!F283+'kho hang tuan'!H283+'kho hang tuan'!J283+'kho hang tuan'!L283</f>
        <v>0</v>
      </c>
      <c r="I289" s="585">
        <f t="shared" si="19"/>
        <v>0</v>
      </c>
      <c r="J289" s="585">
        <f t="shared" si="19"/>
        <v>0</v>
      </c>
      <c r="K289" s="113"/>
      <c r="L289" s="111">
        <f t="shared" si="20"/>
        <v>0</v>
      </c>
    </row>
    <row r="290" spans="1:12" s="107" customFormat="1" ht="25.5" customHeight="1">
      <c r="A290" s="5" t="s">
        <v>636</v>
      </c>
      <c r="B290" s="8" t="s">
        <v>616</v>
      </c>
      <c r="C290" s="8" t="s">
        <v>617</v>
      </c>
      <c r="D290" s="112">
        <f>VLOOKUP(A290,BKE!C653:H1063,5,0)</f>
        <v>4000</v>
      </c>
      <c r="E290" s="113">
        <v>5</v>
      </c>
      <c r="F290" s="111">
        <f t="shared" si="21"/>
        <v>20000</v>
      </c>
      <c r="G290" s="594">
        <f>'kho hang tuan'!E284+'kho hang tuan'!G284+'kho hang tuan'!I284+'kho hang tuan'!K284</f>
        <v>0</v>
      </c>
      <c r="H290" s="595">
        <f>'kho hang tuan'!F284+'kho hang tuan'!H284+'kho hang tuan'!J284+'kho hang tuan'!L284</f>
        <v>0</v>
      </c>
      <c r="I290" s="585">
        <f t="shared" si="19"/>
        <v>5</v>
      </c>
      <c r="J290" s="585">
        <f t="shared" si="19"/>
        <v>20000</v>
      </c>
      <c r="K290" s="113"/>
      <c r="L290" s="111">
        <f t="shared" si="20"/>
        <v>0</v>
      </c>
    </row>
    <row r="291" spans="1:12" s="107" customFormat="1" ht="25.5" customHeight="1">
      <c r="A291" s="5" t="s">
        <v>652</v>
      </c>
      <c r="B291" s="8" t="s">
        <v>630</v>
      </c>
      <c r="C291" s="8" t="s">
        <v>27</v>
      </c>
      <c r="D291" s="112">
        <f>VLOOKUP(A291,BKE!C655:H1064,5,0)</f>
        <v>5702.1</v>
      </c>
      <c r="E291" s="113"/>
      <c r="F291" s="111">
        <f t="shared" si="21"/>
        <v>0</v>
      </c>
      <c r="G291" s="594">
        <f>'kho hang tuan'!E285+'kho hang tuan'!G285+'kho hang tuan'!I285+'kho hang tuan'!K285</f>
        <v>0</v>
      </c>
      <c r="H291" s="595">
        <f>'kho hang tuan'!F285+'kho hang tuan'!H285+'kho hang tuan'!J285+'kho hang tuan'!L285</f>
        <v>0</v>
      </c>
      <c r="I291" s="585">
        <f t="shared" si="19"/>
        <v>0</v>
      </c>
      <c r="J291" s="585">
        <f t="shared" si="19"/>
        <v>0</v>
      </c>
      <c r="K291" s="113"/>
      <c r="L291" s="111">
        <f t="shared" si="20"/>
        <v>0</v>
      </c>
    </row>
    <row r="292" spans="1:12" s="107" customFormat="1" ht="25.5" customHeight="1">
      <c r="A292" s="5" t="s">
        <v>718</v>
      </c>
      <c r="B292" s="8" t="s">
        <v>720</v>
      </c>
      <c r="C292" s="8" t="s">
        <v>76</v>
      </c>
      <c r="D292" s="112" t="str">
        <f>VLOOKUP(A292,BKE!C656:H1065,5,0)</f>
        <v>0</v>
      </c>
      <c r="E292" s="113"/>
      <c r="F292" s="111">
        <f t="shared" si="21"/>
        <v>0</v>
      </c>
      <c r="G292" s="594">
        <f>'kho hang tuan'!E286+'kho hang tuan'!G286+'kho hang tuan'!I286+'kho hang tuan'!K286</f>
        <v>0</v>
      </c>
      <c r="H292" s="595">
        <f>'kho hang tuan'!F286+'kho hang tuan'!H286+'kho hang tuan'!J286+'kho hang tuan'!L286</f>
        <v>0</v>
      </c>
      <c r="I292" s="585">
        <f t="shared" si="19"/>
        <v>0</v>
      </c>
      <c r="J292" s="585">
        <f t="shared" si="19"/>
        <v>0</v>
      </c>
      <c r="K292" s="113"/>
      <c r="L292" s="111">
        <f t="shared" si="20"/>
        <v>0</v>
      </c>
    </row>
    <row r="293" spans="1:12" s="107" customFormat="1" ht="25.5" customHeight="1">
      <c r="A293" s="5" t="s">
        <v>719</v>
      </c>
      <c r="B293" s="8" t="s">
        <v>721</v>
      </c>
      <c r="C293" s="8" t="s">
        <v>76</v>
      </c>
      <c r="D293" s="112" t="str">
        <f>VLOOKUP(A293,BKE!C657:H1066,5,0)</f>
        <v>0</v>
      </c>
      <c r="E293" s="113"/>
      <c r="F293" s="111">
        <f t="shared" si="21"/>
        <v>0</v>
      </c>
      <c r="G293" s="594">
        <f>'kho hang tuan'!E287+'kho hang tuan'!G287+'kho hang tuan'!I287+'kho hang tuan'!K287</f>
        <v>0</v>
      </c>
      <c r="H293" s="595">
        <f>'kho hang tuan'!F287+'kho hang tuan'!H287+'kho hang tuan'!J287+'kho hang tuan'!L287</f>
        <v>0</v>
      </c>
      <c r="I293" s="585">
        <f t="shared" si="19"/>
        <v>0</v>
      </c>
      <c r="J293" s="585">
        <f t="shared" si="19"/>
        <v>0</v>
      </c>
      <c r="K293" s="113"/>
      <c r="L293" s="111">
        <f t="shared" si="20"/>
        <v>0</v>
      </c>
    </row>
    <row r="294" spans="1:12" s="107" customFormat="1" ht="25.5" customHeight="1">
      <c r="A294" s="5" t="s">
        <v>637</v>
      </c>
      <c r="B294" s="8" t="s">
        <v>618</v>
      </c>
      <c r="C294" s="8" t="s">
        <v>27</v>
      </c>
      <c r="D294" s="112">
        <f>VLOOKUP(A294,BKE!C658:H1067,5,0)</f>
        <v>26571.43</v>
      </c>
      <c r="E294" s="113">
        <v>2</v>
      </c>
      <c r="F294" s="111">
        <f t="shared" si="21"/>
        <v>53142.86</v>
      </c>
      <c r="G294" s="594">
        <f>'kho hang tuan'!E288+'kho hang tuan'!G288+'kho hang tuan'!I288+'kho hang tuan'!K288</f>
        <v>0</v>
      </c>
      <c r="H294" s="595">
        <f>'kho hang tuan'!F288+'kho hang tuan'!H288+'kho hang tuan'!J288+'kho hang tuan'!L288</f>
        <v>0</v>
      </c>
      <c r="I294" s="585">
        <f t="shared" si="19"/>
        <v>2</v>
      </c>
      <c r="J294" s="585">
        <f t="shared" si="19"/>
        <v>53142.86</v>
      </c>
      <c r="K294" s="113"/>
      <c r="L294" s="111">
        <f t="shared" si="20"/>
        <v>0</v>
      </c>
    </row>
    <row r="295" spans="1:12" s="107" customFormat="1" ht="25.5" customHeight="1">
      <c r="A295" s="5" t="s">
        <v>942</v>
      </c>
      <c r="B295" s="8" t="s">
        <v>949</v>
      </c>
      <c r="C295" s="8" t="s">
        <v>76</v>
      </c>
      <c r="D295" s="112" t="str">
        <f>VLOOKUP(A295,BKE!C659:H1068,5,0)</f>
        <v>0</v>
      </c>
      <c r="E295" s="113"/>
      <c r="F295" s="111">
        <f t="shared" si="21"/>
        <v>0</v>
      </c>
      <c r="G295" s="594">
        <f>'kho hang tuan'!E289+'kho hang tuan'!G289+'kho hang tuan'!I289+'kho hang tuan'!K289</f>
        <v>0</v>
      </c>
      <c r="H295" s="595">
        <f>'kho hang tuan'!F289+'kho hang tuan'!H289+'kho hang tuan'!J289+'kho hang tuan'!L289</f>
        <v>0</v>
      </c>
      <c r="I295" s="585">
        <f t="shared" si="19"/>
        <v>0</v>
      </c>
      <c r="J295" s="585">
        <f t="shared" si="19"/>
        <v>0</v>
      </c>
      <c r="K295" s="113"/>
      <c r="L295" s="111">
        <f t="shared" si="20"/>
        <v>0</v>
      </c>
    </row>
    <row r="296" spans="1:12" s="107" customFormat="1" ht="25.5" customHeight="1">
      <c r="A296" s="5" t="s">
        <v>943</v>
      </c>
      <c r="B296" s="8" t="s">
        <v>950</v>
      </c>
      <c r="C296" s="8" t="s">
        <v>76</v>
      </c>
      <c r="D296" s="112" t="str">
        <f>VLOOKUP(A296,BKE!C660:H1069,5,0)</f>
        <v>0</v>
      </c>
      <c r="E296" s="113"/>
      <c r="F296" s="111">
        <f t="shared" si="21"/>
        <v>0</v>
      </c>
      <c r="G296" s="594">
        <f>'kho hang tuan'!E290+'kho hang tuan'!G290+'kho hang tuan'!I290+'kho hang tuan'!K290</f>
        <v>0</v>
      </c>
      <c r="H296" s="595">
        <f>'kho hang tuan'!F290+'kho hang tuan'!H290+'kho hang tuan'!J290+'kho hang tuan'!L290</f>
        <v>0</v>
      </c>
      <c r="I296" s="585">
        <f t="shared" si="19"/>
        <v>0</v>
      </c>
      <c r="J296" s="585">
        <f t="shared" si="19"/>
        <v>0</v>
      </c>
      <c r="K296" s="113"/>
      <c r="L296" s="111">
        <f t="shared" si="20"/>
        <v>0</v>
      </c>
    </row>
    <row r="297" spans="1:12" s="107" customFormat="1" ht="25.5" customHeight="1">
      <c r="A297" s="5" t="s">
        <v>944</v>
      </c>
      <c r="B297" s="8" t="s">
        <v>951</v>
      </c>
      <c r="C297" s="8" t="s">
        <v>76</v>
      </c>
      <c r="D297" s="112" t="str">
        <f>VLOOKUP(A297,BKE!C661:H1070,5,0)</f>
        <v>0</v>
      </c>
      <c r="E297" s="113"/>
      <c r="F297" s="111">
        <f t="shared" si="21"/>
        <v>0</v>
      </c>
      <c r="G297" s="594">
        <f>'kho hang tuan'!E291+'kho hang tuan'!G291+'kho hang tuan'!I291+'kho hang tuan'!K291</f>
        <v>0</v>
      </c>
      <c r="H297" s="595">
        <f>'kho hang tuan'!F291+'kho hang tuan'!H291+'kho hang tuan'!J291+'kho hang tuan'!L291</f>
        <v>0</v>
      </c>
      <c r="I297" s="585">
        <f t="shared" si="19"/>
        <v>0</v>
      </c>
      <c r="J297" s="585">
        <f t="shared" si="19"/>
        <v>0</v>
      </c>
      <c r="K297" s="113"/>
      <c r="L297" s="111">
        <f t="shared" si="20"/>
        <v>0</v>
      </c>
    </row>
    <row r="298" spans="1:12" s="107" customFormat="1" ht="25.5" customHeight="1">
      <c r="A298" s="5" t="s">
        <v>945</v>
      </c>
      <c r="B298" s="8" t="s">
        <v>952</v>
      </c>
      <c r="C298" s="8" t="s">
        <v>76</v>
      </c>
      <c r="D298" s="112" t="str">
        <f>VLOOKUP(A298,BKE!C662:H1071,5,0)</f>
        <v>0</v>
      </c>
      <c r="E298" s="113"/>
      <c r="F298" s="111">
        <f t="shared" si="21"/>
        <v>0</v>
      </c>
      <c r="G298" s="594">
        <f>'kho hang tuan'!E292+'kho hang tuan'!G292+'kho hang tuan'!I292+'kho hang tuan'!K292</f>
        <v>0</v>
      </c>
      <c r="H298" s="595">
        <f>'kho hang tuan'!F292+'kho hang tuan'!H292+'kho hang tuan'!J292+'kho hang tuan'!L292</f>
        <v>0</v>
      </c>
      <c r="I298" s="585">
        <f t="shared" si="19"/>
        <v>0</v>
      </c>
      <c r="J298" s="585">
        <f t="shared" si="19"/>
        <v>0</v>
      </c>
      <c r="K298" s="113"/>
      <c r="L298" s="111">
        <f t="shared" si="20"/>
        <v>0</v>
      </c>
    </row>
    <row r="299" spans="1:12" s="107" customFormat="1" ht="25.5" customHeight="1">
      <c r="A299" s="5" t="s">
        <v>946</v>
      </c>
      <c r="B299" s="8" t="s">
        <v>953</v>
      </c>
      <c r="C299" s="8" t="s">
        <v>76</v>
      </c>
      <c r="D299" s="112" t="str">
        <f>VLOOKUP(A299,BKE!C663:H1072,5,0)</f>
        <v>0</v>
      </c>
      <c r="E299" s="113"/>
      <c r="F299" s="111">
        <f t="shared" si="21"/>
        <v>0</v>
      </c>
      <c r="G299" s="594">
        <f>'kho hang tuan'!E293+'kho hang tuan'!G293+'kho hang tuan'!I293+'kho hang tuan'!K293</f>
        <v>0</v>
      </c>
      <c r="H299" s="595">
        <f>'kho hang tuan'!F293+'kho hang tuan'!H293+'kho hang tuan'!J293+'kho hang tuan'!L293</f>
        <v>0</v>
      </c>
      <c r="I299" s="585">
        <f t="shared" si="19"/>
        <v>0</v>
      </c>
      <c r="J299" s="585">
        <f t="shared" si="19"/>
        <v>0</v>
      </c>
      <c r="K299" s="113"/>
      <c r="L299" s="111">
        <f t="shared" si="20"/>
        <v>0</v>
      </c>
    </row>
    <row r="300" spans="1:12" s="107" customFormat="1" ht="25.5" customHeight="1">
      <c r="A300" s="5" t="s">
        <v>947</v>
      </c>
      <c r="B300" s="8" t="s">
        <v>954</v>
      </c>
      <c r="C300" s="8" t="s">
        <v>76</v>
      </c>
      <c r="D300" s="112" t="str">
        <f>VLOOKUP(A300,BKE!C664:H1073,5,0)</f>
        <v>0</v>
      </c>
      <c r="E300" s="113"/>
      <c r="F300" s="111">
        <f t="shared" si="21"/>
        <v>0</v>
      </c>
      <c r="G300" s="594">
        <f>'kho hang tuan'!E294+'kho hang tuan'!G294+'kho hang tuan'!I294+'kho hang tuan'!K294</f>
        <v>0</v>
      </c>
      <c r="H300" s="595">
        <f>'kho hang tuan'!F294+'kho hang tuan'!H294+'kho hang tuan'!J294+'kho hang tuan'!L294</f>
        <v>0</v>
      </c>
      <c r="I300" s="585">
        <f t="shared" si="19"/>
        <v>0</v>
      </c>
      <c r="J300" s="585">
        <f t="shared" si="19"/>
        <v>0</v>
      </c>
      <c r="K300" s="113"/>
      <c r="L300" s="111">
        <f t="shared" si="20"/>
        <v>0</v>
      </c>
    </row>
    <row r="301" spans="1:12" s="107" customFormat="1" ht="25.5" customHeight="1">
      <c r="A301" s="5">
        <v>60101001</v>
      </c>
      <c r="B301" s="8" t="s">
        <v>722</v>
      </c>
      <c r="C301" s="8" t="s">
        <v>76</v>
      </c>
      <c r="D301" s="112" t="str">
        <f>VLOOKUP(A301,BKE!C659:H1068,5,0)</f>
        <v>0</v>
      </c>
      <c r="E301" s="113"/>
      <c r="F301" s="111">
        <f t="shared" si="21"/>
        <v>0</v>
      </c>
      <c r="G301" s="594">
        <f>'kho hang tuan'!E295+'kho hang tuan'!G295+'kho hang tuan'!I295+'kho hang tuan'!K295</f>
        <v>0</v>
      </c>
      <c r="H301" s="595">
        <f>'kho hang tuan'!F295+'kho hang tuan'!H295+'kho hang tuan'!J295+'kho hang tuan'!L295</f>
        <v>0</v>
      </c>
      <c r="I301" s="585">
        <f t="shared" si="19"/>
        <v>0</v>
      </c>
      <c r="J301" s="585">
        <f t="shared" si="19"/>
        <v>0</v>
      </c>
      <c r="K301" s="113"/>
      <c r="L301" s="111">
        <f t="shared" si="20"/>
        <v>0</v>
      </c>
    </row>
    <row r="302" spans="1:12" s="230" customFormat="1" ht="25.5" customHeight="1">
      <c r="A302" s="596"/>
      <c r="B302" s="596" t="s">
        <v>474</v>
      </c>
      <c r="C302" s="596"/>
      <c r="D302" s="112"/>
      <c r="E302" s="594"/>
      <c r="F302" s="595">
        <f>SUM(F283:F301)</f>
        <v>278444.86</v>
      </c>
      <c r="G302" s="594">
        <f>'kho hang tuan'!E296+'kho hang tuan'!G296+'kho hang tuan'!I296+'kho hang tuan'!K296</f>
        <v>0</v>
      </c>
      <c r="H302" s="595">
        <f>'kho hang tuan'!F296+'kho hang tuan'!H296+'kho hang tuan'!J296+'kho hang tuan'!L296</f>
        <v>0</v>
      </c>
      <c r="I302" s="577"/>
      <c r="J302" s="578">
        <f>SUM(J283:J301)</f>
        <v>278444.86</v>
      </c>
      <c r="K302" s="228"/>
      <c r="L302" s="229">
        <f>SUM(L283:L301)</f>
        <v>0</v>
      </c>
    </row>
    <row r="303" spans="1:12" s="107" customFormat="1" ht="25.5" customHeight="1">
      <c r="A303" s="598"/>
      <c r="B303" s="599" t="s">
        <v>732</v>
      </c>
      <c r="C303" s="598"/>
      <c r="D303" s="598"/>
      <c r="E303" s="598"/>
      <c r="F303" s="598"/>
      <c r="G303" s="594">
        <f>'kho hang tuan'!E297+'kho hang tuan'!G297+'kho hang tuan'!I297+'kho hang tuan'!K297</f>
        <v>0</v>
      </c>
      <c r="H303" s="595">
        <f>'kho hang tuan'!F297+'kho hang tuan'!H297+'kho hang tuan'!J297+'kho hang tuan'!L297</f>
        <v>0</v>
      </c>
      <c r="I303" s="587"/>
      <c r="J303" s="587"/>
      <c r="K303" s="17"/>
      <c r="L303" s="17"/>
    </row>
    <row r="304" spans="1:12" s="107" customFormat="1" ht="25.5" customHeight="1">
      <c r="A304" s="5">
        <v>1274</v>
      </c>
      <c r="B304" s="8" t="s">
        <v>608</v>
      </c>
      <c r="C304" s="8" t="s">
        <v>48</v>
      </c>
      <c r="D304" s="112" t="str">
        <f>VLOOKUP(A304,BKE!C646:H1056,5,0)</f>
        <v>0</v>
      </c>
      <c r="E304" s="113">
        <v>45</v>
      </c>
      <c r="F304" s="111">
        <f>E304*D304</f>
        <v>0</v>
      </c>
      <c r="G304" s="594">
        <f>'kho hang tuan'!E298+'kho hang tuan'!G298+'kho hang tuan'!I298+'kho hang tuan'!K298</f>
        <v>0</v>
      </c>
      <c r="H304" s="595">
        <f>'kho hang tuan'!F298+'kho hang tuan'!H298+'kho hang tuan'!J298+'kho hang tuan'!L298</f>
        <v>0</v>
      </c>
      <c r="I304" s="585">
        <f t="shared" ref="I304:J340" si="22">E304+G304-K304</f>
        <v>45</v>
      </c>
      <c r="J304" s="585">
        <f t="shared" si="22"/>
        <v>0</v>
      </c>
      <c r="K304" s="113"/>
      <c r="L304" s="111">
        <f t="shared" ref="L304:L340" si="23">K304*D304</f>
        <v>0</v>
      </c>
    </row>
    <row r="305" spans="1:12" s="107" customFormat="1" ht="25.5" customHeight="1">
      <c r="A305" s="5">
        <v>1538</v>
      </c>
      <c r="B305" s="8" t="s">
        <v>830</v>
      </c>
      <c r="C305" s="8" t="s">
        <v>48</v>
      </c>
      <c r="D305" s="112" t="str">
        <f>VLOOKUP(A305,BKE!C647:H1057,5,0)</f>
        <v>0</v>
      </c>
      <c r="E305" s="113">
        <v>19</v>
      </c>
      <c r="F305" s="111">
        <f t="shared" ref="F305:F348" si="24">E305*D305</f>
        <v>0</v>
      </c>
      <c r="G305" s="594">
        <f>'kho hang tuan'!E299+'kho hang tuan'!G299+'kho hang tuan'!I299+'kho hang tuan'!K299</f>
        <v>0</v>
      </c>
      <c r="H305" s="595">
        <f>'kho hang tuan'!F299+'kho hang tuan'!H299+'kho hang tuan'!J299+'kho hang tuan'!L299</f>
        <v>0</v>
      </c>
      <c r="I305" s="585">
        <f>E305+G305-K305</f>
        <v>19</v>
      </c>
      <c r="J305" s="585">
        <f t="shared" si="22"/>
        <v>0</v>
      </c>
      <c r="K305" s="113"/>
      <c r="L305" s="111">
        <f>K305*D305</f>
        <v>0</v>
      </c>
    </row>
    <row r="306" spans="1:12" s="107" customFormat="1" ht="25.5" customHeight="1">
      <c r="A306" s="5">
        <v>1689</v>
      </c>
      <c r="B306" s="8" t="s">
        <v>680</v>
      </c>
      <c r="C306" s="8" t="s">
        <v>48</v>
      </c>
      <c r="D306" s="112" t="str">
        <f>VLOOKUP(A306,BKE!C648:H1058,5,0)</f>
        <v>0</v>
      </c>
      <c r="E306" s="113">
        <v>5</v>
      </c>
      <c r="F306" s="111">
        <f t="shared" si="24"/>
        <v>0</v>
      </c>
      <c r="G306" s="594">
        <f>'kho hang tuan'!E300+'kho hang tuan'!G300+'kho hang tuan'!I300+'kho hang tuan'!K300</f>
        <v>0</v>
      </c>
      <c r="H306" s="595">
        <f>'kho hang tuan'!F300+'kho hang tuan'!H300+'kho hang tuan'!J300+'kho hang tuan'!L300</f>
        <v>0</v>
      </c>
      <c r="I306" s="585">
        <f t="shared" si="22"/>
        <v>5</v>
      </c>
      <c r="J306" s="585">
        <f t="shared" si="22"/>
        <v>0</v>
      </c>
      <c r="K306" s="113"/>
      <c r="L306" s="111">
        <f t="shared" si="23"/>
        <v>0</v>
      </c>
    </row>
    <row r="307" spans="1:12" s="107" customFormat="1" ht="25.5" customHeight="1">
      <c r="A307" s="5">
        <v>1757</v>
      </c>
      <c r="B307" s="8" t="s">
        <v>609</v>
      </c>
      <c r="C307" s="8" t="s">
        <v>75</v>
      </c>
      <c r="D307" s="112" t="str">
        <f>VLOOKUP(A307,BKE!C649:H1059,5,0)</f>
        <v>0</v>
      </c>
      <c r="E307" s="113">
        <v>5</v>
      </c>
      <c r="F307" s="111">
        <f t="shared" si="24"/>
        <v>0</v>
      </c>
      <c r="G307" s="594">
        <f>'kho hang tuan'!E301+'kho hang tuan'!G301+'kho hang tuan'!I301+'kho hang tuan'!K301</f>
        <v>0</v>
      </c>
      <c r="H307" s="595">
        <f>'kho hang tuan'!F301+'kho hang tuan'!H301+'kho hang tuan'!J301+'kho hang tuan'!L301</f>
        <v>0</v>
      </c>
      <c r="I307" s="585">
        <f t="shared" si="22"/>
        <v>5</v>
      </c>
      <c r="J307" s="585">
        <f t="shared" si="22"/>
        <v>0</v>
      </c>
      <c r="K307" s="113"/>
      <c r="L307" s="111">
        <f t="shared" si="23"/>
        <v>0</v>
      </c>
    </row>
    <row r="308" spans="1:12" s="107" customFormat="1" ht="25.5" customHeight="1">
      <c r="A308" s="5">
        <v>2145</v>
      </c>
      <c r="B308" s="8" t="s">
        <v>610</v>
      </c>
      <c r="C308" s="8" t="s">
        <v>48</v>
      </c>
      <c r="D308" s="112" t="str">
        <f>VLOOKUP(A308,BKE!C650:H1060,5,0)</f>
        <v>0</v>
      </c>
      <c r="E308" s="113">
        <v>43</v>
      </c>
      <c r="F308" s="111">
        <f t="shared" si="24"/>
        <v>0</v>
      </c>
      <c r="G308" s="594">
        <f>'kho hang tuan'!E302+'kho hang tuan'!G302+'kho hang tuan'!I302+'kho hang tuan'!K302</f>
        <v>0</v>
      </c>
      <c r="H308" s="595">
        <f>'kho hang tuan'!F302+'kho hang tuan'!H302+'kho hang tuan'!J302+'kho hang tuan'!L302</f>
        <v>0</v>
      </c>
      <c r="I308" s="585">
        <f t="shared" si="22"/>
        <v>43</v>
      </c>
      <c r="J308" s="585">
        <f t="shared" si="22"/>
        <v>0</v>
      </c>
      <c r="K308" s="113"/>
      <c r="L308" s="111">
        <f t="shared" si="23"/>
        <v>0</v>
      </c>
    </row>
    <row r="309" spans="1:12" s="107" customFormat="1" ht="25.5" customHeight="1">
      <c r="A309" s="5">
        <v>2373</v>
      </c>
      <c r="B309" s="8" t="s">
        <v>749</v>
      </c>
      <c r="C309" s="8" t="s">
        <v>75</v>
      </c>
      <c r="D309" s="112" t="str">
        <f>VLOOKUP(A309,BKE!C651:H1061,5,0)</f>
        <v>0</v>
      </c>
      <c r="E309" s="113">
        <v>50</v>
      </c>
      <c r="F309" s="111">
        <f t="shared" si="24"/>
        <v>0</v>
      </c>
      <c r="G309" s="594">
        <f>'kho hang tuan'!E303+'kho hang tuan'!G303+'kho hang tuan'!I303+'kho hang tuan'!K303</f>
        <v>0</v>
      </c>
      <c r="H309" s="595">
        <f>'kho hang tuan'!F303+'kho hang tuan'!H303+'kho hang tuan'!J303+'kho hang tuan'!L303</f>
        <v>0</v>
      </c>
      <c r="I309" s="585">
        <f>E309+G309-K309</f>
        <v>50</v>
      </c>
      <c r="J309" s="585">
        <f t="shared" si="22"/>
        <v>0</v>
      </c>
      <c r="K309" s="113"/>
      <c r="L309" s="111">
        <f>K309*D309</f>
        <v>0</v>
      </c>
    </row>
    <row r="310" spans="1:12" s="107" customFormat="1" ht="25.5" customHeight="1">
      <c r="A310" s="5">
        <v>2582</v>
      </c>
      <c r="B310" s="8" t="s">
        <v>907</v>
      </c>
      <c r="C310" s="8" t="s">
        <v>75</v>
      </c>
      <c r="D310" s="112" t="str">
        <f>VLOOKUP(A310,BKE!C652:H1062,5,0)</f>
        <v>0</v>
      </c>
      <c r="E310" s="113">
        <v>76</v>
      </c>
      <c r="F310" s="111">
        <f t="shared" si="24"/>
        <v>0</v>
      </c>
      <c r="G310" s="594">
        <f>'kho hang tuan'!E304+'kho hang tuan'!G304+'kho hang tuan'!I304+'kho hang tuan'!K304</f>
        <v>0</v>
      </c>
      <c r="H310" s="595">
        <f>'kho hang tuan'!F304+'kho hang tuan'!H304+'kho hang tuan'!J304+'kho hang tuan'!L304</f>
        <v>0</v>
      </c>
      <c r="I310" s="585">
        <f t="shared" si="22"/>
        <v>76</v>
      </c>
      <c r="J310" s="585">
        <f t="shared" si="22"/>
        <v>0</v>
      </c>
      <c r="K310" s="113"/>
      <c r="L310" s="111">
        <f t="shared" si="23"/>
        <v>0</v>
      </c>
    </row>
    <row r="311" spans="1:12" s="107" customFormat="1" ht="25.5" customHeight="1">
      <c r="A311" s="5">
        <v>2583</v>
      </c>
      <c r="B311" s="8" t="s">
        <v>908</v>
      </c>
      <c r="C311" s="8"/>
      <c r="D311" s="112" t="str">
        <f>VLOOKUP(A311,BKE!C653:H1063,5,0)</f>
        <v>0</v>
      </c>
      <c r="E311" s="113"/>
      <c r="F311" s="111">
        <f t="shared" si="24"/>
        <v>0</v>
      </c>
      <c r="G311" s="594">
        <f>'kho hang tuan'!E305+'kho hang tuan'!G305+'kho hang tuan'!I305+'kho hang tuan'!K305</f>
        <v>0</v>
      </c>
      <c r="H311" s="595">
        <f>'kho hang tuan'!F305+'kho hang tuan'!H305+'kho hang tuan'!J305+'kho hang tuan'!L305</f>
        <v>0</v>
      </c>
      <c r="I311" s="585">
        <f t="shared" si="22"/>
        <v>0</v>
      </c>
      <c r="J311" s="585">
        <f t="shared" si="22"/>
        <v>0</v>
      </c>
      <c r="K311" s="113"/>
      <c r="L311" s="111">
        <f t="shared" si="23"/>
        <v>0</v>
      </c>
    </row>
    <row r="312" spans="1:12" s="107" customFormat="1" ht="25.5" customHeight="1">
      <c r="A312" s="5">
        <v>7415</v>
      </c>
      <c r="B312" s="8" t="s">
        <v>611</v>
      </c>
      <c r="C312" s="8" t="s">
        <v>75</v>
      </c>
      <c r="D312" s="112" t="str">
        <f>VLOOKUP(A312,BKE!C653:H1063,5,0)</f>
        <v>0</v>
      </c>
      <c r="E312" s="113">
        <v>44</v>
      </c>
      <c r="F312" s="111">
        <f t="shared" si="24"/>
        <v>0</v>
      </c>
      <c r="G312" s="594">
        <f>'kho hang tuan'!E306+'kho hang tuan'!G306+'kho hang tuan'!I306+'kho hang tuan'!K306</f>
        <v>0</v>
      </c>
      <c r="H312" s="595">
        <f>'kho hang tuan'!F306+'kho hang tuan'!H306+'kho hang tuan'!J306+'kho hang tuan'!L306</f>
        <v>0</v>
      </c>
      <c r="I312" s="585">
        <f t="shared" si="22"/>
        <v>44</v>
      </c>
      <c r="J312" s="585">
        <f t="shared" si="22"/>
        <v>0</v>
      </c>
      <c r="K312" s="113"/>
      <c r="L312" s="111">
        <f t="shared" si="23"/>
        <v>0</v>
      </c>
    </row>
    <row r="313" spans="1:12" s="107" customFormat="1" ht="25.5" customHeight="1">
      <c r="A313" s="5">
        <v>7615</v>
      </c>
      <c r="B313" s="8" t="s">
        <v>612</v>
      </c>
      <c r="C313" s="8" t="s">
        <v>75</v>
      </c>
      <c r="D313" s="112" t="str">
        <f>VLOOKUP(A313,BKE!C655:H1064,5,0)</f>
        <v>0</v>
      </c>
      <c r="E313" s="113">
        <v>37</v>
      </c>
      <c r="F313" s="111">
        <f t="shared" si="24"/>
        <v>0</v>
      </c>
      <c r="G313" s="594">
        <f>'kho hang tuan'!E307+'kho hang tuan'!G307+'kho hang tuan'!I307+'kho hang tuan'!K307</f>
        <v>0</v>
      </c>
      <c r="H313" s="595">
        <f>'kho hang tuan'!F307+'kho hang tuan'!H307+'kho hang tuan'!J307+'kho hang tuan'!L307</f>
        <v>0</v>
      </c>
      <c r="I313" s="585">
        <f t="shared" si="22"/>
        <v>37</v>
      </c>
      <c r="J313" s="585">
        <f t="shared" si="22"/>
        <v>0</v>
      </c>
      <c r="K313" s="113"/>
      <c r="L313" s="111">
        <f t="shared" si="23"/>
        <v>0</v>
      </c>
    </row>
    <row r="314" spans="1:12" s="107" customFormat="1" ht="25.5" customHeight="1">
      <c r="A314" s="5" t="s">
        <v>682</v>
      </c>
      <c r="B314" s="8" t="s">
        <v>629</v>
      </c>
      <c r="C314" s="8" t="s">
        <v>99</v>
      </c>
      <c r="D314" s="112" t="str">
        <f>VLOOKUP(A314,BKE!C656:H1065,5,0)</f>
        <v>0</v>
      </c>
      <c r="E314" s="113"/>
      <c r="F314" s="111">
        <f t="shared" si="24"/>
        <v>0</v>
      </c>
      <c r="G314" s="594">
        <f>'kho hang tuan'!E308+'kho hang tuan'!G308+'kho hang tuan'!I308+'kho hang tuan'!K308</f>
        <v>0</v>
      </c>
      <c r="H314" s="595">
        <f>'kho hang tuan'!F308+'kho hang tuan'!H308+'kho hang tuan'!J308+'kho hang tuan'!L308</f>
        <v>0</v>
      </c>
      <c r="I314" s="585">
        <f t="shared" si="22"/>
        <v>0</v>
      </c>
      <c r="J314" s="585">
        <f t="shared" si="22"/>
        <v>0</v>
      </c>
      <c r="K314" s="113"/>
      <c r="L314" s="111">
        <f t="shared" si="23"/>
        <v>0</v>
      </c>
    </row>
    <row r="315" spans="1:12" s="107" customFormat="1" ht="25.5" customHeight="1">
      <c r="A315" s="5" t="s">
        <v>683</v>
      </c>
      <c r="B315" s="8" t="s">
        <v>681</v>
      </c>
      <c r="C315" s="8" t="s">
        <v>99</v>
      </c>
      <c r="D315" s="112" t="str">
        <f>VLOOKUP(A315,BKE!C657:H1066,5,0)</f>
        <v>0</v>
      </c>
      <c r="E315" s="113"/>
      <c r="F315" s="111">
        <f t="shared" si="24"/>
        <v>0</v>
      </c>
      <c r="G315" s="594">
        <f>'kho hang tuan'!E309+'kho hang tuan'!G309+'kho hang tuan'!I309+'kho hang tuan'!K309</f>
        <v>0</v>
      </c>
      <c r="H315" s="595">
        <f>'kho hang tuan'!F309+'kho hang tuan'!H309+'kho hang tuan'!J309+'kho hang tuan'!L309</f>
        <v>0</v>
      </c>
      <c r="I315" s="585">
        <f t="shared" si="22"/>
        <v>0</v>
      </c>
      <c r="J315" s="585">
        <f t="shared" si="22"/>
        <v>0</v>
      </c>
      <c r="K315" s="113"/>
      <c r="L315" s="111">
        <f t="shared" si="23"/>
        <v>0</v>
      </c>
    </row>
    <row r="316" spans="1:12" s="107" customFormat="1" ht="25.5" customHeight="1">
      <c r="A316" s="8" t="s">
        <v>816</v>
      </c>
      <c r="B316" s="8" t="s">
        <v>631</v>
      </c>
      <c r="C316" s="8" t="s">
        <v>4</v>
      </c>
      <c r="D316" s="112" t="str">
        <f>VLOOKUP(A316,BKE!C658:H1067,5,0)</f>
        <v>0</v>
      </c>
      <c r="E316" s="113">
        <v>2.5</v>
      </c>
      <c r="F316" s="111">
        <f t="shared" si="24"/>
        <v>0</v>
      </c>
      <c r="G316" s="594">
        <f>'kho hang tuan'!E310+'kho hang tuan'!G310+'kho hang tuan'!I310+'kho hang tuan'!K310</f>
        <v>0</v>
      </c>
      <c r="H316" s="595">
        <f>'kho hang tuan'!F310+'kho hang tuan'!H310+'kho hang tuan'!J310+'kho hang tuan'!L310</f>
        <v>0</v>
      </c>
      <c r="I316" s="585">
        <f t="shared" si="22"/>
        <v>2.5</v>
      </c>
      <c r="J316" s="585">
        <f t="shared" si="22"/>
        <v>0</v>
      </c>
      <c r="K316" s="113"/>
      <c r="L316" s="111">
        <f t="shared" si="23"/>
        <v>0</v>
      </c>
    </row>
    <row r="317" spans="1:12" s="107" customFormat="1" ht="25.5" customHeight="1">
      <c r="A317" s="8" t="s">
        <v>806</v>
      </c>
      <c r="B317" s="116" t="s">
        <v>548</v>
      </c>
      <c r="C317" s="8" t="s">
        <v>99</v>
      </c>
      <c r="D317" s="112" t="str">
        <f>VLOOKUP(A317,BKE!C659:H1068,5,0)</f>
        <v>0</v>
      </c>
      <c r="E317" s="113"/>
      <c r="F317" s="111">
        <f t="shared" si="24"/>
        <v>0</v>
      </c>
      <c r="G317" s="594">
        <f>'kho hang tuan'!E311+'kho hang tuan'!G311+'kho hang tuan'!I311+'kho hang tuan'!K311</f>
        <v>0</v>
      </c>
      <c r="H317" s="595">
        <f>'kho hang tuan'!F311+'kho hang tuan'!H311+'kho hang tuan'!J311+'kho hang tuan'!L311</f>
        <v>0</v>
      </c>
      <c r="I317" s="585">
        <f t="shared" si="22"/>
        <v>0</v>
      </c>
      <c r="J317" s="585">
        <f t="shared" si="22"/>
        <v>0</v>
      </c>
      <c r="K317" s="113"/>
      <c r="L317" s="111">
        <f t="shared" si="23"/>
        <v>0</v>
      </c>
    </row>
    <row r="318" spans="1:12" s="107" customFormat="1" ht="25.5" customHeight="1">
      <c r="A318" s="8" t="s">
        <v>821</v>
      </c>
      <c r="B318" s="116" t="s">
        <v>633</v>
      </c>
      <c r="C318" s="8" t="s">
        <v>4</v>
      </c>
      <c r="D318" s="112" t="str">
        <f>VLOOKUP(A318,BKE!C660:H1069,5,0)</f>
        <v>0</v>
      </c>
      <c r="E318" s="113"/>
      <c r="F318" s="111">
        <f t="shared" si="24"/>
        <v>0</v>
      </c>
      <c r="G318" s="594">
        <f>'kho hang tuan'!E312+'kho hang tuan'!G312+'kho hang tuan'!I312+'kho hang tuan'!K312</f>
        <v>0</v>
      </c>
      <c r="H318" s="595">
        <f>'kho hang tuan'!F312+'kho hang tuan'!H312+'kho hang tuan'!J312+'kho hang tuan'!L312</f>
        <v>0</v>
      </c>
      <c r="I318" s="585">
        <f t="shared" si="22"/>
        <v>0</v>
      </c>
      <c r="J318" s="585">
        <f t="shared" si="22"/>
        <v>0</v>
      </c>
      <c r="K318" s="113"/>
      <c r="L318" s="111">
        <f t="shared" si="23"/>
        <v>0</v>
      </c>
    </row>
    <row r="319" spans="1:12" s="107" customFormat="1" ht="25.5" customHeight="1">
      <c r="A319" s="8" t="s">
        <v>662</v>
      </c>
      <c r="B319" s="116" t="s">
        <v>663</v>
      </c>
      <c r="C319" s="8" t="s">
        <v>76</v>
      </c>
      <c r="D319" s="112" t="str">
        <f>VLOOKUP(A319,BKE!C661:H1070,5,0)</f>
        <v>0</v>
      </c>
      <c r="E319" s="113"/>
      <c r="F319" s="111">
        <f t="shared" si="24"/>
        <v>0</v>
      </c>
      <c r="G319" s="594">
        <f>'kho hang tuan'!E313+'kho hang tuan'!G313+'kho hang tuan'!I313+'kho hang tuan'!K313</f>
        <v>0</v>
      </c>
      <c r="H319" s="595">
        <f>'kho hang tuan'!F313+'kho hang tuan'!H313+'kho hang tuan'!J313+'kho hang tuan'!L313</f>
        <v>0</v>
      </c>
      <c r="I319" s="585">
        <f t="shared" si="22"/>
        <v>0</v>
      </c>
      <c r="J319" s="585">
        <f t="shared" si="22"/>
        <v>0</v>
      </c>
      <c r="K319" s="113"/>
      <c r="L319" s="111">
        <f t="shared" si="23"/>
        <v>0</v>
      </c>
    </row>
    <row r="320" spans="1:12" s="107" customFormat="1" ht="25.5" customHeight="1">
      <c r="A320" s="8" t="s">
        <v>822</v>
      </c>
      <c r="B320" s="116" t="s">
        <v>654</v>
      </c>
      <c r="C320" s="8" t="s">
        <v>188</v>
      </c>
      <c r="D320" s="112">
        <f>VLOOKUP(A320,BKE!C662:H1071,5,0)</f>
        <v>72726.055624999994</v>
      </c>
      <c r="E320" s="113"/>
      <c r="F320" s="111">
        <f t="shared" si="24"/>
        <v>0</v>
      </c>
      <c r="G320" s="594">
        <f>'kho hang tuan'!E314+'kho hang tuan'!G314+'kho hang tuan'!I314+'kho hang tuan'!K314</f>
        <v>0</v>
      </c>
      <c r="H320" s="595">
        <f>'kho hang tuan'!F314+'kho hang tuan'!H314+'kho hang tuan'!J314+'kho hang tuan'!L314</f>
        <v>0</v>
      </c>
      <c r="I320" s="585">
        <f t="shared" si="22"/>
        <v>0</v>
      </c>
      <c r="J320" s="585">
        <f t="shared" si="22"/>
        <v>0</v>
      </c>
      <c r="K320" s="113"/>
      <c r="L320" s="111">
        <f t="shared" si="23"/>
        <v>0</v>
      </c>
    </row>
    <row r="321" spans="1:12" s="107" customFormat="1" ht="25.5" customHeight="1">
      <c r="A321" s="8" t="s">
        <v>653</v>
      </c>
      <c r="B321" s="116" t="s">
        <v>658</v>
      </c>
      <c r="C321" s="8" t="s">
        <v>188</v>
      </c>
      <c r="D321" s="112" t="str">
        <f>VLOOKUP(A321,BKE!C663:H1072,5,0)</f>
        <v>0</v>
      </c>
      <c r="E321" s="113"/>
      <c r="F321" s="111">
        <f t="shared" si="24"/>
        <v>0</v>
      </c>
      <c r="G321" s="594">
        <f>'kho hang tuan'!E315+'kho hang tuan'!G315+'kho hang tuan'!I315+'kho hang tuan'!K315</f>
        <v>0</v>
      </c>
      <c r="H321" s="595">
        <f>'kho hang tuan'!F315+'kho hang tuan'!H315+'kho hang tuan'!J315+'kho hang tuan'!L315</f>
        <v>0</v>
      </c>
      <c r="I321" s="585">
        <f t="shared" si="22"/>
        <v>0</v>
      </c>
      <c r="J321" s="585">
        <f t="shared" si="22"/>
        <v>0</v>
      </c>
      <c r="K321" s="113"/>
      <c r="L321" s="111">
        <f t="shared" si="23"/>
        <v>0</v>
      </c>
    </row>
    <row r="322" spans="1:12" s="107" customFormat="1" ht="25.5" customHeight="1">
      <c r="A322" s="8" t="s">
        <v>686</v>
      </c>
      <c r="B322" s="116" t="s">
        <v>687</v>
      </c>
      <c r="C322" s="8" t="s">
        <v>75</v>
      </c>
      <c r="D322" s="112" t="str">
        <f>VLOOKUP(A322,BKE!C664:H1073,5,0)</f>
        <v>0</v>
      </c>
      <c r="E322" s="113"/>
      <c r="F322" s="111">
        <f t="shared" si="24"/>
        <v>0</v>
      </c>
      <c r="G322" s="594">
        <f>'kho hang tuan'!E316+'kho hang tuan'!G316+'kho hang tuan'!I316+'kho hang tuan'!K316</f>
        <v>0</v>
      </c>
      <c r="H322" s="595">
        <f>'kho hang tuan'!F316+'kho hang tuan'!H316+'kho hang tuan'!J316+'kho hang tuan'!L316</f>
        <v>0</v>
      </c>
      <c r="I322" s="585">
        <f t="shared" si="22"/>
        <v>0</v>
      </c>
      <c r="J322" s="585">
        <f t="shared" si="22"/>
        <v>0</v>
      </c>
      <c r="K322" s="113"/>
      <c r="L322" s="111">
        <f t="shared" si="23"/>
        <v>0</v>
      </c>
    </row>
    <row r="323" spans="1:12" s="107" customFormat="1" ht="25.5" customHeight="1">
      <c r="A323" s="8" t="s">
        <v>688</v>
      </c>
      <c r="B323" s="116" t="s">
        <v>689</v>
      </c>
      <c r="C323" s="8" t="s">
        <v>75</v>
      </c>
      <c r="D323" s="112" t="str">
        <f>VLOOKUP(A323,BKE!C665:H1074,5,0)</f>
        <v>0</v>
      </c>
      <c r="E323" s="113"/>
      <c r="F323" s="111">
        <f t="shared" si="24"/>
        <v>0</v>
      </c>
      <c r="G323" s="594">
        <f>'kho hang tuan'!E317+'kho hang tuan'!G317+'kho hang tuan'!I317+'kho hang tuan'!K317</f>
        <v>0</v>
      </c>
      <c r="H323" s="595">
        <f>'kho hang tuan'!F317+'kho hang tuan'!H317+'kho hang tuan'!J317+'kho hang tuan'!L317</f>
        <v>0</v>
      </c>
      <c r="I323" s="585">
        <f t="shared" si="22"/>
        <v>0</v>
      </c>
      <c r="J323" s="585">
        <f t="shared" si="22"/>
        <v>0</v>
      </c>
      <c r="K323" s="113"/>
      <c r="L323" s="111">
        <f t="shared" si="23"/>
        <v>0</v>
      </c>
    </row>
    <row r="324" spans="1:12" s="107" customFormat="1" ht="25.5" customHeight="1">
      <c r="A324" s="8" t="s">
        <v>690</v>
      </c>
      <c r="B324" s="116" t="s">
        <v>691</v>
      </c>
      <c r="C324" s="8" t="s">
        <v>75</v>
      </c>
      <c r="D324" s="112" t="str">
        <f>VLOOKUP(A324,BKE!C666:H1075,5,0)</f>
        <v>0</v>
      </c>
      <c r="E324" s="113"/>
      <c r="F324" s="111">
        <f t="shared" si="24"/>
        <v>0</v>
      </c>
      <c r="G324" s="594">
        <f>'kho hang tuan'!E318+'kho hang tuan'!G318+'kho hang tuan'!I318+'kho hang tuan'!K318</f>
        <v>0</v>
      </c>
      <c r="H324" s="595">
        <f>'kho hang tuan'!F318+'kho hang tuan'!H318+'kho hang tuan'!J318+'kho hang tuan'!L318</f>
        <v>0</v>
      </c>
      <c r="I324" s="585">
        <f t="shared" si="22"/>
        <v>0</v>
      </c>
      <c r="J324" s="585">
        <f t="shared" si="22"/>
        <v>0</v>
      </c>
      <c r="K324" s="113"/>
      <c r="L324" s="111">
        <f t="shared" si="23"/>
        <v>0</v>
      </c>
    </row>
    <row r="325" spans="1:12" s="107" customFormat="1" ht="25.5" customHeight="1">
      <c r="A325" s="8" t="s">
        <v>692</v>
      </c>
      <c r="B325" s="116" t="s">
        <v>693</v>
      </c>
      <c r="C325" s="8" t="s">
        <v>75</v>
      </c>
      <c r="D325" s="112" t="str">
        <f>VLOOKUP(A325,BKE!C667:H1076,5,0)</f>
        <v>0</v>
      </c>
      <c r="E325" s="113"/>
      <c r="F325" s="111">
        <f t="shared" si="24"/>
        <v>0</v>
      </c>
      <c r="G325" s="594">
        <f>'kho hang tuan'!E319+'kho hang tuan'!G319+'kho hang tuan'!I319+'kho hang tuan'!K319</f>
        <v>0</v>
      </c>
      <c r="H325" s="595">
        <f>'kho hang tuan'!F319+'kho hang tuan'!H319+'kho hang tuan'!J319+'kho hang tuan'!L319</f>
        <v>0</v>
      </c>
      <c r="I325" s="585">
        <f t="shared" si="22"/>
        <v>0</v>
      </c>
      <c r="J325" s="585">
        <f t="shared" si="22"/>
        <v>0</v>
      </c>
      <c r="K325" s="113"/>
      <c r="L325" s="111">
        <f t="shared" si="23"/>
        <v>0</v>
      </c>
    </row>
    <row r="326" spans="1:12" s="107" customFormat="1" ht="25.5" customHeight="1">
      <c r="A326" s="8" t="s">
        <v>656</v>
      </c>
      <c r="B326" s="116" t="s">
        <v>655</v>
      </c>
      <c r="C326" s="8" t="s">
        <v>188</v>
      </c>
      <c r="D326" s="112" t="str">
        <f>VLOOKUP(A326,BKE!C668:H1077,5,0)</f>
        <v>0</v>
      </c>
      <c r="E326" s="113"/>
      <c r="F326" s="111">
        <f t="shared" si="24"/>
        <v>0</v>
      </c>
      <c r="G326" s="594">
        <f>'kho hang tuan'!E320+'kho hang tuan'!G320+'kho hang tuan'!I320+'kho hang tuan'!K320</f>
        <v>0</v>
      </c>
      <c r="H326" s="595">
        <f>'kho hang tuan'!F320+'kho hang tuan'!H320+'kho hang tuan'!J320+'kho hang tuan'!L320</f>
        <v>0</v>
      </c>
      <c r="I326" s="585">
        <f t="shared" si="22"/>
        <v>0</v>
      </c>
      <c r="J326" s="585">
        <f t="shared" si="22"/>
        <v>0</v>
      </c>
      <c r="K326" s="113"/>
      <c r="L326" s="111">
        <f t="shared" si="23"/>
        <v>0</v>
      </c>
    </row>
    <row r="327" spans="1:12" s="107" customFormat="1" ht="25.5" customHeight="1">
      <c r="A327" s="8" t="s">
        <v>694</v>
      </c>
      <c r="B327" s="116" t="s">
        <v>695</v>
      </c>
      <c r="C327" s="8" t="s">
        <v>99</v>
      </c>
      <c r="D327" s="112">
        <f>VLOOKUP(A327,BKE!C669:H1078,5,0)</f>
        <v>50000</v>
      </c>
      <c r="E327" s="113">
        <v>1</v>
      </c>
      <c r="F327" s="111">
        <f t="shared" si="24"/>
        <v>50000</v>
      </c>
      <c r="G327" s="594">
        <f>'kho hang tuan'!E321+'kho hang tuan'!G321+'kho hang tuan'!I321+'kho hang tuan'!K321</f>
        <v>0</v>
      </c>
      <c r="H327" s="595">
        <f>'kho hang tuan'!F321+'kho hang tuan'!H321+'kho hang tuan'!J321+'kho hang tuan'!L321</f>
        <v>0</v>
      </c>
      <c r="I327" s="585">
        <f t="shared" si="22"/>
        <v>1</v>
      </c>
      <c r="J327" s="585">
        <f t="shared" si="22"/>
        <v>50000</v>
      </c>
      <c r="K327" s="113"/>
      <c r="L327" s="111">
        <f t="shared" si="23"/>
        <v>0</v>
      </c>
    </row>
    <row r="328" spans="1:12" s="107" customFormat="1" ht="25.5" customHeight="1">
      <c r="A328" s="8" t="s">
        <v>657</v>
      </c>
      <c r="B328" s="116" t="s">
        <v>632</v>
      </c>
      <c r="C328" s="8" t="s">
        <v>4</v>
      </c>
      <c r="D328" s="112" t="str">
        <f>VLOOKUP(A328,BKE!C670:H1079,5,0)</f>
        <v>0</v>
      </c>
      <c r="E328" s="113">
        <v>1</v>
      </c>
      <c r="F328" s="111">
        <f t="shared" si="24"/>
        <v>0</v>
      </c>
      <c r="G328" s="594">
        <f>'kho hang tuan'!E322+'kho hang tuan'!G322+'kho hang tuan'!I322+'kho hang tuan'!K322</f>
        <v>0</v>
      </c>
      <c r="H328" s="595">
        <f>'kho hang tuan'!F322+'kho hang tuan'!H322+'kho hang tuan'!J322+'kho hang tuan'!L322</f>
        <v>0</v>
      </c>
      <c r="I328" s="585">
        <f t="shared" si="22"/>
        <v>1</v>
      </c>
      <c r="J328" s="585">
        <f t="shared" si="22"/>
        <v>0</v>
      </c>
      <c r="K328" s="113"/>
      <c r="L328" s="111">
        <f t="shared" si="23"/>
        <v>0</v>
      </c>
    </row>
    <row r="329" spans="1:12" s="107" customFormat="1" ht="25.5" customHeight="1">
      <c r="A329" s="8" t="s">
        <v>638</v>
      </c>
      <c r="B329" s="116" t="s">
        <v>619</v>
      </c>
      <c r="C329" s="8" t="s">
        <v>4</v>
      </c>
      <c r="D329" s="112">
        <f>VLOOKUP(A329,BKE!C671:H1080,5,0)</f>
        <v>185052.215</v>
      </c>
      <c r="E329" s="113">
        <v>1</v>
      </c>
      <c r="F329" s="111">
        <f t="shared" si="24"/>
        <v>185052.215</v>
      </c>
      <c r="G329" s="594">
        <f>'kho hang tuan'!E323+'kho hang tuan'!G323+'kho hang tuan'!I323+'kho hang tuan'!K323</f>
        <v>0</v>
      </c>
      <c r="H329" s="595">
        <f>'kho hang tuan'!F323+'kho hang tuan'!H323+'kho hang tuan'!J323+'kho hang tuan'!L323</f>
        <v>0</v>
      </c>
      <c r="I329" s="585">
        <f t="shared" si="22"/>
        <v>1</v>
      </c>
      <c r="J329" s="585">
        <f t="shared" si="22"/>
        <v>185052.215</v>
      </c>
      <c r="K329" s="113"/>
      <c r="L329" s="111">
        <f t="shared" si="23"/>
        <v>0</v>
      </c>
    </row>
    <row r="330" spans="1:12" s="107" customFormat="1" ht="25.5" customHeight="1">
      <c r="A330" s="8" t="s">
        <v>667</v>
      </c>
      <c r="B330" s="116" t="s">
        <v>668</v>
      </c>
      <c r="C330" s="8" t="s">
        <v>4</v>
      </c>
      <c r="D330" s="112" t="str">
        <f>VLOOKUP(A330,BKE!C672:H1081,5,0)</f>
        <v>0</v>
      </c>
      <c r="E330" s="113"/>
      <c r="F330" s="111">
        <f t="shared" si="24"/>
        <v>0</v>
      </c>
      <c r="G330" s="594">
        <f>'kho hang tuan'!E324+'kho hang tuan'!G324+'kho hang tuan'!I324+'kho hang tuan'!K324</f>
        <v>0</v>
      </c>
      <c r="H330" s="595">
        <f>'kho hang tuan'!F324+'kho hang tuan'!H324+'kho hang tuan'!J324+'kho hang tuan'!L324</f>
        <v>0</v>
      </c>
      <c r="I330" s="585">
        <f t="shared" si="22"/>
        <v>0</v>
      </c>
      <c r="J330" s="585">
        <f t="shared" si="22"/>
        <v>0</v>
      </c>
      <c r="K330" s="113"/>
      <c r="L330" s="111">
        <f t="shared" si="23"/>
        <v>0</v>
      </c>
    </row>
    <row r="331" spans="1:12" s="107" customFormat="1" ht="25.5" customHeight="1">
      <c r="A331" s="8" t="s">
        <v>948</v>
      </c>
      <c r="B331" s="116" t="s">
        <v>956</v>
      </c>
      <c r="C331" s="8" t="s">
        <v>146</v>
      </c>
      <c r="D331" s="112" t="str">
        <f>VLOOKUP(A331,BKE!C673:H1082,5,0)</f>
        <v>0</v>
      </c>
      <c r="E331" s="113"/>
      <c r="F331" s="111">
        <f t="shared" si="24"/>
        <v>0</v>
      </c>
      <c r="G331" s="594">
        <f>'kho hang tuan'!E325+'kho hang tuan'!G325+'kho hang tuan'!I325+'kho hang tuan'!K325</f>
        <v>0</v>
      </c>
      <c r="H331" s="595">
        <f>'kho hang tuan'!F325+'kho hang tuan'!H325+'kho hang tuan'!J325+'kho hang tuan'!L325</f>
        <v>0</v>
      </c>
      <c r="I331" s="585">
        <f t="shared" si="22"/>
        <v>0</v>
      </c>
      <c r="J331" s="585">
        <f t="shared" si="22"/>
        <v>0</v>
      </c>
      <c r="K331" s="113"/>
      <c r="L331" s="111">
        <f t="shared" si="23"/>
        <v>0</v>
      </c>
    </row>
    <row r="332" spans="1:12" s="107" customFormat="1" ht="25.5" customHeight="1">
      <c r="A332" s="8" t="s">
        <v>639</v>
      </c>
      <c r="B332" s="116" t="s">
        <v>620</v>
      </c>
      <c r="C332" s="8" t="s">
        <v>8</v>
      </c>
      <c r="D332" s="112">
        <f>VLOOKUP(A332,BKE!C673:H1082,5,0)</f>
        <v>27061.625172413795</v>
      </c>
      <c r="E332" s="113">
        <v>8</v>
      </c>
      <c r="F332" s="111">
        <f t="shared" si="24"/>
        <v>216493.00137931036</v>
      </c>
      <c r="G332" s="594">
        <f>'kho hang tuan'!E326+'kho hang tuan'!G326+'kho hang tuan'!I326+'kho hang tuan'!K326</f>
        <v>0</v>
      </c>
      <c r="H332" s="595">
        <f>'kho hang tuan'!F326+'kho hang tuan'!H326+'kho hang tuan'!J326+'kho hang tuan'!L326</f>
        <v>0</v>
      </c>
      <c r="I332" s="585">
        <f t="shared" si="22"/>
        <v>8</v>
      </c>
      <c r="J332" s="585">
        <f t="shared" si="22"/>
        <v>216493.00137931036</v>
      </c>
      <c r="K332" s="113"/>
      <c r="L332" s="111">
        <f t="shared" si="23"/>
        <v>0</v>
      </c>
    </row>
    <row r="333" spans="1:12" s="107" customFormat="1" ht="25.5" customHeight="1">
      <c r="A333" s="8" t="s">
        <v>906</v>
      </c>
      <c r="B333" s="116" t="s">
        <v>623</v>
      </c>
      <c r="C333" s="8" t="s">
        <v>75</v>
      </c>
      <c r="D333" s="112">
        <f>VLOOKUP(A333,BKE!C674:H1083,5,0)</f>
        <v>190909</v>
      </c>
      <c r="E333" s="113"/>
      <c r="F333" s="111">
        <f t="shared" si="24"/>
        <v>0</v>
      </c>
      <c r="G333" s="594">
        <f>'kho hang tuan'!E327+'kho hang tuan'!G327+'kho hang tuan'!I327+'kho hang tuan'!K327</f>
        <v>0</v>
      </c>
      <c r="H333" s="595">
        <f>'kho hang tuan'!F327+'kho hang tuan'!H327+'kho hang tuan'!J327+'kho hang tuan'!L327</f>
        <v>0</v>
      </c>
      <c r="I333" s="585">
        <f t="shared" si="22"/>
        <v>0</v>
      </c>
      <c r="J333" s="585">
        <f t="shared" si="22"/>
        <v>0</v>
      </c>
      <c r="K333" s="113"/>
      <c r="L333" s="111">
        <f t="shared" si="23"/>
        <v>0</v>
      </c>
    </row>
    <row r="334" spans="1:12" s="107" customFormat="1" ht="25.5" customHeight="1">
      <c r="A334" s="8" t="s">
        <v>696</v>
      </c>
      <c r="B334" s="116" t="s">
        <v>697</v>
      </c>
      <c r="C334" s="8" t="s">
        <v>75</v>
      </c>
      <c r="D334" s="112" t="str">
        <f>VLOOKUP(A334,BKE!C675:H1084,5,0)</f>
        <v>0</v>
      </c>
      <c r="E334" s="113"/>
      <c r="F334" s="111">
        <f t="shared" si="24"/>
        <v>0</v>
      </c>
      <c r="G334" s="594">
        <f>'kho hang tuan'!E328+'kho hang tuan'!G328+'kho hang tuan'!I328+'kho hang tuan'!K328</f>
        <v>0</v>
      </c>
      <c r="H334" s="595">
        <f>'kho hang tuan'!F328+'kho hang tuan'!H328+'kho hang tuan'!J328+'kho hang tuan'!L328</f>
        <v>0</v>
      </c>
      <c r="I334" s="585">
        <f t="shared" si="22"/>
        <v>0</v>
      </c>
      <c r="J334" s="585">
        <f t="shared" si="22"/>
        <v>0</v>
      </c>
      <c r="K334" s="113"/>
      <c r="L334" s="111">
        <f t="shared" si="23"/>
        <v>0</v>
      </c>
    </row>
    <row r="335" spans="1:12" s="107" customFormat="1" ht="25.5" customHeight="1">
      <c r="A335" s="8" t="s">
        <v>917</v>
      </c>
      <c r="B335" s="116" t="s">
        <v>918</v>
      </c>
      <c r="C335" s="8" t="s">
        <v>115</v>
      </c>
      <c r="D335" s="112">
        <f>VLOOKUP(A335,BKE!C676:H1085,5,0)</f>
        <v>41071.428571428572</v>
      </c>
      <c r="E335" s="113"/>
      <c r="F335" s="111">
        <f t="shared" si="24"/>
        <v>0</v>
      </c>
      <c r="G335" s="594">
        <f>'kho hang tuan'!E329+'kho hang tuan'!G329+'kho hang tuan'!I329+'kho hang tuan'!K329</f>
        <v>0</v>
      </c>
      <c r="H335" s="595">
        <f>'kho hang tuan'!F329+'kho hang tuan'!H329+'kho hang tuan'!J329+'kho hang tuan'!L329</f>
        <v>0</v>
      </c>
      <c r="I335" s="585">
        <f t="shared" si="22"/>
        <v>0</v>
      </c>
      <c r="J335" s="585">
        <f t="shared" si="22"/>
        <v>0</v>
      </c>
      <c r="K335" s="113"/>
      <c r="L335" s="111">
        <f t="shared" si="23"/>
        <v>0</v>
      </c>
    </row>
    <row r="336" spans="1:12" s="107" customFormat="1" ht="25.5" customHeight="1">
      <c r="A336" s="8" t="s">
        <v>1009</v>
      </c>
      <c r="B336" s="116" t="s">
        <v>1023</v>
      </c>
      <c r="C336" s="8"/>
      <c r="D336" s="112"/>
      <c r="E336" s="113">
        <v>0.5</v>
      </c>
      <c r="F336" s="111"/>
      <c r="G336" s="594">
        <f>'kho hang tuan'!E330+'kho hang tuan'!G330+'kho hang tuan'!I330+'kho hang tuan'!K330</f>
        <v>0</v>
      </c>
      <c r="H336" s="595">
        <f>'kho hang tuan'!F330+'kho hang tuan'!H330+'kho hang tuan'!J330+'kho hang tuan'!L330</f>
        <v>0</v>
      </c>
      <c r="I336" s="585">
        <f t="shared" si="22"/>
        <v>0.5</v>
      </c>
      <c r="J336" s="585"/>
      <c r="K336" s="113"/>
      <c r="L336" s="111"/>
    </row>
    <row r="337" spans="1:12" s="107" customFormat="1" ht="25.5" customHeight="1">
      <c r="A337" s="8" t="s">
        <v>1010</v>
      </c>
      <c r="B337" s="116" t="s">
        <v>1024</v>
      </c>
      <c r="C337" s="8"/>
      <c r="D337" s="112"/>
      <c r="E337" s="113"/>
      <c r="F337" s="111"/>
      <c r="G337" s="594">
        <f>'kho hang tuan'!E331+'kho hang tuan'!G331+'kho hang tuan'!I331+'kho hang tuan'!K331</f>
        <v>0</v>
      </c>
      <c r="H337" s="595">
        <f>'kho hang tuan'!F331+'kho hang tuan'!H331+'kho hang tuan'!J331+'kho hang tuan'!L331</f>
        <v>0</v>
      </c>
      <c r="I337" s="585">
        <f t="shared" si="22"/>
        <v>0</v>
      </c>
      <c r="J337" s="585"/>
      <c r="K337" s="113"/>
      <c r="L337" s="111"/>
    </row>
    <row r="338" spans="1:12" s="107" customFormat="1" ht="25.5" customHeight="1">
      <c r="A338" s="8" t="s">
        <v>1011</v>
      </c>
      <c r="B338" s="116" t="s">
        <v>1012</v>
      </c>
      <c r="C338" s="8" t="s">
        <v>29</v>
      </c>
      <c r="D338" s="112"/>
      <c r="E338" s="113">
        <v>2</v>
      </c>
      <c r="F338" s="111"/>
      <c r="G338" s="594">
        <f>'kho hang tuan'!E332+'kho hang tuan'!G332+'kho hang tuan'!I332+'kho hang tuan'!K332</f>
        <v>0</v>
      </c>
      <c r="H338" s="595">
        <f>'kho hang tuan'!F332+'kho hang tuan'!H332+'kho hang tuan'!J332+'kho hang tuan'!L332</f>
        <v>0</v>
      </c>
      <c r="I338" s="585"/>
      <c r="J338" s="585"/>
      <c r="K338" s="113"/>
      <c r="L338" s="111"/>
    </row>
    <row r="339" spans="1:12" s="107" customFormat="1" ht="25.5" customHeight="1">
      <c r="A339" s="8" t="s">
        <v>1013</v>
      </c>
      <c r="B339" s="116" t="s">
        <v>1025</v>
      </c>
      <c r="C339" s="8" t="s">
        <v>29</v>
      </c>
      <c r="D339" s="112"/>
      <c r="E339" s="113">
        <v>2</v>
      </c>
      <c r="F339" s="111"/>
      <c r="G339" s="594">
        <f>'kho hang tuan'!E333+'kho hang tuan'!G333+'kho hang tuan'!I333+'kho hang tuan'!K333</f>
        <v>0</v>
      </c>
      <c r="H339" s="595">
        <f>'kho hang tuan'!F333+'kho hang tuan'!H333+'kho hang tuan'!J333+'kho hang tuan'!L333</f>
        <v>0</v>
      </c>
      <c r="I339" s="585"/>
      <c r="J339" s="585"/>
      <c r="K339" s="113"/>
      <c r="L339" s="111"/>
    </row>
    <row r="340" spans="1:12" s="107" customFormat="1" ht="25.5" customHeight="1">
      <c r="A340" s="8" t="s">
        <v>640</v>
      </c>
      <c r="B340" s="8" t="s">
        <v>621</v>
      </c>
      <c r="C340" s="8" t="s">
        <v>622</v>
      </c>
      <c r="D340" s="112">
        <f>VLOOKUP(A340,BKE!C676:H1085,5,0)</f>
        <v>9500</v>
      </c>
      <c r="E340" s="113"/>
      <c r="F340" s="111">
        <f t="shared" si="24"/>
        <v>0</v>
      </c>
      <c r="G340" s="594">
        <f>'kho hang tuan'!E334+'kho hang tuan'!G334+'kho hang tuan'!I334+'kho hang tuan'!K334</f>
        <v>0</v>
      </c>
      <c r="H340" s="595">
        <f>'kho hang tuan'!F334+'kho hang tuan'!H334+'kho hang tuan'!J334+'kho hang tuan'!L334</f>
        <v>0</v>
      </c>
      <c r="I340" s="585">
        <f t="shared" si="22"/>
        <v>0</v>
      </c>
      <c r="J340" s="585">
        <f t="shared" si="22"/>
        <v>0</v>
      </c>
      <c r="K340" s="113"/>
      <c r="L340" s="111">
        <f t="shared" si="23"/>
        <v>0</v>
      </c>
    </row>
    <row r="341" spans="1:12" s="230" customFormat="1" ht="25.5" customHeight="1">
      <c r="A341" s="596"/>
      <c r="B341" s="596" t="s">
        <v>474</v>
      </c>
      <c r="C341" s="596"/>
      <c r="D341" s="112"/>
      <c r="E341" s="594"/>
      <c r="F341" s="595">
        <f>SUM(F304:F340)</f>
        <v>451545.21637931035</v>
      </c>
      <c r="G341" s="594">
        <f>'kho hang tuan'!E335+'kho hang tuan'!G335+'kho hang tuan'!I335+'kho hang tuan'!K335</f>
        <v>0</v>
      </c>
      <c r="H341" s="595">
        <f>'kho hang tuan'!F335+'kho hang tuan'!H335+'kho hang tuan'!J335+'kho hang tuan'!L335</f>
        <v>0</v>
      </c>
      <c r="I341" s="577"/>
      <c r="J341" s="578">
        <f>SUM(J304:J340)</f>
        <v>451545.21637931035</v>
      </c>
      <c r="K341" s="228"/>
      <c r="L341" s="229">
        <f>SUM(L304:L340)</f>
        <v>0</v>
      </c>
    </row>
    <row r="342" spans="1:12" s="107" customFormat="1" ht="25.5" customHeight="1">
      <c r="A342" s="598"/>
      <c r="B342" s="599" t="s">
        <v>390</v>
      </c>
      <c r="C342" s="598"/>
      <c r="D342" s="598"/>
      <c r="E342" s="598"/>
      <c r="F342" s="598"/>
      <c r="G342" s="594">
        <f>'kho hang tuan'!E336+'kho hang tuan'!G336+'kho hang tuan'!I336+'kho hang tuan'!K336</f>
        <v>0</v>
      </c>
      <c r="H342" s="595">
        <f>'kho hang tuan'!F336+'kho hang tuan'!H336+'kho hang tuan'!J336+'kho hang tuan'!L336</f>
        <v>0</v>
      </c>
      <c r="I342" s="587"/>
      <c r="J342" s="587"/>
      <c r="K342" s="17"/>
      <c r="L342" s="17"/>
    </row>
    <row r="343" spans="1:12" s="107" customFormat="1" ht="25.5" customHeight="1">
      <c r="A343" s="5" t="s">
        <v>382</v>
      </c>
      <c r="B343" s="119" t="s">
        <v>383</v>
      </c>
      <c r="C343" s="120" t="s">
        <v>8</v>
      </c>
      <c r="D343" s="112">
        <f>VLOOKUP(A343,BKE!C646:H1056,5,0)</f>
        <v>73000.06</v>
      </c>
      <c r="E343" s="113">
        <v>18</v>
      </c>
      <c r="F343" s="111">
        <f t="shared" si="24"/>
        <v>1314001.08</v>
      </c>
      <c r="G343" s="594">
        <f>'kho hang tuan'!E337+'kho hang tuan'!G337+'kho hang tuan'!I337+'kho hang tuan'!K337</f>
        <v>0</v>
      </c>
      <c r="H343" s="595">
        <f>'kho hang tuan'!F337+'kho hang tuan'!H337+'kho hang tuan'!J337+'kho hang tuan'!L337</f>
        <v>0</v>
      </c>
      <c r="I343" s="585">
        <f t="shared" ref="I343:J348" si="25">E343+G343-K343</f>
        <v>18</v>
      </c>
      <c r="J343" s="585">
        <f t="shared" si="25"/>
        <v>1314001.08</v>
      </c>
      <c r="K343" s="113"/>
      <c r="L343" s="111">
        <f t="shared" ref="L343:L348" si="26">K343*D343</f>
        <v>0</v>
      </c>
    </row>
    <row r="344" spans="1:12" s="107" customFormat="1" ht="25.5" customHeight="1">
      <c r="A344" s="5" t="s">
        <v>384</v>
      </c>
      <c r="B344" s="119" t="s">
        <v>385</v>
      </c>
      <c r="C344" s="120" t="s">
        <v>27</v>
      </c>
      <c r="D344" s="112">
        <f>VLOOKUP(A344,BKE!C647:H1057,5,0)</f>
        <v>10709.895</v>
      </c>
      <c r="E344" s="113">
        <v>8</v>
      </c>
      <c r="F344" s="111">
        <f t="shared" si="24"/>
        <v>85679.16</v>
      </c>
      <c r="G344" s="594">
        <f>'kho hang tuan'!E338+'kho hang tuan'!G338+'kho hang tuan'!I338+'kho hang tuan'!K338</f>
        <v>0</v>
      </c>
      <c r="H344" s="595">
        <f>'kho hang tuan'!F338+'kho hang tuan'!H338+'kho hang tuan'!J338+'kho hang tuan'!L338</f>
        <v>0</v>
      </c>
      <c r="I344" s="585">
        <f t="shared" si="25"/>
        <v>8</v>
      </c>
      <c r="J344" s="585">
        <f t="shared" si="25"/>
        <v>85679.16</v>
      </c>
      <c r="K344" s="113"/>
      <c r="L344" s="111">
        <f t="shared" si="26"/>
        <v>0</v>
      </c>
    </row>
    <row r="345" spans="1:12" s="107" customFormat="1" ht="25.5" customHeight="1">
      <c r="A345" s="5" t="s">
        <v>386</v>
      </c>
      <c r="B345" s="119" t="s">
        <v>387</v>
      </c>
      <c r="C345" s="120" t="s">
        <v>27</v>
      </c>
      <c r="D345" s="112" t="str">
        <f>VLOOKUP(A345,BKE!C648:H1058,5,0)</f>
        <v>0</v>
      </c>
      <c r="E345" s="113"/>
      <c r="F345" s="111">
        <f t="shared" si="24"/>
        <v>0</v>
      </c>
      <c r="G345" s="594">
        <f>'kho hang tuan'!E339+'kho hang tuan'!G339+'kho hang tuan'!I339+'kho hang tuan'!K339</f>
        <v>0</v>
      </c>
      <c r="H345" s="595">
        <f>'kho hang tuan'!F339+'kho hang tuan'!H339+'kho hang tuan'!J339+'kho hang tuan'!L339</f>
        <v>0</v>
      </c>
      <c r="I345" s="585">
        <f t="shared" si="25"/>
        <v>0</v>
      </c>
      <c r="J345" s="585">
        <f t="shared" si="25"/>
        <v>0</v>
      </c>
      <c r="K345" s="113"/>
      <c r="L345" s="111">
        <f t="shared" si="26"/>
        <v>0</v>
      </c>
    </row>
    <row r="346" spans="1:12" s="107" customFormat="1" ht="25.5" customHeight="1">
      <c r="A346" s="5" t="s">
        <v>823</v>
      </c>
      <c r="B346" s="119" t="s">
        <v>824</v>
      </c>
      <c r="C346" s="120" t="s">
        <v>815</v>
      </c>
      <c r="D346" s="112">
        <f>VLOOKUP(A346,BKE!C649:H1059,5,0)</f>
        <v>100000</v>
      </c>
      <c r="E346" s="113"/>
      <c r="F346" s="111">
        <f t="shared" si="24"/>
        <v>0</v>
      </c>
      <c r="G346" s="594">
        <f>'kho hang tuan'!E340+'kho hang tuan'!G340+'kho hang tuan'!I340+'kho hang tuan'!K340</f>
        <v>0</v>
      </c>
      <c r="H346" s="595">
        <f>'kho hang tuan'!F340+'kho hang tuan'!H340+'kho hang tuan'!J340+'kho hang tuan'!L340</f>
        <v>0</v>
      </c>
      <c r="I346" s="585">
        <f t="shared" si="25"/>
        <v>0</v>
      </c>
      <c r="J346" s="585">
        <f t="shared" si="25"/>
        <v>0</v>
      </c>
      <c r="K346" s="113"/>
      <c r="L346" s="111">
        <f t="shared" si="26"/>
        <v>0</v>
      </c>
    </row>
    <row r="347" spans="1:12" s="107" customFormat="1" ht="25.5" customHeight="1">
      <c r="A347" s="5" t="s">
        <v>813</v>
      </c>
      <c r="B347" s="119" t="s">
        <v>814</v>
      </c>
      <c r="C347" s="120" t="s">
        <v>815</v>
      </c>
      <c r="D347" s="112">
        <v>6000</v>
      </c>
      <c r="E347" s="113"/>
      <c r="F347" s="111">
        <f t="shared" si="24"/>
        <v>0</v>
      </c>
      <c r="G347" s="594">
        <f>'kho hang tuan'!E341+'kho hang tuan'!G341+'kho hang tuan'!I341+'kho hang tuan'!K341</f>
        <v>0</v>
      </c>
      <c r="H347" s="595">
        <f>'kho hang tuan'!F341+'kho hang tuan'!H341+'kho hang tuan'!J341+'kho hang tuan'!L341</f>
        <v>0</v>
      </c>
      <c r="I347" s="585">
        <f t="shared" si="25"/>
        <v>0</v>
      </c>
      <c r="J347" s="585">
        <f t="shared" si="25"/>
        <v>0</v>
      </c>
      <c r="K347" s="113"/>
      <c r="L347" s="111">
        <f t="shared" si="26"/>
        <v>0</v>
      </c>
    </row>
    <row r="348" spans="1:12" s="107" customFormat="1" ht="25.5" customHeight="1">
      <c r="A348" s="5" t="s">
        <v>388</v>
      </c>
      <c r="B348" s="114" t="s">
        <v>389</v>
      </c>
      <c r="C348" s="121" t="s">
        <v>8</v>
      </c>
      <c r="D348" s="112">
        <f>VLOOKUP(A348,BKE!C651:H1061,5,0)</f>
        <v>30000</v>
      </c>
      <c r="E348" s="113">
        <v>4</v>
      </c>
      <c r="F348" s="111">
        <f t="shared" si="24"/>
        <v>120000</v>
      </c>
      <c r="G348" s="594">
        <f>'kho hang tuan'!E342+'kho hang tuan'!G342+'kho hang tuan'!I342+'kho hang tuan'!K342</f>
        <v>0</v>
      </c>
      <c r="H348" s="595">
        <f>'kho hang tuan'!F342+'kho hang tuan'!H342+'kho hang tuan'!J342+'kho hang tuan'!L342</f>
        <v>0</v>
      </c>
      <c r="I348" s="585">
        <f t="shared" si="25"/>
        <v>4</v>
      </c>
      <c r="J348" s="585">
        <f t="shared" si="25"/>
        <v>120000</v>
      </c>
      <c r="K348" s="113"/>
      <c r="L348" s="111">
        <f t="shared" si="26"/>
        <v>0</v>
      </c>
    </row>
    <row r="349" spans="1:12" s="230" customFormat="1" ht="25.5" customHeight="1">
      <c r="A349" s="596"/>
      <c r="B349" s="596" t="s">
        <v>474</v>
      </c>
      <c r="C349" s="596"/>
      <c r="D349" s="112"/>
      <c r="E349" s="594"/>
      <c r="F349" s="595">
        <f>SUM(F343:F348)</f>
        <v>1519680.24</v>
      </c>
      <c r="G349" s="594">
        <f>'kho hang tuan'!E343+'kho hang tuan'!G343+'kho hang tuan'!I343+'kho hang tuan'!K343</f>
        <v>0</v>
      </c>
      <c r="H349" s="595">
        <f>'kho hang tuan'!F343+'kho hang tuan'!H343+'kho hang tuan'!J343+'kho hang tuan'!L343</f>
        <v>0</v>
      </c>
      <c r="I349" s="577"/>
      <c r="J349" s="578">
        <f>SUM(J343:J348)</f>
        <v>1519680.24</v>
      </c>
      <c r="K349" s="228"/>
      <c r="L349" s="229">
        <f>SUM(L343:L348)</f>
        <v>0</v>
      </c>
    </row>
    <row r="350" spans="1:12" s="107" customFormat="1" ht="25.5" customHeight="1">
      <c r="A350" s="598"/>
      <c r="B350" s="599" t="s">
        <v>429</v>
      </c>
      <c r="C350" s="598"/>
      <c r="D350" s="598"/>
      <c r="E350" s="598"/>
      <c r="F350" s="598"/>
      <c r="G350" s="594">
        <f>'kho hang tuan'!E344+'kho hang tuan'!G344+'kho hang tuan'!I344+'kho hang tuan'!K344</f>
        <v>0</v>
      </c>
      <c r="H350" s="595">
        <f>'kho hang tuan'!F344+'kho hang tuan'!H344+'kho hang tuan'!J344+'kho hang tuan'!L344</f>
        <v>0</v>
      </c>
      <c r="I350" s="587"/>
      <c r="J350" s="587"/>
      <c r="K350" s="17"/>
      <c r="L350" s="17"/>
    </row>
    <row r="351" spans="1:12" s="107" customFormat="1" ht="25.5" customHeight="1">
      <c r="A351" s="5" t="s">
        <v>391</v>
      </c>
      <c r="B351" s="119" t="s">
        <v>392</v>
      </c>
      <c r="C351" s="120" t="s">
        <v>26</v>
      </c>
      <c r="D351" s="112" t="str">
        <f>VLOOKUP(A351,BKE!C646:H1056,5,0)</f>
        <v>0</v>
      </c>
      <c r="E351" s="262"/>
      <c r="F351" s="111">
        <f>E351*D351</f>
        <v>0</v>
      </c>
      <c r="G351" s="594">
        <f>'kho hang tuan'!E345+'kho hang tuan'!G345+'kho hang tuan'!I345+'kho hang tuan'!K345</f>
        <v>0</v>
      </c>
      <c r="H351" s="595">
        <f>'kho hang tuan'!F345+'kho hang tuan'!H345+'kho hang tuan'!J345+'kho hang tuan'!L345</f>
        <v>0</v>
      </c>
      <c r="I351" s="585">
        <f t="shared" ref="I351:J372" si="27">E351+G351-K351</f>
        <v>0</v>
      </c>
      <c r="J351" s="585">
        <f t="shared" si="27"/>
        <v>0</v>
      </c>
      <c r="K351" s="262"/>
      <c r="L351" s="111">
        <f t="shared" ref="L351:L372" si="28">K351*D351</f>
        <v>0</v>
      </c>
    </row>
    <row r="352" spans="1:12" s="107" customFormat="1" ht="25.5" customHeight="1">
      <c r="A352" s="5" t="s">
        <v>393</v>
      </c>
      <c r="B352" s="119" t="s">
        <v>394</v>
      </c>
      <c r="C352" s="120" t="s">
        <v>26</v>
      </c>
      <c r="D352" s="112" t="str">
        <f>VLOOKUP(A352,BKE!C647:H1057,5,0)</f>
        <v>0</v>
      </c>
      <c r="E352" s="113"/>
      <c r="F352" s="111">
        <f t="shared" ref="F352:F396" si="29">E352*D352</f>
        <v>0</v>
      </c>
      <c r="G352" s="594">
        <f>'kho hang tuan'!E346+'kho hang tuan'!G346+'kho hang tuan'!I346+'kho hang tuan'!K346</f>
        <v>0</v>
      </c>
      <c r="H352" s="595">
        <f>'kho hang tuan'!F346+'kho hang tuan'!H346+'kho hang tuan'!J346+'kho hang tuan'!L346</f>
        <v>0</v>
      </c>
      <c r="I352" s="585">
        <f t="shared" si="27"/>
        <v>0</v>
      </c>
      <c r="J352" s="585">
        <f t="shared" si="27"/>
        <v>0</v>
      </c>
      <c r="K352" s="113"/>
      <c r="L352" s="111">
        <f t="shared" si="28"/>
        <v>0</v>
      </c>
    </row>
    <row r="353" spans="1:12" s="107" customFormat="1" ht="25.5" customHeight="1">
      <c r="A353" s="5" t="s">
        <v>395</v>
      </c>
      <c r="B353" s="119" t="s">
        <v>396</v>
      </c>
      <c r="C353" s="120" t="s">
        <v>75</v>
      </c>
      <c r="D353" s="112" t="str">
        <f>VLOOKUP(A353,BKE!C648:H1058,5,0)</f>
        <v>0</v>
      </c>
      <c r="E353" s="262"/>
      <c r="F353" s="111">
        <f t="shared" si="29"/>
        <v>0</v>
      </c>
      <c r="G353" s="594">
        <f>'kho hang tuan'!E347+'kho hang tuan'!G347+'kho hang tuan'!I347+'kho hang tuan'!K347</f>
        <v>0</v>
      </c>
      <c r="H353" s="595">
        <f>'kho hang tuan'!F347+'kho hang tuan'!H347+'kho hang tuan'!J347+'kho hang tuan'!L347</f>
        <v>0</v>
      </c>
      <c r="I353" s="585">
        <f t="shared" si="27"/>
        <v>0</v>
      </c>
      <c r="J353" s="585">
        <f t="shared" si="27"/>
        <v>0</v>
      </c>
      <c r="K353" s="262"/>
      <c r="L353" s="111">
        <f t="shared" si="28"/>
        <v>0</v>
      </c>
    </row>
    <row r="354" spans="1:12" s="107" customFormat="1" ht="25.5" customHeight="1">
      <c r="A354" s="5" t="s">
        <v>405</v>
      </c>
      <c r="B354" s="119" t="s">
        <v>406</v>
      </c>
      <c r="C354" s="120" t="s">
        <v>75</v>
      </c>
      <c r="D354" s="112" t="str">
        <f>VLOOKUP(A354,BKE!C649:H1059,5,0)</f>
        <v>0</v>
      </c>
      <c r="E354" s="113"/>
      <c r="F354" s="111">
        <f t="shared" si="29"/>
        <v>0</v>
      </c>
      <c r="G354" s="594">
        <f>'kho hang tuan'!E348+'kho hang tuan'!G348+'kho hang tuan'!I348+'kho hang tuan'!K348</f>
        <v>0</v>
      </c>
      <c r="H354" s="595">
        <f>'kho hang tuan'!F348+'kho hang tuan'!H348+'kho hang tuan'!J348+'kho hang tuan'!L348</f>
        <v>0</v>
      </c>
      <c r="I354" s="585">
        <f t="shared" si="27"/>
        <v>0</v>
      </c>
      <c r="J354" s="585">
        <f t="shared" si="27"/>
        <v>0</v>
      </c>
      <c r="K354" s="113"/>
      <c r="L354" s="111">
        <f t="shared" si="28"/>
        <v>0</v>
      </c>
    </row>
    <row r="355" spans="1:12" s="107" customFormat="1" ht="25.5" customHeight="1">
      <c r="A355" s="5" t="s">
        <v>407</v>
      </c>
      <c r="B355" s="119" t="s">
        <v>408</v>
      </c>
      <c r="C355" s="120" t="s">
        <v>75</v>
      </c>
      <c r="D355" s="112">
        <v>20000</v>
      </c>
      <c r="E355" s="262"/>
      <c r="F355" s="111">
        <f t="shared" si="29"/>
        <v>0</v>
      </c>
      <c r="G355" s="594">
        <f>'kho hang tuan'!E349+'kho hang tuan'!G349+'kho hang tuan'!I349+'kho hang tuan'!K349</f>
        <v>0</v>
      </c>
      <c r="H355" s="595">
        <f>'kho hang tuan'!F349+'kho hang tuan'!H349+'kho hang tuan'!J349+'kho hang tuan'!L349</f>
        <v>0</v>
      </c>
      <c r="I355" s="585">
        <f t="shared" si="27"/>
        <v>0</v>
      </c>
      <c r="J355" s="585">
        <f t="shared" si="27"/>
        <v>0</v>
      </c>
      <c r="K355" s="262"/>
      <c r="L355" s="111">
        <f t="shared" si="28"/>
        <v>0</v>
      </c>
    </row>
    <row r="356" spans="1:12" s="107" customFormat="1" ht="25.5" customHeight="1">
      <c r="A356" s="5" t="s">
        <v>401</v>
      </c>
      <c r="B356" s="119" t="s">
        <v>402</v>
      </c>
      <c r="C356" s="120" t="s">
        <v>75</v>
      </c>
      <c r="D356" s="112">
        <v>30000</v>
      </c>
      <c r="E356" s="262"/>
      <c r="F356" s="111">
        <f t="shared" si="29"/>
        <v>0</v>
      </c>
      <c r="G356" s="594">
        <f>'kho hang tuan'!E350+'kho hang tuan'!G350+'kho hang tuan'!I350+'kho hang tuan'!K350</f>
        <v>0</v>
      </c>
      <c r="H356" s="595">
        <f>'kho hang tuan'!F350+'kho hang tuan'!H350+'kho hang tuan'!J350+'kho hang tuan'!L350</f>
        <v>0</v>
      </c>
      <c r="I356" s="585">
        <f t="shared" si="27"/>
        <v>0</v>
      </c>
      <c r="J356" s="585">
        <f t="shared" si="27"/>
        <v>0</v>
      </c>
      <c r="K356" s="262"/>
      <c r="L356" s="111">
        <f t="shared" si="28"/>
        <v>0</v>
      </c>
    </row>
    <row r="357" spans="1:12" s="107" customFormat="1" ht="25.5" customHeight="1">
      <c r="A357" s="5" t="s">
        <v>409</v>
      </c>
      <c r="B357" s="119" t="s">
        <v>410</v>
      </c>
      <c r="C357" s="120" t="s">
        <v>99</v>
      </c>
      <c r="D357" s="112">
        <v>29000</v>
      </c>
      <c r="E357" s="262"/>
      <c r="F357" s="111">
        <f t="shared" si="29"/>
        <v>0</v>
      </c>
      <c r="G357" s="594">
        <f>'kho hang tuan'!E351+'kho hang tuan'!G351+'kho hang tuan'!I351+'kho hang tuan'!K351</f>
        <v>0</v>
      </c>
      <c r="H357" s="595">
        <f>'kho hang tuan'!F351+'kho hang tuan'!H351+'kho hang tuan'!J351+'kho hang tuan'!L351</f>
        <v>0</v>
      </c>
      <c r="I357" s="585">
        <f t="shared" si="27"/>
        <v>0</v>
      </c>
      <c r="J357" s="585">
        <f t="shared" si="27"/>
        <v>0</v>
      </c>
      <c r="K357" s="262"/>
      <c r="L357" s="111">
        <f t="shared" si="28"/>
        <v>0</v>
      </c>
    </row>
    <row r="358" spans="1:12" s="107" customFormat="1" ht="25.5" customHeight="1">
      <c r="A358" s="5" t="s">
        <v>403</v>
      </c>
      <c r="B358" s="119" t="s">
        <v>404</v>
      </c>
      <c r="C358" s="120" t="s">
        <v>28</v>
      </c>
      <c r="D358" s="112" t="str">
        <f>VLOOKUP(A358,BKE!C653:H1063,5,0)</f>
        <v>0</v>
      </c>
      <c r="E358" s="113"/>
      <c r="F358" s="111">
        <f t="shared" si="29"/>
        <v>0</v>
      </c>
      <c r="G358" s="594">
        <f>'kho hang tuan'!E352+'kho hang tuan'!G352+'kho hang tuan'!I352+'kho hang tuan'!K352</f>
        <v>0</v>
      </c>
      <c r="H358" s="595">
        <f>'kho hang tuan'!F352+'kho hang tuan'!H352+'kho hang tuan'!J352+'kho hang tuan'!L352</f>
        <v>0</v>
      </c>
      <c r="I358" s="585">
        <f t="shared" si="27"/>
        <v>0</v>
      </c>
      <c r="J358" s="585">
        <f t="shared" si="27"/>
        <v>0</v>
      </c>
      <c r="K358" s="113"/>
      <c r="L358" s="111">
        <f t="shared" si="28"/>
        <v>0</v>
      </c>
    </row>
    <row r="359" spans="1:12" s="107" customFormat="1" ht="25.5" customHeight="1">
      <c r="A359" s="5" t="s">
        <v>399</v>
      </c>
      <c r="B359" s="119" t="s">
        <v>400</v>
      </c>
      <c r="C359" s="120" t="s">
        <v>28</v>
      </c>
      <c r="D359" s="112"/>
      <c r="E359" s="113"/>
      <c r="F359" s="111">
        <f t="shared" si="29"/>
        <v>0</v>
      </c>
      <c r="G359" s="594">
        <f>'kho hang tuan'!E353+'kho hang tuan'!G353+'kho hang tuan'!I353+'kho hang tuan'!K353</f>
        <v>0</v>
      </c>
      <c r="H359" s="595">
        <f>'kho hang tuan'!F353+'kho hang tuan'!H353+'kho hang tuan'!J353+'kho hang tuan'!L353</f>
        <v>0</v>
      </c>
      <c r="I359" s="585">
        <f t="shared" si="27"/>
        <v>0</v>
      </c>
      <c r="J359" s="585">
        <f t="shared" si="27"/>
        <v>0</v>
      </c>
      <c r="K359" s="113"/>
      <c r="L359" s="111">
        <f t="shared" si="28"/>
        <v>0</v>
      </c>
    </row>
    <row r="360" spans="1:12" s="107" customFormat="1" ht="25.5" customHeight="1">
      <c r="A360" s="5" t="s">
        <v>411</v>
      </c>
      <c r="B360" s="119" t="s">
        <v>412</v>
      </c>
      <c r="C360" s="120" t="s">
        <v>413</v>
      </c>
      <c r="D360" s="112">
        <f>VLOOKUP(A360,BKE!C656:H1065,5,0)</f>
        <v>9599.92</v>
      </c>
      <c r="E360" s="113">
        <v>4</v>
      </c>
      <c r="F360" s="111">
        <f t="shared" si="29"/>
        <v>38399.68</v>
      </c>
      <c r="G360" s="594">
        <f>'kho hang tuan'!E354+'kho hang tuan'!G354+'kho hang tuan'!I354+'kho hang tuan'!K354</f>
        <v>0</v>
      </c>
      <c r="H360" s="595">
        <f>'kho hang tuan'!F354+'kho hang tuan'!H354+'kho hang tuan'!J354+'kho hang tuan'!L354</f>
        <v>0</v>
      </c>
      <c r="I360" s="585">
        <f t="shared" si="27"/>
        <v>4</v>
      </c>
      <c r="J360" s="585">
        <f t="shared" si="27"/>
        <v>38399.68</v>
      </c>
      <c r="K360" s="113"/>
      <c r="L360" s="111">
        <f t="shared" si="28"/>
        <v>0</v>
      </c>
    </row>
    <row r="361" spans="1:12" s="107" customFormat="1" ht="25.5" customHeight="1">
      <c r="A361" s="5" t="s">
        <v>414</v>
      </c>
      <c r="B361" s="119" t="s">
        <v>415</v>
      </c>
      <c r="C361" s="120" t="s">
        <v>416</v>
      </c>
      <c r="D361" s="112"/>
      <c r="E361" s="262"/>
      <c r="F361" s="111">
        <f t="shared" si="29"/>
        <v>0</v>
      </c>
      <c r="G361" s="594">
        <f>'kho hang tuan'!E355+'kho hang tuan'!G355+'kho hang tuan'!I355+'kho hang tuan'!K355</f>
        <v>0</v>
      </c>
      <c r="H361" s="595">
        <f>'kho hang tuan'!F355+'kho hang tuan'!H355+'kho hang tuan'!J355+'kho hang tuan'!L355</f>
        <v>0</v>
      </c>
      <c r="I361" s="585">
        <f t="shared" si="27"/>
        <v>0</v>
      </c>
      <c r="J361" s="585">
        <f t="shared" si="27"/>
        <v>0</v>
      </c>
      <c r="K361" s="262"/>
      <c r="L361" s="111">
        <f t="shared" si="28"/>
        <v>0</v>
      </c>
    </row>
    <row r="362" spans="1:12" s="107" customFormat="1" ht="25.5" customHeight="1">
      <c r="A362" s="5" t="s">
        <v>397</v>
      </c>
      <c r="B362" s="119" t="s">
        <v>398</v>
      </c>
      <c r="C362" s="120" t="s">
        <v>27</v>
      </c>
      <c r="D362" s="112"/>
      <c r="E362" s="113"/>
      <c r="F362" s="111">
        <f t="shared" si="29"/>
        <v>0</v>
      </c>
      <c r="G362" s="594">
        <f>'kho hang tuan'!E356+'kho hang tuan'!G356+'kho hang tuan'!I356+'kho hang tuan'!K356</f>
        <v>0</v>
      </c>
      <c r="H362" s="595">
        <f>'kho hang tuan'!F356+'kho hang tuan'!H356+'kho hang tuan'!J356+'kho hang tuan'!L356</f>
        <v>0</v>
      </c>
      <c r="I362" s="585">
        <f t="shared" si="27"/>
        <v>0</v>
      </c>
      <c r="J362" s="585">
        <f t="shared" si="27"/>
        <v>0</v>
      </c>
      <c r="K362" s="113"/>
      <c r="L362" s="111">
        <f t="shared" si="28"/>
        <v>0</v>
      </c>
    </row>
    <row r="363" spans="1:12" s="107" customFormat="1" ht="25.5" customHeight="1">
      <c r="A363" s="5" t="s">
        <v>421</v>
      </c>
      <c r="B363" s="119" t="s">
        <v>422</v>
      </c>
      <c r="C363" s="120" t="s">
        <v>4</v>
      </c>
      <c r="D363" s="112">
        <f>VLOOKUP(A363,BKE!C659:H1068,5,0)</f>
        <v>28001.235454545458</v>
      </c>
      <c r="E363" s="113">
        <v>3</v>
      </c>
      <c r="F363" s="111">
        <f t="shared" si="29"/>
        <v>84003.706363636375</v>
      </c>
      <c r="G363" s="594">
        <f>'kho hang tuan'!E357+'kho hang tuan'!G357+'kho hang tuan'!I357+'kho hang tuan'!K357</f>
        <v>0</v>
      </c>
      <c r="H363" s="595">
        <f>'kho hang tuan'!F357+'kho hang tuan'!H357+'kho hang tuan'!J357+'kho hang tuan'!L357</f>
        <v>0</v>
      </c>
      <c r="I363" s="585">
        <f t="shared" si="27"/>
        <v>3</v>
      </c>
      <c r="J363" s="585">
        <f t="shared" si="27"/>
        <v>84003.706363636375</v>
      </c>
      <c r="K363" s="113"/>
      <c r="L363" s="111">
        <f t="shared" si="28"/>
        <v>0</v>
      </c>
    </row>
    <row r="364" spans="1:12" s="107" customFormat="1" ht="25.5" customHeight="1">
      <c r="A364" s="5" t="s">
        <v>423</v>
      </c>
      <c r="B364" s="114" t="s">
        <v>424</v>
      </c>
      <c r="C364" s="121" t="s">
        <v>27</v>
      </c>
      <c r="D364" s="112" t="str">
        <f>VLOOKUP(A364,BKE!C660:H1069,5,0)</f>
        <v>0</v>
      </c>
      <c r="E364" s="113"/>
      <c r="F364" s="111">
        <f t="shared" si="29"/>
        <v>0</v>
      </c>
      <c r="G364" s="594">
        <f>'kho hang tuan'!E358+'kho hang tuan'!G358+'kho hang tuan'!I358+'kho hang tuan'!K358</f>
        <v>0</v>
      </c>
      <c r="H364" s="595">
        <f>'kho hang tuan'!F358+'kho hang tuan'!H358+'kho hang tuan'!J358+'kho hang tuan'!L358</f>
        <v>0</v>
      </c>
      <c r="I364" s="585">
        <f t="shared" si="27"/>
        <v>0</v>
      </c>
      <c r="J364" s="585">
        <f t="shared" si="27"/>
        <v>0</v>
      </c>
      <c r="K364" s="113"/>
      <c r="L364" s="111">
        <f t="shared" si="28"/>
        <v>0</v>
      </c>
    </row>
    <row r="365" spans="1:12" s="107" customFormat="1" ht="25.5" customHeight="1">
      <c r="A365" s="5" t="s">
        <v>417</v>
      </c>
      <c r="B365" s="119" t="s">
        <v>418</v>
      </c>
      <c r="C365" s="120" t="s">
        <v>413</v>
      </c>
      <c r="D365" s="112" t="str">
        <f>VLOOKUP(A365,BKE!C661:H1070,5,0)</f>
        <v>0</v>
      </c>
      <c r="E365" s="113"/>
      <c r="F365" s="111">
        <f t="shared" si="29"/>
        <v>0</v>
      </c>
      <c r="G365" s="594">
        <f>'kho hang tuan'!E359+'kho hang tuan'!G359+'kho hang tuan'!I359+'kho hang tuan'!K359</f>
        <v>0</v>
      </c>
      <c r="H365" s="595">
        <f>'kho hang tuan'!F359+'kho hang tuan'!H359+'kho hang tuan'!J359+'kho hang tuan'!L359</f>
        <v>0</v>
      </c>
      <c r="I365" s="585">
        <f t="shared" si="27"/>
        <v>0</v>
      </c>
      <c r="J365" s="585">
        <f t="shared" si="27"/>
        <v>0</v>
      </c>
      <c r="K365" s="113"/>
      <c r="L365" s="111">
        <f t="shared" si="28"/>
        <v>0</v>
      </c>
    </row>
    <row r="366" spans="1:12" s="107" customFormat="1" ht="25.5" customHeight="1">
      <c r="A366" s="5" t="s">
        <v>747</v>
      </c>
      <c r="B366" s="119" t="s">
        <v>748</v>
      </c>
      <c r="C366" s="120" t="s">
        <v>27</v>
      </c>
      <c r="D366" s="112">
        <f>VLOOKUP(A366,BKE!C662:H1071,5,0)</f>
        <v>5999.94</v>
      </c>
      <c r="E366" s="113">
        <v>3</v>
      </c>
      <c r="F366" s="111">
        <f t="shared" si="29"/>
        <v>17999.82</v>
      </c>
      <c r="G366" s="594">
        <f>'kho hang tuan'!E360+'kho hang tuan'!G360+'kho hang tuan'!I360+'kho hang tuan'!K360</f>
        <v>0</v>
      </c>
      <c r="H366" s="595">
        <f>'kho hang tuan'!F360+'kho hang tuan'!H360+'kho hang tuan'!J360+'kho hang tuan'!L360</f>
        <v>0</v>
      </c>
      <c r="I366" s="585">
        <f>E366+G366-K366</f>
        <v>3</v>
      </c>
      <c r="J366" s="585">
        <f t="shared" si="27"/>
        <v>17999.82</v>
      </c>
      <c r="K366" s="113"/>
      <c r="L366" s="111">
        <f>K366*D366</f>
        <v>0</v>
      </c>
    </row>
    <row r="367" spans="1:12" s="107" customFormat="1" ht="25.5" customHeight="1">
      <c r="A367" s="5" t="s">
        <v>427</v>
      </c>
      <c r="B367" s="114" t="s">
        <v>428</v>
      </c>
      <c r="C367" s="8" t="s">
        <v>28</v>
      </c>
      <c r="D367" s="112">
        <f>VLOOKUP(A367,BKE!C663:H1072,5,0)</f>
        <v>6000.0042857142853</v>
      </c>
      <c r="E367" s="113">
        <v>1</v>
      </c>
      <c r="F367" s="111">
        <f t="shared" si="29"/>
        <v>6000.0042857142853</v>
      </c>
      <c r="G367" s="594">
        <f>'kho hang tuan'!E361+'kho hang tuan'!G361+'kho hang tuan'!I361+'kho hang tuan'!K361</f>
        <v>0</v>
      </c>
      <c r="H367" s="595">
        <f>'kho hang tuan'!F361+'kho hang tuan'!H361+'kho hang tuan'!J361+'kho hang tuan'!L361</f>
        <v>0</v>
      </c>
      <c r="I367" s="585">
        <f t="shared" si="27"/>
        <v>1</v>
      </c>
      <c r="J367" s="585">
        <f t="shared" si="27"/>
        <v>6000.0042857142853</v>
      </c>
      <c r="K367" s="113"/>
      <c r="L367" s="111">
        <f t="shared" si="28"/>
        <v>0</v>
      </c>
    </row>
    <row r="368" spans="1:12" s="107" customFormat="1" ht="25.5" customHeight="1">
      <c r="A368" s="5" t="s">
        <v>419</v>
      </c>
      <c r="B368" s="119" t="s">
        <v>420</v>
      </c>
      <c r="C368" s="120" t="s">
        <v>27</v>
      </c>
      <c r="D368" s="112" t="str">
        <f>VLOOKUP(A368,BKE!C664:H1073,5,0)</f>
        <v>0</v>
      </c>
      <c r="E368" s="113"/>
      <c r="F368" s="111">
        <f t="shared" si="29"/>
        <v>0</v>
      </c>
      <c r="G368" s="594">
        <f>'kho hang tuan'!E362+'kho hang tuan'!G362+'kho hang tuan'!I362+'kho hang tuan'!K362</f>
        <v>0</v>
      </c>
      <c r="H368" s="595">
        <f>'kho hang tuan'!F362+'kho hang tuan'!H362+'kho hang tuan'!J362+'kho hang tuan'!L362</f>
        <v>0</v>
      </c>
      <c r="I368" s="585">
        <f t="shared" si="27"/>
        <v>0</v>
      </c>
      <c r="J368" s="585">
        <f t="shared" si="27"/>
        <v>0</v>
      </c>
      <c r="K368" s="113"/>
      <c r="L368" s="111">
        <f t="shared" si="28"/>
        <v>0</v>
      </c>
    </row>
    <row r="369" spans="1:12" s="107" customFormat="1" ht="25.5" customHeight="1">
      <c r="A369" s="5" t="s">
        <v>959</v>
      </c>
      <c r="B369" s="114" t="s">
        <v>961</v>
      </c>
      <c r="C369" s="120" t="s">
        <v>963</v>
      </c>
      <c r="D369" s="112" t="str">
        <f>VLOOKUP(A369,BKE!C665:H1074,5,0)</f>
        <v>0</v>
      </c>
      <c r="E369" s="113"/>
      <c r="F369" s="111">
        <f t="shared" si="29"/>
        <v>0</v>
      </c>
      <c r="G369" s="594">
        <f>'kho hang tuan'!E363+'kho hang tuan'!G363+'kho hang tuan'!I363+'kho hang tuan'!K363</f>
        <v>0</v>
      </c>
      <c r="H369" s="595">
        <f>'kho hang tuan'!F363+'kho hang tuan'!H363+'kho hang tuan'!J363+'kho hang tuan'!L363</f>
        <v>0</v>
      </c>
      <c r="I369" s="585">
        <f t="shared" si="27"/>
        <v>0</v>
      </c>
      <c r="J369" s="585">
        <f t="shared" si="27"/>
        <v>0</v>
      </c>
      <c r="K369" s="113"/>
      <c r="L369" s="111">
        <f t="shared" si="28"/>
        <v>0</v>
      </c>
    </row>
    <row r="370" spans="1:12" s="107" customFormat="1" ht="25.5" customHeight="1">
      <c r="A370" s="5" t="s">
        <v>960</v>
      </c>
      <c r="B370" s="119" t="s">
        <v>962</v>
      </c>
      <c r="C370" s="120" t="s">
        <v>963</v>
      </c>
      <c r="D370" s="112" t="str">
        <f>VLOOKUP(A370,BKE!C666:H1075,5,0)</f>
        <v>0</v>
      </c>
      <c r="E370" s="113"/>
      <c r="F370" s="111">
        <f t="shared" si="29"/>
        <v>0</v>
      </c>
      <c r="G370" s="594">
        <f>'kho hang tuan'!E364+'kho hang tuan'!G364+'kho hang tuan'!I364+'kho hang tuan'!K364</f>
        <v>0</v>
      </c>
      <c r="H370" s="595">
        <f>'kho hang tuan'!F364+'kho hang tuan'!H364+'kho hang tuan'!J364+'kho hang tuan'!L364</f>
        <v>0</v>
      </c>
      <c r="I370" s="585">
        <f t="shared" si="27"/>
        <v>0</v>
      </c>
      <c r="J370" s="585">
        <f t="shared" si="27"/>
        <v>0</v>
      </c>
      <c r="K370" s="113"/>
      <c r="L370" s="111">
        <f t="shared" si="28"/>
        <v>0</v>
      </c>
    </row>
    <row r="371" spans="1:12" s="107" customFormat="1" ht="25.5" customHeight="1">
      <c r="A371" s="8" t="s">
        <v>509</v>
      </c>
      <c r="B371" s="8" t="s">
        <v>510</v>
      </c>
      <c r="C371" s="8" t="s">
        <v>27</v>
      </c>
      <c r="D371" s="112"/>
      <c r="E371" s="113"/>
      <c r="F371" s="111">
        <f t="shared" si="29"/>
        <v>0</v>
      </c>
      <c r="G371" s="594">
        <f>'kho hang tuan'!E365+'kho hang tuan'!G365+'kho hang tuan'!I365+'kho hang tuan'!K365</f>
        <v>0</v>
      </c>
      <c r="H371" s="595">
        <f>'kho hang tuan'!F365+'kho hang tuan'!H365+'kho hang tuan'!J365+'kho hang tuan'!L365</f>
        <v>0</v>
      </c>
      <c r="I371" s="585">
        <f t="shared" si="27"/>
        <v>0</v>
      </c>
      <c r="J371" s="585">
        <f t="shared" si="27"/>
        <v>0</v>
      </c>
      <c r="K371" s="113"/>
      <c r="L371" s="111">
        <f t="shared" si="28"/>
        <v>0</v>
      </c>
    </row>
    <row r="372" spans="1:12" s="107" customFormat="1" ht="25.5" customHeight="1">
      <c r="A372" s="5" t="s">
        <v>425</v>
      </c>
      <c r="B372" s="123" t="s">
        <v>426</v>
      </c>
      <c r="C372" s="121" t="s">
        <v>416</v>
      </c>
      <c r="D372" s="112"/>
      <c r="E372" s="113"/>
      <c r="F372" s="111">
        <f t="shared" si="29"/>
        <v>0</v>
      </c>
      <c r="G372" s="594">
        <f>'kho hang tuan'!E366+'kho hang tuan'!G366+'kho hang tuan'!I366+'kho hang tuan'!K366</f>
        <v>0</v>
      </c>
      <c r="H372" s="595">
        <f>'kho hang tuan'!F366+'kho hang tuan'!H366+'kho hang tuan'!J366+'kho hang tuan'!L366</f>
        <v>0</v>
      </c>
      <c r="I372" s="585">
        <f t="shared" si="27"/>
        <v>0</v>
      </c>
      <c r="J372" s="585">
        <f t="shared" si="27"/>
        <v>0</v>
      </c>
      <c r="K372" s="113"/>
      <c r="L372" s="111">
        <f t="shared" si="28"/>
        <v>0</v>
      </c>
    </row>
    <row r="373" spans="1:12" s="230" customFormat="1" ht="25.5" customHeight="1">
      <c r="A373" s="596"/>
      <c r="B373" s="596" t="s">
        <v>474</v>
      </c>
      <c r="C373" s="596"/>
      <c r="D373" s="112"/>
      <c r="E373" s="594"/>
      <c r="F373" s="595">
        <f>SUM(F351:F372)</f>
        <v>146403.21064935069</v>
      </c>
      <c r="G373" s="594">
        <f>'kho hang tuan'!E367+'kho hang tuan'!G367+'kho hang tuan'!I367+'kho hang tuan'!K367</f>
        <v>0</v>
      </c>
      <c r="H373" s="595">
        <f>'kho hang tuan'!F367+'kho hang tuan'!H367+'kho hang tuan'!J367+'kho hang tuan'!L367</f>
        <v>0</v>
      </c>
      <c r="I373" s="577"/>
      <c r="J373" s="578">
        <f>SUM(J351:J372)</f>
        <v>146403.21064935069</v>
      </c>
      <c r="K373" s="228"/>
      <c r="L373" s="229">
        <f>SUM(L351:L372)</f>
        <v>0</v>
      </c>
    </row>
    <row r="374" spans="1:12" s="107" customFormat="1" ht="25.5" customHeight="1">
      <c r="A374" s="598"/>
      <c r="B374" s="599" t="s">
        <v>466</v>
      </c>
      <c r="C374" s="598"/>
      <c r="D374" s="598"/>
      <c r="E374" s="598"/>
      <c r="F374" s="598"/>
      <c r="G374" s="594">
        <f>'kho hang tuan'!E368+'kho hang tuan'!G368+'kho hang tuan'!I368+'kho hang tuan'!K368</f>
        <v>0</v>
      </c>
      <c r="H374" s="595">
        <f>'kho hang tuan'!F368+'kho hang tuan'!H368+'kho hang tuan'!J368+'kho hang tuan'!L368</f>
        <v>0</v>
      </c>
      <c r="I374" s="587"/>
      <c r="J374" s="587"/>
      <c r="K374" s="17"/>
      <c r="L374" s="17"/>
    </row>
    <row r="375" spans="1:12" s="107" customFormat="1" ht="25.5" customHeight="1">
      <c r="A375" s="5" t="s">
        <v>459</v>
      </c>
      <c r="B375" s="114" t="s">
        <v>460</v>
      </c>
      <c r="C375" s="121" t="s">
        <v>31</v>
      </c>
      <c r="D375" s="112">
        <f>VLOOKUP(A375,BKE!C646:H1056,5,0)</f>
        <v>16000.704999999998</v>
      </c>
      <c r="E375" s="113">
        <v>8</v>
      </c>
      <c r="F375" s="111">
        <f t="shared" si="29"/>
        <v>128005.63999999998</v>
      </c>
      <c r="G375" s="594">
        <f>'kho hang tuan'!E369+'kho hang tuan'!G369+'kho hang tuan'!I369+'kho hang tuan'!K369</f>
        <v>0</v>
      </c>
      <c r="H375" s="595">
        <f>'kho hang tuan'!F369+'kho hang tuan'!H369+'kho hang tuan'!J369+'kho hang tuan'!L369</f>
        <v>0</v>
      </c>
      <c r="I375" s="585">
        <f t="shared" ref="I375:J396" si="30">E375+G375-K375</f>
        <v>8</v>
      </c>
      <c r="J375" s="585">
        <f t="shared" si="30"/>
        <v>128005.63999999998</v>
      </c>
      <c r="K375" s="113"/>
      <c r="L375" s="111">
        <f t="shared" ref="L375:L396" si="31">K375*D375</f>
        <v>0</v>
      </c>
    </row>
    <row r="376" spans="1:12" s="107" customFormat="1" ht="25.5" customHeight="1">
      <c r="A376" s="5" t="s">
        <v>445</v>
      </c>
      <c r="B376" s="119" t="s">
        <v>461</v>
      </c>
      <c r="C376" s="124" t="s">
        <v>8</v>
      </c>
      <c r="D376" s="112">
        <f>VLOOKUP(A376,BKE!C647:H1057,5,0)</f>
        <v>5097.5599999999995</v>
      </c>
      <c r="E376" s="113">
        <v>10</v>
      </c>
      <c r="F376" s="111">
        <f t="shared" si="29"/>
        <v>50975.599999999991</v>
      </c>
      <c r="G376" s="594">
        <f>'kho hang tuan'!E370+'kho hang tuan'!G370+'kho hang tuan'!I370+'kho hang tuan'!K370</f>
        <v>0</v>
      </c>
      <c r="H376" s="595">
        <f>'kho hang tuan'!F370+'kho hang tuan'!H370+'kho hang tuan'!J370+'kho hang tuan'!L370</f>
        <v>0</v>
      </c>
      <c r="I376" s="585">
        <f t="shared" si="30"/>
        <v>10</v>
      </c>
      <c r="J376" s="585">
        <f t="shared" si="30"/>
        <v>50975.599999999991</v>
      </c>
      <c r="K376" s="113"/>
      <c r="L376" s="111">
        <f t="shared" si="31"/>
        <v>0</v>
      </c>
    </row>
    <row r="377" spans="1:12" s="107" customFormat="1" ht="25.5" customHeight="1">
      <c r="A377" s="5" t="s">
        <v>443</v>
      </c>
      <c r="B377" s="119" t="s">
        <v>444</v>
      </c>
      <c r="C377" s="124" t="s">
        <v>413</v>
      </c>
      <c r="D377" s="112">
        <v>70000</v>
      </c>
      <c r="E377" s="113"/>
      <c r="F377" s="111">
        <f t="shared" si="29"/>
        <v>0</v>
      </c>
      <c r="G377" s="594">
        <f>'kho hang tuan'!E371+'kho hang tuan'!G371+'kho hang tuan'!I371+'kho hang tuan'!K371</f>
        <v>0</v>
      </c>
      <c r="H377" s="595">
        <f>'kho hang tuan'!F371+'kho hang tuan'!H371+'kho hang tuan'!J371+'kho hang tuan'!L371</f>
        <v>0</v>
      </c>
      <c r="I377" s="585">
        <f t="shared" si="30"/>
        <v>0</v>
      </c>
      <c r="J377" s="585">
        <f t="shared" si="30"/>
        <v>0</v>
      </c>
      <c r="K377" s="113"/>
      <c r="L377" s="111">
        <f t="shared" si="31"/>
        <v>0</v>
      </c>
    </row>
    <row r="378" spans="1:12" s="107" customFormat="1" ht="25.5" customHeight="1">
      <c r="A378" s="5" t="s">
        <v>462</v>
      </c>
      <c r="B378" s="114" t="s">
        <v>185</v>
      </c>
      <c r="C378" s="121" t="s">
        <v>463</v>
      </c>
      <c r="D378" s="112">
        <v>55004.5</v>
      </c>
      <c r="E378" s="113"/>
      <c r="F378" s="111">
        <f t="shared" si="29"/>
        <v>0</v>
      </c>
      <c r="G378" s="594">
        <f>'kho hang tuan'!E372+'kho hang tuan'!G372+'kho hang tuan'!I372+'kho hang tuan'!K372</f>
        <v>0</v>
      </c>
      <c r="H378" s="595">
        <f>'kho hang tuan'!F372+'kho hang tuan'!H372+'kho hang tuan'!J372+'kho hang tuan'!L372</f>
        <v>0</v>
      </c>
      <c r="I378" s="585">
        <f t="shared" si="30"/>
        <v>0</v>
      </c>
      <c r="J378" s="585">
        <f t="shared" si="30"/>
        <v>0</v>
      </c>
      <c r="K378" s="113"/>
      <c r="L378" s="111">
        <f t="shared" si="31"/>
        <v>0</v>
      </c>
    </row>
    <row r="379" spans="1:12" s="107" customFormat="1" ht="25.5" customHeight="1">
      <c r="A379" s="5" t="s">
        <v>446</v>
      </c>
      <c r="B379" s="119" t="s">
        <v>447</v>
      </c>
      <c r="C379" s="124" t="s">
        <v>432</v>
      </c>
      <c r="D379" s="112">
        <v>7000.2199999999993</v>
      </c>
      <c r="E379" s="113"/>
      <c r="F379" s="111">
        <f t="shared" si="29"/>
        <v>0</v>
      </c>
      <c r="G379" s="594">
        <f>'kho hang tuan'!E373+'kho hang tuan'!G373+'kho hang tuan'!I373+'kho hang tuan'!K373</f>
        <v>0</v>
      </c>
      <c r="H379" s="595">
        <f>'kho hang tuan'!F373+'kho hang tuan'!H373+'kho hang tuan'!J373+'kho hang tuan'!L373</f>
        <v>0</v>
      </c>
      <c r="I379" s="585">
        <f t="shared" si="30"/>
        <v>0</v>
      </c>
      <c r="J379" s="585">
        <f t="shared" si="30"/>
        <v>0</v>
      </c>
      <c r="K379" s="113"/>
      <c r="L379" s="111">
        <f t="shared" si="31"/>
        <v>0</v>
      </c>
    </row>
    <row r="380" spans="1:12" s="107" customFormat="1" ht="25.5" customHeight="1">
      <c r="A380" s="5" t="s">
        <v>453</v>
      </c>
      <c r="B380" s="119" t="s">
        <v>454</v>
      </c>
      <c r="C380" s="120" t="s">
        <v>27</v>
      </c>
      <c r="D380" s="112">
        <v>0</v>
      </c>
      <c r="E380" s="113"/>
      <c r="F380" s="111">
        <f t="shared" si="29"/>
        <v>0</v>
      </c>
      <c r="G380" s="594">
        <f>'kho hang tuan'!E374+'kho hang tuan'!G374+'kho hang tuan'!I374+'kho hang tuan'!K374</f>
        <v>0</v>
      </c>
      <c r="H380" s="595">
        <f>'kho hang tuan'!F374+'kho hang tuan'!H374+'kho hang tuan'!J374+'kho hang tuan'!L374</f>
        <v>0</v>
      </c>
      <c r="I380" s="585">
        <f t="shared" si="30"/>
        <v>0</v>
      </c>
      <c r="J380" s="585">
        <f t="shared" si="30"/>
        <v>0</v>
      </c>
      <c r="K380" s="113"/>
      <c r="L380" s="111">
        <f t="shared" si="31"/>
        <v>0</v>
      </c>
    </row>
    <row r="381" spans="1:12" s="107" customFormat="1" ht="25.5" customHeight="1">
      <c r="A381" s="5" t="s">
        <v>430</v>
      </c>
      <c r="B381" s="119" t="s">
        <v>431</v>
      </c>
      <c r="C381" s="120" t="s">
        <v>432</v>
      </c>
      <c r="D381" s="112" t="str">
        <f>VLOOKUP(A381,BKE!C652:H1062,5,0)</f>
        <v>0</v>
      </c>
      <c r="E381" s="113">
        <v>9</v>
      </c>
      <c r="F381" s="111">
        <f t="shared" si="29"/>
        <v>0</v>
      </c>
      <c r="G381" s="594">
        <f>'kho hang tuan'!E375+'kho hang tuan'!G375+'kho hang tuan'!I375+'kho hang tuan'!K375</f>
        <v>0</v>
      </c>
      <c r="H381" s="595">
        <f>'kho hang tuan'!F375+'kho hang tuan'!H375+'kho hang tuan'!J375+'kho hang tuan'!L375</f>
        <v>0</v>
      </c>
      <c r="I381" s="585">
        <f t="shared" si="30"/>
        <v>9</v>
      </c>
      <c r="J381" s="585">
        <f t="shared" si="30"/>
        <v>0</v>
      </c>
      <c r="K381" s="113"/>
      <c r="L381" s="111">
        <f t="shared" si="31"/>
        <v>0</v>
      </c>
    </row>
    <row r="382" spans="1:12" s="107" customFormat="1" ht="25.5" customHeight="1">
      <c r="A382" s="5" t="s">
        <v>457</v>
      </c>
      <c r="B382" s="114" t="s">
        <v>458</v>
      </c>
      <c r="C382" s="121" t="s">
        <v>31</v>
      </c>
      <c r="D382" s="112" t="str">
        <f>VLOOKUP(A382,BKE!C653:H1063,5,0)</f>
        <v>0</v>
      </c>
      <c r="E382" s="113">
        <v>30</v>
      </c>
      <c r="F382" s="111">
        <f t="shared" si="29"/>
        <v>0</v>
      </c>
      <c r="G382" s="594">
        <f>'kho hang tuan'!E376+'kho hang tuan'!G376+'kho hang tuan'!I376+'kho hang tuan'!K376</f>
        <v>0</v>
      </c>
      <c r="H382" s="595">
        <f>'kho hang tuan'!F376+'kho hang tuan'!H376+'kho hang tuan'!J376+'kho hang tuan'!L376</f>
        <v>0</v>
      </c>
      <c r="I382" s="585">
        <f t="shared" si="30"/>
        <v>30</v>
      </c>
      <c r="J382" s="585">
        <f t="shared" si="30"/>
        <v>0</v>
      </c>
      <c r="K382" s="113"/>
      <c r="L382" s="111">
        <f t="shared" si="31"/>
        <v>0</v>
      </c>
    </row>
    <row r="383" spans="1:12" s="107" customFormat="1" ht="25.5" customHeight="1">
      <c r="A383" s="5" t="s">
        <v>440</v>
      </c>
      <c r="B383" s="119" t="s">
        <v>441</v>
      </c>
      <c r="C383" s="120" t="s">
        <v>27</v>
      </c>
      <c r="D383" s="112" t="str">
        <f>VLOOKUP(A383,BKE!C655:H1064,5,0)</f>
        <v>0</v>
      </c>
      <c r="E383" s="113"/>
      <c r="F383" s="111">
        <f t="shared" si="29"/>
        <v>0</v>
      </c>
      <c r="G383" s="594">
        <f>'kho hang tuan'!E377+'kho hang tuan'!G377+'kho hang tuan'!I377+'kho hang tuan'!K377</f>
        <v>0</v>
      </c>
      <c r="H383" s="595">
        <f>'kho hang tuan'!F377+'kho hang tuan'!H377+'kho hang tuan'!J377+'kho hang tuan'!L377</f>
        <v>0</v>
      </c>
      <c r="I383" s="585">
        <f t="shared" si="30"/>
        <v>0</v>
      </c>
      <c r="J383" s="585">
        <f t="shared" si="30"/>
        <v>0</v>
      </c>
      <c r="K383" s="113"/>
      <c r="L383" s="111">
        <f t="shared" si="31"/>
        <v>0</v>
      </c>
    </row>
    <row r="384" spans="1:12" s="107" customFormat="1" ht="25.5" customHeight="1">
      <c r="A384" s="5" t="s">
        <v>885</v>
      </c>
      <c r="B384" s="223" t="s">
        <v>894</v>
      </c>
      <c r="C384" s="121" t="s">
        <v>413</v>
      </c>
      <c r="D384" s="112" t="str">
        <f>VLOOKUP(A384,BKE!C656:H1065,5,0)</f>
        <v>0</v>
      </c>
      <c r="E384" s="113"/>
      <c r="F384" s="111">
        <f t="shared" si="29"/>
        <v>0</v>
      </c>
      <c r="G384" s="594">
        <f>'kho hang tuan'!E378+'kho hang tuan'!G378+'kho hang tuan'!I378+'kho hang tuan'!K378</f>
        <v>0</v>
      </c>
      <c r="H384" s="595">
        <f>'kho hang tuan'!F378+'kho hang tuan'!H378+'kho hang tuan'!J378+'kho hang tuan'!L378</f>
        <v>0</v>
      </c>
      <c r="I384" s="585">
        <f t="shared" si="30"/>
        <v>0</v>
      </c>
      <c r="J384" s="585">
        <f t="shared" si="30"/>
        <v>0</v>
      </c>
      <c r="K384" s="113"/>
      <c r="L384" s="111">
        <f t="shared" si="31"/>
        <v>0</v>
      </c>
    </row>
    <row r="385" spans="1:12" s="107" customFormat="1" ht="25.5" customHeight="1">
      <c r="A385" s="5" t="s">
        <v>448</v>
      </c>
      <c r="B385" s="119" t="s">
        <v>449</v>
      </c>
      <c r="C385" s="120" t="s">
        <v>432</v>
      </c>
      <c r="D385" s="112">
        <v>8000</v>
      </c>
      <c r="E385" s="262"/>
      <c r="F385" s="111">
        <f t="shared" si="29"/>
        <v>0</v>
      </c>
      <c r="G385" s="594">
        <f>'kho hang tuan'!E379+'kho hang tuan'!G379+'kho hang tuan'!I379+'kho hang tuan'!K379</f>
        <v>0</v>
      </c>
      <c r="H385" s="595">
        <f>'kho hang tuan'!F379+'kho hang tuan'!H379+'kho hang tuan'!J379+'kho hang tuan'!L379</f>
        <v>0</v>
      </c>
      <c r="I385" s="585">
        <f t="shared" si="30"/>
        <v>0</v>
      </c>
      <c r="J385" s="585">
        <f t="shared" si="30"/>
        <v>0</v>
      </c>
      <c r="K385" s="262"/>
      <c r="L385" s="111">
        <f t="shared" si="31"/>
        <v>0</v>
      </c>
    </row>
    <row r="386" spans="1:12" s="107" customFormat="1" ht="25.5" customHeight="1">
      <c r="A386" s="5" t="s">
        <v>723</v>
      </c>
      <c r="B386" s="119" t="s">
        <v>450</v>
      </c>
      <c r="C386" s="120" t="s">
        <v>432</v>
      </c>
      <c r="D386" s="112">
        <v>0</v>
      </c>
      <c r="E386" s="262"/>
      <c r="F386" s="111">
        <f t="shared" si="29"/>
        <v>0</v>
      </c>
      <c r="G386" s="594">
        <f>'kho hang tuan'!E380+'kho hang tuan'!G380+'kho hang tuan'!I380+'kho hang tuan'!K380</f>
        <v>0</v>
      </c>
      <c r="H386" s="595">
        <f>'kho hang tuan'!F380+'kho hang tuan'!H380+'kho hang tuan'!J380+'kho hang tuan'!L380</f>
        <v>0</v>
      </c>
      <c r="I386" s="585">
        <f t="shared" si="30"/>
        <v>0</v>
      </c>
      <c r="J386" s="585">
        <f t="shared" si="30"/>
        <v>0</v>
      </c>
      <c r="K386" s="262"/>
      <c r="L386" s="111">
        <f t="shared" si="31"/>
        <v>0</v>
      </c>
    </row>
    <row r="387" spans="1:12" s="107" customFormat="1" ht="25.5" customHeight="1">
      <c r="A387" s="5" t="s">
        <v>437</v>
      </c>
      <c r="B387" s="119" t="s">
        <v>728</v>
      </c>
      <c r="C387" s="120" t="s">
        <v>27</v>
      </c>
      <c r="D387" s="112">
        <v>2999.56</v>
      </c>
      <c r="E387" s="262"/>
      <c r="F387" s="111">
        <f t="shared" si="29"/>
        <v>0</v>
      </c>
      <c r="G387" s="594">
        <f>'kho hang tuan'!E381+'kho hang tuan'!G381+'kho hang tuan'!I381+'kho hang tuan'!K381</f>
        <v>0</v>
      </c>
      <c r="H387" s="595">
        <f>'kho hang tuan'!F381+'kho hang tuan'!H381+'kho hang tuan'!J381+'kho hang tuan'!L381</f>
        <v>0</v>
      </c>
      <c r="I387" s="585">
        <f t="shared" si="30"/>
        <v>0</v>
      </c>
      <c r="J387" s="585">
        <f t="shared" si="30"/>
        <v>0</v>
      </c>
      <c r="K387" s="262"/>
      <c r="L387" s="111">
        <f t="shared" si="31"/>
        <v>0</v>
      </c>
    </row>
    <row r="388" spans="1:12" s="107" customFormat="1" ht="25.5" customHeight="1">
      <c r="A388" s="5" t="s">
        <v>433</v>
      </c>
      <c r="B388" s="119" t="s">
        <v>434</v>
      </c>
      <c r="C388" s="120" t="s">
        <v>416</v>
      </c>
      <c r="D388" s="112">
        <v>0</v>
      </c>
      <c r="E388" s="113"/>
      <c r="F388" s="111">
        <f t="shared" si="29"/>
        <v>0</v>
      </c>
      <c r="G388" s="594">
        <f>'kho hang tuan'!E382+'kho hang tuan'!G382+'kho hang tuan'!I382+'kho hang tuan'!K382</f>
        <v>0</v>
      </c>
      <c r="H388" s="595">
        <f>'kho hang tuan'!F382+'kho hang tuan'!H382+'kho hang tuan'!J382+'kho hang tuan'!L382</f>
        <v>0</v>
      </c>
      <c r="I388" s="585">
        <f t="shared" si="30"/>
        <v>0</v>
      </c>
      <c r="J388" s="585">
        <f t="shared" si="30"/>
        <v>0</v>
      </c>
      <c r="K388" s="113"/>
      <c r="L388" s="111">
        <f t="shared" si="31"/>
        <v>0</v>
      </c>
    </row>
    <row r="389" spans="1:12" s="107" customFormat="1" ht="25.5" customHeight="1">
      <c r="A389" s="5" t="s">
        <v>442</v>
      </c>
      <c r="B389" s="119" t="s">
        <v>666</v>
      </c>
      <c r="C389" s="120" t="s">
        <v>27</v>
      </c>
      <c r="D389" s="112">
        <v>3000</v>
      </c>
      <c r="E389" s="113"/>
      <c r="F389" s="111">
        <f t="shared" si="29"/>
        <v>0</v>
      </c>
      <c r="G389" s="594">
        <f>'kho hang tuan'!E383+'kho hang tuan'!G383+'kho hang tuan'!I383+'kho hang tuan'!K383</f>
        <v>0</v>
      </c>
      <c r="H389" s="595">
        <f>'kho hang tuan'!F383+'kho hang tuan'!H383+'kho hang tuan'!J383+'kho hang tuan'!L383</f>
        <v>0</v>
      </c>
      <c r="I389" s="585">
        <f t="shared" si="30"/>
        <v>0</v>
      </c>
      <c r="J389" s="585">
        <f t="shared" si="30"/>
        <v>0</v>
      </c>
      <c r="K389" s="113"/>
      <c r="L389" s="111">
        <f t="shared" si="31"/>
        <v>0</v>
      </c>
    </row>
    <row r="390" spans="1:12" s="107" customFormat="1" ht="25.5" customHeight="1">
      <c r="A390" s="5" t="s">
        <v>805</v>
      </c>
      <c r="B390" s="119" t="s">
        <v>434</v>
      </c>
      <c r="C390" s="120" t="s">
        <v>416</v>
      </c>
      <c r="D390" s="112">
        <v>0</v>
      </c>
      <c r="E390" s="113"/>
      <c r="F390" s="111">
        <f t="shared" si="29"/>
        <v>0</v>
      </c>
      <c r="G390" s="594">
        <f>'kho hang tuan'!E384+'kho hang tuan'!G384+'kho hang tuan'!I384+'kho hang tuan'!K384</f>
        <v>0</v>
      </c>
      <c r="H390" s="595">
        <f>'kho hang tuan'!F384+'kho hang tuan'!H384+'kho hang tuan'!J384+'kho hang tuan'!L384</f>
        <v>0</v>
      </c>
      <c r="I390" s="585">
        <f>E390+G390-K390</f>
        <v>0</v>
      </c>
      <c r="J390" s="585">
        <f t="shared" si="30"/>
        <v>0</v>
      </c>
      <c r="K390" s="113"/>
      <c r="L390" s="111">
        <f>K390*D390</f>
        <v>0</v>
      </c>
    </row>
    <row r="391" spans="1:12" s="107" customFormat="1" ht="25.5" customHeight="1">
      <c r="A391" s="5" t="s">
        <v>455</v>
      </c>
      <c r="B391" s="119" t="s">
        <v>456</v>
      </c>
      <c r="C391" s="120" t="s">
        <v>416</v>
      </c>
      <c r="D391" s="112">
        <v>0</v>
      </c>
      <c r="E391" s="113"/>
      <c r="F391" s="111">
        <f t="shared" si="29"/>
        <v>0</v>
      </c>
      <c r="G391" s="594">
        <f>'kho hang tuan'!E385+'kho hang tuan'!G385+'kho hang tuan'!I385+'kho hang tuan'!K385</f>
        <v>0</v>
      </c>
      <c r="H391" s="595">
        <f>'kho hang tuan'!F385+'kho hang tuan'!H385+'kho hang tuan'!J385+'kho hang tuan'!L385</f>
        <v>0</v>
      </c>
      <c r="I391" s="585">
        <f t="shared" si="30"/>
        <v>0</v>
      </c>
      <c r="J391" s="585">
        <f t="shared" si="30"/>
        <v>0</v>
      </c>
      <c r="K391" s="113"/>
      <c r="L391" s="111">
        <f t="shared" si="31"/>
        <v>0</v>
      </c>
    </row>
    <row r="392" spans="1:12" s="107" customFormat="1" ht="25.5" customHeight="1">
      <c r="A392" s="5" t="s">
        <v>435</v>
      </c>
      <c r="B392" s="119" t="s">
        <v>436</v>
      </c>
      <c r="C392" s="120" t="s">
        <v>416</v>
      </c>
      <c r="D392" s="112">
        <v>3998.69</v>
      </c>
      <c r="E392" s="113"/>
      <c r="F392" s="111">
        <f t="shared" si="29"/>
        <v>0</v>
      </c>
      <c r="G392" s="594">
        <f>'kho hang tuan'!E386+'kho hang tuan'!G386+'kho hang tuan'!I386+'kho hang tuan'!K386</f>
        <v>0</v>
      </c>
      <c r="H392" s="595">
        <f>'kho hang tuan'!F386+'kho hang tuan'!H386+'kho hang tuan'!J386+'kho hang tuan'!L386</f>
        <v>0</v>
      </c>
      <c r="I392" s="585">
        <f t="shared" si="30"/>
        <v>0</v>
      </c>
      <c r="J392" s="585">
        <f t="shared" si="30"/>
        <v>0</v>
      </c>
      <c r="K392" s="113"/>
      <c r="L392" s="111">
        <f t="shared" si="31"/>
        <v>0</v>
      </c>
    </row>
    <row r="393" spans="1:12" s="107" customFormat="1" ht="25.5" customHeight="1">
      <c r="A393" s="5" t="s">
        <v>464</v>
      </c>
      <c r="B393" s="114" t="s">
        <v>465</v>
      </c>
      <c r="C393" s="121" t="s">
        <v>146</v>
      </c>
      <c r="D393" s="112"/>
      <c r="E393" s="113"/>
      <c r="F393" s="111">
        <f t="shared" si="29"/>
        <v>0</v>
      </c>
      <c r="G393" s="594">
        <f>'kho hang tuan'!E387+'kho hang tuan'!G387+'kho hang tuan'!I387+'kho hang tuan'!K387</f>
        <v>0</v>
      </c>
      <c r="H393" s="595">
        <f>'kho hang tuan'!F387+'kho hang tuan'!H387+'kho hang tuan'!J387+'kho hang tuan'!L387</f>
        <v>0</v>
      </c>
      <c r="I393" s="585">
        <f t="shared" si="30"/>
        <v>0</v>
      </c>
      <c r="J393" s="585">
        <f t="shared" si="30"/>
        <v>0</v>
      </c>
      <c r="K393" s="113"/>
      <c r="L393" s="111">
        <f t="shared" si="31"/>
        <v>0</v>
      </c>
    </row>
    <row r="394" spans="1:12" s="107" customFormat="1" ht="25.5" customHeight="1">
      <c r="A394" s="5" t="s">
        <v>451</v>
      </c>
      <c r="B394" s="119" t="s">
        <v>452</v>
      </c>
      <c r="C394" s="120" t="s">
        <v>27</v>
      </c>
      <c r="D394" s="112"/>
      <c r="E394" s="113"/>
      <c r="F394" s="111">
        <f t="shared" si="29"/>
        <v>0</v>
      </c>
      <c r="G394" s="594">
        <f>'kho hang tuan'!E388+'kho hang tuan'!G388+'kho hang tuan'!I388+'kho hang tuan'!K388</f>
        <v>0</v>
      </c>
      <c r="H394" s="595">
        <f>'kho hang tuan'!F388+'kho hang tuan'!H388+'kho hang tuan'!J388+'kho hang tuan'!L388</f>
        <v>0</v>
      </c>
      <c r="I394" s="585">
        <f t="shared" si="30"/>
        <v>0</v>
      </c>
      <c r="J394" s="585">
        <f t="shared" si="30"/>
        <v>0</v>
      </c>
      <c r="K394" s="113"/>
      <c r="L394" s="111">
        <f t="shared" si="31"/>
        <v>0</v>
      </c>
    </row>
    <row r="395" spans="1:12" s="107" customFormat="1" ht="25.5" customHeight="1">
      <c r="A395" s="5" t="s">
        <v>641</v>
      </c>
      <c r="B395" s="114" t="s">
        <v>624</v>
      </c>
      <c r="C395" s="121" t="s">
        <v>27</v>
      </c>
      <c r="D395" s="112"/>
      <c r="E395" s="113"/>
      <c r="F395" s="111">
        <f t="shared" si="29"/>
        <v>0</v>
      </c>
      <c r="G395" s="594">
        <f>'kho hang tuan'!E389+'kho hang tuan'!G389+'kho hang tuan'!I389+'kho hang tuan'!K389</f>
        <v>0</v>
      </c>
      <c r="H395" s="595">
        <f>'kho hang tuan'!F389+'kho hang tuan'!H389+'kho hang tuan'!J389+'kho hang tuan'!L389</f>
        <v>0</v>
      </c>
      <c r="I395" s="585">
        <f t="shared" si="30"/>
        <v>0</v>
      </c>
      <c r="J395" s="585">
        <f t="shared" si="30"/>
        <v>0</v>
      </c>
      <c r="K395" s="113"/>
      <c r="L395" s="111">
        <f t="shared" si="31"/>
        <v>0</v>
      </c>
    </row>
    <row r="396" spans="1:12" s="107" customFormat="1" ht="25.5" customHeight="1">
      <c r="A396" s="5" t="s">
        <v>438</v>
      </c>
      <c r="B396" s="119" t="s">
        <v>439</v>
      </c>
      <c r="C396" s="120" t="s">
        <v>413</v>
      </c>
      <c r="D396" s="112"/>
      <c r="E396" s="113"/>
      <c r="F396" s="111">
        <f t="shared" si="29"/>
        <v>0</v>
      </c>
      <c r="G396" s="594">
        <f>'kho hang tuan'!E390+'kho hang tuan'!G390+'kho hang tuan'!I390+'kho hang tuan'!K390</f>
        <v>0</v>
      </c>
      <c r="H396" s="595">
        <f>'kho hang tuan'!F390+'kho hang tuan'!H390+'kho hang tuan'!J390+'kho hang tuan'!L390</f>
        <v>0</v>
      </c>
      <c r="I396" s="585">
        <f t="shared" si="30"/>
        <v>0</v>
      </c>
      <c r="J396" s="585">
        <f t="shared" si="30"/>
        <v>0</v>
      </c>
      <c r="K396" s="113"/>
      <c r="L396" s="111">
        <f t="shared" si="31"/>
        <v>0</v>
      </c>
    </row>
    <row r="397" spans="1:12" s="230" customFormat="1" ht="25.5" customHeight="1">
      <c r="A397" s="596"/>
      <c r="B397" s="596" t="s">
        <v>474</v>
      </c>
      <c r="C397" s="596"/>
      <c r="D397" s="112"/>
      <c r="E397" s="594"/>
      <c r="F397" s="595">
        <f>SUM(F375:F396)</f>
        <v>178981.24</v>
      </c>
      <c r="G397" s="594">
        <f>'kho hang tuan'!E391+'kho hang tuan'!G391+'kho hang tuan'!I391+'kho hang tuan'!K391</f>
        <v>0</v>
      </c>
      <c r="H397" s="595">
        <f>'kho hang tuan'!F391+'kho hang tuan'!H391+'kho hang tuan'!J391+'kho hang tuan'!L391</f>
        <v>0</v>
      </c>
      <c r="I397" s="577"/>
      <c r="J397" s="578">
        <f>SUM(J375:J396)</f>
        <v>178981.24</v>
      </c>
      <c r="K397" s="228"/>
      <c r="L397" s="229">
        <f>SUM(L375:L396)</f>
        <v>0</v>
      </c>
    </row>
    <row r="398" spans="1:12" s="107" customFormat="1" ht="25.5" customHeight="1">
      <c r="A398" s="56" t="s">
        <v>2</v>
      </c>
      <c r="B398" s="125" t="s">
        <v>475</v>
      </c>
      <c r="C398" s="126"/>
      <c r="D398" s="126"/>
      <c r="E398" s="126"/>
      <c r="F398" s="126"/>
      <c r="G398" s="594">
        <f>'kho hang tuan'!E392+'kho hang tuan'!G392+'kho hang tuan'!I392+'kho hang tuan'!K392</f>
        <v>0</v>
      </c>
      <c r="H398" s="595">
        <f>'kho hang tuan'!F392+'kho hang tuan'!H392+'kho hang tuan'!J392+'kho hang tuan'!L392</f>
        <v>0</v>
      </c>
      <c r="I398" s="579"/>
      <c r="J398" s="579"/>
      <c r="K398" s="126"/>
      <c r="L398" s="126"/>
    </row>
    <row r="399" spans="1:12" s="107" customFormat="1" ht="25.5" customHeight="1">
      <c r="A399" s="57" t="s">
        <v>476</v>
      </c>
      <c r="B399" s="127" t="s">
        <v>477</v>
      </c>
      <c r="C399" s="128" t="s">
        <v>27</v>
      </c>
      <c r="D399" s="112" t="str">
        <f>VLOOKUP(A399,BKE!C646:H1056,5,0)</f>
        <v>0</v>
      </c>
      <c r="E399" s="113"/>
      <c r="F399" s="111">
        <f>E399*D399</f>
        <v>0</v>
      </c>
      <c r="G399" s="594" t="e">
        <f>'kho hang tuan'!#REF!+'kho hang tuan'!#REF!+'kho hang tuan'!#REF!+'kho hang tuan'!#REF!</f>
        <v>#REF!</v>
      </c>
      <c r="H399" s="595" t="e">
        <f>'kho hang tuan'!#REF!+'kho hang tuan'!#REF!+'kho hang tuan'!#REF!+'kho hang tuan'!#REF!</f>
        <v>#REF!</v>
      </c>
      <c r="I399" s="585" t="e">
        <f t="shared" ref="I399:J415" si="32">E399+G399-K399</f>
        <v>#REF!</v>
      </c>
      <c r="J399" s="585" t="e">
        <f t="shared" si="32"/>
        <v>#REF!</v>
      </c>
      <c r="K399" s="113"/>
      <c r="L399" s="111">
        <f t="shared" ref="L399:L415" si="33">K399*D399</f>
        <v>0</v>
      </c>
    </row>
    <row r="400" spans="1:12" s="107" customFormat="1" ht="25.5" customHeight="1">
      <c r="A400" s="5" t="s">
        <v>478</v>
      </c>
      <c r="B400" s="116" t="s">
        <v>479</v>
      </c>
      <c r="C400" s="120" t="s">
        <v>27</v>
      </c>
      <c r="D400" s="112" t="str">
        <f>VLOOKUP(A400,BKE!C647:H1057,5,0)</f>
        <v>0</v>
      </c>
      <c r="E400" s="113">
        <v>500</v>
      </c>
      <c r="F400" s="111">
        <f t="shared" ref="F400:F417" si="34">E400*D400</f>
        <v>0</v>
      </c>
      <c r="G400" s="594">
        <f>'kho hang tuan'!E393+'kho hang tuan'!G393+'kho hang tuan'!I393+'kho hang tuan'!K393</f>
        <v>4800</v>
      </c>
      <c r="H400" s="595">
        <f>'kho hang tuan'!F393+'kho hang tuan'!H393+'kho hang tuan'!J393+'kho hang tuan'!L393</f>
        <v>0</v>
      </c>
      <c r="I400" s="585">
        <f t="shared" si="32"/>
        <v>5300</v>
      </c>
      <c r="J400" s="585">
        <f t="shared" si="32"/>
        <v>0</v>
      </c>
      <c r="K400" s="113"/>
      <c r="L400" s="111">
        <f t="shared" si="33"/>
        <v>0</v>
      </c>
    </row>
    <row r="401" spans="1:12" s="107" customFormat="1" ht="25.5" customHeight="1">
      <c r="A401" s="5" t="s">
        <v>480</v>
      </c>
      <c r="B401" s="116" t="s">
        <v>481</v>
      </c>
      <c r="C401" s="120" t="s">
        <v>27</v>
      </c>
      <c r="D401" s="112" t="str">
        <f>VLOOKUP(A401,BKE!C648:H1058,5,0)</f>
        <v>0</v>
      </c>
      <c r="E401" s="113"/>
      <c r="F401" s="111">
        <f t="shared" si="34"/>
        <v>0</v>
      </c>
      <c r="G401" s="594">
        <f>'kho hang tuan'!E394+'kho hang tuan'!G394+'kho hang tuan'!I394+'kho hang tuan'!K394</f>
        <v>180</v>
      </c>
      <c r="H401" s="595">
        <f>'kho hang tuan'!F394+'kho hang tuan'!H394+'kho hang tuan'!J394+'kho hang tuan'!L394</f>
        <v>0</v>
      </c>
      <c r="I401" s="585">
        <f t="shared" si="32"/>
        <v>180</v>
      </c>
      <c r="J401" s="585">
        <f t="shared" si="32"/>
        <v>0</v>
      </c>
      <c r="K401" s="113"/>
      <c r="L401" s="111">
        <f t="shared" si="33"/>
        <v>0</v>
      </c>
    </row>
    <row r="402" spans="1:12" s="107" customFormat="1" ht="25.5" customHeight="1">
      <c r="A402" s="5" t="s">
        <v>482</v>
      </c>
      <c r="B402" s="116" t="s">
        <v>999</v>
      </c>
      <c r="C402" s="120" t="s">
        <v>27</v>
      </c>
      <c r="D402" s="112"/>
      <c r="E402" s="113"/>
      <c r="F402" s="111">
        <f t="shared" si="34"/>
        <v>0</v>
      </c>
      <c r="G402" s="594" t="e">
        <f>'kho hang tuan'!#REF!+'kho hang tuan'!#REF!+'kho hang tuan'!#REF!+'kho hang tuan'!#REF!</f>
        <v>#REF!</v>
      </c>
      <c r="H402" s="595" t="e">
        <f>'kho hang tuan'!#REF!+'kho hang tuan'!#REF!+'kho hang tuan'!#REF!+'kho hang tuan'!#REF!</f>
        <v>#REF!</v>
      </c>
      <c r="I402" s="585" t="e">
        <f t="shared" si="32"/>
        <v>#REF!</v>
      </c>
      <c r="J402" s="585" t="e">
        <f t="shared" si="32"/>
        <v>#REF!</v>
      </c>
      <c r="K402" s="113"/>
      <c r="L402" s="111">
        <f t="shared" si="33"/>
        <v>0</v>
      </c>
    </row>
    <row r="403" spans="1:12" s="107" customFormat="1" ht="25.5" customHeight="1">
      <c r="A403" s="5" t="s">
        <v>484</v>
      </c>
      <c r="B403" s="116" t="s">
        <v>485</v>
      </c>
      <c r="C403" s="120" t="s">
        <v>27</v>
      </c>
      <c r="D403" s="112" t="str">
        <f>VLOOKUP(A403,BKE!C650:H1060,5,0)</f>
        <v>0</v>
      </c>
      <c r="E403" s="113"/>
      <c r="F403" s="111">
        <f t="shared" si="34"/>
        <v>0</v>
      </c>
      <c r="G403" s="594">
        <f>'kho hang tuan'!E395+'kho hang tuan'!G395+'kho hang tuan'!I395+'kho hang tuan'!K395</f>
        <v>180</v>
      </c>
      <c r="H403" s="595">
        <f>'kho hang tuan'!F395+'kho hang tuan'!H395+'kho hang tuan'!J395+'kho hang tuan'!L395</f>
        <v>0</v>
      </c>
      <c r="I403" s="585">
        <f t="shared" si="32"/>
        <v>180</v>
      </c>
      <c r="J403" s="585">
        <f t="shared" si="32"/>
        <v>0</v>
      </c>
      <c r="K403" s="113"/>
      <c r="L403" s="111">
        <f t="shared" si="33"/>
        <v>0</v>
      </c>
    </row>
    <row r="404" spans="1:12" s="107" customFormat="1" ht="25.5" customHeight="1">
      <c r="A404" s="5" t="s">
        <v>486</v>
      </c>
      <c r="B404" s="116" t="s">
        <v>487</v>
      </c>
      <c r="C404" s="120" t="s">
        <v>488</v>
      </c>
      <c r="D404" s="112"/>
      <c r="E404" s="113"/>
      <c r="F404" s="111">
        <f t="shared" si="34"/>
        <v>0</v>
      </c>
      <c r="G404" s="594" t="e">
        <f>'kho hang tuan'!#REF!+'kho hang tuan'!#REF!+'kho hang tuan'!#REF!+'kho hang tuan'!#REF!</f>
        <v>#REF!</v>
      </c>
      <c r="H404" s="595" t="e">
        <f>'kho hang tuan'!#REF!+'kho hang tuan'!#REF!+'kho hang tuan'!#REF!+'kho hang tuan'!#REF!</f>
        <v>#REF!</v>
      </c>
      <c r="I404" s="585" t="e">
        <f t="shared" si="32"/>
        <v>#REF!</v>
      </c>
      <c r="J404" s="585" t="e">
        <f t="shared" si="32"/>
        <v>#REF!</v>
      </c>
      <c r="K404" s="113"/>
      <c r="L404" s="111">
        <f t="shared" si="33"/>
        <v>0</v>
      </c>
    </row>
    <row r="405" spans="1:12" s="107" customFormat="1" ht="25.5" customHeight="1">
      <c r="A405" s="5" t="s">
        <v>489</v>
      </c>
      <c r="B405" s="116" t="s">
        <v>490</v>
      </c>
      <c r="C405" s="120" t="s">
        <v>27</v>
      </c>
      <c r="D405" s="112"/>
      <c r="E405" s="113"/>
      <c r="F405" s="111">
        <f t="shared" si="34"/>
        <v>0</v>
      </c>
      <c r="G405" s="594" t="e">
        <f>'kho hang tuan'!#REF!+'kho hang tuan'!#REF!+'kho hang tuan'!#REF!+'kho hang tuan'!#REF!</f>
        <v>#REF!</v>
      </c>
      <c r="H405" s="595" t="e">
        <f>'kho hang tuan'!#REF!+'kho hang tuan'!#REF!+'kho hang tuan'!#REF!+'kho hang tuan'!#REF!</f>
        <v>#REF!</v>
      </c>
      <c r="I405" s="585" t="e">
        <f t="shared" si="32"/>
        <v>#REF!</v>
      </c>
      <c r="J405" s="585" t="e">
        <f t="shared" si="32"/>
        <v>#REF!</v>
      </c>
      <c r="K405" s="113"/>
      <c r="L405" s="111">
        <f t="shared" si="33"/>
        <v>0</v>
      </c>
    </row>
    <row r="406" spans="1:12" s="107" customFormat="1" ht="25.5" customHeight="1">
      <c r="A406" s="5" t="s">
        <v>491</v>
      </c>
      <c r="B406" s="116" t="s">
        <v>492</v>
      </c>
      <c r="C406" s="120" t="s">
        <v>493</v>
      </c>
      <c r="D406" s="112" t="str">
        <f>VLOOKUP(A406,BKE!C653:H1063,5,0)</f>
        <v>0</v>
      </c>
      <c r="E406" s="113"/>
      <c r="F406" s="111">
        <f t="shared" si="34"/>
        <v>0</v>
      </c>
      <c r="G406" s="594">
        <f>'kho hang tuan'!E396+'kho hang tuan'!G396+'kho hang tuan'!I396+'kho hang tuan'!K396</f>
        <v>5</v>
      </c>
      <c r="H406" s="595">
        <f>'kho hang tuan'!F396+'kho hang tuan'!H396+'kho hang tuan'!J396+'kho hang tuan'!L396</f>
        <v>0</v>
      </c>
      <c r="I406" s="585">
        <f t="shared" si="32"/>
        <v>5</v>
      </c>
      <c r="J406" s="585">
        <f t="shared" si="32"/>
        <v>0</v>
      </c>
      <c r="K406" s="113"/>
      <c r="L406" s="111">
        <f t="shared" si="33"/>
        <v>0</v>
      </c>
    </row>
    <row r="407" spans="1:12" s="107" customFormat="1" ht="25.5" customHeight="1">
      <c r="A407" s="5" t="s">
        <v>494</v>
      </c>
      <c r="B407" s="116" t="s">
        <v>495</v>
      </c>
      <c r="C407" s="120" t="s">
        <v>27</v>
      </c>
      <c r="D407" s="112"/>
      <c r="E407" s="113"/>
      <c r="F407" s="111">
        <f t="shared" si="34"/>
        <v>0</v>
      </c>
      <c r="G407" s="594" t="e">
        <f>'kho hang tuan'!#REF!+'kho hang tuan'!#REF!+'kho hang tuan'!#REF!+'kho hang tuan'!#REF!</f>
        <v>#REF!</v>
      </c>
      <c r="H407" s="595" t="e">
        <f>'kho hang tuan'!#REF!+'kho hang tuan'!#REF!+'kho hang tuan'!#REF!+'kho hang tuan'!#REF!</f>
        <v>#REF!</v>
      </c>
      <c r="I407" s="585" t="e">
        <f t="shared" si="32"/>
        <v>#REF!</v>
      </c>
      <c r="J407" s="585" t="e">
        <f t="shared" si="32"/>
        <v>#REF!</v>
      </c>
      <c r="K407" s="113"/>
      <c r="L407" s="111">
        <f t="shared" si="33"/>
        <v>0</v>
      </c>
    </row>
    <row r="408" spans="1:12" s="107" customFormat="1" ht="25.5" customHeight="1">
      <c r="A408" s="5" t="s">
        <v>496</v>
      </c>
      <c r="B408" s="116" t="s">
        <v>497</v>
      </c>
      <c r="C408" s="120" t="s">
        <v>27</v>
      </c>
      <c r="D408" s="112" t="str">
        <f>VLOOKUP(A408,BKE!C656:H1065,5,0)</f>
        <v>0</v>
      </c>
      <c r="E408" s="113"/>
      <c r="F408" s="111">
        <f t="shared" si="34"/>
        <v>0</v>
      </c>
      <c r="G408" s="594">
        <f>'kho hang tuan'!E397+'kho hang tuan'!G397+'kho hang tuan'!I397+'kho hang tuan'!K397</f>
        <v>180</v>
      </c>
      <c r="H408" s="595">
        <f>'kho hang tuan'!F397+'kho hang tuan'!H397+'kho hang tuan'!J397+'kho hang tuan'!L397</f>
        <v>0</v>
      </c>
      <c r="I408" s="585">
        <f t="shared" si="32"/>
        <v>180</v>
      </c>
      <c r="J408" s="585">
        <f t="shared" si="32"/>
        <v>0</v>
      </c>
      <c r="K408" s="113"/>
      <c r="L408" s="111">
        <f t="shared" si="33"/>
        <v>0</v>
      </c>
    </row>
    <row r="409" spans="1:12" s="107" customFormat="1" ht="25.5" customHeight="1">
      <c r="A409" s="5" t="s">
        <v>498</v>
      </c>
      <c r="B409" s="116" t="s">
        <v>499</v>
      </c>
      <c r="C409" s="120" t="s">
        <v>27</v>
      </c>
      <c r="D409" s="112"/>
      <c r="E409" s="113"/>
      <c r="F409" s="111">
        <f t="shared" si="34"/>
        <v>0</v>
      </c>
      <c r="G409" s="594" t="e">
        <f>'kho hang tuan'!#REF!+'kho hang tuan'!#REF!+'kho hang tuan'!#REF!+'kho hang tuan'!#REF!</f>
        <v>#REF!</v>
      </c>
      <c r="H409" s="595" t="e">
        <f>'kho hang tuan'!#REF!+'kho hang tuan'!#REF!+'kho hang tuan'!#REF!+'kho hang tuan'!#REF!</f>
        <v>#REF!</v>
      </c>
      <c r="I409" s="585" t="e">
        <f t="shared" si="32"/>
        <v>#REF!</v>
      </c>
      <c r="J409" s="585" t="e">
        <f t="shared" si="32"/>
        <v>#REF!</v>
      </c>
      <c r="K409" s="113"/>
      <c r="L409" s="111">
        <f t="shared" si="33"/>
        <v>0</v>
      </c>
    </row>
    <row r="410" spans="1:12" s="107" customFormat="1" ht="25.5" customHeight="1">
      <c r="A410" s="5" t="s">
        <v>500</v>
      </c>
      <c r="B410" s="116" t="s">
        <v>501</v>
      </c>
      <c r="C410" s="120" t="s">
        <v>493</v>
      </c>
      <c r="D410" s="112"/>
      <c r="E410" s="113"/>
      <c r="F410" s="111">
        <f t="shared" si="34"/>
        <v>0</v>
      </c>
      <c r="G410" s="594">
        <f>'kho hang tuan'!E398+'kho hang tuan'!G398+'kho hang tuan'!I398+'kho hang tuan'!K398</f>
        <v>0</v>
      </c>
      <c r="H410" s="595">
        <f>'kho hang tuan'!F398+'kho hang tuan'!H398+'kho hang tuan'!J398+'kho hang tuan'!L398</f>
        <v>0</v>
      </c>
      <c r="I410" s="585">
        <f>E410+G410-K410</f>
        <v>0</v>
      </c>
      <c r="J410" s="585">
        <f t="shared" si="32"/>
        <v>0</v>
      </c>
      <c r="K410" s="113"/>
      <c r="L410" s="111">
        <f t="shared" si="33"/>
        <v>0</v>
      </c>
    </row>
    <row r="411" spans="1:12" s="107" customFormat="1" ht="25.5" customHeight="1">
      <c r="A411" s="5" t="s">
        <v>502</v>
      </c>
      <c r="B411" s="116" t="s">
        <v>503</v>
      </c>
      <c r="C411" s="120" t="s">
        <v>493</v>
      </c>
      <c r="D411" s="112" t="str">
        <f>VLOOKUP(A411,BKE!C659:H1068,5,0)</f>
        <v>0</v>
      </c>
      <c r="E411" s="113"/>
      <c r="F411" s="111">
        <f t="shared" si="34"/>
        <v>0</v>
      </c>
      <c r="G411" s="594" t="e">
        <f>'kho hang tuan'!#REF!+'kho hang tuan'!#REF!+'kho hang tuan'!#REF!+'kho hang tuan'!#REF!</f>
        <v>#REF!</v>
      </c>
      <c r="H411" s="595" t="e">
        <f>'kho hang tuan'!#REF!+'kho hang tuan'!#REF!+'kho hang tuan'!#REF!+'kho hang tuan'!#REF!</f>
        <v>#REF!</v>
      </c>
      <c r="I411" s="585" t="e">
        <f t="shared" si="32"/>
        <v>#REF!</v>
      </c>
      <c r="J411" s="585" t="e">
        <f>F411+H411-L411</f>
        <v>#REF!</v>
      </c>
      <c r="K411" s="113"/>
      <c r="L411" s="111">
        <f t="shared" si="33"/>
        <v>0</v>
      </c>
    </row>
    <row r="412" spans="1:12" s="107" customFormat="1" ht="25.5" customHeight="1">
      <c r="A412" s="5" t="s">
        <v>504</v>
      </c>
      <c r="B412" s="116" t="s">
        <v>900</v>
      </c>
      <c r="C412" s="120" t="s">
        <v>99</v>
      </c>
      <c r="D412" s="112"/>
      <c r="E412" s="113"/>
      <c r="F412" s="111">
        <f t="shared" si="34"/>
        <v>0</v>
      </c>
      <c r="G412" s="594" t="e">
        <f>'kho hang tuan'!#REF!+'kho hang tuan'!#REF!+'kho hang tuan'!#REF!+'kho hang tuan'!#REF!</f>
        <v>#REF!</v>
      </c>
      <c r="H412" s="595" t="e">
        <f>'kho hang tuan'!#REF!+'kho hang tuan'!#REF!+'kho hang tuan'!#REF!+'kho hang tuan'!#REF!</f>
        <v>#REF!</v>
      </c>
      <c r="I412" s="585" t="e">
        <f t="shared" si="32"/>
        <v>#REF!</v>
      </c>
      <c r="J412" s="585" t="e">
        <f t="shared" si="32"/>
        <v>#REF!</v>
      </c>
      <c r="K412" s="113"/>
      <c r="L412" s="111">
        <f t="shared" si="33"/>
        <v>0</v>
      </c>
    </row>
    <row r="413" spans="1:12" s="107" customFormat="1" ht="25.5" customHeight="1">
      <c r="A413" s="5" t="s">
        <v>143</v>
      </c>
      <c r="B413" s="116" t="s">
        <v>144</v>
      </c>
      <c r="C413" s="120" t="s">
        <v>115</v>
      </c>
      <c r="D413" s="112" t="str">
        <f>VLOOKUP(A413,BKE!C661:H1070,5,0)</f>
        <v>0</v>
      </c>
      <c r="E413" s="113"/>
      <c r="F413" s="111">
        <f t="shared" si="34"/>
        <v>0</v>
      </c>
      <c r="G413" s="594">
        <f>'kho hang tuan'!E399+'kho hang tuan'!G399+'kho hang tuan'!I399+'kho hang tuan'!K399</f>
        <v>0</v>
      </c>
      <c r="H413" s="595">
        <f>'kho hang tuan'!F399+'kho hang tuan'!H399+'kho hang tuan'!J399+'kho hang tuan'!L399</f>
        <v>0</v>
      </c>
      <c r="I413" s="585">
        <f>E413+G413-K413</f>
        <v>0</v>
      </c>
      <c r="J413" s="585">
        <f>F413+H413-L413</f>
        <v>0</v>
      </c>
      <c r="K413" s="113"/>
      <c r="L413" s="111">
        <f t="shared" si="33"/>
        <v>0</v>
      </c>
    </row>
    <row r="414" spans="1:12" s="107" customFormat="1" ht="25.5" customHeight="1">
      <c r="A414" s="5" t="s">
        <v>505</v>
      </c>
      <c r="B414" s="116" t="s">
        <v>901</v>
      </c>
      <c r="C414" s="120" t="s">
        <v>99</v>
      </c>
      <c r="D414" s="112"/>
      <c r="E414" s="113"/>
      <c r="F414" s="111">
        <f t="shared" si="34"/>
        <v>0</v>
      </c>
      <c r="G414" s="594" t="e">
        <f>'kho hang tuan'!#REF!+'kho hang tuan'!#REF!+'kho hang tuan'!#REF!+'kho hang tuan'!#REF!</f>
        <v>#REF!</v>
      </c>
      <c r="H414" s="595" t="e">
        <f>'kho hang tuan'!#REF!+'kho hang tuan'!#REF!+'kho hang tuan'!#REF!+'kho hang tuan'!#REF!</f>
        <v>#REF!</v>
      </c>
      <c r="I414" s="585" t="e">
        <f t="shared" si="32"/>
        <v>#REF!</v>
      </c>
      <c r="J414" s="585" t="e">
        <f t="shared" si="32"/>
        <v>#REF!</v>
      </c>
      <c r="K414" s="113"/>
      <c r="L414" s="111">
        <f t="shared" si="33"/>
        <v>0</v>
      </c>
    </row>
    <row r="415" spans="1:12" s="107" customFormat="1" ht="25.5" customHeight="1">
      <c r="A415" s="5" t="s">
        <v>506</v>
      </c>
      <c r="B415" s="116" t="s">
        <v>507</v>
      </c>
      <c r="C415" s="120" t="s">
        <v>27</v>
      </c>
      <c r="D415" s="112"/>
      <c r="E415" s="113"/>
      <c r="F415" s="111">
        <f t="shared" si="34"/>
        <v>0</v>
      </c>
      <c r="G415" s="594" t="e">
        <f>'kho hang tuan'!#REF!+'kho hang tuan'!#REF!+'kho hang tuan'!#REF!+'kho hang tuan'!#REF!</f>
        <v>#REF!</v>
      </c>
      <c r="H415" s="595" t="e">
        <f>'kho hang tuan'!#REF!+'kho hang tuan'!#REF!+'kho hang tuan'!#REF!+'kho hang tuan'!#REF!</f>
        <v>#REF!</v>
      </c>
      <c r="I415" s="585" t="e">
        <f t="shared" si="32"/>
        <v>#REF!</v>
      </c>
      <c r="J415" s="585" t="e">
        <f t="shared" si="32"/>
        <v>#REF!</v>
      </c>
      <c r="K415" s="113"/>
      <c r="L415" s="111">
        <f t="shared" si="33"/>
        <v>0</v>
      </c>
    </row>
    <row r="416" spans="1:12" s="107" customFormat="1" ht="25.5" customHeight="1">
      <c r="A416" s="5" t="s">
        <v>817</v>
      </c>
      <c r="B416" s="116" t="s">
        <v>818</v>
      </c>
      <c r="C416" s="120" t="s">
        <v>99</v>
      </c>
      <c r="D416" s="112"/>
      <c r="E416" s="113"/>
      <c r="F416" s="111">
        <f t="shared" si="34"/>
        <v>0</v>
      </c>
      <c r="G416" s="594" t="e">
        <f>'kho hang tuan'!#REF!+'kho hang tuan'!#REF!+'kho hang tuan'!#REF!+'kho hang tuan'!#REF!</f>
        <v>#REF!</v>
      </c>
      <c r="H416" s="595" t="e">
        <f>'kho hang tuan'!#REF!+'kho hang tuan'!#REF!+'kho hang tuan'!#REF!+'kho hang tuan'!#REF!</f>
        <v>#REF!</v>
      </c>
      <c r="I416" s="585" t="e">
        <f>E416+G416-K416</f>
        <v>#REF!</v>
      </c>
      <c r="J416" s="585" t="e">
        <f>F416+H416-L416</f>
        <v>#REF!</v>
      </c>
      <c r="K416" s="113"/>
      <c r="L416" s="111">
        <f>K416*D416</f>
        <v>0</v>
      </c>
    </row>
    <row r="417" spans="1:12" s="107" customFormat="1" ht="25.5" customHeight="1">
      <c r="A417" s="5" t="s">
        <v>819</v>
      </c>
      <c r="B417" s="116" t="s">
        <v>820</v>
      </c>
      <c r="C417" s="120" t="s">
        <v>99</v>
      </c>
      <c r="D417" s="112"/>
      <c r="E417" s="113"/>
      <c r="F417" s="111">
        <f t="shared" si="34"/>
        <v>0</v>
      </c>
      <c r="G417" s="594" t="e">
        <f>'kho hang tuan'!#REF!+'kho hang tuan'!#REF!+'kho hang tuan'!#REF!+'kho hang tuan'!#REF!</f>
        <v>#REF!</v>
      </c>
      <c r="H417" s="595" t="e">
        <f>'kho hang tuan'!#REF!+'kho hang tuan'!#REF!+'kho hang tuan'!#REF!+'kho hang tuan'!#REF!</f>
        <v>#REF!</v>
      </c>
      <c r="I417" s="585" t="e">
        <f>E417+G417-K417</f>
        <v>#REF!</v>
      </c>
      <c r="J417" s="585" t="e">
        <f>F417+H417-L417</f>
        <v>#REF!</v>
      </c>
      <c r="K417" s="113"/>
      <c r="L417" s="111">
        <f>K417*D417</f>
        <v>0</v>
      </c>
    </row>
    <row r="418" spans="1:12" s="230" customFormat="1" ht="25.5" customHeight="1">
      <c r="A418" s="596"/>
      <c r="B418" s="596" t="s">
        <v>474</v>
      </c>
      <c r="C418" s="596"/>
      <c r="D418" s="112"/>
      <c r="E418" s="594"/>
      <c r="F418" s="595">
        <f>SUM(F399:F417)</f>
        <v>0</v>
      </c>
      <c r="G418" s="594">
        <f>'kho hang tuan'!E400+'kho hang tuan'!G400+'kho hang tuan'!I400+'kho hang tuan'!K400</f>
        <v>0</v>
      </c>
      <c r="H418" s="595">
        <f>'kho hang tuan'!F400+'kho hang tuan'!H400+'kho hang tuan'!J400+'kho hang tuan'!L400</f>
        <v>0</v>
      </c>
      <c r="I418" s="577"/>
      <c r="J418" s="578" t="e">
        <f>SUM(J399:J417)</f>
        <v>#REF!</v>
      </c>
      <c r="K418" s="228"/>
      <c r="L418" s="229">
        <f>SUM(L399:L417)</f>
        <v>0</v>
      </c>
    </row>
    <row r="419" spans="1:12" s="107" customFormat="1" ht="25.5" customHeight="1">
      <c r="A419" s="56" t="s">
        <v>2</v>
      </c>
      <c r="B419" s="125" t="s">
        <v>642</v>
      </c>
      <c r="C419" s="126"/>
      <c r="D419" s="126"/>
      <c r="E419" s="126"/>
      <c r="F419" s="126"/>
      <c r="G419" s="594">
        <f>'kho hang tuan'!E401+'kho hang tuan'!G401+'kho hang tuan'!I401+'kho hang tuan'!K401</f>
        <v>0</v>
      </c>
      <c r="H419" s="595">
        <f>'kho hang tuan'!F401+'kho hang tuan'!H401+'kho hang tuan'!J401+'kho hang tuan'!L401</f>
        <v>0</v>
      </c>
      <c r="I419" s="579"/>
      <c r="J419" s="579"/>
      <c r="K419" s="126"/>
      <c r="L419" s="126"/>
    </row>
    <row r="420" spans="1:12" s="107" customFormat="1" ht="25.5" customHeight="1">
      <c r="A420" s="57" t="s">
        <v>643</v>
      </c>
      <c r="B420" s="127" t="s">
        <v>602</v>
      </c>
      <c r="C420" s="128" t="s">
        <v>4</v>
      </c>
      <c r="D420" s="112" t="str">
        <f>VLOOKUP(A420,BKE!C646:H1056,5,0)</f>
        <v>0</v>
      </c>
      <c r="E420" s="113">
        <v>3.5</v>
      </c>
      <c r="F420" s="111">
        <f>E420*D420</f>
        <v>0</v>
      </c>
      <c r="G420" s="594">
        <f>'kho hang tuan'!E402+'kho hang tuan'!G402+'kho hang tuan'!I402+'kho hang tuan'!K402</f>
        <v>2</v>
      </c>
      <c r="H420" s="595">
        <f>'kho hang tuan'!F402+'kho hang tuan'!H402+'kho hang tuan'!J402+'kho hang tuan'!L402</f>
        <v>0</v>
      </c>
      <c r="I420" s="585">
        <f t="shared" ref="I420:J427" si="35">E420+G420-K420</f>
        <v>5.5</v>
      </c>
      <c r="J420" s="585">
        <f t="shared" si="35"/>
        <v>0</v>
      </c>
      <c r="K420" s="113"/>
      <c r="L420" s="111">
        <f t="shared" ref="L420:L426" si="36">K420*D420</f>
        <v>0</v>
      </c>
    </row>
    <row r="421" spans="1:12" s="107" customFormat="1" ht="25.5" customHeight="1">
      <c r="A421" s="5" t="s">
        <v>644</v>
      </c>
      <c r="B421" s="116" t="s">
        <v>604</v>
      </c>
      <c r="C421" s="120" t="s">
        <v>4</v>
      </c>
      <c r="D421" s="112"/>
      <c r="E421" s="113"/>
      <c r="F421" s="111">
        <f t="shared" ref="F421:F427" si="37">E421*D421</f>
        <v>0</v>
      </c>
      <c r="G421" s="594">
        <f>'kho hang tuan'!E403+'kho hang tuan'!G403+'kho hang tuan'!I403+'kho hang tuan'!K403</f>
        <v>0</v>
      </c>
      <c r="H421" s="595">
        <f>'kho hang tuan'!F403+'kho hang tuan'!H403+'kho hang tuan'!J403+'kho hang tuan'!L403</f>
        <v>0</v>
      </c>
      <c r="I421" s="585">
        <f t="shared" si="35"/>
        <v>0</v>
      </c>
      <c r="J421" s="585">
        <f t="shared" si="35"/>
        <v>0</v>
      </c>
      <c r="K421" s="113"/>
      <c r="L421" s="111">
        <f t="shared" si="36"/>
        <v>0</v>
      </c>
    </row>
    <row r="422" spans="1:12" s="107" customFormat="1" ht="25.5" customHeight="1">
      <c r="A422" s="5" t="s">
        <v>645</v>
      </c>
      <c r="B422" s="116" t="s">
        <v>605</v>
      </c>
      <c r="C422" s="120" t="s">
        <v>4</v>
      </c>
      <c r="D422" s="112" t="str">
        <f>VLOOKUP(A422,BKE!C648:H1058,5,0)</f>
        <v>0</v>
      </c>
      <c r="E422" s="113">
        <v>3</v>
      </c>
      <c r="F422" s="111">
        <f t="shared" si="37"/>
        <v>0</v>
      </c>
      <c r="G422" s="594">
        <f>'kho hang tuan'!E404+'kho hang tuan'!G404+'kho hang tuan'!I404+'kho hang tuan'!K404</f>
        <v>7</v>
      </c>
      <c r="H422" s="595">
        <f>'kho hang tuan'!F404+'kho hang tuan'!H404+'kho hang tuan'!J404+'kho hang tuan'!L404</f>
        <v>0</v>
      </c>
      <c r="I422" s="585">
        <f>E422+G422-K422</f>
        <v>10</v>
      </c>
      <c r="J422" s="585">
        <f t="shared" si="35"/>
        <v>0</v>
      </c>
      <c r="K422" s="113"/>
      <c r="L422" s="111">
        <f t="shared" si="36"/>
        <v>0</v>
      </c>
    </row>
    <row r="423" spans="1:12" s="107" customFormat="1" ht="25.5" customHeight="1">
      <c r="A423" s="5" t="s">
        <v>646</v>
      </c>
      <c r="B423" s="116" t="s">
        <v>606</v>
      </c>
      <c r="C423" s="120" t="s">
        <v>4</v>
      </c>
      <c r="D423" s="112" t="str">
        <f>VLOOKUP(A423,BKE!C649:H1059,5,0)</f>
        <v>0</v>
      </c>
      <c r="E423" s="113"/>
      <c r="F423" s="111">
        <f t="shared" si="37"/>
        <v>0</v>
      </c>
      <c r="G423" s="594">
        <f>'kho hang tuan'!E405+'kho hang tuan'!G405+'kho hang tuan'!I405+'kho hang tuan'!K405</f>
        <v>4</v>
      </c>
      <c r="H423" s="595">
        <f>'kho hang tuan'!F405+'kho hang tuan'!H405+'kho hang tuan'!J405+'kho hang tuan'!L405</f>
        <v>0</v>
      </c>
      <c r="I423" s="585">
        <f t="shared" si="35"/>
        <v>4</v>
      </c>
      <c r="J423" s="585">
        <f t="shared" si="35"/>
        <v>0</v>
      </c>
      <c r="K423" s="113"/>
      <c r="L423" s="111">
        <f t="shared" si="36"/>
        <v>0</v>
      </c>
    </row>
    <row r="424" spans="1:12" s="107" customFormat="1" ht="25.5" customHeight="1">
      <c r="A424" s="5" t="s">
        <v>647</v>
      </c>
      <c r="B424" s="116" t="s">
        <v>607</v>
      </c>
      <c r="C424" s="120" t="s">
        <v>4</v>
      </c>
      <c r="D424" s="112" t="str">
        <f>VLOOKUP(A424,BKE!C650:H1060,5,0)</f>
        <v>0</v>
      </c>
      <c r="E424" s="113">
        <v>1</v>
      </c>
      <c r="F424" s="111">
        <f t="shared" si="37"/>
        <v>0</v>
      </c>
      <c r="G424" s="594" t="e">
        <f>'kho hang tuan'!#REF!+'kho hang tuan'!#REF!+'kho hang tuan'!#REF!+'kho hang tuan'!#REF!</f>
        <v>#REF!</v>
      </c>
      <c r="H424" s="595" t="e">
        <f>'kho hang tuan'!#REF!+'kho hang tuan'!#REF!+'kho hang tuan'!#REF!+'kho hang tuan'!#REF!</f>
        <v>#REF!</v>
      </c>
      <c r="I424" s="585" t="e">
        <f t="shared" si="35"/>
        <v>#REF!</v>
      </c>
      <c r="J424" s="585" t="e">
        <f t="shared" si="35"/>
        <v>#REF!</v>
      </c>
      <c r="K424" s="113"/>
      <c r="L424" s="111">
        <f t="shared" si="36"/>
        <v>0</v>
      </c>
    </row>
    <row r="425" spans="1:12" s="107" customFormat="1" ht="25.5" customHeight="1">
      <c r="A425" s="5" t="s">
        <v>661</v>
      </c>
      <c r="B425" s="116" t="s">
        <v>473</v>
      </c>
      <c r="C425" s="120" t="s">
        <v>4</v>
      </c>
      <c r="D425" s="112"/>
      <c r="E425" s="113"/>
      <c r="F425" s="111">
        <f t="shared" si="37"/>
        <v>0</v>
      </c>
      <c r="G425" s="594" t="e">
        <f>'kho hang tuan'!#REF!+'kho hang tuan'!#REF!+'kho hang tuan'!#REF!+'kho hang tuan'!#REF!</f>
        <v>#REF!</v>
      </c>
      <c r="H425" s="595" t="e">
        <f>'kho hang tuan'!#REF!+'kho hang tuan'!#REF!+'kho hang tuan'!#REF!+'kho hang tuan'!#REF!</f>
        <v>#REF!</v>
      </c>
      <c r="I425" s="585" t="e">
        <f t="shared" si="35"/>
        <v>#REF!</v>
      </c>
      <c r="J425" s="585" t="e">
        <f t="shared" si="35"/>
        <v>#REF!</v>
      </c>
      <c r="K425" s="113"/>
      <c r="L425" s="111">
        <f t="shared" si="36"/>
        <v>0</v>
      </c>
    </row>
    <row r="426" spans="1:12" s="107" customFormat="1" ht="25.5" customHeight="1">
      <c r="A426" s="5" t="s">
        <v>915</v>
      </c>
      <c r="B426" s="265" t="s">
        <v>916</v>
      </c>
      <c r="C426" s="120" t="s">
        <v>4</v>
      </c>
      <c r="D426" s="112"/>
      <c r="E426" s="113"/>
      <c r="F426" s="111">
        <f t="shared" si="37"/>
        <v>0</v>
      </c>
      <c r="G426" s="594">
        <f>'kho hang tuan'!E407+'kho hang tuan'!G407+'kho hang tuan'!I407+'kho hang tuan'!K407</f>
        <v>20</v>
      </c>
      <c r="H426" s="595">
        <f>'kho hang tuan'!F407+'kho hang tuan'!H407+'kho hang tuan'!J407+'kho hang tuan'!L407</f>
        <v>0</v>
      </c>
      <c r="I426" s="585">
        <f t="shared" si="35"/>
        <v>20</v>
      </c>
      <c r="J426" s="585">
        <f t="shared" si="35"/>
        <v>0</v>
      </c>
      <c r="K426" s="113"/>
      <c r="L426" s="111">
        <f t="shared" si="36"/>
        <v>0</v>
      </c>
    </row>
    <row r="427" spans="1:12" s="107" customFormat="1" ht="25.5" customHeight="1">
      <c r="A427" s="5" t="s">
        <v>745</v>
      </c>
      <c r="B427" s="116" t="s">
        <v>746</v>
      </c>
      <c r="C427" s="120" t="s">
        <v>4</v>
      </c>
      <c r="D427" s="112"/>
      <c r="E427" s="113"/>
      <c r="F427" s="111">
        <f t="shared" si="37"/>
        <v>0</v>
      </c>
      <c r="G427" s="594" t="e">
        <f>'kho hang tuan'!#REF!+'kho hang tuan'!#REF!+'kho hang tuan'!#REF!+'kho hang tuan'!#REF!</f>
        <v>#REF!</v>
      </c>
      <c r="H427" s="595" t="e">
        <f>'kho hang tuan'!#REF!+'kho hang tuan'!#REF!+'kho hang tuan'!#REF!+'kho hang tuan'!#REF!</f>
        <v>#REF!</v>
      </c>
      <c r="I427" s="585" t="e">
        <f>E427+G427-K427</f>
        <v>#REF!</v>
      </c>
      <c r="J427" s="585" t="e">
        <f t="shared" si="35"/>
        <v>#REF!</v>
      </c>
      <c r="K427" s="113"/>
      <c r="L427" s="111">
        <f>K427*D427</f>
        <v>0</v>
      </c>
    </row>
    <row r="428" spans="1:12" s="230" customFormat="1" ht="25.5" customHeight="1">
      <c r="A428" s="596"/>
      <c r="B428" s="596" t="s">
        <v>474</v>
      </c>
      <c r="C428" s="596"/>
      <c r="D428" s="473"/>
      <c r="E428" s="594">
        <f>SUM(E5:E427)</f>
        <v>4671.6499999999996</v>
      </c>
      <c r="F428" s="594">
        <f t="shared" ref="F428:L428" si="38">SUM(F5:F427)</f>
        <v>61947310.976054356</v>
      </c>
      <c r="G428" s="594" t="e">
        <f t="shared" si="38"/>
        <v>#REF!</v>
      </c>
      <c r="H428" s="594" t="e">
        <f t="shared" si="38"/>
        <v>#REF!</v>
      </c>
      <c r="I428" s="580" t="e">
        <f t="shared" si="38"/>
        <v>#REF!</v>
      </c>
      <c r="J428" s="580" t="e">
        <f t="shared" si="38"/>
        <v>#REF!</v>
      </c>
      <c r="K428" s="228">
        <f t="shared" si="38"/>
        <v>0</v>
      </c>
      <c r="L428" s="228">
        <f t="shared" si="38"/>
        <v>0</v>
      </c>
    </row>
    <row r="429" spans="1:12" ht="15.75" customHeight="1">
      <c r="F429" s="600"/>
      <c r="H429" s="600"/>
      <c r="J429" s="581"/>
      <c r="L429" s="222"/>
    </row>
    <row r="430" spans="1:12" ht="15.75" customHeight="1">
      <c r="F430" s="601">
        <f>F141+F274+F281+F302+F341+F349+F373+F397+F418+F428</f>
        <v>92920966.464081526</v>
      </c>
      <c r="G430" s="601"/>
      <c r="H430" s="601" t="e">
        <f>H141+H274+H281+H302+H341+H349+H373+H397+H418+H428</f>
        <v>#REF!</v>
      </c>
      <c r="I430" s="231"/>
      <c r="J430" s="231" t="e">
        <f>J141+J274+J281+J302+J341+J349+J373+J397+J418+J428</f>
        <v>#REF!</v>
      </c>
      <c r="K430" s="231"/>
      <c r="L430" s="231">
        <f>L141+L274+L281+L302+L341+L349+L373+L397+L418+L428</f>
        <v>0</v>
      </c>
    </row>
    <row r="431" spans="1:12" ht="15.75" customHeight="1">
      <c r="B431" s="269" t="s">
        <v>841</v>
      </c>
      <c r="C431" s="267"/>
      <c r="D431" s="268"/>
      <c r="E431" s="602"/>
      <c r="F431" s="271" t="s">
        <v>378</v>
      </c>
      <c r="G431" s="271"/>
      <c r="H431" s="603" t="s">
        <v>379</v>
      </c>
      <c r="I431" s="582"/>
      <c r="J431" s="582" t="s">
        <v>470</v>
      </c>
      <c r="K431" s="270"/>
      <c r="L431" s="271" t="s">
        <v>471</v>
      </c>
    </row>
    <row r="432" spans="1:12" ht="15.75" customHeight="1">
      <c r="B432" s="46" t="s">
        <v>831</v>
      </c>
      <c r="C432" s="267"/>
      <c r="D432" s="268"/>
      <c r="E432" s="602"/>
      <c r="F432" s="47">
        <f>F141</f>
        <v>23436045.480165184</v>
      </c>
      <c r="G432" s="51"/>
      <c r="H432" s="51">
        <f>H141</f>
        <v>0</v>
      </c>
      <c r="I432" s="588"/>
      <c r="J432" s="588" t="e">
        <f>J141</f>
        <v>#REF!</v>
      </c>
      <c r="K432" s="47"/>
      <c r="L432" s="47" t="e">
        <f>F432+H432-J432</f>
        <v>#REF!</v>
      </c>
    </row>
    <row r="433" spans="2:12" ht="15.75" customHeight="1">
      <c r="B433" s="46" t="s">
        <v>832</v>
      </c>
      <c r="C433" s="267"/>
      <c r="D433" s="268"/>
      <c r="E433" s="602"/>
      <c r="F433" s="47">
        <f>F274</f>
        <v>4962555.2408333337</v>
      </c>
      <c r="G433" s="51"/>
      <c r="H433" s="51">
        <f>H274</f>
        <v>0</v>
      </c>
      <c r="I433" s="588"/>
      <c r="J433" s="588">
        <f>J274</f>
        <v>4987555.2408333337</v>
      </c>
      <c r="K433" s="47"/>
      <c r="L433" s="47">
        <f>F433+H433-J433</f>
        <v>-25000</v>
      </c>
    </row>
    <row r="434" spans="2:12" ht="15.75" customHeight="1">
      <c r="B434" s="46" t="s">
        <v>833</v>
      </c>
      <c r="C434" s="267"/>
      <c r="D434" s="268"/>
      <c r="E434" s="602"/>
      <c r="F434" s="47">
        <f>F281</f>
        <v>0</v>
      </c>
      <c r="G434" s="51"/>
      <c r="H434" s="51">
        <f>H281</f>
        <v>0</v>
      </c>
      <c r="I434" s="588"/>
      <c r="J434" s="588">
        <f>J281</f>
        <v>0</v>
      </c>
      <c r="K434" s="47"/>
      <c r="L434" s="47">
        <f t="shared" ref="L434:L442" si="39">F434+H434-J434</f>
        <v>0</v>
      </c>
    </row>
    <row r="435" spans="2:12" ht="15.75" customHeight="1">
      <c r="B435" s="46" t="s">
        <v>834</v>
      </c>
      <c r="C435" s="267"/>
      <c r="D435" s="268"/>
      <c r="E435" s="602"/>
      <c r="F435" s="47">
        <f>F302</f>
        <v>278444.86</v>
      </c>
      <c r="G435" s="51"/>
      <c r="H435" s="51">
        <f>H302</f>
        <v>0</v>
      </c>
      <c r="I435" s="588"/>
      <c r="J435" s="588">
        <f>J302</f>
        <v>278444.86</v>
      </c>
      <c r="K435" s="47"/>
      <c r="L435" s="47">
        <f t="shared" si="39"/>
        <v>0</v>
      </c>
    </row>
    <row r="436" spans="2:12" ht="15.75" customHeight="1">
      <c r="B436" s="46" t="s">
        <v>835</v>
      </c>
      <c r="C436" s="267"/>
      <c r="D436" s="268"/>
      <c r="E436" s="602"/>
      <c r="F436" s="47">
        <f>F341</f>
        <v>451545.21637931035</v>
      </c>
      <c r="G436" s="51"/>
      <c r="H436" s="51">
        <f>H341</f>
        <v>0</v>
      </c>
      <c r="I436" s="588"/>
      <c r="J436" s="588">
        <f>J341</f>
        <v>451545.21637931035</v>
      </c>
      <c r="K436" s="47"/>
      <c r="L436" s="47">
        <f t="shared" si="39"/>
        <v>0</v>
      </c>
    </row>
    <row r="437" spans="2:12" ht="15.75" customHeight="1">
      <c r="B437" s="46" t="s">
        <v>836</v>
      </c>
      <c r="C437" s="267"/>
      <c r="D437" s="268"/>
      <c r="E437" s="602"/>
      <c r="F437" s="47">
        <f>F349</f>
        <v>1519680.24</v>
      </c>
      <c r="G437" s="51"/>
      <c r="H437" s="51">
        <f>H349</f>
        <v>0</v>
      </c>
      <c r="I437" s="588"/>
      <c r="J437" s="588">
        <f>J349</f>
        <v>1519680.24</v>
      </c>
      <c r="K437" s="47"/>
      <c r="L437" s="47">
        <f t="shared" si="39"/>
        <v>0</v>
      </c>
    </row>
    <row r="438" spans="2:12" ht="15.75" customHeight="1">
      <c r="B438" s="46" t="s">
        <v>837</v>
      </c>
      <c r="C438" s="267"/>
      <c r="D438" s="268"/>
      <c r="E438" s="602"/>
      <c r="F438" s="47">
        <f>F373</f>
        <v>146403.21064935069</v>
      </c>
      <c r="G438" s="51"/>
      <c r="H438" s="51">
        <f>H373</f>
        <v>0</v>
      </c>
      <c r="I438" s="588"/>
      <c r="J438" s="588">
        <f>J373</f>
        <v>146403.21064935069</v>
      </c>
      <c r="K438" s="47"/>
      <c r="L438" s="47">
        <f t="shared" si="39"/>
        <v>0</v>
      </c>
    </row>
    <row r="439" spans="2:12" ht="15.75" customHeight="1">
      <c r="B439" s="46" t="s">
        <v>838</v>
      </c>
      <c r="C439" s="267"/>
      <c r="D439" s="268"/>
      <c r="E439" s="602"/>
      <c r="F439" s="47">
        <f>F397</f>
        <v>178981.24</v>
      </c>
      <c r="G439" s="51"/>
      <c r="H439" s="51">
        <f>H397</f>
        <v>0</v>
      </c>
      <c r="I439" s="588"/>
      <c r="J439" s="588">
        <f>J397</f>
        <v>178981.24</v>
      </c>
      <c r="K439" s="47"/>
      <c r="L439" s="47">
        <f t="shared" si="39"/>
        <v>0</v>
      </c>
    </row>
    <row r="440" spans="2:12" ht="15.75" customHeight="1">
      <c r="B440" s="46" t="s">
        <v>839</v>
      </c>
      <c r="C440" s="267"/>
      <c r="D440" s="268"/>
      <c r="E440" s="602"/>
      <c r="F440" s="47">
        <f>F418</f>
        <v>0</v>
      </c>
      <c r="G440" s="51"/>
      <c r="H440" s="51">
        <f>H418</f>
        <v>0</v>
      </c>
      <c r="I440" s="588"/>
      <c r="J440" s="588" t="e">
        <f>J418</f>
        <v>#REF!</v>
      </c>
      <c r="K440" s="47"/>
      <c r="L440" s="47" t="e">
        <f t="shared" si="39"/>
        <v>#REF!</v>
      </c>
    </row>
    <row r="441" spans="2:12" ht="15.75" customHeight="1">
      <c r="B441" s="46" t="s">
        <v>840</v>
      </c>
      <c r="C441" s="267"/>
      <c r="D441" s="268"/>
      <c r="E441" s="602"/>
      <c r="F441" s="47">
        <f>F428</f>
        <v>61947310.976054356</v>
      </c>
      <c r="G441" s="51"/>
      <c r="H441" s="51" t="e">
        <f>H428</f>
        <v>#REF!</v>
      </c>
      <c r="I441" s="588"/>
      <c r="J441" s="588" t="e">
        <f>J428</f>
        <v>#REF!</v>
      </c>
      <c r="K441" s="47"/>
      <c r="L441" s="47" t="e">
        <f t="shared" si="39"/>
        <v>#REF!</v>
      </c>
    </row>
    <row r="442" spans="2:12" ht="15.75" customHeight="1">
      <c r="B442" s="269" t="s">
        <v>584</v>
      </c>
      <c r="C442" s="267"/>
      <c r="D442" s="268"/>
      <c r="E442" s="602"/>
      <c r="F442" s="51">
        <f>SUM(F432:F441)</f>
        <v>92920966.464081526</v>
      </c>
      <c r="G442" s="51"/>
      <c r="H442" s="51" t="e">
        <f>SUM(H432:H441)</f>
        <v>#REF!</v>
      </c>
      <c r="I442" s="583"/>
      <c r="J442" s="442" t="e">
        <f>SUM(J432:J441)</f>
        <v>#REF!</v>
      </c>
      <c r="K442" s="272"/>
      <c r="L442" s="272" t="e">
        <f t="shared" si="39"/>
        <v>#REF!</v>
      </c>
    </row>
    <row r="444" spans="2:12" ht="15.75" customHeight="1">
      <c r="H444" s="590" t="e">
        <f>BKE!I515-'nguyen vat lieu kho'!H442</f>
        <v>#REF!</v>
      </c>
    </row>
  </sheetData>
  <autoFilter ref="H1:H429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8 B182 B192 B202 B15 B26 B36 B43 B53">
    <cfRule type="expression" dxfId="1122" priority="580" stopIfTrue="1">
      <formula>AND(COUNTIF(#REF!, B15)&gt;1,NOT(ISBLANK(B15)))</formula>
    </cfRule>
  </conditionalFormatting>
  <conditionalFormatting sqref="B197 B29 B46:B48 B210:B211">
    <cfRule type="expression" dxfId="1121" priority="1546" stopIfTrue="1">
      <formula>AND(COUNTIF(#REF!, B29)+COUNTIF($B$58:$B$59, B29)+COUNTIF($B$42:$B$42, B29)+COUNTIF(#REF!, B29)+COUNTIF(#REF!, B29)&gt;1,NOT(ISBLANK(B29)))</formula>
    </cfRule>
  </conditionalFormatting>
  <conditionalFormatting sqref="B198 B170:B176 B200:B201 B179:B181 B204 B216:B219 B45 B30:B34 B16:B22 B40:B42 B24:B25 B184:B190 B206:B209">
    <cfRule type="expression" dxfId="1120" priority="1550" stopIfTrue="1">
      <formula>AND(COUNTIF(#REF!, B16)+COUNTIF($B$57:$B$57, B16)+COUNTIF($B$29:$B$36, B16)+COUNTIF($B$40:$B$40, B16)+COUNTIF(#REF!, B16)+COUNTIF(#REF!, B16)&gt;1,NOT(ISBLANK(B16)))</formula>
    </cfRule>
  </conditionalFormatting>
  <conditionalFormatting sqref="B210 B46">
    <cfRule type="expression" dxfId="1119" priority="1556" stopIfTrue="1">
      <formula>AND(COUNTIF(#REF!, B46)&gt;1,NOT(ISBLANK(B46)))</formula>
    </cfRule>
  </conditionalFormatting>
  <conditionalFormatting sqref="B210 B203 B197 B46 B44 B29">
    <cfRule type="expression" dxfId="1118" priority="1557" stopIfTrue="1">
      <formula>AND(COUNTIF($B$58:$B$58, B29)+COUNTIF($B$42:$B$42, B29)+COUNTIF($B$56:$B$56, B29)+COUNTIF(#REF!, B29)+COUNTIF(#REF!, B29)&gt;1,NOT(ISBLANK(B29)))</formula>
    </cfRule>
  </conditionalFormatting>
  <conditionalFormatting sqref="B210 B46 B29">
    <cfRule type="expression" dxfId="1117" priority="1561" stopIfTrue="1">
      <formula>AND(COUNTIF(#REF!, B29)+COUNTIF(#REF!, B29)&gt;1,NOT(ISBLANK(B29)))</formula>
    </cfRule>
  </conditionalFormatting>
  <conditionalFormatting sqref="B183 B199 B35:B37 B27:B28 B191:B196 B39">
    <cfRule type="expression" dxfId="1116" priority="1563" stopIfTrue="1">
      <formula>AND(COUNTIF(#REF!, B27)+COUNTIF($B$49:$B$52, B27)+COUNTIF($B$37:$B$39, B27)+COUNTIF($B$43:$B$48, B27)&gt;1,NOT(ISBLANK(B27)))</formula>
    </cfRule>
  </conditionalFormatting>
  <conditionalFormatting sqref="B203 B44">
    <cfRule type="expression" dxfId="1115" priority="1566" stopIfTrue="1">
      <formula>AND(COUNTIF($B$56:$B$56, B44)&gt;1,NOT(ISBLANK(B44)))</formula>
    </cfRule>
  </conditionalFormatting>
  <conditionalFormatting sqref="B177:B178 B23">
    <cfRule type="expression" dxfId="1114" priority="1619" stopIfTrue="1">
      <formula>AND(COUNTIF(#REF!, B23)+COUNTIF($B$58:$B$58, B23)+COUNTIF($B$31:$B$39, B23)+COUNTIF($B$42:$B$42, B23)+COUNTIF($B$54:$B$54, B23)+COUNTIF($B$44:$B$44, B23)&gt;1,NOT(ISBLANK(B23)))</formula>
    </cfRule>
  </conditionalFormatting>
  <conditionalFormatting sqref="B214 B50:B51 B47:B48 B211:B212">
    <cfRule type="expression" dxfId="1113" priority="1664" stopIfTrue="1">
      <formula>AND(COUNTIF(#REF!, B47)+COUNTIF($B$58:$B$59, B47)+COUNTIF($B$42:$B$42, B47)+COUNTIF($B$66:$B$66, B47)+COUNTIF($B$68:$B$68, B47)&gt;1,NOT(ISBLANK(B47)))</formula>
    </cfRule>
  </conditionalFormatting>
  <conditionalFormatting sqref="B213 B49">
    <cfRule type="expression" dxfId="1112" priority="1666" stopIfTrue="1">
      <formula>AND(COUNTIF($B$67:$B$67, B49)&gt;1,NOT(ISBLANK(B49)))</formula>
    </cfRule>
  </conditionalFormatting>
  <conditionalFormatting sqref="B220 B54">
    <cfRule type="expression" dxfId="1111" priority="1692" stopIfTrue="1">
      <formula>AND(COUNTIF($B$73:$B$73, B54)&gt;1,NOT(ISBLANK(B54)))</formula>
    </cfRule>
  </conditionalFormatting>
  <conditionalFormatting sqref="B220 B183 B199 B54 B27:B28 B35:B37 B191:B196 B39">
    <cfRule type="expression" dxfId="1110" priority="1755" stopIfTrue="1">
      <formula>AND(COUNTIF($B$73:$B$73, B27)+COUNTIF(#REF!, B27)+COUNTIF($B$37:$B$39, B27)+COUNTIF($B$49:$B$52, B27)+COUNTIF($B$43:$B$48, B27)&gt;1,NOT(ISBLANK(B27)))</formula>
    </cfRule>
  </conditionalFormatting>
  <conditionalFormatting sqref="B203 B183 B199 B44 B27:B28 B35:B37 B191:B197 B39">
    <cfRule type="expression" dxfId="1109" priority="1759" stopIfTrue="1">
      <formula>AND(COUNTIF(#REF!, B27)+COUNTIF($B$37:$B$39, B27)+COUNTIF($B$49:$B$52, B27)+COUNTIF($B$43:$B$48, B27)+COUNTIF(#REF!, B27)+COUNTIF($B$56:$B$56, B27)&gt;1,NOT(ISBLANK(B27)))</formula>
    </cfRule>
  </conditionalFormatting>
  <conditionalFormatting sqref="B228:B231 B221:B225 B212 B55:B56 B50:B52 B214:B219">
    <cfRule type="expression" dxfId="1108" priority="1845" stopIfTrue="1">
      <formula>AND(COUNTIF(#REF!, B50)+COUNTIF($B$66:$B$66, B50)+COUNTIF($B$74:$B$76, B50)+COUNTIF($B$68:$B$72, B50)&gt;1,NOT(ISBLANK(B50)))</formula>
    </cfRule>
  </conditionalFormatting>
  <conditionalFormatting sqref="B228:B231 B221:B225 B202 B55:B56 B52:B53 B43 B215:B219">
    <cfRule type="expression" dxfId="1107" priority="1849" stopIfTrue="1">
      <formula>AND(COUNTIF(#REF!, B43)+COUNTIF($B$54:$B$54, B43)+COUNTIF($B$65:$B$65, B43)+COUNTIF($B$69:$B$72, B43)+COUNTIF($B$74:$B$76, B43)&gt;1,NOT(ISBLANK(B43)))</formula>
    </cfRule>
  </conditionalFormatting>
  <conditionalFormatting sqref="B232:B235 B58:B63 B316">
    <cfRule type="expression" dxfId="1106" priority="1853" stopIfTrue="1">
      <formula>AND(COUNTIF($B$77:$B$79, B58)&gt;1,NOT(ISBLANK(B58)))</formula>
    </cfRule>
  </conditionalFormatting>
  <conditionalFormatting sqref="B257:B258 B204 B216:B219 B276:B277 B221:B243 B206:B209 B245:B255">
    <cfRule type="expression" dxfId="1105" priority="109" stopIfTrue="1">
      <formula>AND(COUNTIF($B$45:$B$45, B204)+COUNTIF(#REF!, B204)+COUNTIF(#REF!, B204)&gt;1,NOT(ISBLANK(B204)))</formula>
    </cfRule>
  </conditionalFormatting>
  <conditionalFormatting sqref="B161">
    <cfRule type="expression" dxfId="1104" priority="108" stopIfTrue="1">
      <formula>AND(COUNTIF(#REF!, B161)&gt;1,NOT(ISBLANK(B161)))</formula>
    </cfRule>
  </conditionalFormatting>
  <conditionalFormatting sqref="B160">
    <cfRule type="expression" dxfId="1103" priority="107" stopIfTrue="1">
      <formula>AND(COUNTIF(#REF!, B160)&gt;1,NOT(ISBLANK(B160)))</formula>
    </cfRule>
  </conditionalFormatting>
  <conditionalFormatting sqref="B144:B145">
    <cfRule type="expression" dxfId="1102" priority="106" stopIfTrue="1">
      <formula>AND(COUNTIF(#REF!, B144)&gt;1,NOT(ISBLANK(B144)))</formula>
    </cfRule>
  </conditionalFormatting>
  <conditionalFormatting sqref="B178">
    <cfRule type="expression" dxfId="1101" priority="105" stopIfTrue="1">
      <formula>AND(COUNTIF(#REF!, B178)&gt;1,NOT(ISBLANK(B178)))</formula>
    </cfRule>
  </conditionalFormatting>
  <conditionalFormatting sqref="B143">
    <cfRule type="expression" dxfId="1100" priority="104" stopIfTrue="1">
      <formula>AND(COUNTIF($B$5:$B$6, B143)&gt;1,NOT(ISBLANK(B143)))</formula>
    </cfRule>
  </conditionalFormatting>
  <conditionalFormatting sqref="B180">
    <cfRule type="expression" dxfId="1099" priority="103" stopIfTrue="1">
      <formula>AND(COUNTIF(#REF!, B180)&gt;1,NOT(ISBLANK(B180)))</formula>
    </cfRule>
  </conditionalFormatting>
  <conditionalFormatting sqref="B183">
    <cfRule type="expression" dxfId="1098" priority="102" stopIfTrue="1">
      <formula>AND(COUNTIF($B$27:$B$29, B183)&gt;1,NOT(ISBLANK(B183)))</formula>
    </cfRule>
  </conditionalFormatting>
  <conditionalFormatting sqref="B179:B183 B156">
    <cfRule type="expression" dxfId="1097" priority="100" stopIfTrue="1">
      <formula>AND(COUNTIF($B$24:$B$30, B156)+COUNTIF(#REF!, B156)&gt;1,NOT(ISBLANK(B156)))</formula>
    </cfRule>
  </conditionalFormatting>
  <conditionalFormatting sqref="B179:B183">
    <cfRule type="expression" dxfId="1096" priority="99" stopIfTrue="1">
      <formula>AND(COUNTIF($B$24:$B$30, B179)&gt;1,NOT(ISBLANK(B179)))</formula>
    </cfRule>
  </conditionalFormatting>
  <conditionalFormatting sqref="B257:B258 B204 B216:B219 B276:B277 B221:B243 B206:B209 B245:B255">
    <cfRule type="expression" dxfId="1095" priority="98" stopIfTrue="1">
      <formula>AND(COUNTIF(#REF!, B204)+COUNTIF($B$45:$B$45, B204)+COUNTIF(#REF!, B204)+COUNTIF(#REF!, B204)+COUNTIF(#REF!, B204)+COUNTIF(#REF!, B204)+COUNTIF(#REF!, B204)+COUNTIF(#REF!, B204)&gt;1,NOT(ISBLANK(B204)))</formula>
    </cfRule>
  </conditionalFormatting>
  <conditionalFormatting sqref="B186:B189">
    <cfRule type="expression" dxfId="1094" priority="97" stopIfTrue="1">
      <formula>AND(COUNTIF(#REF!, B186)+COUNTIF($B$31:$B$31, B186)+COUNTIF(#REF!, B186)&gt;1,NOT(ISBLANK(B186)))</formula>
    </cfRule>
  </conditionalFormatting>
  <conditionalFormatting sqref="B181:B198">
    <cfRule type="expression" dxfId="1093" priority="96" stopIfTrue="1">
      <formula>AND(COUNTIF(#REF!, B181)+COUNTIF($B$25:$B$34, B181)&gt;1,NOT(ISBLANK(B181)))</formula>
    </cfRule>
  </conditionalFormatting>
  <conditionalFormatting sqref="B190:B198">
    <cfRule type="expression" dxfId="1092" priority="95" stopIfTrue="1">
      <formula>AND(COUNTIF($B$34:$B$34, B190)+COUNTIF(#REF!, B190)&gt;1,NOT(ISBLANK(B190)))</formula>
    </cfRule>
  </conditionalFormatting>
  <conditionalFormatting sqref="B146:B159 B161:B168 B170:B177">
    <cfRule type="expression" dxfId="1091" priority="94" stopIfTrue="1">
      <formula>AND(COUNTIF($B$15:$B$23, B146)+COUNTIF(#REF!, B146)+COUNTIF($B$7:$B$14, B146)+COUNTIF(#REF!, B146)&gt;1,NOT(ISBLANK(B146)))</formula>
    </cfRule>
  </conditionalFormatting>
  <conditionalFormatting sqref="B157:B160 B146:B155 B162:B168 B170:B178">
    <cfRule type="expression" dxfId="1090" priority="93" stopIfTrue="1">
      <formula>AND(COUNTIF($B$15:$B$23, B146)+COUNTIF(#REF!, B146)+COUNTIF($B$7:$B$13, B146)+COUNTIF($B$14:$B$14, B146)&gt;1,NOT(ISBLANK(B146)))</formula>
    </cfRule>
  </conditionalFormatting>
  <conditionalFormatting sqref="B185">
    <cfRule type="expression" dxfId="1089" priority="92" stopIfTrue="1">
      <formula>AND(COUNTIF(#REF!, B185)&gt;1,NOT(ISBLANK(B185)))</formula>
    </cfRule>
  </conditionalFormatting>
  <conditionalFormatting sqref="B179:B203">
    <cfRule type="expression" dxfId="1088" priority="91" stopIfTrue="1">
      <formula>AND(COUNTIF(#REF!, B179)+COUNTIF($B$24:$B$34, B179)&gt;1,NOT(ISBLANK(B179)))</formula>
    </cfRule>
  </conditionalFormatting>
  <conditionalFormatting sqref="B375 B395">
    <cfRule type="expression" dxfId="1087" priority="90" stopIfTrue="1">
      <formula>AND(COUNTIF($B$353:$B$353, B375)&gt;1,NOT(ISBLANK(B375)))</formula>
    </cfRule>
  </conditionalFormatting>
  <conditionalFormatting sqref="B364">
    <cfRule type="expression" dxfId="1086" priority="86" stopIfTrue="1">
      <formula>AND(COUNTIF($B$342:$B$342, B364)&gt;1,NOT(ISBLANK(B364)))</formula>
    </cfRule>
  </conditionalFormatting>
  <conditionalFormatting sqref="B384">
    <cfRule type="expression" dxfId="1085" priority="83" stopIfTrue="1">
      <formula>AND(COUNTIF($B$352:$B$352, B384)&gt;1,NOT(ISBLANK(B384)))</formula>
    </cfRule>
  </conditionalFormatting>
  <conditionalFormatting sqref="B378 B382 B375 B384 B393 B395">
    <cfRule type="expression" dxfId="1084" priority="81" stopIfTrue="1">
      <formula>AND(COUNTIF($B$349:$B$349, B375)&gt;1,NOT(ISBLANK(B375)))</formula>
    </cfRule>
  </conditionalFormatting>
  <conditionalFormatting sqref="B378 B382 B375 B384 B393 B395">
    <cfRule type="expression" dxfId="1083" priority="77" stopIfTrue="1">
      <formula>AND(COUNTIF($B$349:$B$352, B375)&gt;1,NOT(ISBLANK(B375)))</formula>
    </cfRule>
  </conditionalFormatting>
  <conditionalFormatting sqref="B343:B348">
    <cfRule type="expression" dxfId="1082" priority="74" stopIfTrue="1">
      <formula>AND(COUNTIF($B$252:$B$252, B343)&gt;1,NOT(ISBLANK(B343)))</formula>
    </cfRule>
  </conditionalFormatting>
  <conditionalFormatting sqref="B367">
    <cfRule type="expression" dxfId="1081" priority="70" stopIfTrue="1">
      <formula>AND(COUNTIF(#REF!, B367)&gt;1,NOT(ISBLANK(B367)))</formula>
    </cfRule>
  </conditionalFormatting>
  <conditionalFormatting sqref="B365:B366 B351:B363">
    <cfRule type="expression" dxfId="1080" priority="69" stopIfTrue="1">
      <formula>AND(COUNTIF($B$256:$B$272, B351)+COUNTIF($B$273:$B$341, B351)&gt;1,NOT(ISBLANK(B351)))</formula>
    </cfRule>
  </conditionalFormatting>
  <conditionalFormatting sqref="B351:B366">
    <cfRule type="expression" dxfId="1079" priority="67" stopIfTrue="1">
      <formula>AND(COUNTIF($B$256:$B$272, B351)+COUNTIF($B$273:$B$342, B351)&gt;1,NOT(ISBLANK(B351)))</formula>
    </cfRule>
  </conditionalFormatting>
  <conditionalFormatting sqref="B364">
    <cfRule type="expression" dxfId="1078" priority="65" stopIfTrue="1">
      <formula>AND(COUNTIF($B$341:$B$342, B364)&gt;1,NOT(ISBLANK(B364)))</formula>
    </cfRule>
  </conditionalFormatting>
  <conditionalFormatting sqref="B372">
    <cfRule type="expression" dxfId="1077" priority="64" stopIfTrue="1">
      <formula>AND(COUNTIF(#REF!, B372)&gt;1,NOT(ISBLANK(B372)))</formula>
    </cfRule>
  </conditionalFormatting>
  <conditionalFormatting sqref="B372 B363">
    <cfRule type="expression" dxfId="1076" priority="63" stopIfTrue="1">
      <formula>AND(COUNTIF($B$282:$B$341, B363)+COUNTIF(#REF!, B363)&gt;1,NOT(ISBLANK(B363)))</formula>
    </cfRule>
  </conditionalFormatting>
  <conditionalFormatting sqref="B368">
    <cfRule type="expression" dxfId="1075" priority="62" stopIfTrue="1">
      <formula>AND(COUNTIF(#REF!, B368)&gt;1,NOT(ISBLANK(B368)))</formula>
    </cfRule>
  </conditionalFormatting>
  <conditionalFormatting sqref="B348">
    <cfRule type="expression" dxfId="1074" priority="48" stopIfTrue="1">
      <formula>AND(COUNTIF($B$177:$B$177, B348)&gt;1,NOT(ISBLANK(B348)))</formula>
    </cfRule>
  </conditionalFormatting>
  <conditionalFormatting sqref="B344:B347">
    <cfRule type="expression" dxfId="1073" priority="47" stopIfTrue="1">
      <formula>AND(COUNTIF($B$161:$B$173, B344)+COUNTIF($B$142:$B$142, B344)+COUNTIF($B$175:$B$176, B344)&gt;1,NOT(ISBLANK(B344)))</formula>
    </cfRule>
  </conditionalFormatting>
  <conditionalFormatting sqref="B343">
    <cfRule type="expression" dxfId="1072" priority="46" stopIfTrue="1">
      <formula>AND(COUNTIF($B$161:$B$174, B343)+COUNTIF($B$142:$B$143, B343)&gt;1,NOT(ISBLANK(B343)))</formula>
    </cfRule>
  </conditionalFormatting>
  <conditionalFormatting sqref="B343">
    <cfRule type="expression" dxfId="1071" priority="44" stopIfTrue="1">
      <formula>AND(COUNTIF($B$174:$B$174, B343)&gt;1,NOT(ISBLANK(B343)))</formula>
    </cfRule>
  </conditionalFormatting>
  <conditionalFormatting sqref="B415:B417">
    <cfRule type="expression" dxfId="1070" priority="27" stopIfTrue="1">
      <formula>AND(COUNTIF($B$126:$B$126, B415)&gt;1,NOT(ISBLANK(B415)))</formula>
    </cfRule>
  </conditionalFormatting>
  <conditionalFormatting sqref="B414">
    <cfRule type="expression" dxfId="1069" priority="26" stopIfTrue="1">
      <formula>AND(COUNTIF(#REF!, B414)&gt;1,NOT(ISBLANK(B414)))</formula>
    </cfRule>
  </conditionalFormatting>
  <conditionalFormatting sqref="B399:B404 B420:B425 B427">
    <cfRule type="expression" dxfId="1068" priority="25" stopIfTrue="1">
      <formula>AND(COUNTIF($B$114:$B$118, B399)+COUNTIF($B$100:$B$102, B399)&gt;1,NOT(ISBLANK(B399)))</formula>
    </cfRule>
  </conditionalFormatting>
  <conditionalFormatting sqref="B398">
    <cfRule type="expression" dxfId="1067" priority="24" stopIfTrue="1">
      <formula>AND(COUNTIF($B$112:$B$113, B398)&gt;1,NOT(ISBLANK(B398)))</formula>
    </cfRule>
  </conditionalFormatting>
  <conditionalFormatting sqref="B399:B404 B427">
    <cfRule type="expression" dxfId="1066" priority="23" stopIfTrue="1">
      <formula>AND(COUNTIF($B$114:$B$118, B399)&gt;1,NOT(ISBLANK(B399)))</formula>
    </cfRule>
  </conditionalFormatting>
  <conditionalFormatting sqref="B415:B417">
    <cfRule type="expression" dxfId="1065" priority="22" stopIfTrue="1">
      <formula>AND(COUNTIF($B$126:$B$127, B415)&gt;1,NOT(ISBLANK(B415)))</formula>
    </cfRule>
  </conditionalFormatting>
  <conditionalFormatting sqref="B393">
    <cfRule type="expression" dxfId="1064" priority="6459" stopIfTrue="1">
      <formula>AND(COUNTIF($B$354:$B$354, B393)&gt;1,NOT(ISBLANK(B393)))</formula>
    </cfRule>
  </conditionalFormatting>
  <conditionalFormatting sqref="B375 B395 B378 B393">
    <cfRule type="expression" dxfId="1063" priority="6465" stopIfTrue="1">
      <formula>AND(COUNTIF($B$353:$B$355, B375)&gt;1,NOT(ISBLANK(B375)))</formula>
    </cfRule>
  </conditionalFormatting>
  <conditionalFormatting sqref="B378 B382 B375 B384 B393 B395">
    <cfRule type="expression" dxfId="1062" priority="6477" stopIfTrue="1">
      <formula>AND(COUNTIF($B$349:$B$355, B375)&gt;1,NOT(ISBLANK(B375)))</formula>
    </cfRule>
  </conditionalFormatting>
  <conditionalFormatting sqref="B375:B396">
    <cfRule type="expression" dxfId="1061" priority="6490" stopIfTrue="1">
      <formula>AND(COUNTIF($B$256:$B$355, B375)&gt;1,NOT(ISBLANK(B375)))</formula>
    </cfRule>
  </conditionalFormatting>
  <conditionalFormatting sqref="B378">
    <cfRule type="expression" dxfId="1060" priority="6509" stopIfTrue="1">
      <formula>AND(COUNTIF($B$356:$B$356, B378)+COUNTIF($B$355:$B$355, B378)&gt;1,NOT(ISBLANK(B378)))</formula>
    </cfRule>
  </conditionalFormatting>
  <conditionalFormatting sqref="B375 B395">
    <cfRule type="expression" dxfId="1059" priority="6553" stopIfTrue="1">
      <formula>AND(COUNTIF($B$353:$B$362, B375)&gt;1,NOT(ISBLANK(B375)))</formula>
    </cfRule>
  </conditionalFormatting>
  <conditionalFormatting sqref="B395 B375 B384">
    <cfRule type="expression" dxfId="1058" priority="6556" stopIfTrue="1">
      <formula>AND(COUNTIF($B$352:$B$362, B375)&gt;1,NOT(ISBLANK(B375)))</formula>
    </cfRule>
  </conditionalFormatting>
  <conditionalFormatting sqref="B378 B382 B375 B384 B393 B395">
    <cfRule type="expression" dxfId="1057" priority="6559" stopIfTrue="1">
      <formula>AND(COUNTIF($B$349:$B$362, B375)&gt;1,NOT(ISBLANK(B375)))</formula>
    </cfRule>
  </conditionalFormatting>
  <conditionalFormatting sqref="B375:B396">
    <cfRule type="expression" dxfId="1056" priority="6567" stopIfTrue="1">
      <formula>AND(COUNTIF($B$256:$B$362, B375)&gt;1,NOT(ISBLANK(B375)))</formula>
    </cfRule>
  </conditionalFormatting>
  <conditionalFormatting sqref="B419">
    <cfRule type="expression" dxfId="1055" priority="14" stopIfTrue="1">
      <formula>AND(COUNTIF($B$112:$B$113, B419)&gt;1,NOT(ISBLANK(B419)))</formula>
    </cfRule>
  </conditionalFormatting>
  <conditionalFormatting sqref="B420:B425">
    <cfRule type="expression" dxfId="1054" priority="13" stopIfTrue="1">
      <formula>AND(COUNTIF($B$114:$B$118, B420)&gt;1,NOT(ISBLANK(B420)))</formula>
    </cfRule>
  </conditionalFormatting>
  <conditionalFormatting sqref="B317:B330 B332:B333">
    <cfRule type="expression" dxfId="1053" priority="13863" stopIfTrue="1">
      <formula>AND(COUNTIF($B$157:$B$157, B317)+COUNTIF($B$5:$B$12, B317)+COUNTIF($B$14:$B$14, B317)&gt;1,NOT(ISBLANK(B317)))</formula>
    </cfRule>
  </conditionalFormatting>
  <conditionalFormatting sqref="B317:B330 B332:B333">
    <cfRule type="expression" dxfId="1052" priority="14684" stopIfTrue="1">
      <formula>AND(COUNTIF($B$257:$B$257, B317)+COUNTIF($B$157:$B$157, B317)+COUNTIF($B$25:$B$25, B317)+COUNTIF($B$14:$B$14, B317)+COUNTIF($B$5:$B$12, B317)+COUNTIF($B$27:$B$33, B317)+COUNTIF($B$35:$B$36, B317)+COUNTIF(#REF!, B317)&gt;1,NOT(ISBLANK(B317)))</formula>
    </cfRule>
  </conditionalFormatting>
  <conditionalFormatting sqref="B334:B339">
    <cfRule type="expression" dxfId="1051" priority="9" stopIfTrue="1">
      <formula>AND(COUNTIF($B$157:$B$157, B334)+COUNTIF($B$5:$B$12, B334)+COUNTIF($B$14:$B$14, B334)&gt;1,NOT(ISBLANK(B334)))</formula>
    </cfRule>
  </conditionalFormatting>
  <conditionalFormatting sqref="B334:B339">
    <cfRule type="expression" dxfId="1050" priority="10" stopIfTrue="1">
      <formula>AND(COUNTIF($B$257:$B$257, B334)+COUNTIF($B$157:$B$157, B334)+COUNTIF($B$25:$B$25, B334)+COUNTIF($B$14:$B$14, B334)+COUNTIF($B$5:$B$12, B334)+COUNTIF($B$27:$B$33, B334)+COUNTIF($B$35:$B$36, B334)+COUNTIF(#REF!, B334)&gt;1,NOT(ISBLANK(B334)))</formula>
    </cfRule>
  </conditionalFormatting>
  <conditionalFormatting sqref="B331">
    <cfRule type="expression" dxfId="1049" priority="7" stopIfTrue="1">
      <formula>AND(COUNTIF($B$157:$B$157, B331)+COUNTIF($B$5:$B$12, B331)+COUNTIF($B$14:$B$14, B331)&gt;1,NOT(ISBLANK(B331)))</formula>
    </cfRule>
  </conditionalFormatting>
  <conditionalFormatting sqref="B331">
    <cfRule type="expression" dxfId="1048" priority="8" stopIfTrue="1">
      <formula>AND(COUNTIF($B$257:$B$257, B331)+COUNTIF($B$157:$B$157, B331)+COUNTIF($B$25:$B$25, B331)+COUNTIF($B$14:$B$14, B331)+COUNTIF($B$5:$B$12, B331)+COUNTIF($B$27:$B$33, B331)+COUNTIF($B$35:$B$36, B331)+COUNTIF(#REF!, B331)&gt;1,NOT(ISBLANK(B331)))</formula>
    </cfRule>
  </conditionalFormatting>
  <conditionalFormatting sqref="B369">
    <cfRule type="expression" dxfId="1047" priority="6" stopIfTrue="1">
      <formula>AND(COUNTIF(#REF!, B369)&gt;1,NOT(ISBLANK(B369)))</formula>
    </cfRule>
  </conditionalFormatting>
  <conditionalFormatting sqref="B370">
    <cfRule type="expression" dxfId="1046" priority="5" stopIfTrue="1">
      <formula>AND(COUNTIF(#REF!, B370)&gt;1,NOT(ISBLANK(B370)))</formula>
    </cfRule>
  </conditionalFormatting>
  <conditionalFormatting sqref="B38">
    <cfRule type="expression" dxfId="1045" priority="1" stopIfTrue="1">
      <formula>AND(COUNTIF(#REF!, B38)&gt;1,NOT(ISBLANK(B38)))</formula>
    </cfRule>
  </conditionalFormatting>
  <conditionalFormatting sqref="B38">
    <cfRule type="expression" dxfId="1044" priority="2" stopIfTrue="1">
      <formula>AND(COUNTIF(#REF!, B38)+COUNTIF($B$49:$B$52, B38)+COUNTIF($B$37:$B$39, B38)+COUNTIF($B$43:$B$48, B38)&gt;1,NOT(ISBLANK(B38)))</formula>
    </cfRule>
  </conditionalFormatting>
  <conditionalFormatting sqref="B38">
    <cfRule type="expression" dxfId="1043" priority="3" stopIfTrue="1">
      <formula>AND(COUNTIF($B$73:$B$73, B38)+COUNTIF(#REF!, B38)+COUNTIF($B$37:$B$39, B38)+COUNTIF($B$49:$B$52, B38)+COUNTIF($B$43:$B$48, B38)&gt;1,NOT(ISBLANK(B38)))</formula>
    </cfRule>
  </conditionalFormatting>
  <conditionalFormatting sqref="B38">
    <cfRule type="expression" dxfId="1042" priority="4" stopIfTrue="1">
      <formula>AND(COUNTIF(#REF!, B38)+COUNTIF($B$37:$B$39, B38)+COUNTIF($B$49:$B$52, B38)+COUNTIF($B$43:$B$48, B38)+COUNTIF(#REF!, B38)+COUNTIF($B$56:$B$56, B38)&gt;1,NOT(ISBLANK(B38)))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24"/>
  <sheetViews>
    <sheetView tabSelected="1" zoomScaleNormal="100" workbookViewId="0">
      <pane xSplit="3" ySplit="4" topLeftCell="D65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E71" sqref="E71"/>
    </sheetView>
  </sheetViews>
  <sheetFormatPr defaultColWidth="9.140625" defaultRowHeight="15.75" customHeight="1"/>
  <cols>
    <col min="1" max="1" width="11.7109375" style="494" customWidth="1"/>
    <col min="2" max="2" width="35.7109375" style="494" customWidth="1"/>
    <col min="3" max="3" width="6" style="545" customWidth="1"/>
    <col min="4" max="4" width="12.85546875" style="546" customWidth="1"/>
    <col min="5" max="5" width="11.5703125" style="481" customWidth="1"/>
    <col min="6" max="6" width="15.5703125" style="565" customWidth="1"/>
    <col min="7" max="7" width="12.140625" style="483" customWidth="1"/>
    <col min="8" max="8" width="15.140625" style="566" customWidth="1"/>
    <col min="9" max="9" width="11.7109375" style="485" customWidth="1"/>
    <col min="10" max="10" width="14.7109375" style="567" customWidth="1"/>
    <col min="11" max="11" width="12.28515625" style="487" customWidth="1"/>
    <col min="12" max="12" width="15.85546875" style="565" customWidth="1"/>
    <col min="13" max="13" width="19" style="494" customWidth="1"/>
    <col min="14" max="16384" width="9.140625" style="494"/>
  </cols>
  <sheetData>
    <row r="1" spans="1:14" s="478" customFormat="1" ht="15.75" customHeight="1">
      <c r="A1" s="477" t="s">
        <v>734</v>
      </c>
      <c r="C1" s="479"/>
      <c r="D1" s="480"/>
      <c r="E1" s="481"/>
      <c r="F1" s="482"/>
      <c r="G1" s="483"/>
      <c r="H1" s="484"/>
      <c r="I1" s="485"/>
      <c r="J1" s="486"/>
      <c r="K1" s="487"/>
      <c r="L1" s="488"/>
    </row>
    <row r="2" spans="1:14" s="490" customFormat="1" ht="19.5" customHeight="1">
      <c r="A2" s="627" t="s">
        <v>30</v>
      </c>
      <c r="B2" s="627" t="s">
        <v>0</v>
      </c>
      <c r="C2" s="628" t="s">
        <v>1</v>
      </c>
      <c r="D2" s="630" t="s">
        <v>467</v>
      </c>
      <c r="E2" s="626" t="s">
        <v>1199</v>
      </c>
      <c r="F2" s="626"/>
      <c r="G2" s="624" t="s">
        <v>1200</v>
      </c>
      <c r="H2" s="632"/>
      <c r="I2" s="624" t="s">
        <v>1201</v>
      </c>
      <c r="J2" s="625"/>
      <c r="K2" s="626" t="s">
        <v>1202</v>
      </c>
      <c r="L2" s="626"/>
      <c r="M2" s="489"/>
      <c r="N2" s="489"/>
    </row>
    <row r="3" spans="1:14" ht="36" customHeight="1">
      <c r="A3" s="627"/>
      <c r="B3" s="627"/>
      <c r="C3" s="629"/>
      <c r="D3" s="631"/>
      <c r="E3" s="491" t="s">
        <v>1203</v>
      </c>
      <c r="F3" s="492" t="s">
        <v>1204</v>
      </c>
      <c r="G3" s="491" t="s">
        <v>1203</v>
      </c>
      <c r="H3" s="492" t="s">
        <v>1204</v>
      </c>
      <c r="I3" s="491" t="s">
        <v>1203</v>
      </c>
      <c r="J3" s="492" t="s">
        <v>1204</v>
      </c>
      <c r="K3" s="491" t="s">
        <v>1203</v>
      </c>
      <c r="L3" s="492" t="s">
        <v>1204</v>
      </c>
      <c r="M3" s="493"/>
      <c r="N3" s="478"/>
    </row>
    <row r="4" spans="1:14" s="500" customFormat="1" ht="25.5" customHeight="1">
      <c r="A4" s="495"/>
      <c r="B4" s="495" t="s">
        <v>733</v>
      </c>
      <c r="C4" s="495" t="s">
        <v>2</v>
      </c>
      <c r="D4" s="496"/>
      <c r="E4" s="497"/>
      <c r="F4" s="497"/>
      <c r="G4" s="497"/>
      <c r="H4" s="497"/>
      <c r="I4" s="497"/>
      <c r="J4" s="497"/>
      <c r="K4" s="497"/>
      <c r="L4" s="497"/>
      <c r="M4" s="498"/>
      <c r="N4" s="499"/>
    </row>
    <row r="5" spans="1:14" s="500" customFormat="1" ht="25.5" customHeight="1">
      <c r="A5" s="501">
        <v>20201835</v>
      </c>
      <c r="B5" s="502" t="s">
        <v>1205</v>
      </c>
      <c r="C5" s="503" t="s">
        <v>17</v>
      </c>
      <c r="D5" s="504">
        <v>201.3</v>
      </c>
      <c r="E5" s="505">
        <v>1975</v>
      </c>
      <c r="F5" s="506">
        <f>E5*D5</f>
        <v>397567.5</v>
      </c>
      <c r="G5" s="507"/>
      <c r="H5" s="506">
        <f>G5*D5</f>
        <v>0</v>
      </c>
      <c r="I5" s="508"/>
      <c r="J5" s="506">
        <f>I5*D5</f>
        <v>0</v>
      </c>
      <c r="K5" s="505"/>
      <c r="L5" s="506">
        <f t="shared" ref="L5:L68" si="0">K5*D5</f>
        <v>0</v>
      </c>
    </row>
    <row r="6" spans="1:14" s="500" customFormat="1" ht="25.5" customHeight="1">
      <c r="A6" s="509" t="s">
        <v>1207</v>
      </c>
      <c r="B6" s="509" t="s">
        <v>1206</v>
      </c>
      <c r="C6" s="509" t="s">
        <v>17</v>
      </c>
      <c r="D6" s="504">
        <v>111.21</v>
      </c>
      <c r="E6" s="505">
        <v>1560</v>
      </c>
      <c r="F6" s="506">
        <f t="shared" ref="F6:H65" si="1">E6*D6</f>
        <v>173487.59999999998</v>
      </c>
      <c r="G6" s="507"/>
      <c r="H6" s="506">
        <f t="shared" si="1"/>
        <v>0</v>
      </c>
      <c r="I6" s="508"/>
      <c r="J6" s="506">
        <f t="shared" ref="J6:J65" si="2">I6*D6</f>
        <v>0</v>
      </c>
      <c r="K6" s="505"/>
      <c r="L6" s="506">
        <f t="shared" si="0"/>
        <v>0</v>
      </c>
    </row>
    <row r="7" spans="1:14" s="500" customFormat="1" ht="25.5" customHeight="1">
      <c r="A7" s="509" t="s">
        <v>1208</v>
      </c>
      <c r="B7" s="509" t="s">
        <v>1210</v>
      </c>
      <c r="C7" s="509" t="s">
        <v>17</v>
      </c>
      <c r="D7" s="504">
        <v>44.93</v>
      </c>
      <c r="E7" s="505">
        <v>4440</v>
      </c>
      <c r="F7" s="506">
        <f t="shared" si="1"/>
        <v>199489.2</v>
      </c>
      <c r="G7" s="507"/>
      <c r="H7" s="506">
        <f t="shared" si="1"/>
        <v>0</v>
      </c>
      <c r="I7" s="508"/>
      <c r="J7" s="506">
        <f t="shared" si="2"/>
        <v>0</v>
      </c>
      <c r="K7" s="505"/>
      <c r="L7" s="506">
        <f t="shared" si="0"/>
        <v>0</v>
      </c>
    </row>
    <row r="8" spans="1:14" s="500" customFormat="1" ht="25.5" customHeight="1">
      <c r="A8" s="509" t="s">
        <v>1209</v>
      </c>
      <c r="B8" s="509" t="s">
        <v>1211</v>
      </c>
      <c r="C8" s="509" t="s">
        <v>17</v>
      </c>
      <c r="D8" s="504">
        <v>29.24</v>
      </c>
      <c r="E8" s="505">
        <v>11609</v>
      </c>
      <c r="F8" s="506">
        <f t="shared" si="1"/>
        <v>339447.16</v>
      </c>
      <c r="G8" s="507"/>
      <c r="H8" s="506">
        <f t="shared" si="1"/>
        <v>0</v>
      </c>
      <c r="I8" s="508"/>
      <c r="J8" s="506">
        <f t="shared" si="2"/>
        <v>0</v>
      </c>
      <c r="K8" s="505"/>
      <c r="L8" s="506">
        <f t="shared" si="0"/>
        <v>0</v>
      </c>
    </row>
    <row r="9" spans="1:14" s="500" customFormat="1" ht="25.5" customHeight="1">
      <c r="A9" s="509" t="s">
        <v>1212</v>
      </c>
      <c r="B9" s="509" t="s">
        <v>1213</v>
      </c>
      <c r="C9" s="509" t="s">
        <v>17</v>
      </c>
      <c r="D9" s="504">
        <v>64.89</v>
      </c>
      <c r="E9" s="505">
        <v>8224</v>
      </c>
      <c r="F9" s="506">
        <f t="shared" si="1"/>
        <v>533655.36</v>
      </c>
      <c r="G9" s="507"/>
      <c r="H9" s="506">
        <f t="shared" si="1"/>
        <v>0</v>
      </c>
      <c r="I9" s="508"/>
      <c r="J9" s="506">
        <f t="shared" si="2"/>
        <v>0</v>
      </c>
      <c r="K9" s="505"/>
      <c r="L9" s="506">
        <f t="shared" si="0"/>
        <v>0</v>
      </c>
    </row>
    <row r="10" spans="1:14" s="500" customFormat="1" ht="25.5" customHeight="1">
      <c r="A10" s="509" t="s">
        <v>898</v>
      </c>
      <c r="B10" s="509" t="s">
        <v>181</v>
      </c>
      <c r="C10" s="509" t="s">
        <v>29</v>
      </c>
      <c r="D10" s="504" t="str">
        <f>VLOOKUP(A10,BKE!C523:H936,5,0)</f>
        <v>0</v>
      </c>
      <c r="E10" s="505"/>
      <c r="F10" s="506">
        <f t="shared" si="1"/>
        <v>0</v>
      </c>
      <c r="G10" s="507"/>
      <c r="H10" s="506">
        <f t="shared" si="1"/>
        <v>0</v>
      </c>
      <c r="I10" s="508"/>
      <c r="J10" s="506">
        <f t="shared" si="2"/>
        <v>0</v>
      </c>
      <c r="K10" s="505"/>
      <c r="L10" s="506">
        <f t="shared" si="0"/>
        <v>0</v>
      </c>
    </row>
    <row r="11" spans="1:14" s="500" customFormat="1" ht="25.5" customHeight="1">
      <c r="A11" s="509" t="s">
        <v>182</v>
      </c>
      <c r="B11" s="509" t="s">
        <v>183</v>
      </c>
      <c r="C11" s="509" t="s">
        <v>29</v>
      </c>
      <c r="D11" s="504" t="str">
        <f>VLOOKUP(A11,BKE!C524:H937,5,0)</f>
        <v>0</v>
      </c>
      <c r="E11" s="505"/>
      <c r="F11" s="506">
        <f t="shared" si="1"/>
        <v>0</v>
      </c>
      <c r="G11" s="507"/>
      <c r="H11" s="506">
        <f t="shared" si="1"/>
        <v>0</v>
      </c>
      <c r="I11" s="508"/>
      <c r="J11" s="506">
        <f t="shared" si="2"/>
        <v>0</v>
      </c>
      <c r="K11" s="505"/>
      <c r="L11" s="506">
        <f t="shared" si="0"/>
        <v>0</v>
      </c>
    </row>
    <row r="12" spans="1:14" s="500" customFormat="1" ht="25.5" customHeight="1">
      <c r="A12" s="509" t="s">
        <v>200</v>
      </c>
      <c r="B12" s="509" t="s">
        <v>201</v>
      </c>
      <c r="C12" s="509" t="s">
        <v>17</v>
      </c>
      <c r="D12" s="504">
        <f>VLOOKUP(A12,BKE!C525:H938,5,0)</f>
        <v>55.629999999999995</v>
      </c>
      <c r="E12" s="505">
        <v>820</v>
      </c>
      <c r="F12" s="506">
        <f t="shared" si="1"/>
        <v>45616.6</v>
      </c>
      <c r="G12" s="507"/>
      <c r="H12" s="506">
        <f t="shared" si="1"/>
        <v>0</v>
      </c>
      <c r="I12" s="508"/>
      <c r="J12" s="506">
        <f t="shared" si="2"/>
        <v>0</v>
      </c>
      <c r="K12" s="505"/>
      <c r="L12" s="506">
        <f t="shared" si="0"/>
        <v>0</v>
      </c>
    </row>
    <row r="13" spans="1:14" s="500" customFormat="1" ht="25.5" customHeight="1">
      <c r="A13" s="510" t="s">
        <v>19</v>
      </c>
      <c r="B13" s="510" t="s">
        <v>18</v>
      </c>
      <c r="C13" s="510" t="s">
        <v>17</v>
      </c>
      <c r="D13" s="504">
        <v>54.09</v>
      </c>
      <c r="E13" s="505">
        <v>13.44</v>
      </c>
      <c r="F13" s="506">
        <f t="shared" si="1"/>
        <v>726.96960000000001</v>
      </c>
      <c r="G13" s="507"/>
      <c r="H13" s="506">
        <f t="shared" si="1"/>
        <v>0</v>
      </c>
      <c r="I13" s="508"/>
      <c r="J13" s="506">
        <f t="shared" si="2"/>
        <v>0</v>
      </c>
      <c r="K13" s="505"/>
      <c r="L13" s="506">
        <f t="shared" si="0"/>
        <v>0</v>
      </c>
    </row>
    <row r="14" spans="1:14" s="500" customFormat="1" ht="25.5" customHeight="1">
      <c r="A14" s="501" t="s">
        <v>231</v>
      </c>
      <c r="B14" s="511" t="s">
        <v>232</v>
      </c>
      <c r="C14" s="503" t="s">
        <v>4</v>
      </c>
      <c r="D14" s="504">
        <v>74623.59</v>
      </c>
      <c r="E14" s="505">
        <v>1</v>
      </c>
      <c r="F14" s="506">
        <f t="shared" si="1"/>
        <v>74623.59</v>
      </c>
      <c r="G14" s="507"/>
      <c r="H14" s="506">
        <f t="shared" si="1"/>
        <v>0</v>
      </c>
      <c r="I14" s="508"/>
      <c r="J14" s="506">
        <f t="shared" si="2"/>
        <v>0</v>
      </c>
      <c r="K14" s="505"/>
      <c r="L14" s="506">
        <f t="shared" si="0"/>
        <v>0</v>
      </c>
    </row>
    <row r="15" spans="1:14" s="500" customFormat="1" ht="25.5" customHeight="1">
      <c r="A15" s="510"/>
      <c r="B15" s="510"/>
      <c r="C15" s="510" t="s">
        <v>4</v>
      </c>
      <c r="D15" s="504"/>
      <c r="E15" s="505"/>
      <c r="F15" s="506">
        <f t="shared" si="1"/>
        <v>0</v>
      </c>
      <c r="G15" s="507"/>
      <c r="H15" s="506">
        <f t="shared" si="1"/>
        <v>0</v>
      </c>
      <c r="I15" s="508"/>
      <c r="J15" s="506">
        <f t="shared" si="2"/>
        <v>0</v>
      </c>
      <c r="K15" s="505"/>
      <c r="L15" s="506">
        <f t="shared" si="0"/>
        <v>0</v>
      </c>
    </row>
    <row r="16" spans="1:14" s="500" customFormat="1" ht="25.5" customHeight="1">
      <c r="A16" s="501"/>
      <c r="B16" s="511"/>
      <c r="C16" s="503" t="s">
        <v>4</v>
      </c>
      <c r="D16" s="504"/>
      <c r="E16" s="505"/>
      <c r="F16" s="506">
        <f t="shared" si="1"/>
        <v>0</v>
      </c>
      <c r="G16" s="507"/>
      <c r="H16" s="506">
        <f t="shared" si="1"/>
        <v>0</v>
      </c>
      <c r="I16" s="508"/>
      <c r="J16" s="506">
        <f t="shared" si="2"/>
        <v>0</v>
      </c>
      <c r="K16" s="505"/>
      <c r="L16" s="506">
        <f t="shared" si="0"/>
        <v>0</v>
      </c>
    </row>
    <row r="17" spans="1:12" s="500" customFormat="1" ht="25.5" customHeight="1">
      <c r="A17" s="501"/>
      <c r="B17" s="511"/>
      <c r="C17" s="503" t="s">
        <v>4</v>
      </c>
      <c r="D17" s="504"/>
      <c r="E17" s="505"/>
      <c r="F17" s="506">
        <f t="shared" si="1"/>
        <v>0</v>
      </c>
      <c r="G17" s="507"/>
      <c r="H17" s="506">
        <f t="shared" si="1"/>
        <v>0</v>
      </c>
      <c r="I17" s="508"/>
      <c r="J17" s="506">
        <f t="shared" si="2"/>
        <v>0</v>
      </c>
      <c r="K17" s="505"/>
      <c r="L17" s="506">
        <f t="shared" si="0"/>
        <v>0</v>
      </c>
    </row>
    <row r="18" spans="1:12" s="500" customFormat="1" ht="25.5" customHeight="1">
      <c r="A18" s="509" t="s">
        <v>769</v>
      </c>
      <c r="B18" s="509" t="s">
        <v>184</v>
      </c>
      <c r="C18" s="509" t="s">
        <v>4</v>
      </c>
      <c r="D18" s="504">
        <f>VLOOKUP(A18,BKE!C531:H944,5,0)</f>
        <v>62392.35</v>
      </c>
      <c r="E18" s="505"/>
      <c r="F18" s="506">
        <f t="shared" si="1"/>
        <v>0</v>
      </c>
      <c r="G18" s="507"/>
      <c r="H18" s="506">
        <f t="shared" si="1"/>
        <v>0</v>
      </c>
      <c r="I18" s="508"/>
      <c r="J18" s="506">
        <f t="shared" si="2"/>
        <v>0</v>
      </c>
      <c r="K18" s="505"/>
      <c r="L18" s="506">
        <f t="shared" si="0"/>
        <v>0</v>
      </c>
    </row>
    <row r="19" spans="1:12" s="500" customFormat="1" ht="25.5" customHeight="1">
      <c r="A19" s="501">
        <v>30701001</v>
      </c>
      <c r="B19" s="511" t="s">
        <v>117</v>
      </c>
      <c r="C19" s="503" t="s">
        <v>4</v>
      </c>
      <c r="D19" s="504">
        <f>VLOOKUP(A19,BKE!C532:H945,5,0)</f>
        <v>434232.34</v>
      </c>
      <c r="E19" s="505">
        <v>5</v>
      </c>
      <c r="F19" s="506">
        <f t="shared" si="1"/>
        <v>2171161.7000000002</v>
      </c>
      <c r="G19" s="507"/>
      <c r="H19" s="506">
        <f t="shared" si="1"/>
        <v>0</v>
      </c>
      <c r="I19" s="508"/>
      <c r="J19" s="506">
        <f t="shared" si="2"/>
        <v>0</v>
      </c>
      <c r="K19" s="505"/>
      <c r="L19" s="506">
        <f t="shared" si="0"/>
        <v>0</v>
      </c>
    </row>
    <row r="20" spans="1:12" s="500" customFormat="1" ht="25.5" customHeight="1">
      <c r="A20" s="501" t="s">
        <v>116</v>
      </c>
      <c r="B20" s="511" t="s">
        <v>508</v>
      </c>
      <c r="C20" s="503" t="s">
        <v>4</v>
      </c>
      <c r="D20" s="504">
        <f>VLOOKUP(A20,BKE!C533:H946,5,0)</f>
        <v>451064.24</v>
      </c>
      <c r="E20" s="505">
        <v>2</v>
      </c>
      <c r="F20" s="506">
        <f t="shared" si="1"/>
        <v>902128.48</v>
      </c>
      <c r="G20" s="507"/>
      <c r="H20" s="506">
        <f t="shared" si="1"/>
        <v>0</v>
      </c>
      <c r="I20" s="508"/>
      <c r="J20" s="506">
        <f t="shared" si="2"/>
        <v>0</v>
      </c>
      <c r="K20" s="505"/>
      <c r="L20" s="506">
        <f t="shared" si="0"/>
        <v>0</v>
      </c>
    </row>
    <row r="21" spans="1:12" s="500" customFormat="1" ht="25.5" customHeight="1">
      <c r="A21" s="510" t="s">
        <v>21</v>
      </c>
      <c r="B21" s="510" t="s">
        <v>20</v>
      </c>
      <c r="C21" s="510" t="s">
        <v>4</v>
      </c>
      <c r="D21" s="504" t="str">
        <f>VLOOKUP(A21,BKE!C534:H947,5,0)</f>
        <v>0</v>
      </c>
      <c r="E21" s="505"/>
      <c r="F21" s="506">
        <f t="shared" si="1"/>
        <v>0</v>
      </c>
      <c r="G21" s="507"/>
      <c r="H21" s="506">
        <f t="shared" si="1"/>
        <v>0</v>
      </c>
      <c r="I21" s="508"/>
      <c r="J21" s="506">
        <f t="shared" si="2"/>
        <v>0</v>
      </c>
      <c r="K21" s="505"/>
      <c r="L21" s="506">
        <f t="shared" si="0"/>
        <v>0</v>
      </c>
    </row>
    <row r="22" spans="1:12" s="500" customFormat="1" ht="25.5" customHeight="1">
      <c r="A22" s="501" t="s">
        <v>79</v>
      </c>
      <c r="B22" s="511" t="s">
        <v>3</v>
      </c>
      <c r="C22" s="503" t="s">
        <v>4</v>
      </c>
      <c r="D22" s="504">
        <f>VLOOKUP(A22,BKE!C536:H949,5,0)</f>
        <v>308400</v>
      </c>
      <c r="E22" s="505">
        <v>2</v>
      </c>
      <c r="F22" s="506">
        <f t="shared" si="1"/>
        <v>616800</v>
      </c>
      <c r="G22" s="507"/>
      <c r="H22" s="506">
        <f t="shared" si="1"/>
        <v>0</v>
      </c>
      <c r="I22" s="508"/>
      <c r="J22" s="506">
        <f t="shared" si="2"/>
        <v>0</v>
      </c>
      <c r="K22" s="505"/>
      <c r="L22" s="506">
        <f t="shared" si="0"/>
        <v>0</v>
      </c>
    </row>
    <row r="23" spans="1:12" s="500" customFormat="1" ht="25.5" customHeight="1">
      <c r="A23" s="501" t="s">
        <v>80</v>
      </c>
      <c r="B23" s="511" t="s">
        <v>81</v>
      </c>
      <c r="C23" s="503" t="s">
        <v>76</v>
      </c>
      <c r="D23" s="504">
        <f>VLOOKUP(A23,BKE!C537:H950,5,0)</f>
        <v>87454.470000000016</v>
      </c>
      <c r="E23" s="505"/>
      <c r="F23" s="506">
        <f t="shared" si="1"/>
        <v>0</v>
      </c>
      <c r="G23" s="507"/>
      <c r="H23" s="506">
        <f t="shared" si="1"/>
        <v>0</v>
      </c>
      <c r="I23" s="508"/>
      <c r="J23" s="506">
        <f t="shared" si="2"/>
        <v>0</v>
      </c>
      <c r="K23" s="505"/>
      <c r="L23" s="506">
        <f t="shared" si="0"/>
        <v>0</v>
      </c>
    </row>
    <row r="24" spans="1:12" s="500" customFormat="1" ht="25.5" customHeight="1">
      <c r="A24" s="501" t="s">
        <v>82</v>
      </c>
      <c r="B24" s="511" t="s">
        <v>5</v>
      </c>
      <c r="C24" s="503" t="s">
        <v>4</v>
      </c>
      <c r="D24" s="504">
        <v>90639.89</v>
      </c>
      <c r="E24" s="505">
        <v>10</v>
      </c>
      <c r="F24" s="506">
        <f t="shared" si="1"/>
        <v>906398.9</v>
      </c>
      <c r="G24" s="507"/>
      <c r="H24" s="506">
        <f t="shared" si="1"/>
        <v>0</v>
      </c>
      <c r="I24" s="508"/>
      <c r="J24" s="506">
        <f t="shared" si="2"/>
        <v>0</v>
      </c>
      <c r="K24" s="505"/>
      <c r="L24" s="506">
        <f t="shared" si="0"/>
        <v>0</v>
      </c>
    </row>
    <row r="25" spans="1:12" s="500" customFormat="1" ht="25.5" customHeight="1">
      <c r="A25" s="501" t="s">
        <v>83</v>
      </c>
      <c r="B25" s="511" t="s">
        <v>84</v>
      </c>
      <c r="C25" s="503" t="s">
        <v>4</v>
      </c>
      <c r="D25" s="504">
        <f>VLOOKUP(A25,BKE!C539:H952,5,0)</f>
        <v>93108.392500000002</v>
      </c>
      <c r="E25" s="505"/>
      <c r="F25" s="506">
        <f t="shared" si="1"/>
        <v>0</v>
      </c>
      <c r="G25" s="507"/>
      <c r="H25" s="506">
        <f t="shared" si="1"/>
        <v>0</v>
      </c>
      <c r="I25" s="508"/>
      <c r="J25" s="506">
        <f t="shared" si="2"/>
        <v>0</v>
      </c>
      <c r="K25" s="505"/>
      <c r="L25" s="506">
        <f t="shared" si="0"/>
        <v>0</v>
      </c>
    </row>
    <row r="26" spans="1:12" s="500" customFormat="1" ht="25.5" customHeight="1">
      <c r="A26" s="501" t="s">
        <v>1007</v>
      </c>
      <c r="B26" s="511" t="s">
        <v>1008</v>
      </c>
      <c r="C26" s="503" t="s">
        <v>29</v>
      </c>
      <c r="D26" s="504">
        <v>0</v>
      </c>
      <c r="E26" s="505"/>
      <c r="F26" s="506">
        <f t="shared" si="1"/>
        <v>0</v>
      </c>
      <c r="G26" s="507"/>
      <c r="H26" s="506">
        <f t="shared" si="1"/>
        <v>0</v>
      </c>
      <c r="I26" s="508"/>
      <c r="J26" s="506">
        <f t="shared" si="2"/>
        <v>0</v>
      </c>
      <c r="K26" s="505"/>
      <c r="L26" s="506">
        <f t="shared" si="0"/>
        <v>0</v>
      </c>
    </row>
    <row r="27" spans="1:12" s="500" customFormat="1" ht="25.5" customHeight="1">
      <c r="A27" s="501" t="s">
        <v>85</v>
      </c>
      <c r="B27" s="511" t="s">
        <v>86</v>
      </c>
      <c r="C27" s="503" t="s">
        <v>4</v>
      </c>
      <c r="D27" s="504">
        <f>VLOOKUP(A27,BKE!C540:H953,5,0)</f>
        <v>100000</v>
      </c>
      <c r="E27" s="505"/>
      <c r="F27" s="506">
        <f t="shared" si="1"/>
        <v>0</v>
      </c>
      <c r="G27" s="507"/>
      <c r="H27" s="506">
        <f t="shared" si="1"/>
        <v>0</v>
      </c>
      <c r="I27" s="508"/>
      <c r="J27" s="506">
        <f t="shared" si="2"/>
        <v>0</v>
      </c>
      <c r="K27" s="505"/>
      <c r="L27" s="506">
        <f t="shared" si="0"/>
        <v>0</v>
      </c>
    </row>
    <row r="28" spans="1:12" s="500" customFormat="1" ht="25.5" customHeight="1">
      <c r="A28" s="501" t="s">
        <v>87</v>
      </c>
      <c r="B28" s="511" t="s">
        <v>88</v>
      </c>
      <c r="C28" s="503" t="s">
        <v>4</v>
      </c>
      <c r="D28" s="504">
        <f>VLOOKUP(A28,BKE!C541:H954,5,0)</f>
        <v>115000</v>
      </c>
      <c r="E28" s="505"/>
      <c r="F28" s="506">
        <f t="shared" si="1"/>
        <v>0</v>
      </c>
      <c r="G28" s="507"/>
      <c r="H28" s="506">
        <f t="shared" si="1"/>
        <v>0</v>
      </c>
      <c r="I28" s="508"/>
      <c r="J28" s="506">
        <f t="shared" si="2"/>
        <v>0</v>
      </c>
      <c r="K28" s="505"/>
      <c r="L28" s="506">
        <f t="shared" si="0"/>
        <v>0</v>
      </c>
    </row>
    <row r="29" spans="1:12" s="500" customFormat="1" ht="25.5" customHeight="1">
      <c r="A29" s="501" t="s">
        <v>89</v>
      </c>
      <c r="B29" s="511" t="s">
        <v>90</v>
      </c>
      <c r="C29" s="503" t="s">
        <v>4</v>
      </c>
      <c r="D29" s="504"/>
      <c r="E29" s="505"/>
      <c r="F29" s="506">
        <f t="shared" si="1"/>
        <v>0</v>
      </c>
      <c r="G29" s="507"/>
      <c r="H29" s="506">
        <f t="shared" si="1"/>
        <v>0</v>
      </c>
      <c r="I29" s="508"/>
      <c r="J29" s="506">
        <f t="shared" si="2"/>
        <v>0</v>
      </c>
      <c r="K29" s="505"/>
      <c r="L29" s="506">
        <f t="shared" si="0"/>
        <v>0</v>
      </c>
    </row>
    <row r="30" spans="1:12" s="500" customFormat="1" ht="25.5" customHeight="1">
      <c r="A30" s="501" t="s">
        <v>754</v>
      </c>
      <c r="B30" s="511" t="s">
        <v>755</v>
      </c>
      <c r="C30" s="503" t="s">
        <v>4</v>
      </c>
      <c r="D30" s="504"/>
      <c r="E30" s="505"/>
      <c r="F30" s="506">
        <f t="shared" si="1"/>
        <v>0</v>
      </c>
      <c r="G30" s="507"/>
      <c r="H30" s="506">
        <f t="shared" si="1"/>
        <v>0</v>
      </c>
      <c r="I30" s="508"/>
      <c r="J30" s="506">
        <f t="shared" si="2"/>
        <v>0</v>
      </c>
      <c r="K30" s="505"/>
      <c r="L30" s="506">
        <f t="shared" si="0"/>
        <v>0</v>
      </c>
    </row>
    <row r="31" spans="1:12" s="500" customFormat="1" ht="25.5" customHeight="1">
      <c r="A31" s="501" t="s">
        <v>33</v>
      </c>
      <c r="B31" s="511" t="s">
        <v>34</v>
      </c>
      <c r="C31" s="503" t="s">
        <v>8</v>
      </c>
      <c r="D31" s="504">
        <v>47416.76</v>
      </c>
      <c r="E31" s="505">
        <v>18</v>
      </c>
      <c r="F31" s="506">
        <f t="shared" si="1"/>
        <v>853501.68</v>
      </c>
      <c r="G31" s="507"/>
      <c r="H31" s="506">
        <f t="shared" si="1"/>
        <v>0</v>
      </c>
      <c r="I31" s="508"/>
      <c r="J31" s="506">
        <f t="shared" si="2"/>
        <v>0</v>
      </c>
      <c r="K31" s="505"/>
      <c r="L31" s="506">
        <f t="shared" si="0"/>
        <v>0</v>
      </c>
    </row>
    <row r="32" spans="1:12" s="500" customFormat="1" ht="25.5" customHeight="1">
      <c r="A32" s="501" t="s">
        <v>35</v>
      </c>
      <c r="B32" s="511" t="s">
        <v>36</v>
      </c>
      <c r="C32" s="503" t="s">
        <v>8</v>
      </c>
      <c r="D32" s="504">
        <f>VLOOKUP(A32,BKE!C545:H958,5,0)</f>
        <v>56000</v>
      </c>
      <c r="E32" s="505"/>
      <c r="F32" s="506">
        <f t="shared" si="1"/>
        <v>0</v>
      </c>
      <c r="G32" s="507"/>
      <c r="H32" s="506">
        <f t="shared" si="1"/>
        <v>0</v>
      </c>
      <c r="I32" s="508"/>
      <c r="J32" s="506">
        <f t="shared" si="2"/>
        <v>0</v>
      </c>
      <c r="K32" s="505"/>
      <c r="L32" s="506">
        <f t="shared" si="0"/>
        <v>0</v>
      </c>
    </row>
    <row r="33" spans="1:12" s="500" customFormat="1" ht="25.5" customHeight="1">
      <c r="A33" s="509" t="s">
        <v>807</v>
      </c>
      <c r="B33" s="509" t="s">
        <v>150</v>
      </c>
      <c r="C33" s="509" t="s">
        <v>8</v>
      </c>
      <c r="D33" s="504">
        <f>VLOOKUP(A33,BKE!C546:H959,5,0)</f>
        <v>85674.536000000007</v>
      </c>
      <c r="E33" s="505">
        <v>24</v>
      </c>
      <c r="F33" s="506">
        <f t="shared" si="1"/>
        <v>2056188.8640000001</v>
      </c>
      <c r="G33" s="507"/>
      <c r="H33" s="506">
        <f t="shared" si="1"/>
        <v>0</v>
      </c>
      <c r="I33" s="508"/>
      <c r="J33" s="506">
        <f t="shared" si="2"/>
        <v>0</v>
      </c>
      <c r="K33" s="505"/>
      <c r="L33" s="506">
        <f t="shared" si="0"/>
        <v>0</v>
      </c>
    </row>
    <row r="34" spans="1:12" s="500" customFormat="1" ht="25.5" customHeight="1">
      <c r="A34" s="501" t="s">
        <v>37</v>
      </c>
      <c r="B34" s="511" t="s">
        <v>38</v>
      </c>
      <c r="C34" s="503" t="s">
        <v>4</v>
      </c>
      <c r="D34" s="504">
        <f>VLOOKUP(A34,BKE!C547:H960,5,0)</f>
        <v>100666.71999999999</v>
      </c>
      <c r="E34" s="505">
        <v>5</v>
      </c>
      <c r="F34" s="506">
        <f t="shared" si="1"/>
        <v>503333.59999999992</v>
      </c>
      <c r="G34" s="507"/>
      <c r="H34" s="506">
        <f t="shared" si="1"/>
        <v>0</v>
      </c>
      <c r="I34" s="508"/>
      <c r="J34" s="506">
        <f t="shared" si="2"/>
        <v>0</v>
      </c>
      <c r="K34" s="505"/>
      <c r="L34" s="506">
        <f t="shared" si="0"/>
        <v>0</v>
      </c>
    </row>
    <row r="35" spans="1:12" s="500" customFormat="1" ht="25.5" customHeight="1">
      <c r="A35" s="509" t="s">
        <v>764</v>
      </c>
      <c r="B35" s="509" t="s">
        <v>151</v>
      </c>
      <c r="C35" s="509" t="s">
        <v>8</v>
      </c>
      <c r="D35" s="504">
        <f>VLOOKUP(A35,BKE!C548:H961,5,0)</f>
        <v>52003.922857142854</v>
      </c>
      <c r="E35" s="505"/>
      <c r="F35" s="506">
        <f t="shared" si="1"/>
        <v>0</v>
      </c>
      <c r="G35" s="507"/>
      <c r="H35" s="506">
        <f t="shared" si="1"/>
        <v>0</v>
      </c>
      <c r="I35" s="508"/>
      <c r="J35" s="506">
        <f t="shared" si="2"/>
        <v>0</v>
      </c>
      <c r="K35" s="505"/>
      <c r="L35" s="506">
        <f t="shared" si="0"/>
        <v>0</v>
      </c>
    </row>
    <row r="36" spans="1:12" s="500" customFormat="1" ht="25.5" customHeight="1">
      <c r="A36" s="501" t="s">
        <v>938</v>
      </c>
      <c r="B36" s="511" t="s">
        <v>939</v>
      </c>
      <c r="C36" s="503" t="s">
        <v>8</v>
      </c>
      <c r="D36" s="504">
        <f>VLOOKUP(A36,BKE!C550:H962,5,0)</f>
        <v>21000</v>
      </c>
      <c r="E36" s="505">
        <v>24</v>
      </c>
      <c r="F36" s="506">
        <f t="shared" si="1"/>
        <v>504000</v>
      </c>
      <c r="G36" s="507"/>
      <c r="H36" s="506">
        <f t="shared" si="1"/>
        <v>0</v>
      </c>
      <c r="I36" s="508"/>
      <c r="J36" s="506">
        <f t="shared" si="2"/>
        <v>0</v>
      </c>
      <c r="K36" s="505"/>
      <c r="L36" s="506">
        <f t="shared" si="0"/>
        <v>0</v>
      </c>
    </row>
    <row r="37" spans="1:12" s="500" customFormat="1" ht="25.5" customHeight="1">
      <c r="A37" s="501" t="s">
        <v>142</v>
      </c>
      <c r="B37" s="511" t="s">
        <v>9</v>
      </c>
      <c r="C37" s="503" t="s">
        <v>4</v>
      </c>
      <c r="D37" s="504">
        <f>VLOOKUP(A37,BKE!C551:H963,5,0)</f>
        <v>17899.996363636365</v>
      </c>
      <c r="E37" s="505">
        <v>36</v>
      </c>
      <c r="F37" s="506">
        <f t="shared" si="1"/>
        <v>644399.86909090914</v>
      </c>
      <c r="G37" s="507"/>
      <c r="H37" s="506">
        <f t="shared" si="1"/>
        <v>0</v>
      </c>
      <c r="I37" s="508"/>
      <c r="J37" s="506">
        <f t="shared" si="2"/>
        <v>0</v>
      </c>
      <c r="K37" s="505"/>
      <c r="L37" s="506">
        <f t="shared" si="0"/>
        <v>0</v>
      </c>
    </row>
    <row r="38" spans="1:12" s="500" customFormat="1" ht="25.5" customHeight="1">
      <c r="A38" s="501" t="s">
        <v>756</v>
      </c>
      <c r="B38" s="511" t="s">
        <v>757</v>
      </c>
      <c r="C38" s="503" t="s">
        <v>4</v>
      </c>
      <c r="D38" s="504" t="str">
        <f>VLOOKUP(A38,BKE!C552:H964,5,0)</f>
        <v>0</v>
      </c>
      <c r="E38" s="505"/>
      <c r="F38" s="506">
        <f t="shared" si="1"/>
        <v>0</v>
      </c>
      <c r="G38" s="507"/>
      <c r="H38" s="506">
        <f t="shared" si="1"/>
        <v>0</v>
      </c>
      <c r="I38" s="508"/>
      <c r="J38" s="506">
        <f t="shared" si="2"/>
        <v>0</v>
      </c>
      <c r="K38" s="505"/>
      <c r="L38" s="506">
        <f t="shared" si="0"/>
        <v>0</v>
      </c>
    </row>
    <row r="39" spans="1:12" s="500" customFormat="1" ht="25.5" customHeight="1">
      <c r="A39" s="501" t="s">
        <v>140</v>
      </c>
      <c r="B39" s="511" t="s">
        <v>141</v>
      </c>
      <c r="C39" s="503" t="s">
        <v>4</v>
      </c>
      <c r="D39" s="504">
        <f>VLOOKUP(A39,BKE!C553:H965,5,0)</f>
        <v>22000</v>
      </c>
      <c r="E39" s="505"/>
      <c r="F39" s="506">
        <f t="shared" si="1"/>
        <v>0</v>
      </c>
      <c r="G39" s="507"/>
      <c r="H39" s="506">
        <f t="shared" si="1"/>
        <v>0</v>
      </c>
      <c r="I39" s="508"/>
      <c r="J39" s="506">
        <f t="shared" si="2"/>
        <v>0</v>
      </c>
      <c r="K39" s="505"/>
      <c r="L39" s="506">
        <f t="shared" si="0"/>
        <v>0</v>
      </c>
    </row>
    <row r="40" spans="1:12" s="500" customFormat="1" ht="25.5" customHeight="1">
      <c r="A40" s="509" t="s">
        <v>765</v>
      </c>
      <c r="B40" s="509" t="s">
        <v>10</v>
      </c>
      <c r="C40" s="509" t="s">
        <v>4</v>
      </c>
      <c r="D40" s="504">
        <f>VLOOKUP(A40,BKE!C554:H966,5,0)</f>
        <v>7714.2849999999999</v>
      </c>
      <c r="E40" s="505">
        <v>1</v>
      </c>
      <c r="F40" s="506">
        <f t="shared" si="1"/>
        <v>7714.2849999999999</v>
      </c>
      <c r="G40" s="507"/>
      <c r="H40" s="506">
        <f t="shared" si="1"/>
        <v>0</v>
      </c>
      <c r="I40" s="508"/>
      <c r="J40" s="506">
        <f t="shared" si="2"/>
        <v>0</v>
      </c>
      <c r="K40" s="505"/>
      <c r="L40" s="506">
        <f t="shared" si="0"/>
        <v>0</v>
      </c>
    </row>
    <row r="41" spans="1:12" s="500" customFormat="1" ht="25.5" customHeight="1">
      <c r="A41" s="501" t="s">
        <v>129</v>
      </c>
      <c r="B41" s="511" t="s">
        <v>130</v>
      </c>
      <c r="C41" s="503" t="s">
        <v>4</v>
      </c>
      <c r="D41" s="504" t="str">
        <f>VLOOKUP(A41,BKE!C555:H967,5,0)</f>
        <v>0</v>
      </c>
      <c r="E41" s="505"/>
      <c r="F41" s="506">
        <f t="shared" si="1"/>
        <v>0</v>
      </c>
      <c r="G41" s="507"/>
      <c r="H41" s="506">
        <f t="shared" si="1"/>
        <v>0</v>
      </c>
      <c r="I41" s="508"/>
      <c r="J41" s="506">
        <f t="shared" si="2"/>
        <v>0</v>
      </c>
      <c r="K41" s="505"/>
      <c r="L41" s="506">
        <f t="shared" si="0"/>
        <v>0</v>
      </c>
    </row>
    <row r="42" spans="1:12" s="500" customFormat="1" ht="25.5" customHeight="1">
      <c r="A42" s="501" t="s">
        <v>131</v>
      </c>
      <c r="B42" s="511" t="s">
        <v>132</v>
      </c>
      <c r="C42" s="503" t="s">
        <v>4</v>
      </c>
      <c r="D42" s="504">
        <f>VLOOKUP(A42,BKE!C556:H968,5,0)</f>
        <v>260035.07769230768</v>
      </c>
      <c r="E42" s="505"/>
      <c r="F42" s="506">
        <f t="shared" si="1"/>
        <v>0</v>
      </c>
      <c r="G42" s="507"/>
      <c r="H42" s="506">
        <f t="shared" si="1"/>
        <v>0</v>
      </c>
      <c r="I42" s="508"/>
      <c r="J42" s="506">
        <f t="shared" si="2"/>
        <v>0</v>
      </c>
      <c r="K42" s="505"/>
      <c r="L42" s="506">
        <f t="shared" si="0"/>
        <v>0</v>
      </c>
    </row>
    <row r="43" spans="1:12" s="500" customFormat="1" ht="25.5" customHeight="1">
      <c r="A43" s="510" t="s">
        <v>766</v>
      </c>
      <c r="B43" s="510" t="s">
        <v>11</v>
      </c>
      <c r="C43" s="510" t="s">
        <v>4</v>
      </c>
      <c r="D43" s="504">
        <f>VLOOKUP(A43,BKE!C557:H969,5,0)</f>
        <v>49803.632727272721</v>
      </c>
      <c r="E43" s="505">
        <v>3</v>
      </c>
      <c r="F43" s="506">
        <f t="shared" si="1"/>
        <v>149410.89818181816</v>
      </c>
      <c r="G43" s="507"/>
      <c r="H43" s="506">
        <f t="shared" si="1"/>
        <v>0</v>
      </c>
      <c r="I43" s="508"/>
      <c r="J43" s="506">
        <f t="shared" si="2"/>
        <v>0</v>
      </c>
      <c r="K43" s="505"/>
      <c r="L43" s="506">
        <f t="shared" si="0"/>
        <v>0</v>
      </c>
    </row>
    <row r="44" spans="1:12" s="500" customFormat="1" ht="25.5" customHeight="1">
      <c r="A44" s="501" t="s">
        <v>133</v>
      </c>
      <c r="B44" s="511" t="s">
        <v>134</v>
      </c>
      <c r="C44" s="503" t="s">
        <v>4</v>
      </c>
      <c r="D44" s="504">
        <f>VLOOKUP(A44,BKE!C558:H970,5,0)</f>
        <v>362000</v>
      </c>
      <c r="E44" s="505"/>
      <c r="F44" s="506">
        <f t="shared" si="1"/>
        <v>0</v>
      </c>
      <c r="G44" s="507"/>
      <c r="H44" s="506">
        <f t="shared" si="1"/>
        <v>0</v>
      </c>
      <c r="I44" s="508"/>
      <c r="J44" s="506">
        <f t="shared" si="2"/>
        <v>0</v>
      </c>
      <c r="K44" s="505"/>
      <c r="L44" s="506">
        <f t="shared" si="0"/>
        <v>0</v>
      </c>
    </row>
    <row r="45" spans="1:12" s="500" customFormat="1" ht="25.5" customHeight="1">
      <c r="A45" s="501" t="s">
        <v>135</v>
      </c>
      <c r="B45" s="511" t="s">
        <v>12</v>
      </c>
      <c r="C45" s="503" t="s">
        <v>4</v>
      </c>
      <c r="D45" s="504">
        <f>VLOOKUP(A45,BKE!C559:H971,5,0)</f>
        <v>270398.08181818179</v>
      </c>
      <c r="E45" s="505">
        <v>2</v>
      </c>
      <c r="F45" s="506">
        <f t="shared" si="1"/>
        <v>540796.16363636358</v>
      </c>
      <c r="G45" s="507"/>
      <c r="H45" s="506">
        <f t="shared" si="1"/>
        <v>0</v>
      </c>
      <c r="I45" s="508"/>
      <c r="J45" s="506">
        <f t="shared" si="2"/>
        <v>0</v>
      </c>
      <c r="K45" s="505"/>
      <c r="L45" s="506">
        <f t="shared" si="0"/>
        <v>0</v>
      </c>
    </row>
    <row r="46" spans="1:12" s="500" customFormat="1" ht="25.5" customHeight="1">
      <c r="A46" s="501" t="s">
        <v>136</v>
      </c>
      <c r="B46" s="511" t="s">
        <v>137</v>
      </c>
      <c r="C46" s="503" t="s">
        <v>4</v>
      </c>
      <c r="D46" s="504" t="str">
        <f>VLOOKUP(A46,BKE!C560:H972,5,0)</f>
        <v>0</v>
      </c>
      <c r="E46" s="505"/>
      <c r="F46" s="506">
        <f t="shared" si="1"/>
        <v>0</v>
      </c>
      <c r="G46" s="507"/>
      <c r="H46" s="506">
        <f t="shared" si="1"/>
        <v>0</v>
      </c>
      <c r="I46" s="508"/>
      <c r="J46" s="506">
        <f t="shared" si="2"/>
        <v>0</v>
      </c>
      <c r="K46" s="505"/>
      <c r="L46" s="506">
        <f t="shared" si="0"/>
        <v>0</v>
      </c>
    </row>
    <row r="47" spans="1:12" s="500" customFormat="1" ht="25.5" customHeight="1">
      <c r="A47" s="509" t="s">
        <v>767</v>
      </c>
      <c r="B47" s="509" t="s">
        <v>190</v>
      </c>
      <c r="C47" s="509" t="s">
        <v>4</v>
      </c>
      <c r="D47" s="504" t="str">
        <f>VLOOKUP(A47,BKE!C561:H973,5,0)</f>
        <v>0</v>
      </c>
      <c r="E47" s="505"/>
      <c r="F47" s="506">
        <f t="shared" si="1"/>
        <v>0</v>
      </c>
      <c r="G47" s="507"/>
      <c r="H47" s="506">
        <f t="shared" si="1"/>
        <v>0</v>
      </c>
      <c r="I47" s="508"/>
      <c r="J47" s="506">
        <f t="shared" si="2"/>
        <v>0</v>
      </c>
      <c r="K47" s="505"/>
      <c r="L47" s="506">
        <f t="shared" si="0"/>
        <v>0</v>
      </c>
    </row>
    <row r="48" spans="1:12" s="500" customFormat="1" ht="25.5" customHeight="1">
      <c r="A48" s="509" t="s">
        <v>975</v>
      </c>
      <c r="B48" s="509" t="s">
        <v>980</v>
      </c>
      <c r="C48" s="509" t="s">
        <v>4</v>
      </c>
      <c r="D48" s="504" t="str">
        <f>VLOOKUP(A48,BKE!C562:H974,5,0)</f>
        <v>0</v>
      </c>
      <c r="E48" s="505">
        <v>1</v>
      </c>
      <c r="F48" s="506">
        <f t="shared" si="1"/>
        <v>0</v>
      </c>
      <c r="G48" s="507"/>
      <c r="H48" s="506">
        <f t="shared" si="1"/>
        <v>0</v>
      </c>
      <c r="I48" s="508"/>
      <c r="J48" s="506">
        <f t="shared" si="2"/>
        <v>0</v>
      </c>
      <c r="K48" s="505"/>
      <c r="L48" s="506">
        <f t="shared" si="0"/>
        <v>0</v>
      </c>
    </row>
    <row r="49" spans="1:12" s="500" customFormat="1" ht="25.5" customHeight="1">
      <c r="A49" s="501" t="s">
        <v>138</v>
      </c>
      <c r="B49" s="511" t="s">
        <v>139</v>
      </c>
      <c r="C49" s="503" t="s">
        <v>4</v>
      </c>
      <c r="D49" s="504">
        <v>80000</v>
      </c>
      <c r="E49" s="505"/>
      <c r="F49" s="506">
        <f t="shared" si="1"/>
        <v>0</v>
      </c>
      <c r="G49" s="507"/>
      <c r="H49" s="506">
        <f t="shared" si="1"/>
        <v>0</v>
      </c>
      <c r="I49" s="508"/>
      <c r="J49" s="506">
        <f t="shared" si="2"/>
        <v>0</v>
      </c>
      <c r="K49" s="505"/>
      <c r="L49" s="506">
        <f t="shared" si="0"/>
        <v>0</v>
      </c>
    </row>
    <row r="50" spans="1:12" s="500" customFormat="1" ht="25.5" customHeight="1">
      <c r="A50" s="509" t="s">
        <v>934</v>
      </c>
      <c r="B50" s="509" t="s">
        <v>152</v>
      </c>
      <c r="C50" s="509" t="s">
        <v>4</v>
      </c>
      <c r="D50" s="504">
        <v>700000</v>
      </c>
      <c r="E50" s="505"/>
      <c r="F50" s="506">
        <f t="shared" si="1"/>
        <v>0</v>
      </c>
      <c r="G50" s="507"/>
      <c r="H50" s="506">
        <f t="shared" si="1"/>
        <v>0</v>
      </c>
      <c r="I50" s="508"/>
      <c r="J50" s="506">
        <f t="shared" si="2"/>
        <v>0</v>
      </c>
      <c r="K50" s="505"/>
      <c r="L50" s="506">
        <f t="shared" si="0"/>
        <v>0</v>
      </c>
    </row>
    <row r="51" spans="1:12" s="500" customFormat="1" ht="25.5" customHeight="1">
      <c r="A51" s="501" t="s">
        <v>105</v>
      </c>
      <c r="B51" s="511" t="s">
        <v>106</v>
      </c>
      <c r="C51" s="503" t="s">
        <v>4</v>
      </c>
      <c r="D51" s="504">
        <v>400000</v>
      </c>
      <c r="E51" s="505"/>
      <c r="F51" s="506">
        <f t="shared" si="1"/>
        <v>0</v>
      </c>
      <c r="G51" s="507"/>
      <c r="H51" s="506">
        <f t="shared" si="1"/>
        <v>0</v>
      </c>
      <c r="I51" s="508"/>
      <c r="J51" s="506">
        <f t="shared" si="2"/>
        <v>0</v>
      </c>
      <c r="K51" s="505"/>
      <c r="L51" s="506">
        <f t="shared" si="0"/>
        <v>0</v>
      </c>
    </row>
    <row r="52" spans="1:12" s="500" customFormat="1" ht="25.5" customHeight="1">
      <c r="A52" s="509" t="s">
        <v>827</v>
      </c>
      <c r="B52" s="509" t="s">
        <v>153</v>
      </c>
      <c r="C52" s="509" t="s">
        <v>4</v>
      </c>
      <c r="D52" s="504" t="str">
        <f>VLOOKUP(A52,BKE!C566:H977,5,0)</f>
        <v>0</v>
      </c>
      <c r="E52" s="505"/>
      <c r="F52" s="506">
        <f t="shared" si="1"/>
        <v>0</v>
      </c>
      <c r="G52" s="507"/>
      <c r="H52" s="506">
        <f t="shared" si="1"/>
        <v>0</v>
      </c>
      <c r="I52" s="508"/>
      <c r="J52" s="506">
        <f t="shared" si="2"/>
        <v>0</v>
      </c>
      <c r="K52" s="505"/>
      <c r="L52" s="506">
        <f t="shared" si="0"/>
        <v>0</v>
      </c>
    </row>
    <row r="53" spans="1:12" s="500" customFormat="1" ht="25.5" customHeight="1">
      <c r="A53" s="510" t="s">
        <v>14</v>
      </c>
      <c r="B53" s="510" t="s">
        <v>13</v>
      </c>
      <c r="C53" s="510" t="s">
        <v>4</v>
      </c>
      <c r="D53" s="504">
        <v>83636</v>
      </c>
      <c r="E53" s="505"/>
      <c r="F53" s="506">
        <f t="shared" si="1"/>
        <v>0</v>
      </c>
      <c r="G53" s="507"/>
      <c r="H53" s="506">
        <f t="shared" si="1"/>
        <v>0</v>
      </c>
      <c r="I53" s="508"/>
      <c r="J53" s="506">
        <f t="shared" si="2"/>
        <v>0</v>
      </c>
      <c r="K53" s="505"/>
      <c r="L53" s="506">
        <f t="shared" si="0"/>
        <v>0</v>
      </c>
    </row>
    <row r="54" spans="1:12" s="500" customFormat="1" ht="25.5" customHeight="1">
      <c r="A54" s="501" t="s">
        <v>77</v>
      </c>
      <c r="B54" s="511" t="s">
        <v>78</v>
      </c>
      <c r="C54" s="503" t="s">
        <v>4</v>
      </c>
      <c r="D54" s="504">
        <v>450000</v>
      </c>
      <c r="E54" s="505"/>
      <c r="F54" s="506">
        <f t="shared" si="1"/>
        <v>0</v>
      </c>
      <c r="G54" s="507"/>
      <c r="H54" s="506">
        <f t="shared" si="1"/>
        <v>0</v>
      </c>
      <c r="I54" s="508"/>
      <c r="J54" s="506">
        <f t="shared" si="2"/>
        <v>0</v>
      </c>
      <c r="K54" s="505"/>
      <c r="L54" s="506">
        <f t="shared" si="0"/>
        <v>0</v>
      </c>
    </row>
    <row r="55" spans="1:12" s="500" customFormat="1" ht="25.5" customHeight="1">
      <c r="A55" s="509" t="s">
        <v>768</v>
      </c>
      <c r="B55" s="509" t="s">
        <v>191</v>
      </c>
      <c r="C55" s="509" t="s">
        <v>4</v>
      </c>
      <c r="D55" s="504" t="str">
        <f>VLOOKUP(A55,BKE!C569:H980,5,0)</f>
        <v>0</v>
      </c>
      <c r="E55" s="505"/>
      <c r="F55" s="506">
        <f t="shared" si="1"/>
        <v>0</v>
      </c>
      <c r="G55" s="507"/>
      <c r="H55" s="506">
        <f t="shared" si="1"/>
        <v>0</v>
      </c>
      <c r="I55" s="508"/>
      <c r="J55" s="506">
        <f t="shared" si="2"/>
        <v>0</v>
      </c>
      <c r="K55" s="505"/>
      <c r="L55" s="506">
        <f t="shared" si="0"/>
        <v>0</v>
      </c>
    </row>
    <row r="56" spans="1:12" s="500" customFormat="1" ht="25.5" customHeight="1">
      <c r="A56" s="509" t="s">
        <v>147</v>
      </c>
      <c r="B56" s="509" t="s">
        <v>148</v>
      </c>
      <c r="C56" s="509" t="s">
        <v>4</v>
      </c>
      <c r="D56" s="504"/>
      <c r="E56" s="505"/>
      <c r="F56" s="506">
        <f t="shared" si="1"/>
        <v>0</v>
      </c>
      <c r="G56" s="507"/>
      <c r="H56" s="506">
        <f t="shared" si="1"/>
        <v>0</v>
      </c>
      <c r="I56" s="508"/>
      <c r="J56" s="506">
        <f t="shared" si="2"/>
        <v>0</v>
      </c>
      <c r="K56" s="505"/>
      <c r="L56" s="506">
        <f t="shared" si="0"/>
        <v>0</v>
      </c>
    </row>
    <row r="57" spans="1:12" s="500" customFormat="1" ht="25.5" customHeight="1">
      <c r="A57" s="509" t="s">
        <v>750</v>
      </c>
      <c r="B57" s="509" t="s">
        <v>753</v>
      </c>
      <c r="C57" s="509" t="s">
        <v>4</v>
      </c>
      <c r="D57" s="504">
        <v>487000</v>
      </c>
      <c r="E57" s="505"/>
      <c r="F57" s="506">
        <f t="shared" si="1"/>
        <v>0</v>
      </c>
      <c r="G57" s="507"/>
      <c r="H57" s="506">
        <f t="shared" si="1"/>
        <v>0</v>
      </c>
      <c r="I57" s="508"/>
      <c r="J57" s="506">
        <f t="shared" si="2"/>
        <v>0</v>
      </c>
      <c r="K57" s="505"/>
      <c r="L57" s="506">
        <f t="shared" si="0"/>
        <v>0</v>
      </c>
    </row>
    <row r="58" spans="1:12" s="500" customFormat="1" ht="25.5" customHeight="1">
      <c r="A58" s="509" t="s">
        <v>957</v>
      </c>
      <c r="B58" s="509" t="s">
        <v>958</v>
      </c>
      <c r="C58" s="509" t="s">
        <v>4</v>
      </c>
      <c r="D58" s="504" t="str">
        <f>VLOOKUP(A58,BKE!C570:H982,5,0)</f>
        <v>0</v>
      </c>
      <c r="E58" s="505"/>
      <c r="F58" s="506">
        <f t="shared" si="1"/>
        <v>0</v>
      </c>
      <c r="G58" s="507"/>
      <c r="H58" s="506">
        <f t="shared" si="1"/>
        <v>0</v>
      </c>
      <c r="I58" s="508"/>
      <c r="J58" s="506">
        <f t="shared" si="2"/>
        <v>0</v>
      </c>
      <c r="K58" s="505"/>
      <c r="L58" s="506">
        <f t="shared" si="0"/>
        <v>0</v>
      </c>
    </row>
    <row r="59" spans="1:12" s="500" customFormat="1" ht="25.5" customHeight="1">
      <c r="A59" s="509" t="s">
        <v>751</v>
      </c>
      <c r="B59" s="509" t="s">
        <v>752</v>
      </c>
      <c r="C59" s="509" t="s">
        <v>4</v>
      </c>
      <c r="D59" s="504" t="str">
        <f>VLOOKUP(A59,BKE!C571:H983,5,0)</f>
        <v>0</v>
      </c>
      <c r="E59" s="505"/>
      <c r="F59" s="506">
        <f t="shared" si="1"/>
        <v>0</v>
      </c>
      <c r="G59" s="507"/>
      <c r="H59" s="506">
        <f t="shared" si="1"/>
        <v>0</v>
      </c>
      <c r="I59" s="508"/>
      <c r="J59" s="506">
        <f t="shared" si="2"/>
        <v>0</v>
      </c>
      <c r="K59" s="505"/>
      <c r="L59" s="506">
        <f t="shared" si="0"/>
        <v>0</v>
      </c>
    </row>
    <row r="60" spans="1:12" s="500" customFormat="1" ht="25.5" customHeight="1">
      <c r="A60" s="509" t="s">
        <v>762</v>
      </c>
      <c r="B60" s="509" t="s">
        <v>763</v>
      </c>
      <c r="C60" s="509" t="s">
        <v>4</v>
      </c>
      <c r="D60" s="504"/>
      <c r="E60" s="505"/>
      <c r="F60" s="506">
        <f t="shared" si="1"/>
        <v>0</v>
      </c>
      <c r="G60" s="507"/>
      <c r="H60" s="506">
        <f t="shared" si="1"/>
        <v>0</v>
      </c>
      <c r="I60" s="508"/>
      <c r="J60" s="506">
        <f t="shared" si="2"/>
        <v>0</v>
      </c>
      <c r="K60" s="505"/>
      <c r="L60" s="506">
        <f t="shared" si="0"/>
        <v>0</v>
      </c>
    </row>
    <row r="61" spans="1:12" s="500" customFormat="1" ht="25.5" customHeight="1">
      <c r="A61" s="509" t="s">
        <v>549</v>
      </c>
      <c r="B61" s="509" t="s">
        <v>550</v>
      </c>
      <c r="C61" s="509" t="s">
        <v>4</v>
      </c>
      <c r="D61" s="504" t="str">
        <f>VLOOKUP(A61,BKE!C573:H985,5,0)</f>
        <v>0</v>
      </c>
      <c r="E61" s="505"/>
      <c r="F61" s="506">
        <f t="shared" si="1"/>
        <v>0</v>
      </c>
      <c r="G61" s="507"/>
      <c r="H61" s="506">
        <f t="shared" si="1"/>
        <v>0</v>
      </c>
      <c r="I61" s="508"/>
      <c r="J61" s="506">
        <f t="shared" si="2"/>
        <v>0</v>
      </c>
      <c r="K61" s="505"/>
      <c r="L61" s="506">
        <f t="shared" si="0"/>
        <v>0</v>
      </c>
    </row>
    <row r="62" spans="1:12" s="500" customFormat="1" ht="25.5" customHeight="1">
      <c r="A62" s="501" t="s">
        <v>91</v>
      </c>
      <c r="B62" s="511" t="s">
        <v>92</v>
      </c>
      <c r="C62" s="503" t="s">
        <v>4</v>
      </c>
      <c r="D62" s="504">
        <f>VLOOKUP(A62,BKE!C574:H986,5,0)</f>
        <v>280000</v>
      </c>
      <c r="E62" s="505"/>
      <c r="F62" s="506">
        <f t="shared" si="1"/>
        <v>0</v>
      </c>
      <c r="G62" s="507"/>
      <c r="H62" s="506">
        <f t="shared" si="1"/>
        <v>0</v>
      </c>
      <c r="I62" s="508"/>
      <c r="J62" s="506">
        <f t="shared" si="2"/>
        <v>0</v>
      </c>
      <c r="K62" s="505"/>
      <c r="L62" s="506">
        <f t="shared" si="0"/>
        <v>0</v>
      </c>
    </row>
    <row r="63" spans="1:12" s="500" customFormat="1" ht="25.5" customHeight="1">
      <c r="A63" s="501" t="s">
        <v>93</v>
      </c>
      <c r="B63" s="511" t="s">
        <v>94</v>
      </c>
      <c r="C63" s="503" t="s">
        <v>4</v>
      </c>
      <c r="D63" s="504">
        <v>186674.44</v>
      </c>
      <c r="E63" s="505">
        <v>4</v>
      </c>
      <c r="F63" s="506">
        <f t="shared" si="1"/>
        <v>746697.76</v>
      </c>
      <c r="G63" s="507"/>
      <c r="H63" s="506">
        <f t="shared" si="1"/>
        <v>0</v>
      </c>
      <c r="I63" s="508"/>
      <c r="J63" s="506">
        <f t="shared" si="2"/>
        <v>0</v>
      </c>
      <c r="K63" s="505"/>
      <c r="L63" s="506">
        <f t="shared" si="0"/>
        <v>0</v>
      </c>
    </row>
    <row r="64" spans="1:12" s="500" customFormat="1" ht="25.5" customHeight="1">
      <c r="A64" s="501" t="s">
        <v>95</v>
      </c>
      <c r="B64" s="511" t="s">
        <v>1215</v>
      </c>
      <c r="C64" s="503" t="s">
        <v>4</v>
      </c>
      <c r="D64" s="504">
        <v>127158.86</v>
      </c>
      <c r="E64" s="505">
        <v>20</v>
      </c>
      <c r="F64" s="506">
        <f t="shared" si="1"/>
        <v>2543177.2000000002</v>
      </c>
      <c r="G64" s="507"/>
      <c r="H64" s="506">
        <f t="shared" si="1"/>
        <v>0</v>
      </c>
      <c r="I64" s="508"/>
      <c r="J64" s="506">
        <f t="shared" si="2"/>
        <v>0</v>
      </c>
      <c r="K64" s="505"/>
      <c r="L64" s="506">
        <f t="shared" si="0"/>
        <v>0</v>
      </c>
    </row>
    <row r="65" spans="1:12" s="500" customFormat="1" ht="25.5" customHeight="1">
      <c r="A65" s="501" t="s">
        <v>97</v>
      </c>
      <c r="B65" s="511" t="s">
        <v>1216</v>
      </c>
      <c r="C65" s="503" t="s">
        <v>99</v>
      </c>
      <c r="D65" s="504">
        <v>195000</v>
      </c>
      <c r="E65" s="505">
        <v>2</v>
      </c>
      <c r="F65" s="506">
        <f t="shared" si="1"/>
        <v>390000</v>
      </c>
      <c r="G65" s="507"/>
      <c r="H65" s="506">
        <f t="shared" si="1"/>
        <v>0</v>
      </c>
      <c r="I65" s="508"/>
      <c r="J65" s="506">
        <f t="shared" si="2"/>
        <v>0</v>
      </c>
      <c r="K65" s="505"/>
      <c r="L65" s="506">
        <f t="shared" si="0"/>
        <v>0</v>
      </c>
    </row>
    <row r="66" spans="1:12" s="500" customFormat="1" ht="25.5" customHeight="1">
      <c r="A66" s="501" t="s">
        <v>100</v>
      </c>
      <c r="B66" s="511" t="s">
        <v>101</v>
      </c>
      <c r="C66" s="503" t="s">
        <v>4</v>
      </c>
      <c r="D66" s="504">
        <f>VLOOKUP(A66,BKE!C579:H991,5,0)</f>
        <v>145263.79999999999</v>
      </c>
      <c r="E66" s="505"/>
      <c r="F66" s="506">
        <f t="shared" ref="F66:H127" si="3">E66*D66</f>
        <v>0</v>
      </c>
      <c r="G66" s="507"/>
      <c r="H66" s="506">
        <f t="shared" si="3"/>
        <v>0</v>
      </c>
      <c r="I66" s="508"/>
      <c r="J66" s="506">
        <f t="shared" ref="J66:J127" si="4">I66*D66</f>
        <v>0</v>
      </c>
      <c r="K66" s="505"/>
      <c r="L66" s="506">
        <f t="shared" si="0"/>
        <v>0</v>
      </c>
    </row>
    <row r="67" spans="1:12" s="500" customFormat="1" ht="25.5" customHeight="1">
      <c r="A67" s="501" t="s">
        <v>976</v>
      </c>
      <c r="B67" s="511" t="s">
        <v>986</v>
      </c>
      <c r="C67" s="503" t="s">
        <v>4</v>
      </c>
      <c r="D67" s="504">
        <f>VLOOKUP(A67,BKE!C580:H991,5,0)</f>
        <v>160000</v>
      </c>
      <c r="E67" s="505"/>
      <c r="F67" s="506">
        <f t="shared" si="3"/>
        <v>0</v>
      </c>
      <c r="G67" s="507"/>
      <c r="H67" s="506">
        <f t="shared" si="3"/>
        <v>0</v>
      </c>
      <c r="I67" s="508"/>
      <c r="J67" s="506">
        <f t="shared" si="4"/>
        <v>0</v>
      </c>
      <c r="K67" s="505"/>
      <c r="L67" s="506">
        <f t="shared" si="0"/>
        <v>0</v>
      </c>
    </row>
    <row r="68" spans="1:12" s="500" customFormat="1" ht="25.5" customHeight="1">
      <c r="A68" s="501" t="s">
        <v>64</v>
      </c>
      <c r="B68" s="511" t="s">
        <v>6</v>
      </c>
      <c r="C68" s="503" t="s">
        <v>4</v>
      </c>
      <c r="D68" s="504">
        <f>VLOOKUP(A68,BKE!C581:H992,5,0)</f>
        <v>85000</v>
      </c>
      <c r="E68" s="505">
        <v>25</v>
      </c>
      <c r="F68" s="506">
        <f t="shared" si="3"/>
        <v>2125000</v>
      </c>
      <c r="G68" s="507"/>
      <c r="H68" s="506">
        <f t="shared" si="3"/>
        <v>0</v>
      </c>
      <c r="I68" s="508"/>
      <c r="J68" s="506">
        <f t="shared" si="4"/>
        <v>0</v>
      </c>
      <c r="K68" s="505"/>
      <c r="L68" s="506">
        <f t="shared" si="0"/>
        <v>0</v>
      </c>
    </row>
    <row r="69" spans="1:12" s="500" customFormat="1" ht="25.5" customHeight="1">
      <c r="A69" s="501" t="s">
        <v>102</v>
      </c>
      <c r="B69" s="511" t="s">
        <v>103</v>
      </c>
      <c r="C69" s="503" t="s">
        <v>4</v>
      </c>
      <c r="D69" s="504">
        <f>VLOOKUP(A69,BKE!C584:H995,5,0)</f>
        <v>57272.76</v>
      </c>
      <c r="E69" s="505"/>
      <c r="F69" s="506">
        <f t="shared" si="3"/>
        <v>0</v>
      </c>
      <c r="G69" s="507"/>
      <c r="H69" s="506">
        <f t="shared" si="3"/>
        <v>0</v>
      </c>
      <c r="I69" s="508"/>
      <c r="J69" s="506">
        <f t="shared" si="4"/>
        <v>0</v>
      </c>
      <c r="K69" s="505"/>
      <c r="L69" s="506">
        <f t="shared" ref="L69:L132" si="5">K69*D69</f>
        <v>0</v>
      </c>
    </row>
    <row r="70" spans="1:12" s="500" customFormat="1" ht="25.5" customHeight="1">
      <c r="A70" s="501" t="s">
        <v>104</v>
      </c>
      <c r="B70" s="511" t="s">
        <v>7</v>
      </c>
      <c r="C70" s="503" t="s">
        <v>4</v>
      </c>
      <c r="D70" s="504">
        <v>30041.8</v>
      </c>
      <c r="E70" s="505">
        <v>2</v>
      </c>
      <c r="F70" s="506">
        <f t="shared" si="3"/>
        <v>60083.6</v>
      </c>
      <c r="G70" s="507"/>
      <c r="H70" s="506">
        <f t="shared" si="3"/>
        <v>0</v>
      </c>
      <c r="I70" s="508"/>
      <c r="J70" s="506">
        <f t="shared" si="4"/>
        <v>0</v>
      </c>
      <c r="K70" s="505"/>
      <c r="L70" s="506">
        <f t="shared" si="5"/>
        <v>0</v>
      </c>
    </row>
    <row r="71" spans="1:12" s="500" customFormat="1" ht="25.5" customHeight="1">
      <c r="A71" s="509" t="s">
        <v>772</v>
      </c>
      <c r="B71" s="509" t="s">
        <v>164</v>
      </c>
      <c r="C71" s="509" t="s">
        <v>48</v>
      </c>
      <c r="D71" s="504">
        <f>VLOOKUP(A71,BKE!C586:H997,5,0)</f>
        <v>75893.90857142859</v>
      </c>
      <c r="E71" s="505"/>
      <c r="F71" s="506">
        <f t="shared" si="3"/>
        <v>0</v>
      </c>
      <c r="G71" s="507"/>
      <c r="H71" s="506">
        <f t="shared" si="3"/>
        <v>0</v>
      </c>
      <c r="I71" s="508"/>
      <c r="J71" s="506">
        <f t="shared" si="4"/>
        <v>0</v>
      </c>
      <c r="K71" s="505"/>
      <c r="L71" s="506">
        <f t="shared" si="5"/>
        <v>0</v>
      </c>
    </row>
    <row r="72" spans="1:12" s="500" customFormat="1" ht="25.5" customHeight="1">
      <c r="A72" s="509" t="s">
        <v>773</v>
      </c>
      <c r="B72" s="509" t="s">
        <v>160</v>
      </c>
      <c r="C72" s="509" t="s">
        <v>48</v>
      </c>
      <c r="D72" s="504">
        <f>VLOOKUP(A72,BKE!C587:H998,5,0)</f>
        <v>59252.09</v>
      </c>
      <c r="E72" s="505"/>
      <c r="F72" s="506">
        <f t="shared" si="3"/>
        <v>0</v>
      </c>
      <c r="G72" s="507"/>
      <c r="H72" s="506">
        <f t="shared" si="3"/>
        <v>0</v>
      </c>
      <c r="I72" s="508"/>
      <c r="J72" s="506">
        <f t="shared" si="4"/>
        <v>0</v>
      </c>
      <c r="K72" s="505"/>
      <c r="L72" s="506">
        <f t="shared" si="5"/>
        <v>0</v>
      </c>
    </row>
    <row r="73" spans="1:12" s="500" customFormat="1" ht="25.5" customHeight="1">
      <c r="A73" s="509" t="s">
        <v>882</v>
      </c>
      <c r="B73" s="509" t="s">
        <v>883</v>
      </c>
      <c r="C73" s="509" t="s">
        <v>115</v>
      </c>
      <c r="D73" s="504">
        <f>VLOOKUP(A73,BKE!C588:H999,5,0)</f>
        <v>195000</v>
      </c>
      <c r="E73" s="505"/>
      <c r="F73" s="506">
        <f t="shared" si="3"/>
        <v>0</v>
      </c>
      <c r="G73" s="507"/>
      <c r="H73" s="506">
        <f t="shared" si="3"/>
        <v>0</v>
      </c>
      <c r="I73" s="508"/>
      <c r="J73" s="506">
        <f t="shared" si="4"/>
        <v>0</v>
      </c>
      <c r="K73" s="505"/>
      <c r="L73" s="506">
        <f t="shared" si="5"/>
        <v>0</v>
      </c>
    </row>
    <row r="74" spans="1:12" s="500" customFormat="1" ht="25.5" customHeight="1">
      <c r="A74" s="509" t="s">
        <v>775</v>
      </c>
      <c r="B74" s="509" t="s">
        <v>165</v>
      </c>
      <c r="C74" s="509" t="s">
        <v>48</v>
      </c>
      <c r="D74" s="504">
        <v>34500</v>
      </c>
      <c r="E74" s="505"/>
      <c r="F74" s="506">
        <f t="shared" si="3"/>
        <v>0</v>
      </c>
      <c r="G74" s="507"/>
      <c r="H74" s="506">
        <f t="shared" si="3"/>
        <v>0</v>
      </c>
      <c r="I74" s="508"/>
      <c r="J74" s="506">
        <f t="shared" si="4"/>
        <v>0</v>
      </c>
      <c r="K74" s="505"/>
      <c r="L74" s="506">
        <f t="shared" si="5"/>
        <v>0</v>
      </c>
    </row>
    <row r="75" spans="1:12" s="500" customFormat="1" ht="25.5" customHeight="1">
      <c r="A75" s="501" t="s">
        <v>71</v>
      </c>
      <c r="B75" s="511" t="s">
        <v>72</v>
      </c>
      <c r="C75" s="503" t="s">
        <v>48</v>
      </c>
      <c r="D75" s="504" t="str">
        <f>VLOOKUP(A75,BKE!C590:H1001,5,0)</f>
        <v>0</v>
      </c>
      <c r="E75" s="505"/>
      <c r="F75" s="506">
        <f t="shared" si="3"/>
        <v>0</v>
      </c>
      <c r="G75" s="507"/>
      <c r="H75" s="506">
        <f t="shared" si="3"/>
        <v>0</v>
      </c>
      <c r="I75" s="508"/>
      <c r="J75" s="506">
        <f t="shared" si="4"/>
        <v>0</v>
      </c>
      <c r="K75" s="505"/>
      <c r="L75" s="506">
        <f t="shared" si="5"/>
        <v>0</v>
      </c>
    </row>
    <row r="76" spans="1:12" s="500" customFormat="1" ht="25.5" customHeight="1">
      <c r="A76" s="509" t="s">
        <v>776</v>
      </c>
      <c r="B76" s="509" t="s">
        <v>166</v>
      </c>
      <c r="C76" s="509" t="s">
        <v>76</v>
      </c>
      <c r="D76" s="504">
        <f>VLOOKUP(A76,BKE!C591:H1002,5,0)</f>
        <v>37000</v>
      </c>
      <c r="E76" s="505"/>
      <c r="F76" s="506">
        <f t="shared" si="3"/>
        <v>0</v>
      </c>
      <c r="G76" s="507"/>
      <c r="H76" s="506">
        <f t="shared" si="3"/>
        <v>0</v>
      </c>
      <c r="I76" s="508"/>
      <c r="J76" s="506">
        <f t="shared" si="4"/>
        <v>0</v>
      </c>
      <c r="K76" s="505"/>
      <c r="L76" s="506">
        <f t="shared" si="5"/>
        <v>0</v>
      </c>
    </row>
    <row r="77" spans="1:12" s="500" customFormat="1" ht="25.5" customHeight="1">
      <c r="A77" s="509" t="s">
        <v>777</v>
      </c>
      <c r="B77" s="509" t="s">
        <v>168</v>
      </c>
      <c r="C77" s="509" t="s">
        <v>26</v>
      </c>
      <c r="D77" s="504">
        <f>VLOOKUP(A77,[1]BKE!C507:H898,5,0)</f>
        <v>23400</v>
      </c>
      <c r="E77" s="505"/>
      <c r="F77" s="506">
        <f t="shared" si="3"/>
        <v>0</v>
      </c>
      <c r="G77" s="507"/>
      <c r="H77" s="506">
        <f t="shared" si="3"/>
        <v>0</v>
      </c>
      <c r="I77" s="508"/>
      <c r="J77" s="506">
        <f t="shared" si="4"/>
        <v>0</v>
      </c>
      <c r="K77" s="505"/>
      <c r="L77" s="506">
        <f t="shared" si="5"/>
        <v>0</v>
      </c>
    </row>
    <row r="78" spans="1:12" s="500" customFormat="1" ht="25.5" customHeight="1">
      <c r="A78" s="509" t="s">
        <v>778</v>
      </c>
      <c r="B78" s="509" t="s">
        <v>187</v>
      </c>
      <c r="C78" s="509" t="s">
        <v>76</v>
      </c>
      <c r="D78" s="504" t="str">
        <f>VLOOKUP(A78,BKE!C593:H1004,5,0)</f>
        <v>0</v>
      </c>
      <c r="E78" s="505"/>
      <c r="F78" s="506">
        <f t="shared" si="3"/>
        <v>0</v>
      </c>
      <c r="G78" s="507"/>
      <c r="H78" s="506">
        <f t="shared" si="3"/>
        <v>0</v>
      </c>
      <c r="I78" s="508"/>
      <c r="J78" s="506">
        <f t="shared" si="4"/>
        <v>0</v>
      </c>
      <c r="K78" s="505"/>
      <c r="L78" s="506">
        <f t="shared" si="5"/>
        <v>0</v>
      </c>
    </row>
    <row r="79" spans="1:12" s="500" customFormat="1" ht="25.5" customHeight="1">
      <c r="A79" s="501" t="s">
        <v>73</v>
      </c>
      <c r="B79" s="511" t="s">
        <v>74</v>
      </c>
      <c r="C79" s="503" t="s">
        <v>4</v>
      </c>
      <c r="D79" s="504" t="str">
        <f>VLOOKUP(A79,BKE!C594:H1005,5,0)</f>
        <v>0</v>
      </c>
      <c r="E79" s="505"/>
      <c r="F79" s="506">
        <f t="shared" si="3"/>
        <v>0</v>
      </c>
      <c r="G79" s="507"/>
      <c r="H79" s="506">
        <f t="shared" si="3"/>
        <v>0</v>
      </c>
      <c r="I79" s="508"/>
      <c r="J79" s="506">
        <f t="shared" si="4"/>
        <v>0</v>
      </c>
      <c r="K79" s="505"/>
      <c r="L79" s="506">
        <f t="shared" si="5"/>
        <v>0</v>
      </c>
    </row>
    <row r="80" spans="1:12" s="500" customFormat="1" ht="25.5" customHeight="1">
      <c r="A80" s="501" t="s">
        <v>886</v>
      </c>
      <c r="B80" s="512" t="s">
        <v>888</v>
      </c>
      <c r="C80" s="503" t="s">
        <v>4</v>
      </c>
      <c r="D80" s="504">
        <f>VLOOKUP(A80,BKE!C595:H1006,5,0)</f>
        <v>265000</v>
      </c>
      <c r="E80" s="505"/>
      <c r="F80" s="506">
        <f t="shared" si="3"/>
        <v>0</v>
      </c>
      <c r="G80" s="507"/>
      <c r="H80" s="506">
        <f t="shared" si="3"/>
        <v>0</v>
      </c>
      <c r="I80" s="508"/>
      <c r="J80" s="506">
        <f t="shared" si="4"/>
        <v>0</v>
      </c>
      <c r="K80" s="505"/>
      <c r="L80" s="506">
        <f t="shared" si="5"/>
        <v>0</v>
      </c>
    </row>
    <row r="81" spans="1:12" s="500" customFormat="1" ht="25.5" customHeight="1">
      <c r="A81" s="509" t="s">
        <v>779</v>
      </c>
      <c r="B81" s="509" t="s">
        <v>195</v>
      </c>
      <c r="C81" s="509" t="s">
        <v>75</v>
      </c>
      <c r="D81" s="504" t="str">
        <f>VLOOKUP(A81,BKE!C596:H1007,5,0)</f>
        <v>0</v>
      </c>
      <c r="E81" s="505"/>
      <c r="F81" s="506">
        <f t="shared" si="3"/>
        <v>0</v>
      </c>
      <c r="G81" s="507"/>
      <c r="H81" s="506">
        <f t="shared" si="3"/>
        <v>0</v>
      </c>
      <c r="I81" s="508"/>
      <c r="J81" s="506">
        <f t="shared" si="4"/>
        <v>0</v>
      </c>
      <c r="K81" s="505"/>
      <c r="L81" s="506">
        <f t="shared" si="5"/>
        <v>0</v>
      </c>
    </row>
    <row r="82" spans="1:12" s="500" customFormat="1" ht="25.5" customHeight="1">
      <c r="A82" s="501" t="s">
        <v>113</v>
      </c>
      <c r="B82" s="511" t="s">
        <v>114</v>
      </c>
      <c r="C82" s="503" t="s">
        <v>115</v>
      </c>
      <c r="D82" s="504">
        <f>VLOOKUP(A82,BKE!C597:H1008,5,0)</f>
        <v>481.82</v>
      </c>
      <c r="E82" s="505"/>
      <c r="F82" s="506">
        <f t="shared" si="3"/>
        <v>0</v>
      </c>
      <c r="G82" s="507"/>
      <c r="H82" s="506">
        <f t="shared" si="3"/>
        <v>0</v>
      </c>
      <c r="I82" s="508"/>
      <c r="J82" s="506">
        <f t="shared" si="4"/>
        <v>0</v>
      </c>
      <c r="K82" s="505"/>
      <c r="L82" s="506">
        <f t="shared" si="5"/>
        <v>0</v>
      </c>
    </row>
    <row r="83" spans="1:12" s="500" customFormat="1" ht="25.5" customHeight="1">
      <c r="A83" s="509" t="s">
        <v>780</v>
      </c>
      <c r="B83" s="509" t="s">
        <v>197</v>
      </c>
      <c r="C83" s="509" t="s">
        <v>75</v>
      </c>
      <c r="D83" s="504" t="str">
        <f>VLOOKUP(A83,BKE!C598:H1009,5,0)</f>
        <v>0</v>
      </c>
      <c r="E83" s="505"/>
      <c r="F83" s="506">
        <f t="shared" si="3"/>
        <v>0</v>
      </c>
      <c r="G83" s="507"/>
      <c r="H83" s="506">
        <f t="shared" si="3"/>
        <v>0</v>
      </c>
      <c r="I83" s="508"/>
      <c r="J83" s="506">
        <f t="shared" si="4"/>
        <v>0</v>
      </c>
      <c r="K83" s="505"/>
      <c r="L83" s="506">
        <f t="shared" si="5"/>
        <v>0</v>
      </c>
    </row>
    <row r="84" spans="1:12" s="500" customFormat="1" ht="25.5" customHeight="1">
      <c r="A84" s="509" t="s">
        <v>781</v>
      </c>
      <c r="B84" s="509" t="s">
        <v>198</v>
      </c>
      <c r="C84" s="509" t="s">
        <v>75</v>
      </c>
      <c r="D84" s="504" t="str">
        <f>VLOOKUP(A84,BKE!C599:H1010,5,0)</f>
        <v>0</v>
      </c>
      <c r="E84" s="505"/>
      <c r="F84" s="506">
        <f t="shared" si="3"/>
        <v>0</v>
      </c>
      <c r="G84" s="507"/>
      <c r="H84" s="506">
        <f t="shared" si="3"/>
        <v>0</v>
      </c>
      <c r="I84" s="508"/>
      <c r="J84" s="506">
        <f t="shared" si="4"/>
        <v>0</v>
      </c>
      <c r="K84" s="505"/>
      <c r="L84" s="506">
        <f t="shared" si="5"/>
        <v>0</v>
      </c>
    </row>
    <row r="85" spans="1:12" s="500" customFormat="1" ht="25.5" customHeight="1">
      <c r="A85" s="509" t="s">
        <v>782</v>
      </c>
      <c r="B85" s="509" t="s">
        <v>167</v>
      </c>
      <c r="C85" s="509" t="s">
        <v>75</v>
      </c>
      <c r="D85" s="504"/>
      <c r="E85" s="505"/>
      <c r="F85" s="506">
        <f t="shared" si="3"/>
        <v>0</v>
      </c>
      <c r="G85" s="507"/>
      <c r="H85" s="506">
        <f t="shared" si="3"/>
        <v>0</v>
      </c>
      <c r="I85" s="508"/>
      <c r="J85" s="506">
        <f t="shared" si="4"/>
        <v>0</v>
      </c>
      <c r="K85" s="505"/>
      <c r="L85" s="506">
        <f t="shared" si="5"/>
        <v>0</v>
      </c>
    </row>
    <row r="86" spans="1:12" s="500" customFormat="1" ht="25.5" customHeight="1">
      <c r="A86" s="509" t="s">
        <v>783</v>
      </c>
      <c r="B86" s="509" t="s">
        <v>161</v>
      </c>
      <c r="C86" s="509" t="s">
        <v>75</v>
      </c>
      <c r="D86" s="504">
        <v>130000</v>
      </c>
      <c r="E86" s="505"/>
      <c r="F86" s="506">
        <f t="shared" si="3"/>
        <v>0</v>
      </c>
      <c r="G86" s="507"/>
      <c r="H86" s="506">
        <f t="shared" si="3"/>
        <v>0</v>
      </c>
      <c r="I86" s="508"/>
      <c r="J86" s="506">
        <f t="shared" si="4"/>
        <v>0</v>
      </c>
      <c r="K86" s="505"/>
      <c r="L86" s="506">
        <f t="shared" si="5"/>
        <v>0</v>
      </c>
    </row>
    <row r="87" spans="1:12" s="500" customFormat="1" ht="25.5" customHeight="1">
      <c r="A87" s="501" t="s">
        <v>111</v>
      </c>
      <c r="B87" s="511" t="s">
        <v>112</v>
      </c>
      <c r="C87" s="503" t="s">
        <v>75</v>
      </c>
      <c r="D87" s="504" t="str">
        <f>VLOOKUP(A87,BKE!C602:H1013,5,0)</f>
        <v>0</v>
      </c>
      <c r="E87" s="505"/>
      <c r="F87" s="506">
        <f t="shared" si="3"/>
        <v>0</v>
      </c>
      <c r="G87" s="507"/>
      <c r="H87" s="506">
        <f t="shared" si="3"/>
        <v>0</v>
      </c>
      <c r="I87" s="508"/>
      <c r="J87" s="506">
        <f t="shared" si="4"/>
        <v>0</v>
      </c>
      <c r="K87" s="505"/>
      <c r="L87" s="506">
        <f t="shared" si="5"/>
        <v>0</v>
      </c>
    </row>
    <row r="88" spans="1:12" s="500" customFormat="1" ht="25.5" customHeight="1">
      <c r="A88" s="509" t="s">
        <v>573</v>
      </c>
      <c r="B88" s="511" t="s">
        <v>162</v>
      </c>
      <c r="C88" s="503" t="s">
        <v>75</v>
      </c>
      <c r="D88" s="504">
        <v>130000</v>
      </c>
      <c r="E88" s="505"/>
      <c r="F88" s="506">
        <f t="shared" si="3"/>
        <v>0</v>
      </c>
      <c r="G88" s="507"/>
      <c r="H88" s="506">
        <f t="shared" si="3"/>
        <v>0</v>
      </c>
      <c r="I88" s="508"/>
      <c r="J88" s="506">
        <f t="shared" si="4"/>
        <v>0</v>
      </c>
      <c r="K88" s="505"/>
      <c r="L88" s="506">
        <f t="shared" si="5"/>
        <v>0</v>
      </c>
    </row>
    <row r="89" spans="1:12" s="500" customFormat="1" ht="25.5" customHeight="1">
      <c r="A89" s="509" t="s">
        <v>774</v>
      </c>
      <c r="B89" s="509" t="s">
        <v>196</v>
      </c>
      <c r="C89" s="509" t="s">
        <v>48</v>
      </c>
      <c r="D89" s="504">
        <f>VLOOKUP(A89,BKE!C604:H1015,5,0)</f>
        <v>33000</v>
      </c>
      <c r="E89" s="505"/>
      <c r="F89" s="506">
        <f t="shared" si="3"/>
        <v>0</v>
      </c>
      <c r="G89" s="507"/>
      <c r="H89" s="506">
        <f t="shared" si="3"/>
        <v>0</v>
      </c>
      <c r="I89" s="508"/>
      <c r="J89" s="506">
        <f t="shared" si="4"/>
        <v>0</v>
      </c>
      <c r="K89" s="505"/>
      <c r="L89" s="506">
        <f t="shared" si="5"/>
        <v>0</v>
      </c>
    </row>
    <row r="90" spans="1:12" s="500" customFormat="1" ht="25.5" customHeight="1">
      <c r="A90" s="501" t="s">
        <v>109</v>
      </c>
      <c r="B90" s="511" t="s">
        <v>110</v>
      </c>
      <c r="C90" s="503" t="s">
        <v>48</v>
      </c>
      <c r="D90" s="504">
        <f>VLOOKUP(A90,BKE!C605:H1016,5,0)</f>
        <v>62191.9</v>
      </c>
      <c r="E90" s="505"/>
      <c r="F90" s="506">
        <f t="shared" si="3"/>
        <v>0</v>
      </c>
      <c r="G90" s="507"/>
      <c r="H90" s="506">
        <f t="shared" si="3"/>
        <v>0</v>
      </c>
      <c r="I90" s="508"/>
      <c r="J90" s="506">
        <f t="shared" si="4"/>
        <v>0</v>
      </c>
      <c r="K90" s="505"/>
      <c r="L90" s="506">
        <f t="shared" si="5"/>
        <v>0</v>
      </c>
    </row>
    <row r="91" spans="1:12" s="500" customFormat="1" ht="25.5" customHeight="1">
      <c r="A91" s="509" t="s">
        <v>784</v>
      </c>
      <c r="B91" s="509" t="s">
        <v>169</v>
      </c>
      <c r="C91" s="509" t="s">
        <v>75</v>
      </c>
      <c r="D91" s="504" t="str">
        <f>VLOOKUP(A91,BKE!C606:H1017,5,0)</f>
        <v>0</v>
      </c>
      <c r="E91" s="505"/>
      <c r="F91" s="506">
        <f t="shared" si="3"/>
        <v>0</v>
      </c>
      <c r="G91" s="507"/>
      <c r="H91" s="506">
        <f t="shared" si="3"/>
        <v>0</v>
      </c>
      <c r="I91" s="508"/>
      <c r="J91" s="506">
        <f t="shared" si="4"/>
        <v>0</v>
      </c>
      <c r="K91" s="505"/>
      <c r="L91" s="506">
        <f t="shared" si="5"/>
        <v>0</v>
      </c>
    </row>
    <row r="92" spans="1:12" s="500" customFormat="1" ht="25.5" customHeight="1">
      <c r="A92" s="509" t="s">
        <v>785</v>
      </c>
      <c r="B92" s="509" t="s">
        <v>163</v>
      </c>
      <c r="C92" s="509" t="s">
        <v>75</v>
      </c>
      <c r="D92" s="504">
        <v>130000</v>
      </c>
      <c r="E92" s="505"/>
      <c r="F92" s="506">
        <f t="shared" si="3"/>
        <v>0</v>
      </c>
      <c r="G92" s="507"/>
      <c r="H92" s="506">
        <f t="shared" si="3"/>
        <v>0</v>
      </c>
      <c r="I92" s="508"/>
      <c r="J92" s="506">
        <f t="shared" si="4"/>
        <v>0</v>
      </c>
      <c r="K92" s="505"/>
      <c r="L92" s="506">
        <f t="shared" si="5"/>
        <v>0</v>
      </c>
    </row>
    <row r="93" spans="1:12" s="500" customFormat="1" ht="25.5" customHeight="1">
      <c r="A93" s="509" t="s">
        <v>786</v>
      </c>
      <c r="B93" s="509" t="s">
        <v>186</v>
      </c>
      <c r="C93" s="509" t="s">
        <v>75</v>
      </c>
      <c r="D93" s="504">
        <v>130000</v>
      </c>
      <c r="E93" s="505"/>
      <c r="F93" s="506">
        <f t="shared" si="3"/>
        <v>0</v>
      </c>
      <c r="G93" s="507"/>
      <c r="H93" s="506">
        <f t="shared" si="3"/>
        <v>0</v>
      </c>
      <c r="I93" s="508"/>
      <c r="J93" s="506">
        <f t="shared" si="4"/>
        <v>0</v>
      </c>
      <c r="K93" s="505"/>
      <c r="L93" s="506">
        <f t="shared" si="5"/>
        <v>0</v>
      </c>
    </row>
    <row r="94" spans="1:12" s="500" customFormat="1" ht="25.5" customHeight="1">
      <c r="A94" s="501" t="s">
        <v>881</v>
      </c>
      <c r="B94" s="511" t="s">
        <v>891</v>
      </c>
      <c r="C94" s="503" t="s">
        <v>4</v>
      </c>
      <c r="D94" s="504">
        <v>130000</v>
      </c>
      <c r="E94" s="505"/>
      <c r="F94" s="506">
        <f t="shared" si="3"/>
        <v>0</v>
      </c>
      <c r="G94" s="507"/>
      <c r="H94" s="506">
        <f t="shared" si="3"/>
        <v>0</v>
      </c>
      <c r="I94" s="508"/>
      <c r="J94" s="506">
        <f t="shared" si="4"/>
        <v>0</v>
      </c>
      <c r="K94" s="505"/>
      <c r="L94" s="506">
        <f t="shared" si="5"/>
        <v>0</v>
      </c>
    </row>
    <row r="95" spans="1:12" s="500" customFormat="1" ht="25.5" customHeight="1">
      <c r="A95" s="501" t="s">
        <v>848</v>
      </c>
      <c r="B95" s="511" t="s">
        <v>849</v>
      </c>
      <c r="C95" s="503" t="s">
        <v>75</v>
      </c>
      <c r="D95" s="504">
        <v>130000</v>
      </c>
      <c r="E95" s="505"/>
      <c r="F95" s="506">
        <f t="shared" si="3"/>
        <v>0</v>
      </c>
      <c r="G95" s="507"/>
      <c r="H95" s="506">
        <f t="shared" si="3"/>
        <v>0</v>
      </c>
      <c r="I95" s="508"/>
      <c r="J95" s="506">
        <f t="shared" si="4"/>
        <v>0</v>
      </c>
      <c r="K95" s="505"/>
      <c r="L95" s="506">
        <f t="shared" si="5"/>
        <v>0</v>
      </c>
    </row>
    <row r="96" spans="1:12" s="500" customFormat="1" ht="25.5" customHeight="1">
      <c r="A96" s="501" t="s">
        <v>107</v>
      </c>
      <c r="B96" s="511" t="s">
        <v>108</v>
      </c>
      <c r="C96" s="503" t="s">
        <v>48</v>
      </c>
      <c r="D96" s="504">
        <f>VLOOKUP(A96,BKE!C611:H1022,5,0)</f>
        <v>13635.319166666666</v>
      </c>
      <c r="E96" s="505"/>
      <c r="F96" s="506">
        <f t="shared" si="3"/>
        <v>0</v>
      </c>
      <c r="G96" s="507"/>
      <c r="H96" s="506">
        <f t="shared" si="3"/>
        <v>0</v>
      </c>
      <c r="I96" s="508"/>
      <c r="J96" s="506">
        <f t="shared" si="4"/>
        <v>0</v>
      </c>
      <c r="K96" s="505"/>
      <c r="L96" s="506">
        <f t="shared" si="5"/>
        <v>0</v>
      </c>
    </row>
    <row r="97" spans="1:12" s="500" customFormat="1" ht="25.5" customHeight="1">
      <c r="A97" s="501" t="s">
        <v>977</v>
      </c>
      <c r="B97" s="511" t="s">
        <v>987</v>
      </c>
      <c r="C97" s="503" t="s">
        <v>4</v>
      </c>
      <c r="D97" s="504" t="str">
        <f>VLOOKUP(A97,BKE!C612:H1022,5,0)</f>
        <v>0</v>
      </c>
      <c r="E97" s="505"/>
      <c r="F97" s="506">
        <f t="shared" si="3"/>
        <v>0</v>
      </c>
      <c r="G97" s="507"/>
      <c r="H97" s="506">
        <f t="shared" si="3"/>
        <v>0</v>
      </c>
      <c r="I97" s="508"/>
      <c r="J97" s="506">
        <f t="shared" si="4"/>
        <v>0</v>
      </c>
      <c r="K97" s="505"/>
      <c r="L97" s="506">
        <f t="shared" si="5"/>
        <v>0</v>
      </c>
    </row>
    <row r="98" spans="1:12" s="500" customFormat="1" ht="25.5" customHeight="1">
      <c r="A98" s="509" t="s">
        <v>771</v>
      </c>
      <c r="B98" s="509" t="s">
        <v>159</v>
      </c>
      <c r="C98" s="509" t="s">
        <v>26</v>
      </c>
      <c r="D98" s="504">
        <f>VLOOKUP(A98,BKE!C613:H1023,5,0)</f>
        <v>47600</v>
      </c>
      <c r="E98" s="505"/>
      <c r="F98" s="506">
        <f t="shared" si="3"/>
        <v>0</v>
      </c>
      <c r="G98" s="507"/>
      <c r="H98" s="506">
        <f t="shared" si="3"/>
        <v>0</v>
      </c>
      <c r="I98" s="508"/>
      <c r="J98" s="506">
        <f t="shared" si="4"/>
        <v>0</v>
      </c>
      <c r="K98" s="505"/>
      <c r="L98" s="506">
        <f t="shared" si="5"/>
        <v>0</v>
      </c>
    </row>
    <row r="99" spans="1:12" s="500" customFormat="1" ht="25.5" customHeight="1">
      <c r="A99" s="501" t="s">
        <v>118</v>
      </c>
      <c r="B99" s="511" t="s">
        <v>119</v>
      </c>
      <c r="C99" s="503" t="s">
        <v>26</v>
      </c>
      <c r="D99" s="504">
        <f>VLOOKUP(A99,BKE!C614:H1024,5,0)</f>
        <v>20239.96</v>
      </c>
      <c r="E99" s="505"/>
      <c r="F99" s="506">
        <f t="shared" si="3"/>
        <v>0</v>
      </c>
      <c r="G99" s="507"/>
      <c r="H99" s="506">
        <f t="shared" si="3"/>
        <v>0</v>
      </c>
      <c r="I99" s="508"/>
      <c r="J99" s="506">
        <f t="shared" si="4"/>
        <v>0</v>
      </c>
      <c r="K99" s="505"/>
      <c r="L99" s="506">
        <f t="shared" si="5"/>
        <v>0</v>
      </c>
    </row>
    <row r="100" spans="1:12" s="500" customFormat="1" ht="25.5" customHeight="1">
      <c r="A100" s="501" t="s">
        <v>887</v>
      </c>
      <c r="B100" s="511" t="s">
        <v>120</v>
      </c>
      <c r="C100" s="503" t="s">
        <v>26</v>
      </c>
      <c r="D100" s="504">
        <v>90000</v>
      </c>
      <c r="E100" s="505"/>
      <c r="F100" s="506">
        <f t="shared" si="3"/>
        <v>0</v>
      </c>
      <c r="G100" s="507"/>
      <c r="H100" s="506">
        <f t="shared" si="3"/>
        <v>0</v>
      </c>
      <c r="I100" s="508"/>
      <c r="J100" s="506">
        <f t="shared" si="4"/>
        <v>0</v>
      </c>
      <c r="K100" s="505"/>
      <c r="L100" s="506">
        <f t="shared" si="5"/>
        <v>0</v>
      </c>
    </row>
    <row r="101" spans="1:12" s="500" customFormat="1" ht="25.5" customHeight="1">
      <c r="A101" s="512"/>
      <c r="B101" s="512"/>
      <c r="C101" s="503" t="s">
        <v>4</v>
      </c>
      <c r="D101" s="504"/>
      <c r="E101" s="505"/>
      <c r="F101" s="506">
        <f t="shared" si="3"/>
        <v>0</v>
      </c>
      <c r="G101" s="507"/>
      <c r="H101" s="506">
        <f t="shared" si="3"/>
        <v>0</v>
      </c>
      <c r="I101" s="508"/>
      <c r="J101" s="506">
        <f t="shared" si="4"/>
        <v>0</v>
      </c>
      <c r="K101" s="505"/>
      <c r="L101" s="506">
        <f t="shared" si="5"/>
        <v>0</v>
      </c>
    </row>
    <row r="102" spans="1:12" s="500" customFormat="1" ht="25.5" customHeight="1">
      <c r="A102" s="501" t="s">
        <v>39</v>
      </c>
      <c r="B102" s="511" t="s">
        <v>40</v>
      </c>
      <c r="C102" s="503" t="s">
        <v>4</v>
      </c>
      <c r="D102" s="504" t="str">
        <f>VLOOKUP(A102,BKE!C617:H1027,5,0)</f>
        <v>0</v>
      </c>
      <c r="E102" s="505"/>
      <c r="F102" s="506">
        <f t="shared" si="3"/>
        <v>0</v>
      </c>
      <c r="G102" s="507"/>
      <c r="H102" s="506">
        <f t="shared" si="3"/>
        <v>0</v>
      </c>
      <c r="I102" s="508"/>
      <c r="J102" s="506">
        <f t="shared" si="4"/>
        <v>0</v>
      </c>
      <c r="K102" s="505"/>
      <c r="L102" s="506">
        <f t="shared" si="5"/>
        <v>0</v>
      </c>
    </row>
    <row r="103" spans="1:12" s="500" customFormat="1" ht="25.5" customHeight="1">
      <c r="A103" s="501" t="s">
        <v>60</v>
      </c>
      <c r="B103" s="511" t="s">
        <v>61</v>
      </c>
      <c r="C103" s="503" t="s">
        <v>4</v>
      </c>
      <c r="D103" s="504">
        <f>VLOOKUP(A103,BKE!C618:H1028,5,0)</f>
        <v>12499.995000000001</v>
      </c>
      <c r="E103" s="505"/>
      <c r="F103" s="506">
        <f t="shared" si="3"/>
        <v>0</v>
      </c>
      <c r="G103" s="507"/>
      <c r="H103" s="506">
        <f t="shared" si="3"/>
        <v>0</v>
      </c>
      <c r="I103" s="508"/>
      <c r="J103" s="506">
        <f t="shared" si="4"/>
        <v>0</v>
      </c>
      <c r="K103" s="505"/>
      <c r="L103" s="506">
        <f t="shared" si="5"/>
        <v>0</v>
      </c>
    </row>
    <row r="104" spans="1:12" s="500" customFormat="1" ht="25.5" customHeight="1">
      <c r="A104" s="501" t="s">
        <v>62</v>
      </c>
      <c r="B104" s="511" t="s">
        <v>63</v>
      </c>
      <c r="C104" s="503" t="s">
        <v>4</v>
      </c>
      <c r="D104" s="504">
        <f>VLOOKUP(A104,BKE!C619:H1029,5,0)</f>
        <v>26000</v>
      </c>
      <c r="E104" s="505"/>
      <c r="F104" s="506">
        <f t="shared" si="3"/>
        <v>0</v>
      </c>
      <c r="G104" s="507"/>
      <c r="H104" s="506">
        <f t="shared" si="3"/>
        <v>0</v>
      </c>
      <c r="I104" s="508"/>
      <c r="J104" s="506">
        <f t="shared" si="4"/>
        <v>0</v>
      </c>
      <c r="K104" s="505"/>
      <c r="L104" s="506">
        <f t="shared" si="5"/>
        <v>0</v>
      </c>
    </row>
    <row r="105" spans="1:12" s="500" customFormat="1" ht="25.5" customHeight="1">
      <c r="A105" s="501" t="s">
        <v>59</v>
      </c>
      <c r="B105" s="511" t="s">
        <v>15</v>
      </c>
      <c r="C105" s="503" t="s">
        <v>4</v>
      </c>
      <c r="D105" s="504">
        <f>VLOOKUP(A105,BKE!C620:H1030,5,0)</f>
        <v>80596.160000000003</v>
      </c>
      <c r="E105" s="505"/>
      <c r="F105" s="506">
        <f t="shared" si="3"/>
        <v>0</v>
      </c>
      <c r="G105" s="507"/>
      <c r="H105" s="506">
        <f t="shared" si="3"/>
        <v>0</v>
      </c>
      <c r="I105" s="508"/>
      <c r="J105" s="506">
        <f t="shared" si="4"/>
        <v>0</v>
      </c>
      <c r="K105" s="505"/>
      <c r="L105" s="506">
        <f t="shared" si="5"/>
        <v>0</v>
      </c>
    </row>
    <row r="106" spans="1:12" s="500" customFormat="1" ht="25.5" customHeight="1">
      <c r="A106" s="510" t="s">
        <v>787</v>
      </c>
      <c r="B106" s="510" t="s">
        <v>32</v>
      </c>
      <c r="C106" s="510" t="s">
        <v>4</v>
      </c>
      <c r="D106" s="504"/>
      <c r="E106" s="505"/>
      <c r="F106" s="506">
        <f t="shared" si="3"/>
        <v>0</v>
      </c>
      <c r="G106" s="507"/>
      <c r="H106" s="506">
        <f t="shared" si="3"/>
        <v>0</v>
      </c>
      <c r="I106" s="508"/>
      <c r="J106" s="506">
        <f t="shared" si="4"/>
        <v>0</v>
      </c>
      <c r="K106" s="505"/>
      <c r="L106" s="506">
        <f t="shared" si="5"/>
        <v>0</v>
      </c>
    </row>
    <row r="107" spans="1:12" s="500" customFormat="1" ht="25.5" customHeight="1">
      <c r="A107" s="509" t="s">
        <v>788</v>
      </c>
      <c r="B107" s="509" t="s">
        <v>155</v>
      </c>
      <c r="C107" s="509" t="s">
        <v>4</v>
      </c>
      <c r="D107" s="504">
        <v>40629</v>
      </c>
      <c r="E107" s="505"/>
      <c r="F107" s="506">
        <f t="shared" si="3"/>
        <v>0</v>
      </c>
      <c r="G107" s="507"/>
      <c r="H107" s="506">
        <f t="shared" si="3"/>
        <v>0</v>
      </c>
      <c r="I107" s="508"/>
      <c r="J107" s="506">
        <f t="shared" si="4"/>
        <v>0</v>
      </c>
      <c r="K107" s="505"/>
      <c r="L107" s="506">
        <f t="shared" si="5"/>
        <v>0</v>
      </c>
    </row>
    <row r="108" spans="1:12" s="500" customFormat="1" ht="25.5" customHeight="1">
      <c r="A108" s="501" t="s">
        <v>57</v>
      </c>
      <c r="B108" s="511" t="s">
        <v>58</v>
      </c>
      <c r="C108" s="503" t="s">
        <v>4</v>
      </c>
      <c r="D108" s="504">
        <f>VLOOKUP(A108,BKE!C623:H1033,5,0)</f>
        <v>700000</v>
      </c>
      <c r="E108" s="505"/>
      <c r="F108" s="506">
        <f t="shared" si="3"/>
        <v>0</v>
      </c>
      <c r="G108" s="507"/>
      <c r="H108" s="506">
        <f t="shared" si="3"/>
        <v>0</v>
      </c>
      <c r="I108" s="508"/>
      <c r="J108" s="506">
        <f t="shared" si="4"/>
        <v>0</v>
      </c>
      <c r="K108" s="505"/>
      <c r="L108" s="506">
        <f t="shared" si="5"/>
        <v>0</v>
      </c>
    </row>
    <row r="109" spans="1:12" s="500" customFormat="1" ht="25.5" customHeight="1">
      <c r="A109" s="509" t="s">
        <v>789</v>
      </c>
      <c r="B109" s="509" t="s">
        <v>156</v>
      </c>
      <c r="C109" s="509" t="s">
        <v>4</v>
      </c>
      <c r="D109" s="504">
        <f>VLOOKUP(A109,BKE!C624:H1034,5,0)</f>
        <v>256888.19500000001</v>
      </c>
      <c r="E109" s="505"/>
      <c r="F109" s="506">
        <f t="shared" si="3"/>
        <v>0</v>
      </c>
      <c r="G109" s="507"/>
      <c r="H109" s="506">
        <f t="shared" si="3"/>
        <v>0</v>
      </c>
      <c r="I109" s="508"/>
      <c r="J109" s="506">
        <f t="shared" si="4"/>
        <v>0</v>
      </c>
      <c r="K109" s="505"/>
      <c r="L109" s="506">
        <f t="shared" si="5"/>
        <v>0</v>
      </c>
    </row>
    <row r="110" spans="1:12" s="500" customFormat="1" ht="25.5" customHeight="1">
      <c r="A110" s="501" t="s">
        <v>49</v>
      </c>
      <c r="B110" s="511" t="s">
        <v>50</v>
      </c>
      <c r="C110" s="503" t="s">
        <v>4</v>
      </c>
      <c r="D110" s="504">
        <v>40000</v>
      </c>
      <c r="E110" s="505"/>
      <c r="F110" s="506">
        <f t="shared" si="3"/>
        <v>0</v>
      </c>
      <c r="G110" s="507"/>
      <c r="H110" s="506">
        <f t="shared" si="3"/>
        <v>0</v>
      </c>
      <c r="I110" s="508"/>
      <c r="J110" s="506">
        <f t="shared" si="4"/>
        <v>0</v>
      </c>
      <c r="K110" s="505"/>
      <c r="L110" s="506">
        <f t="shared" si="5"/>
        <v>0</v>
      </c>
    </row>
    <row r="111" spans="1:12" s="500" customFormat="1" ht="25.5" customHeight="1">
      <c r="A111" s="509" t="s">
        <v>790</v>
      </c>
      <c r="B111" s="509" t="s">
        <v>157</v>
      </c>
      <c r="C111" s="509" t="s">
        <v>8</v>
      </c>
      <c r="D111" s="504">
        <f>VLOOKUP(A111,BKE!C626:H1036,5,0)</f>
        <v>200000</v>
      </c>
      <c r="E111" s="505"/>
      <c r="F111" s="506">
        <f t="shared" si="3"/>
        <v>0</v>
      </c>
      <c r="G111" s="507"/>
      <c r="H111" s="506">
        <f t="shared" si="3"/>
        <v>0</v>
      </c>
      <c r="I111" s="508"/>
      <c r="J111" s="506">
        <f t="shared" si="4"/>
        <v>0</v>
      </c>
      <c r="K111" s="505"/>
      <c r="L111" s="506">
        <f t="shared" si="5"/>
        <v>0</v>
      </c>
    </row>
    <row r="112" spans="1:12" s="500" customFormat="1" ht="25.5" customHeight="1">
      <c r="A112" s="501" t="s">
        <v>51</v>
      </c>
      <c r="B112" s="511" t="s">
        <v>52</v>
      </c>
      <c r="C112" s="503" t="s">
        <v>48</v>
      </c>
      <c r="D112" s="504">
        <v>128000</v>
      </c>
      <c r="E112" s="505"/>
      <c r="F112" s="506">
        <f t="shared" si="3"/>
        <v>0</v>
      </c>
      <c r="G112" s="507"/>
      <c r="H112" s="506">
        <f t="shared" si="3"/>
        <v>0</v>
      </c>
      <c r="I112" s="508"/>
      <c r="J112" s="506">
        <f t="shared" si="4"/>
        <v>0</v>
      </c>
      <c r="K112" s="505"/>
      <c r="L112" s="506">
        <f t="shared" si="5"/>
        <v>0</v>
      </c>
    </row>
    <row r="113" spans="1:12" s="500" customFormat="1" ht="25.5" customHeight="1">
      <c r="A113" s="509" t="s">
        <v>791</v>
      </c>
      <c r="B113" s="509" t="s">
        <v>192</v>
      </c>
      <c r="C113" s="509" t="s">
        <v>48</v>
      </c>
      <c r="D113" s="504"/>
      <c r="E113" s="505"/>
      <c r="F113" s="506">
        <f t="shared" si="3"/>
        <v>0</v>
      </c>
      <c r="G113" s="507"/>
      <c r="H113" s="506">
        <f t="shared" si="3"/>
        <v>0</v>
      </c>
      <c r="I113" s="508"/>
      <c r="J113" s="506">
        <f t="shared" si="4"/>
        <v>0</v>
      </c>
      <c r="K113" s="505"/>
      <c r="L113" s="506">
        <f t="shared" si="5"/>
        <v>0</v>
      </c>
    </row>
    <row r="114" spans="1:12" s="500" customFormat="1" ht="25.5" customHeight="1">
      <c r="A114" s="501" t="s">
        <v>53</v>
      </c>
      <c r="B114" s="511" t="s">
        <v>54</v>
      </c>
      <c r="C114" s="503" t="s">
        <v>4</v>
      </c>
      <c r="D114" s="504">
        <f>VLOOKUP(A114,BKE!C629:H1039,5,0)</f>
        <v>22000</v>
      </c>
      <c r="E114" s="505"/>
      <c r="F114" s="506">
        <f t="shared" si="3"/>
        <v>0</v>
      </c>
      <c r="G114" s="507"/>
      <c r="H114" s="506">
        <f t="shared" si="3"/>
        <v>0</v>
      </c>
      <c r="I114" s="508"/>
      <c r="J114" s="506">
        <f t="shared" si="4"/>
        <v>0</v>
      </c>
      <c r="K114" s="505"/>
      <c r="L114" s="506">
        <f t="shared" si="5"/>
        <v>0</v>
      </c>
    </row>
    <row r="115" spans="1:12" s="500" customFormat="1" ht="25.5" customHeight="1">
      <c r="A115" s="509" t="s">
        <v>792</v>
      </c>
      <c r="B115" s="509" t="s">
        <v>193</v>
      </c>
      <c r="C115" s="509" t="s">
        <v>4</v>
      </c>
      <c r="D115" s="504"/>
      <c r="E115" s="505"/>
      <c r="F115" s="506">
        <f t="shared" si="3"/>
        <v>0</v>
      </c>
      <c r="G115" s="507"/>
      <c r="H115" s="506">
        <f t="shared" si="3"/>
        <v>0</v>
      </c>
      <c r="I115" s="508"/>
      <c r="J115" s="506">
        <f t="shared" si="4"/>
        <v>0</v>
      </c>
      <c r="K115" s="505"/>
      <c r="L115" s="506">
        <f t="shared" si="5"/>
        <v>0</v>
      </c>
    </row>
    <row r="116" spans="1:12" s="500" customFormat="1" ht="25.5" customHeight="1">
      <c r="A116" s="501" t="s">
        <v>45</v>
      </c>
      <c r="B116" s="511" t="s">
        <v>46</v>
      </c>
      <c r="C116" s="503" t="s">
        <v>4</v>
      </c>
      <c r="D116" s="504">
        <v>335071</v>
      </c>
      <c r="E116" s="505"/>
      <c r="F116" s="506">
        <f t="shared" si="3"/>
        <v>0</v>
      </c>
      <c r="G116" s="507"/>
      <c r="H116" s="506">
        <f t="shared" si="3"/>
        <v>0</v>
      </c>
      <c r="I116" s="508"/>
      <c r="J116" s="506">
        <f t="shared" si="4"/>
        <v>0</v>
      </c>
      <c r="K116" s="505"/>
      <c r="L116" s="506">
        <f t="shared" si="5"/>
        <v>0</v>
      </c>
    </row>
    <row r="117" spans="1:12" s="500" customFormat="1" ht="25.5" customHeight="1">
      <c r="A117" s="501" t="s">
        <v>43</v>
      </c>
      <c r="B117" s="511" t="s">
        <v>44</v>
      </c>
      <c r="C117" s="503" t="s">
        <v>4</v>
      </c>
      <c r="D117" s="504"/>
      <c r="E117" s="505"/>
      <c r="F117" s="506">
        <f t="shared" si="3"/>
        <v>0</v>
      </c>
      <c r="G117" s="507"/>
      <c r="H117" s="506">
        <f t="shared" si="3"/>
        <v>0</v>
      </c>
      <c r="I117" s="508"/>
      <c r="J117" s="506">
        <f t="shared" si="4"/>
        <v>0</v>
      </c>
      <c r="K117" s="505"/>
      <c r="L117" s="506">
        <f t="shared" si="5"/>
        <v>0</v>
      </c>
    </row>
    <row r="118" spans="1:12" s="500" customFormat="1" ht="25.5" customHeight="1">
      <c r="A118" s="501" t="s">
        <v>41</v>
      </c>
      <c r="B118" s="511" t="s">
        <v>42</v>
      </c>
      <c r="C118" s="503" t="s">
        <v>4</v>
      </c>
      <c r="D118" s="504"/>
      <c r="E118" s="505"/>
      <c r="F118" s="506">
        <f t="shared" si="3"/>
        <v>0</v>
      </c>
      <c r="G118" s="507"/>
      <c r="H118" s="506">
        <f t="shared" si="3"/>
        <v>0</v>
      </c>
      <c r="I118" s="508"/>
      <c r="J118" s="506">
        <f t="shared" si="4"/>
        <v>0</v>
      </c>
      <c r="K118" s="505"/>
      <c r="L118" s="506">
        <f t="shared" si="5"/>
        <v>0</v>
      </c>
    </row>
    <row r="119" spans="1:12" s="500" customFormat="1" ht="25.5" customHeight="1">
      <c r="A119" s="509" t="s">
        <v>793</v>
      </c>
      <c r="B119" s="509" t="s">
        <v>194</v>
      </c>
      <c r="C119" s="509" t="s">
        <v>4</v>
      </c>
      <c r="D119" s="504">
        <v>190000</v>
      </c>
      <c r="E119" s="505"/>
      <c r="F119" s="506">
        <f t="shared" si="3"/>
        <v>0</v>
      </c>
      <c r="G119" s="507"/>
      <c r="H119" s="506">
        <f t="shared" si="3"/>
        <v>0</v>
      </c>
      <c r="I119" s="508"/>
      <c r="J119" s="506">
        <f t="shared" si="4"/>
        <v>0</v>
      </c>
      <c r="K119" s="505"/>
      <c r="L119" s="506">
        <f t="shared" si="5"/>
        <v>0</v>
      </c>
    </row>
    <row r="120" spans="1:12" s="500" customFormat="1" ht="25.5" customHeight="1">
      <c r="A120" s="510" t="s">
        <v>770</v>
      </c>
      <c r="B120" s="510" t="s">
        <v>16</v>
      </c>
      <c r="C120" s="510" t="s">
        <v>4</v>
      </c>
      <c r="D120" s="504" t="str">
        <f>VLOOKUP(A120,BKE!C635:H1045,5,0)</f>
        <v>0</v>
      </c>
      <c r="E120" s="505"/>
      <c r="F120" s="506">
        <f t="shared" si="3"/>
        <v>0</v>
      </c>
      <c r="G120" s="507"/>
      <c r="H120" s="506">
        <f t="shared" si="3"/>
        <v>0</v>
      </c>
      <c r="I120" s="508"/>
      <c r="J120" s="506">
        <f t="shared" si="4"/>
        <v>0</v>
      </c>
      <c r="K120" s="505"/>
      <c r="L120" s="506">
        <f t="shared" si="5"/>
        <v>0</v>
      </c>
    </row>
    <row r="121" spans="1:12" s="500" customFormat="1" ht="25.5" customHeight="1">
      <c r="A121" s="509" t="s">
        <v>794</v>
      </c>
      <c r="B121" s="509" t="s">
        <v>158</v>
      </c>
      <c r="C121" s="509" t="s">
        <v>8</v>
      </c>
      <c r="D121" s="504">
        <v>27000</v>
      </c>
      <c r="E121" s="505"/>
      <c r="F121" s="506">
        <f t="shared" si="3"/>
        <v>0</v>
      </c>
      <c r="G121" s="507"/>
      <c r="H121" s="506">
        <f t="shared" si="3"/>
        <v>0</v>
      </c>
      <c r="I121" s="508"/>
      <c r="J121" s="506">
        <f t="shared" si="4"/>
        <v>0</v>
      </c>
      <c r="K121" s="505"/>
      <c r="L121" s="506">
        <f t="shared" si="5"/>
        <v>0</v>
      </c>
    </row>
    <row r="122" spans="1:12" s="500" customFormat="1" ht="25.5" customHeight="1">
      <c r="A122" s="509" t="s">
        <v>795</v>
      </c>
      <c r="B122" s="509" t="s">
        <v>154</v>
      </c>
      <c r="C122" s="509" t="s">
        <v>4</v>
      </c>
      <c r="D122" s="504" t="str">
        <f>VLOOKUP(A122,BKE!C637:H1047,5,0)</f>
        <v>0</v>
      </c>
      <c r="E122" s="505"/>
      <c r="F122" s="506">
        <f t="shared" si="3"/>
        <v>0</v>
      </c>
      <c r="G122" s="507"/>
      <c r="H122" s="506">
        <f t="shared" si="3"/>
        <v>0</v>
      </c>
      <c r="I122" s="508"/>
      <c r="J122" s="506">
        <f t="shared" si="4"/>
        <v>0</v>
      </c>
      <c r="K122" s="505"/>
      <c r="L122" s="506">
        <f t="shared" si="5"/>
        <v>0</v>
      </c>
    </row>
    <row r="123" spans="1:12" s="500" customFormat="1" ht="25.5" customHeight="1">
      <c r="A123" s="501" t="s">
        <v>69</v>
      </c>
      <c r="B123" s="511" t="s">
        <v>70</v>
      </c>
      <c r="C123" s="503" t="s">
        <v>4</v>
      </c>
      <c r="D123" s="504">
        <f>VLOOKUP(A123,BKE!C638:H1048,5,0)</f>
        <v>85000.01</v>
      </c>
      <c r="E123" s="505"/>
      <c r="F123" s="506">
        <f t="shared" si="3"/>
        <v>0</v>
      </c>
      <c r="G123" s="507"/>
      <c r="H123" s="506">
        <f t="shared" si="3"/>
        <v>0</v>
      </c>
      <c r="I123" s="508"/>
      <c r="J123" s="506">
        <f t="shared" si="4"/>
        <v>0</v>
      </c>
      <c r="K123" s="505"/>
      <c r="L123" s="506">
        <f t="shared" si="5"/>
        <v>0</v>
      </c>
    </row>
    <row r="124" spans="1:12" s="500" customFormat="1" ht="25.5" customHeight="1">
      <c r="A124" s="501" t="s">
        <v>47</v>
      </c>
      <c r="B124" s="511" t="s">
        <v>727</v>
      </c>
      <c r="C124" s="503" t="s">
        <v>4</v>
      </c>
      <c r="D124" s="504">
        <f>VLOOKUP(A124,[1]BKE!C553:H944,5,0)</f>
        <v>92000</v>
      </c>
      <c r="E124" s="505"/>
      <c r="F124" s="506">
        <f t="shared" si="3"/>
        <v>0</v>
      </c>
      <c r="G124" s="507"/>
      <c r="H124" s="506">
        <f t="shared" si="3"/>
        <v>0</v>
      </c>
      <c r="I124" s="508"/>
      <c r="J124" s="506">
        <f t="shared" si="4"/>
        <v>0</v>
      </c>
      <c r="K124" s="505"/>
      <c r="L124" s="506">
        <f t="shared" si="5"/>
        <v>0</v>
      </c>
    </row>
    <row r="125" spans="1:12" s="500" customFormat="1" ht="25.5" customHeight="1">
      <c r="A125" s="501" t="s">
        <v>55</v>
      </c>
      <c r="B125" s="511" t="s">
        <v>56</v>
      </c>
      <c r="C125" s="503" t="s">
        <v>4</v>
      </c>
      <c r="D125" s="504" t="str">
        <f>VLOOKUP(A125,BKE!C640:H1050,5,0)</f>
        <v>0</v>
      </c>
      <c r="E125" s="505"/>
      <c r="F125" s="506">
        <f t="shared" si="3"/>
        <v>0</v>
      </c>
      <c r="G125" s="507"/>
      <c r="H125" s="506">
        <f t="shared" si="3"/>
        <v>0</v>
      </c>
      <c r="I125" s="508"/>
      <c r="J125" s="506">
        <f t="shared" si="4"/>
        <v>0</v>
      </c>
      <c r="K125" s="505"/>
      <c r="L125" s="506">
        <f t="shared" si="5"/>
        <v>0</v>
      </c>
    </row>
    <row r="126" spans="1:12" s="500" customFormat="1" ht="25.5" customHeight="1">
      <c r="A126" s="509" t="s">
        <v>796</v>
      </c>
      <c r="B126" s="509" t="s">
        <v>171</v>
      </c>
      <c r="C126" s="509" t="s">
        <v>4</v>
      </c>
      <c r="D126" s="504">
        <v>155454</v>
      </c>
      <c r="E126" s="505"/>
      <c r="F126" s="506">
        <f t="shared" si="3"/>
        <v>0</v>
      </c>
      <c r="G126" s="507"/>
      <c r="H126" s="506">
        <f t="shared" si="3"/>
        <v>0</v>
      </c>
      <c r="I126" s="508"/>
      <c r="J126" s="506">
        <f t="shared" si="4"/>
        <v>0</v>
      </c>
      <c r="K126" s="505"/>
      <c r="L126" s="506">
        <f t="shared" si="5"/>
        <v>0</v>
      </c>
    </row>
    <row r="127" spans="1:12" s="500" customFormat="1" ht="25.5" customHeight="1">
      <c r="A127" s="501" t="s">
        <v>121</v>
      </c>
      <c r="B127" s="511" t="s">
        <v>122</v>
      </c>
      <c r="C127" s="503" t="s">
        <v>4</v>
      </c>
      <c r="D127" s="504" t="str">
        <f>VLOOKUP(A127,BKE!C642:H1052,5,0)</f>
        <v>0</v>
      </c>
      <c r="E127" s="505"/>
      <c r="F127" s="506">
        <f t="shared" si="3"/>
        <v>0</v>
      </c>
      <c r="G127" s="507"/>
      <c r="H127" s="506">
        <f t="shared" si="3"/>
        <v>0</v>
      </c>
      <c r="I127" s="508"/>
      <c r="J127" s="506">
        <f t="shared" si="4"/>
        <v>0</v>
      </c>
      <c r="K127" s="505"/>
      <c r="L127" s="506">
        <f t="shared" si="5"/>
        <v>0</v>
      </c>
    </row>
    <row r="128" spans="1:12" s="500" customFormat="1" ht="25.5" customHeight="1">
      <c r="A128" s="509" t="s">
        <v>797</v>
      </c>
      <c r="B128" s="509" t="s">
        <v>189</v>
      </c>
      <c r="C128" s="509" t="s">
        <v>4</v>
      </c>
      <c r="D128" s="504">
        <f>VLOOKUP(A128,BKE!C643:H1053,5,0)</f>
        <v>70000</v>
      </c>
      <c r="E128" s="505"/>
      <c r="F128" s="506">
        <f t="shared" ref="F128:H191" si="6">E128*D128</f>
        <v>0</v>
      </c>
      <c r="G128" s="507"/>
      <c r="H128" s="506">
        <f t="shared" si="6"/>
        <v>0</v>
      </c>
      <c r="I128" s="508"/>
      <c r="J128" s="506">
        <f t="shared" ref="J128:J191" si="7">I128*D128</f>
        <v>0</v>
      </c>
      <c r="K128" s="505"/>
      <c r="L128" s="506">
        <f t="shared" si="5"/>
        <v>0</v>
      </c>
    </row>
    <row r="129" spans="1:12" s="500" customFormat="1" ht="25.5" customHeight="1">
      <c r="A129" s="513" t="s">
        <v>798</v>
      </c>
      <c r="B129" s="511" t="s">
        <v>145</v>
      </c>
      <c r="C129" s="503" t="s">
        <v>29</v>
      </c>
      <c r="D129" s="504" t="str">
        <f>VLOOKUP(A129,BKE!C644:H1054,5,0)</f>
        <v>0</v>
      </c>
      <c r="E129" s="505"/>
      <c r="F129" s="506">
        <f t="shared" si="6"/>
        <v>0</v>
      </c>
      <c r="G129" s="507"/>
      <c r="H129" s="506">
        <f t="shared" si="6"/>
        <v>0</v>
      </c>
      <c r="I129" s="508"/>
      <c r="J129" s="506">
        <f t="shared" si="7"/>
        <v>0</v>
      </c>
      <c r="K129" s="505"/>
      <c r="L129" s="506">
        <f t="shared" si="5"/>
        <v>0</v>
      </c>
    </row>
    <row r="130" spans="1:12" s="500" customFormat="1" ht="25.5" customHeight="1">
      <c r="A130" s="509" t="s">
        <v>799</v>
      </c>
      <c r="B130" s="509" t="s">
        <v>170</v>
      </c>
      <c r="C130" s="509" t="s">
        <v>4</v>
      </c>
      <c r="D130" s="504" t="str">
        <f>VLOOKUP(A130,BKE!C645:H1055,5,0)</f>
        <v>0</v>
      </c>
      <c r="E130" s="505"/>
      <c r="F130" s="506">
        <f t="shared" si="6"/>
        <v>0</v>
      </c>
      <c r="G130" s="507"/>
      <c r="H130" s="506">
        <f t="shared" si="6"/>
        <v>0</v>
      </c>
      <c r="I130" s="508"/>
      <c r="J130" s="506">
        <f t="shared" si="7"/>
        <v>0</v>
      </c>
      <c r="K130" s="505"/>
      <c r="L130" s="506">
        <f t="shared" si="5"/>
        <v>0</v>
      </c>
    </row>
    <row r="131" spans="1:12" s="500" customFormat="1" ht="25.5" customHeight="1">
      <c r="A131" s="509" t="s">
        <v>800</v>
      </c>
      <c r="B131" s="509" t="s">
        <v>172</v>
      </c>
      <c r="C131" s="509" t="s">
        <v>4</v>
      </c>
      <c r="D131" s="504">
        <f>VLOOKUP(A131,[1]BKE!C560:H951,5,0)</f>
        <v>39272</v>
      </c>
      <c r="E131" s="505"/>
      <c r="F131" s="506">
        <f t="shared" si="6"/>
        <v>0</v>
      </c>
      <c r="G131" s="507"/>
      <c r="H131" s="506">
        <f t="shared" si="6"/>
        <v>0</v>
      </c>
      <c r="I131" s="508"/>
      <c r="J131" s="506">
        <f t="shared" si="7"/>
        <v>0</v>
      </c>
      <c r="K131" s="505"/>
      <c r="L131" s="506">
        <f t="shared" si="5"/>
        <v>0</v>
      </c>
    </row>
    <row r="132" spans="1:12" s="500" customFormat="1" ht="25.5" customHeight="1">
      <c r="A132" s="509" t="s">
        <v>801</v>
      </c>
      <c r="B132" s="509" t="s">
        <v>173</v>
      </c>
      <c r="C132" s="509" t="s">
        <v>75</v>
      </c>
      <c r="D132" s="504"/>
      <c r="E132" s="505"/>
      <c r="F132" s="506">
        <f t="shared" si="6"/>
        <v>0</v>
      </c>
      <c r="G132" s="507"/>
      <c r="H132" s="506">
        <f t="shared" si="6"/>
        <v>0</v>
      </c>
      <c r="I132" s="508"/>
      <c r="J132" s="506">
        <f t="shared" si="7"/>
        <v>0</v>
      </c>
      <c r="K132" s="505"/>
      <c r="L132" s="506">
        <f t="shared" si="5"/>
        <v>0</v>
      </c>
    </row>
    <row r="133" spans="1:12" s="500" customFormat="1" ht="25.5" customHeight="1">
      <c r="A133" s="509" t="s">
        <v>802</v>
      </c>
      <c r="B133" s="509" t="s">
        <v>174</v>
      </c>
      <c r="C133" s="509" t="s">
        <v>75</v>
      </c>
      <c r="D133" s="504" t="str">
        <f>VLOOKUP(A133,BKE!C648:H1058,5,0)</f>
        <v>0</v>
      </c>
      <c r="E133" s="505"/>
      <c r="F133" s="506">
        <f t="shared" si="6"/>
        <v>0</v>
      </c>
      <c r="G133" s="507"/>
      <c r="H133" s="506">
        <f t="shared" si="6"/>
        <v>0</v>
      </c>
      <c r="I133" s="508"/>
      <c r="J133" s="506">
        <f t="shared" si="7"/>
        <v>0</v>
      </c>
      <c r="K133" s="505"/>
      <c r="L133" s="506">
        <f t="shared" ref="L133:L196" si="8">K133*D133</f>
        <v>0</v>
      </c>
    </row>
    <row r="134" spans="1:12" s="500" customFormat="1" ht="25.5" customHeight="1">
      <c r="A134" s="509" t="s">
        <v>803</v>
      </c>
      <c r="B134" s="509" t="s">
        <v>199</v>
      </c>
      <c r="C134" s="509" t="s">
        <v>75</v>
      </c>
      <c r="D134" s="504"/>
      <c r="E134" s="505"/>
      <c r="F134" s="506">
        <f t="shared" si="6"/>
        <v>0</v>
      </c>
      <c r="G134" s="507"/>
      <c r="H134" s="506">
        <f t="shared" si="6"/>
        <v>0</v>
      </c>
      <c r="I134" s="508"/>
      <c r="J134" s="506">
        <f t="shared" si="7"/>
        <v>0</v>
      </c>
      <c r="K134" s="505"/>
      <c r="L134" s="506">
        <f t="shared" si="8"/>
        <v>0</v>
      </c>
    </row>
    <row r="135" spans="1:12" s="518" customFormat="1" ht="25.5" customHeight="1">
      <c r="A135" s="514"/>
      <c r="B135" s="514" t="s">
        <v>474</v>
      </c>
      <c r="C135" s="514"/>
      <c r="D135" s="504"/>
      <c r="E135" s="515"/>
      <c r="F135" s="506">
        <f t="shared" si="6"/>
        <v>0</v>
      </c>
      <c r="G135" s="516"/>
      <c r="H135" s="506">
        <f t="shared" si="6"/>
        <v>0</v>
      </c>
      <c r="I135" s="517"/>
      <c r="J135" s="506">
        <f t="shared" si="7"/>
        <v>0</v>
      </c>
      <c r="K135" s="515"/>
      <c r="L135" s="506">
        <f t="shared" si="8"/>
        <v>0</v>
      </c>
    </row>
    <row r="136" spans="1:12" s="500" customFormat="1" ht="25.5" customHeight="1">
      <c r="A136" s="519"/>
      <c r="B136" s="520" t="s">
        <v>731</v>
      </c>
      <c r="C136" s="519"/>
      <c r="D136" s="520"/>
      <c r="E136" s="521"/>
      <c r="F136" s="506">
        <f t="shared" si="6"/>
        <v>0</v>
      </c>
      <c r="G136" s="521"/>
      <c r="H136" s="506">
        <f t="shared" si="6"/>
        <v>0</v>
      </c>
      <c r="I136" s="521"/>
      <c r="J136" s="506">
        <f t="shared" si="7"/>
        <v>0</v>
      </c>
      <c r="K136" s="521"/>
      <c r="L136" s="506">
        <f t="shared" si="8"/>
        <v>0</v>
      </c>
    </row>
    <row r="137" spans="1:12" s="500" customFormat="1" ht="25.5" customHeight="1">
      <c r="A137" s="501">
        <v>40201077</v>
      </c>
      <c r="B137" s="522" t="s">
        <v>206</v>
      </c>
      <c r="C137" s="523" t="s">
        <v>27</v>
      </c>
      <c r="D137" s="504"/>
      <c r="E137" s="505"/>
      <c r="F137" s="506">
        <f t="shared" si="6"/>
        <v>0</v>
      </c>
      <c r="G137" s="507"/>
      <c r="H137" s="506">
        <f t="shared" si="6"/>
        <v>0</v>
      </c>
      <c r="I137" s="508"/>
      <c r="J137" s="506">
        <f t="shared" si="7"/>
        <v>0</v>
      </c>
      <c r="K137" s="505"/>
      <c r="L137" s="506">
        <f t="shared" si="8"/>
        <v>0</v>
      </c>
    </row>
    <row r="138" spans="1:12" s="500" customFormat="1" ht="25.5" customHeight="1">
      <c r="A138" s="501">
        <v>40202003</v>
      </c>
      <c r="B138" s="511" t="s">
        <v>292</v>
      </c>
      <c r="C138" s="524" t="s">
        <v>28</v>
      </c>
      <c r="D138" s="504">
        <v>1275</v>
      </c>
      <c r="E138" s="505"/>
      <c r="F138" s="506">
        <f t="shared" si="6"/>
        <v>0</v>
      </c>
      <c r="G138" s="507"/>
      <c r="H138" s="506">
        <f t="shared" si="6"/>
        <v>0</v>
      </c>
      <c r="I138" s="508"/>
      <c r="J138" s="506">
        <f t="shared" si="7"/>
        <v>0</v>
      </c>
      <c r="K138" s="505"/>
      <c r="L138" s="506">
        <f t="shared" si="8"/>
        <v>0</v>
      </c>
    </row>
    <row r="139" spans="1:12" s="500" customFormat="1" ht="25.5" customHeight="1">
      <c r="A139" s="501">
        <v>40305002</v>
      </c>
      <c r="B139" s="511" t="s">
        <v>978</v>
      </c>
      <c r="C139" s="524" t="s">
        <v>985</v>
      </c>
      <c r="D139" s="504" t="str">
        <f>VLOOKUP(A139,BKE!C647:H1057,5,0)</f>
        <v>0</v>
      </c>
      <c r="E139" s="505"/>
      <c r="F139" s="506">
        <f t="shared" si="6"/>
        <v>0</v>
      </c>
      <c r="G139" s="507"/>
      <c r="H139" s="506">
        <f t="shared" si="6"/>
        <v>0</v>
      </c>
      <c r="I139" s="508"/>
      <c r="J139" s="506">
        <f t="shared" si="7"/>
        <v>0</v>
      </c>
      <c r="K139" s="505"/>
      <c r="L139" s="506">
        <f t="shared" si="8"/>
        <v>0</v>
      </c>
    </row>
    <row r="140" spans="1:12" s="500" customFormat="1" ht="25.5" customHeight="1">
      <c r="A140" s="501">
        <v>40305016</v>
      </c>
      <c r="B140" s="511" t="s">
        <v>293</v>
      </c>
      <c r="C140" s="524" t="s">
        <v>31</v>
      </c>
      <c r="D140" s="504" t="str">
        <f>VLOOKUP(A140,BKE!C648:H1058,5,0)</f>
        <v>0</v>
      </c>
      <c r="E140" s="505"/>
      <c r="F140" s="506">
        <f t="shared" si="6"/>
        <v>0</v>
      </c>
      <c r="G140" s="507"/>
      <c r="H140" s="506">
        <f t="shared" si="6"/>
        <v>0</v>
      </c>
      <c r="I140" s="508"/>
      <c r="J140" s="506">
        <f t="shared" si="7"/>
        <v>0</v>
      </c>
      <c r="K140" s="505"/>
      <c r="L140" s="506">
        <f t="shared" si="8"/>
        <v>0</v>
      </c>
    </row>
    <row r="141" spans="1:12" s="500" customFormat="1" ht="25.5" customHeight="1">
      <c r="A141" s="501">
        <v>40305019</v>
      </c>
      <c r="B141" s="511" t="s">
        <v>295</v>
      </c>
      <c r="C141" s="524" t="s">
        <v>27</v>
      </c>
      <c r="D141" s="504">
        <f>VLOOKUP(A141,BKE!C649:H1059,5,0)</f>
        <v>501.32</v>
      </c>
      <c r="E141" s="505"/>
      <c r="F141" s="506">
        <f t="shared" si="6"/>
        <v>0</v>
      </c>
      <c r="G141" s="507"/>
      <c r="H141" s="506">
        <f t="shared" si="6"/>
        <v>0</v>
      </c>
      <c r="I141" s="508"/>
      <c r="J141" s="506">
        <f t="shared" si="7"/>
        <v>0</v>
      </c>
      <c r="K141" s="505"/>
      <c r="L141" s="506">
        <f t="shared" si="8"/>
        <v>0</v>
      </c>
    </row>
    <row r="142" spans="1:12" s="500" customFormat="1" ht="25.5" customHeight="1">
      <c r="A142" s="525">
        <v>40305010</v>
      </c>
      <c r="B142" s="511" t="s">
        <v>294</v>
      </c>
      <c r="C142" s="524" t="s">
        <v>27</v>
      </c>
      <c r="D142" s="504" t="str">
        <f>VLOOKUP(A142,BKE!C650:H1060,5,0)</f>
        <v>0</v>
      </c>
      <c r="E142" s="505"/>
      <c r="F142" s="506">
        <f t="shared" si="6"/>
        <v>0</v>
      </c>
      <c r="G142" s="507"/>
      <c r="H142" s="506">
        <f t="shared" si="6"/>
        <v>0</v>
      </c>
      <c r="I142" s="508"/>
      <c r="J142" s="506">
        <f t="shared" si="7"/>
        <v>0</v>
      </c>
      <c r="K142" s="505"/>
      <c r="L142" s="506">
        <f t="shared" si="8"/>
        <v>0</v>
      </c>
    </row>
    <row r="143" spans="1:12" s="500" customFormat="1" ht="25.5" customHeight="1">
      <c r="A143" s="525" t="s">
        <v>551</v>
      </c>
      <c r="B143" s="511" t="s">
        <v>552</v>
      </c>
      <c r="C143" s="524" t="s">
        <v>27</v>
      </c>
      <c r="D143" s="504"/>
      <c r="E143" s="505"/>
      <c r="F143" s="506">
        <f t="shared" si="6"/>
        <v>0</v>
      </c>
      <c r="G143" s="507"/>
      <c r="H143" s="506">
        <f t="shared" si="6"/>
        <v>0</v>
      </c>
      <c r="I143" s="508"/>
      <c r="J143" s="506">
        <f t="shared" si="7"/>
        <v>0</v>
      </c>
      <c r="K143" s="505"/>
      <c r="L143" s="506">
        <f t="shared" si="8"/>
        <v>0</v>
      </c>
    </row>
    <row r="144" spans="1:12" s="500" customFormat="1" ht="25.5" customHeight="1">
      <c r="A144" s="501" t="s">
        <v>207</v>
      </c>
      <c r="B144" s="522" t="s">
        <v>208</v>
      </c>
      <c r="C144" s="523" t="s">
        <v>4</v>
      </c>
      <c r="D144" s="504"/>
      <c r="E144" s="505"/>
      <c r="F144" s="506">
        <f t="shared" si="6"/>
        <v>0</v>
      </c>
      <c r="G144" s="507"/>
      <c r="H144" s="506">
        <f t="shared" si="6"/>
        <v>0</v>
      </c>
      <c r="I144" s="508"/>
      <c r="J144" s="506">
        <f t="shared" si="7"/>
        <v>0</v>
      </c>
      <c r="K144" s="505"/>
      <c r="L144" s="506">
        <f t="shared" si="8"/>
        <v>0</v>
      </c>
    </row>
    <row r="145" spans="1:12" s="500" customFormat="1" ht="25.5" customHeight="1">
      <c r="A145" s="501" t="s">
        <v>209</v>
      </c>
      <c r="B145" s="522" t="s">
        <v>210</v>
      </c>
      <c r="C145" s="523" t="s">
        <v>4</v>
      </c>
      <c r="D145" s="504">
        <f>VLOOKUP(A145,BKE!C653:H1063,5,0)</f>
        <v>48999.649999999994</v>
      </c>
      <c r="E145" s="505"/>
      <c r="F145" s="506">
        <f t="shared" si="6"/>
        <v>0</v>
      </c>
      <c r="G145" s="507"/>
      <c r="H145" s="506">
        <f t="shared" si="6"/>
        <v>0</v>
      </c>
      <c r="I145" s="508"/>
      <c r="J145" s="506">
        <f t="shared" si="7"/>
        <v>0</v>
      </c>
      <c r="K145" s="505"/>
      <c r="L145" s="506">
        <f t="shared" si="8"/>
        <v>0</v>
      </c>
    </row>
    <row r="146" spans="1:12" s="500" customFormat="1" ht="25.5" customHeight="1">
      <c r="A146" s="501" t="s">
        <v>211</v>
      </c>
      <c r="B146" s="522" t="s">
        <v>212</v>
      </c>
      <c r="C146" s="523" t="s">
        <v>4</v>
      </c>
      <c r="D146" s="504">
        <f>VLOOKUP(A146,BKE!C655:H1064,5,0)</f>
        <v>48999.897499999999</v>
      </c>
      <c r="E146" s="505"/>
      <c r="F146" s="506">
        <f t="shared" si="6"/>
        <v>0</v>
      </c>
      <c r="G146" s="507"/>
      <c r="H146" s="506">
        <f t="shared" si="6"/>
        <v>0</v>
      </c>
      <c r="I146" s="508"/>
      <c r="J146" s="506">
        <f t="shared" si="7"/>
        <v>0</v>
      </c>
      <c r="K146" s="505"/>
      <c r="L146" s="506">
        <f t="shared" si="8"/>
        <v>0</v>
      </c>
    </row>
    <row r="147" spans="1:12" s="500" customFormat="1" ht="25.5" customHeight="1">
      <c r="A147" s="501" t="s">
        <v>213</v>
      </c>
      <c r="B147" s="522" t="s">
        <v>214</v>
      </c>
      <c r="C147" s="523" t="s">
        <v>4</v>
      </c>
      <c r="D147" s="504">
        <v>51937.047500000001</v>
      </c>
      <c r="E147" s="505"/>
      <c r="F147" s="506">
        <f t="shared" si="6"/>
        <v>0</v>
      </c>
      <c r="G147" s="507"/>
      <c r="H147" s="506">
        <f t="shared" si="6"/>
        <v>0</v>
      </c>
      <c r="I147" s="508"/>
      <c r="J147" s="506">
        <f t="shared" si="7"/>
        <v>0</v>
      </c>
      <c r="K147" s="505"/>
      <c r="L147" s="506">
        <f t="shared" si="8"/>
        <v>0</v>
      </c>
    </row>
    <row r="148" spans="1:12" s="500" customFormat="1" ht="25.5" customHeight="1">
      <c r="A148" s="501" t="s">
        <v>215</v>
      </c>
      <c r="B148" s="522" t="s">
        <v>216</v>
      </c>
      <c r="C148" s="523" t="s">
        <v>4</v>
      </c>
      <c r="D148" s="504">
        <v>53866.490000000005</v>
      </c>
      <c r="E148" s="505"/>
      <c r="F148" s="506">
        <f t="shared" si="6"/>
        <v>0</v>
      </c>
      <c r="G148" s="507"/>
      <c r="H148" s="506">
        <f t="shared" si="6"/>
        <v>0</v>
      </c>
      <c r="I148" s="508"/>
      <c r="J148" s="506">
        <f t="shared" si="7"/>
        <v>0</v>
      </c>
      <c r="K148" s="505"/>
      <c r="L148" s="506">
        <f t="shared" si="8"/>
        <v>0</v>
      </c>
    </row>
    <row r="149" spans="1:12" s="500" customFormat="1" ht="25.5" customHeight="1">
      <c r="A149" s="501" t="s">
        <v>217</v>
      </c>
      <c r="B149" s="522" t="s">
        <v>218</v>
      </c>
      <c r="C149" s="523" t="s">
        <v>4</v>
      </c>
      <c r="D149" s="504">
        <f>VLOOKUP(A149,BKE!C653:H1063,5,0)</f>
        <v>49021.184999999998</v>
      </c>
      <c r="E149" s="505"/>
      <c r="F149" s="506">
        <f t="shared" si="6"/>
        <v>0</v>
      </c>
      <c r="G149" s="507"/>
      <c r="H149" s="506">
        <f t="shared" si="6"/>
        <v>0</v>
      </c>
      <c r="I149" s="508"/>
      <c r="J149" s="506">
        <f t="shared" si="7"/>
        <v>0</v>
      </c>
      <c r="K149" s="505"/>
      <c r="L149" s="506">
        <f t="shared" si="8"/>
        <v>0</v>
      </c>
    </row>
    <row r="150" spans="1:12" s="500" customFormat="1" ht="25.5" customHeight="1">
      <c r="A150" s="501" t="s">
        <v>219</v>
      </c>
      <c r="B150" s="522" t="s">
        <v>220</v>
      </c>
      <c r="C150" s="523" t="s">
        <v>4</v>
      </c>
      <c r="D150" s="504">
        <v>51707.49</v>
      </c>
      <c r="E150" s="505"/>
      <c r="F150" s="506">
        <f t="shared" si="6"/>
        <v>0</v>
      </c>
      <c r="G150" s="507"/>
      <c r="H150" s="506">
        <f t="shared" si="6"/>
        <v>0</v>
      </c>
      <c r="I150" s="508"/>
      <c r="J150" s="506">
        <f t="shared" si="7"/>
        <v>0</v>
      </c>
      <c r="K150" s="505"/>
      <c r="L150" s="506">
        <f t="shared" si="8"/>
        <v>0</v>
      </c>
    </row>
    <row r="151" spans="1:12" s="500" customFormat="1" ht="25.5" customHeight="1">
      <c r="A151" s="501" t="s">
        <v>221</v>
      </c>
      <c r="B151" s="522" t="s">
        <v>222</v>
      </c>
      <c r="C151" s="523" t="s">
        <v>4</v>
      </c>
      <c r="D151" s="504"/>
      <c r="E151" s="505"/>
      <c r="F151" s="506">
        <f t="shared" si="6"/>
        <v>0</v>
      </c>
      <c r="G151" s="507"/>
      <c r="H151" s="506">
        <f t="shared" si="6"/>
        <v>0</v>
      </c>
      <c r="I151" s="508"/>
      <c r="J151" s="506">
        <f t="shared" si="7"/>
        <v>0</v>
      </c>
      <c r="K151" s="505"/>
      <c r="L151" s="506">
        <f t="shared" si="8"/>
        <v>0</v>
      </c>
    </row>
    <row r="152" spans="1:12" s="500" customFormat="1" ht="25.5" customHeight="1">
      <c r="A152" s="501" t="s">
        <v>223</v>
      </c>
      <c r="B152" s="522" t="s">
        <v>224</v>
      </c>
      <c r="C152" s="523" t="s">
        <v>4</v>
      </c>
      <c r="D152" s="504">
        <f>VLOOKUP(A152,BKE!C661:H1070,5,0)</f>
        <v>49000</v>
      </c>
      <c r="E152" s="505"/>
      <c r="F152" s="506">
        <f t="shared" si="6"/>
        <v>0</v>
      </c>
      <c r="G152" s="507"/>
      <c r="H152" s="506">
        <f t="shared" si="6"/>
        <v>0</v>
      </c>
      <c r="I152" s="508"/>
      <c r="J152" s="506">
        <f t="shared" si="7"/>
        <v>0</v>
      </c>
      <c r="K152" s="505"/>
      <c r="L152" s="506">
        <f t="shared" si="8"/>
        <v>0</v>
      </c>
    </row>
    <row r="153" spans="1:12" s="500" customFormat="1" ht="25.5" customHeight="1">
      <c r="A153" s="501" t="s">
        <v>225</v>
      </c>
      <c r="B153" s="522" t="s">
        <v>226</v>
      </c>
      <c r="C153" s="523" t="s">
        <v>4</v>
      </c>
      <c r="D153" s="504" t="str">
        <f>VLOOKUP(A153,BKE!C662:H1071,5,0)</f>
        <v>0</v>
      </c>
      <c r="E153" s="505"/>
      <c r="F153" s="506">
        <f t="shared" si="6"/>
        <v>0</v>
      </c>
      <c r="G153" s="507"/>
      <c r="H153" s="506">
        <f t="shared" si="6"/>
        <v>0</v>
      </c>
      <c r="I153" s="508"/>
      <c r="J153" s="506">
        <f t="shared" si="7"/>
        <v>0</v>
      </c>
      <c r="K153" s="505"/>
      <c r="L153" s="506">
        <f t="shared" si="8"/>
        <v>0</v>
      </c>
    </row>
    <row r="154" spans="1:12" s="500" customFormat="1" ht="25.5" customHeight="1">
      <c r="A154" s="501" t="s">
        <v>227</v>
      </c>
      <c r="B154" s="522" t="s">
        <v>228</v>
      </c>
      <c r="C154" s="523" t="s">
        <v>4</v>
      </c>
      <c r="D154" s="504">
        <f>VLOOKUP(A154,BKE!C663:H1072,5,0)</f>
        <v>86903.82</v>
      </c>
      <c r="E154" s="505"/>
      <c r="F154" s="506">
        <f t="shared" si="6"/>
        <v>0</v>
      </c>
      <c r="G154" s="507"/>
      <c r="H154" s="506">
        <f t="shared" si="6"/>
        <v>0</v>
      </c>
      <c r="I154" s="508"/>
      <c r="J154" s="506">
        <f t="shared" si="7"/>
        <v>0</v>
      </c>
      <c r="K154" s="505"/>
      <c r="L154" s="506">
        <f t="shared" si="8"/>
        <v>0</v>
      </c>
    </row>
    <row r="155" spans="1:12" s="500" customFormat="1" ht="25.5" customHeight="1">
      <c r="A155" s="501" t="s">
        <v>229</v>
      </c>
      <c r="B155" s="522" t="s">
        <v>230</v>
      </c>
      <c r="C155" s="523" t="s">
        <v>4</v>
      </c>
      <c r="D155" s="504">
        <f>VLOOKUP(A155,BKE!C664:H1073,5,0)</f>
        <v>90651.53</v>
      </c>
      <c r="E155" s="505"/>
      <c r="F155" s="506">
        <f t="shared" si="6"/>
        <v>0</v>
      </c>
      <c r="G155" s="507"/>
      <c r="H155" s="506">
        <f t="shared" si="6"/>
        <v>0</v>
      </c>
      <c r="I155" s="508"/>
      <c r="J155" s="506">
        <f t="shared" si="7"/>
        <v>0</v>
      </c>
      <c r="K155" s="505"/>
      <c r="L155" s="506">
        <f t="shared" si="8"/>
        <v>0</v>
      </c>
    </row>
    <row r="156" spans="1:12" s="500" customFormat="1" ht="25.5" customHeight="1">
      <c r="A156" s="501" t="s">
        <v>231</v>
      </c>
      <c r="B156" s="511" t="s">
        <v>232</v>
      </c>
      <c r="C156" s="524" t="s">
        <v>4</v>
      </c>
      <c r="D156" s="504">
        <f>VLOOKUP(A156,BKE!C665:H1074,5,0)</f>
        <v>74824.316666666666</v>
      </c>
      <c r="E156" s="505"/>
      <c r="F156" s="506">
        <f t="shared" si="6"/>
        <v>0</v>
      </c>
      <c r="G156" s="507"/>
      <c r="H156" s="506">
        <f t="shared" si="6"/>
        <v>0</v>
      </c>
      <c r="I156" s="508"/>
      <c r="J156" s="506">
        <f t="shared" si="7"/>
        <v>0</v>
      </c>
      <c r="K156" s="505"/>
      <c r="L156" s="506">
        <f t="shared" si="8"/>
        <v>0</v>
      </c>
    </row>
    <row r="157" spans="1:12" s="500" customFormat="1" ht="25.5" customHeight="1">
      <c r="A157" s="501" t="s">
        <v>233</v>
      </c>
      <c r="B157" s="522" t="s">
        <v>234</v>
      </c>
      <c r="C157" s="523" t="s">
        <v>4</v>
      </c>
      <c r="D157" s="504" t="str">
        <f>VLOOKUP(A157,BKE!C666:H1075,5,0)</f>
        <v>0</v>
      </c>
      <c r="E157" s="505"/>
      <c r="F157" s="506">
        <f t="shared" si="6"/>
        <v>0</v>
      </c>
      <c r="G157" s="507"/>
      <c r="H157" s="506">
        <f t="shared" si="6"/>
        <v>0</v>
      </c>
      <c r="I157" s="508"/>
      <c r="J157" s="506">
        <f t="shared" si="7"/>
        <v>0</v>
      </c>
      <c r="K157" s="505"/>
      <c r="L157" s="506">
        <f t="shared" si="8"/>
        <v>0</v>
      </c>
    </row>
    <row r="158" spans="1:12" s="500" customFormat="1" ht="25.5" customHeight="1">
      <c r="A158" s="509" t="s">
        <v>903</v>
      </c>
      <c r="B158" s="509" t="s">
        <v>334</v>
      </c>
      <c r="C158" s="509" t="s">
        <v>4</v>
      </c>
      <c r="D158" s="504" t="str">
        <f>VLOOKUP(A158,BKE!C667:H1076,5,0)</f>
        <v>0</v>
      </c>
      <c r="E158" s="505"/>
      <c r="F158" s="506">
        <f t="shared" si="6"/>
        <v>0</v>
      </c>
      <c r="G158" s="507"/>
      <c r="H158" s="506">
        <f t="shared" si="6"/>
        <v>0</v>
      </c>
      <c r="I158" s="508"/>
      <c r="J158" s="506">
        <f t="shared" si="7"/>
        <v>0</v>
      </c>
      <c r="K158" s="505"/>
      <c r="L158" s="506">
        <f t="shared" si="8"/>
        <v>0</v>
      </c>
    </row>
    <row r="159" spans="1:12" s="500" customFormat="1" ht="25.5" customHeight="1">
      <c r="A159" s="509" t="s">
        <v>335</v>
      </c>
      <c r="B159" s="526" t="s">
        <v>336</v>
      </c>
      <c r="C159" s="509" t="s">
        <v>4</v>
      </c>
      <c r="D159" s="504"/>
      <c r="E159" s="505"/>
      <c r="F159" s="506">
        <f t="shared" si="6"/>
        <v>0</v>
      </c>
      <c r="G159" s="507"/>
      <c r="H159" s="506">
        <f t="shared" si="6"/>
        <v>0</v>
      </c>
      <c r="I159" s="508"/>
      <c r="J159" s="506">
        <f t="shared" si="7"/>
        <v>0</v>
      </c>
      <c r="K159" s="505"/>
      <c r="L159" s="506">
        <f t="shared" si="8"/>
        <v>0</v>
      </c>
    </row>
    <row r="160" spans="1:12" s="500" customFormat="1" ht="25.5" customHeight="1">
      <c r="A160" s="501" t="s">
        <v>235</v>
      </c>
      <c r="B160" s="522" t="s">
        <v>236</v>
      </c>
      <c r="C160" s="523" t="s">
        <v>413</v>
      </c>
      <c r="D160" s="504">
        <f>VLOOKUP(A160,BKE!C669:H1078,5,0)</f>
        <v>138333.01333333331</v>
      </c>
      <c r="E160" s="505"/>
      <c r="F160" s="506">
        <f t="shared" si="6"/>
        <v>0</v>
      </c>
      <c r="G160" s="507"/>
      <c r="H160" s="506">
        <f t="shared" si="6"/>
        <v>0</v>
      </c>
      <c r="I160" s="508"/>
      <c r="J160" s="506">
        <f t="shared" si="7"/>
        <v>0</v>
      </c>
      <c r="K160" s="505"/>
      <c r="L160" s="506">
        <f t="shared" si="8"/>
        <v>0</v>
      </c>
    </row>
    <row r="161" spans="1:12" s="500" customFormat="1" ht="25.5" customHeight="1">
      <c r="A161" s="509" t="s">
        <v>337</v>
      </c>
      <c r="B161" s="509" t="s">
        <v>338</v>
      </c>
      <c r="C161" s="509" t="s">
        <v>237</v>
      </c>
      <c r="D161" s="504"/>
      <c r="E161" s="505"/>
      <c r="F161" s="506">
        <f t="shared" si="6"/>
        <v>0</v>
      </c>
      <c r="G161" s="507"/>
      <c r="H161" s="506">
        <f t="shared" si="6"/>
        <v>0</v>
      </c>
      <c r="I161" s="508"/>
      <c r="J161" s="506">
        <f t="shared" si="7"/>
        <v>0</v>
      </c>
      <c r="K161" s="505"/>
      <c r="L161" s="506">
        <f t="shared" si="8"/>
        <v>0</v>
      </c>
    </row>
    <row r="162" spans="1:12" s="500" customFormat="1" ht="25.5" customHeight="1">
      <c r="A162" s="509" t="s">
        <v>919</v>
      </c>
      <c r="B162" s="509" t="s">
        <v>313</v>
      </c>
      <c r="C162" s="509" t="s">
        <v>237</v>
      </c>
      <c r="D162" s="504" t="str">
        <f>VLOOKUP(A162,BKE!C671:H1080,5,0)</f>
        <v>0</v>
      </c>
      <c r="E162" s="505"/>
      <c r="F162" s="506">
        <f t="shared" si="6"/>
        <v>0</v>
      </c>
      <c r="G162" s="507"/>
      <c r="H162" s="506">
        <f t="shared" si="6"/>
        <v>0</v>
      </c>
      <c r="I162" s="508"/>
      <c r="J162" s="506">
        <f t="shared" si="7"/>
        <v>0</v>
      </c>
      <c r="K162" s="505"/>
      <c r="L162" s="506">
        <f t="shared" si="8"/>
        <v>0</v>
      </c>
    </row>
    <row r="163" spans="1:12" s="500" customFormat="1" ht="25.5" customHeight="1">
      <c r="A163" s="501" t="s">
        <v>889</v>
      </c>
      <c r="B163" s="512" t="s">
        <v>890</v>
      </c>
      <c r="C163" s="523" t="s">
        <v>895</v>
      </c>
      <c r="D163" s="504" t="str">
        <f>VLOOKUP(A163,BKE!C672:H1081,5,0)</f>
        <v>0</v>
      </c>
      <c r="E163" s="505"/>
      <c r="F163" s="506">
        <f t="shared" si="6"/>
        <v>0</v>
      </c>
      <c r="G163" s="507"/>
      <c r="H163" s="506">
        <f t="shared" si="6"/>
        <v>0</v>
      </c>
      <c r="I163" s="508"/>
      <c r="J163" s="506">
        <f t="shared" si="7"/>
        <v>0</v>
      </c>
      <c r="K163" s="505"/>
      <c r="L163" s="506">
        <f t="shared" si="8"/>
        <v>0</v>
      </c>
    </row>
    <row r="164" spans="1:12" s="500" customFormat="1" ht="25.5" customHeight="1">
      <c r="A164" s="509" t="s">
        <v>804</v>
      </c>
      <c r="B164" s="509" t="s">
        <v>331</v>
      </c>
      <c r="C164" s="509" t="s">
        <v>31</v>
      </c>
      <c r="D164" s="504">
        <f>VLOOKUP(A164,BKE!C673:H1082,5,0)</f>
        <v>250000</v>
      </c>
      <c r="E164" s="505"/>
      <c r="F164" s="506">
        <f t="shared" si="6"/>
        <v>0</v>
      </c>
      <c r="G164" s="507"/>
      <c r="H164" s="506">
        <f t="shared" si="6"/>
        <v>0</v>
      </c>
      <c r="I164" s="508"/>
      <c r="J164" s="506">
        <f t="shared" si="7"/>
        <v>0</v>
      </c>
      <c r="K164" s="505"/>
      <c r="L164" s="506">
        <f t="shared" si="8"/>
        <v>0</v>
      </c>
    </row>
    <row r="165" spans="1:12" s="500" customFormat="1" ht="25.5" customHeight="1">
      <c r="A165" s="509" t="s">
        <v>810</v>
      </c>
      <c r="B165" s="509" t="s">
        <v>312</v>
      </c>
      <c r="C165" s="509" t="s">
        <v>31</v>
      </c>
      <c r="D165" s="504" t="str">
        <f>VLOOKUP(A165,BKE!C674:H1083,5,0)</f>
        <v>0</v>
      </c>
      <c r="E165" s="505"/>
      <c r="F165" s="506">
        <f t="shared" si="6"/>
        <v>0</v>
      </c>
      <c r="G165" s="507"/>
      <c r="H165" s="506">
        <f t="shared" si="6"/>
        <v>0</v>
      </c>
      <c r="I165" s="508"/>
      <c r="J165" s="506">
        <f t="shared" si="7"/>
        <v>0</v>
      </c>
      <c r="K165" s="505"/>
      <c r="L165" s="506">
        <f t="shared" si="8"/>
        <v>0</v>
      </c>
    </row>
    <row r="166" spans="1:12" s="500" customFormat="1" ht="25.5" customHeight="1">
      <c r="A166" s="501" t="s">
        <v>238</v>
      </c>
      <c r="B166" s="522" t="s">
        <v>239</v>
      </c>
      <c r="C166" s="523" t="s">
        <v>27</v>
      </c>
      <c r="D166" s="504" t="str">
        <f>VLOOKUP(A166,BKE!C675:H1084,5,0)</f>
        <v>0</v>
      </c>
      <c r="E166" s="505"/>
      <c r="F166" s="506">
        <f t="shared" si="6"/>
        <v>0</v>
      </c>
      <c r="G166" s="507"/>
      <c r="H166" s="506">
        <f t="shared" si="6"/>
        <v>0</v>
      </c>
      <c r="I166" s="508"/>
      <c r="J166" s="506">
        <f t="shared" si="7"/>
        <v>0</v>
      </c>
      <c r="K166" s="505"/>
      <c r="L166" s="506">
        <f t="shared" si="8"/>
        <v>0</v>
      </c>
    </row>
    <row r="167" spans="1:12" s="500" customFormat="1" ht="25.5" customHeight="1">
      <c r="A167" s="501" t="s">
        <v>240</v>
      </c>
      <c r="B167" s="522" t="s">
        <v>241</v>
      </c>
      <c r="C167" s="523" t="s">
        <v>27</v>
      </c>
      <c r="D167" s="504" t="str">
        <f>VLOOKUP(A167,BKE!C676:H1085,5,0)</f>
        <v>0</v>
      </c>
      <c r="E167" s="505"/>
      <c r="F167" s="506">
        <f t="shared" si="6"/>
        <v>0</v>
      </c>
      <c r="G167" s="507"/>
      <c r="H167" s="506">
        <f t="shared" si="6"/>
        <v>0</v>
      </c>
      <c r="I167" s="508"/>
      <c r="J167" s="506">
        <f t="shared" si="7"/>
        <v>0</v>
      </c>
      <c r="K167" s="505"/>
      <c r="L167" s="506">
        <f t="shared" si="8"/>
        <v>0</v>
      </c>
    </row>
    <row r="168" spans="1:12" s="500" customFormat="1" ht="25.5" customHeight="1">
      <c r="A168" s="509" t="s">
        <v>364</v>
      </c>
      <c r="B168" s="509" t="s">
        <v>365</v>
      </c>
      <c r="C168" s="509" t="s">
        <v>27</v>
      </c>
      <c r="D168" s="504" t="str">
        <f>VLOOKUP(A168,BKE!C677:H1086,5,0)</f>
        <v>0</v>
      </c>
      <c r="E168" s="505"/>
      <c r="F168" s="506">
        <f t="shared" si="6"/>
        <v>0</v>
      </c>
      <c r="G168" s="507"/>
      <c r="H168" s="506">
        <f t="shared" si="6"/>
        <v>0</v>
      </c>
      <c r="I168" s="508"/>
      <c r="J168" s="506">
        <f t="shared" si="7"/>
        <v>0</v>
      </c>
      <c r="K168" s="505"/>
      <c r="L168" s="506">
        <f t="shared" si="8"/>
        <v>0</v>
      </c>
    </row>
    <row r="169" spans="1:12" s="500" customFormat="1" ht="25.5" customHeight="1">
      <c r="A169" s="501" t="s">
        <v>242</v>
      </c>
      <c r="B169" s="522" t="s">
        <v>243</v>
      </c>
      <c r="C169" s="523" t="s">
        <v>27</v>
      </c>
      <c r="D169" s="504" t="str">
        <f>VLOOKUP(A169,BKE!C678:H1087,5,0)</f>
        <v>0</v>
      </c>
      <c r="E169" s="505"/>
      <c r="F169" s="506">
        <f t="shared" si="6"/>
        <v>0</v>
      </c>
      <c r="G169" s="507"/>
      <c r="H169" s="506">
        <f t="shared" si="6"/>
        <v>0</v>
      </c>
      <c r="I169" s="508"/>
      <c r="J169" s="506">
        <f t="shared" si="7"/>
        <v>0</v>
      </c>
      <c r="K169" s="505"/>
      <c r="L169" s="506">
        <f t="shared" si="8"/>
        <v>0</v>
      </c>
    </row>
    <row r="170" spans="1:12" s="500" customFormat="1" ht="25.5" customHeight="1">
      <c r="A170" s="501" t="s">
        <v>244</v>
      </c>
      <c r="B170" s="522" t="s">
        <v>245</v>
      </c>
      <c r="C170" s="523" t="s">
        <v>27</v>
      </c>
      <c r="D170" s="504" t="str">
        <f>VLOOKUP(A170,BKE!C679:H1088,5,0)</f>
        <v>0</v>
      </c>
      <c r="E170" s="505"/>
      <c r="F170" s="506">
        <f t="shared" si="6"/>
        <v>0</v>
      </c>
      <c r="G170" s="507"/>
      <c r="H170" s="506">
        <f t="shared" si="6"/>
        <v>0</v>
      </c>
      <c r="I170" s="508"/>
      <c r="J170" s="506">
        <f t="shared" si="7"/>
        <v>0</v>
      </c>
      <c r="K170" s="505"/>
      <c r="L170" s="506">
        <f t="shared" si="8"/>
        <v>0</v>
      </c>
    </row>
    <row r="171" spans="1:12" s="500" customFormat="1" ht="25.5" customHeight="1">
      <c r="A171" s="501" t="s">
        <v>246</v>
      </c>
      <c r="B171" s="522" t="s">
        <v>247</v>
      </c>
      <c r="C171" s="523" t="s">
        <v>27</v>
      </c>
      <c r="D171" s="504" t="str">
        <f>VLOOKUP(A171,BKE!C680:H1089,5,0)</f>
        <v>0</v>
      </c>
      <c r="E171" s="505"/>
      <c r="F171" s="506">
        <f t="shared" si="6"/>
        <v>0</v>
      </c>
      <c r="G171" s="507"/>
      <c r="H171" s="506">
        <f t="shared" si="6"/>
        <v>0</v>
      </c>
      <c r="I171" s="508"/>
      <c r="J171" s="506">
        <f t="shared" si="7"/>
        <v>0</v>
      </c>
      <c r="K171" s="505"/>
      <c r="L171" s="506">
        <f t="shared" si="8"/>
        <v>0</v>
      </c>
    </row>
    <row r="172" spans="1:12" s="500" customFormat="1" ht="25.5" customHeight="1">
      <c r="A172" s="509" t="s">
        <v>1029</v>
      </c>
      <c r="B172" s="509" t="s">
        <v>1030</v>
      </c>
      <c r="C172" s="509" t="s">
        <v>27</v>
      </c>
      <c r="D172" s="504"/>
      <c r="E172" s="505"/>
      <c r="F172" s="506">
        <f t="shared" si="6"/>
        <v>0</v>
      </c>
      <c r="G172" s="507"/>
      <c r="H172" s="506">
        <f t="shared" si="6"/>
        <v>0</v>
      </c>
      <c r="I172" s="508"/>
      <c r="J172" s="506">
        <f t="shared" si="7"/>
        <v>0</v>
      </c>
      <c r="K172" s="505"/>
      <c r="L172" s="506">
        <f t="shared" si="8"/>
        <v>0</v>
      </c>
    </row>
    <row r="173" spans="1:12" s="500" customFormat="1" ht="25.5" customHeight="1">
      <c r="A173" s="509" t="s">
        <v>1028</v>
      </c>
      <c r="B173" s="509" t="s">
        <v>1027</v>
      </c>
      <c r="C173" s="509" t="s">
        <v>27</v>
      </c>
      <c r="D173" s="504"/>
      <c r="E173" s="505"/>
      <c r="F173" s="506">
        <f t="shared" si="6"/>
        <v>0</v>
      </c>
      <c r="G173" s="507"/>
      <c r="H173" s="506">
        <f t="shared" si="6"/>
        <v>0</v>
      </c>
      <c r="I173" s="508"/>
      <c r="J173" s="506">
        <f t="shared" si="7"/>
        <v>0</v>
      </c>
      <c r="K173" s="505"/>
      <c r="L173" s="506">
        <f t="shared" si="8"/>
        <v>0</v>
      </c>
    </row>
    <row r="174" spans="1:12" s="500" customFormat="1" ht="25.5" customHeight="1">
      <c r="A174" s="509" t="s">
        <v>1002</v>
      </c>
      <c r="B174" s="509" t="s">
        <v>1026</v>
      </c>
      <c r="C174" s="509" t="s">
        <v>27</v>
      </c>
      <c r="D174" s="504"/>
      <c r="E174" s="505"/>
      <c r="F174" s="506">
        <f t="shared" si="6"/>
        <v>0</v>
      </c>
      <c r="G174" s="507"/>
      <c r="H174" s="506">
        <f t="shared" si="6"/>
        <v>0</v>
      </c>
      <c r="I174" s="508"/>
      <c r="J174" s="506">
        <f t="shared" si="7"/>
        <v>0</v>
      </c>
      <c r="K174" s="505"/>
      <c r="L174" s="506">
        <f t="shared" si="8"/>
        <v>0</v>
      </c>
    </row>
    <row r="175" spans="1:12" s="500" customFormat="1" ht="25.5" customHeight="1">
      <c r="A175" s="509" t="s">
        <v>371</v>
      </c>
      <c r="B175" s="509" t="s">
        <v>372</v>
      </c>
      <c r="C175" s="509" t="s">
        <v>27</v>
      </c>
      <c r="D175" s="504"/>
      <c r="E175" s="505"/>
      <c r="F175" s="506">
        <f t="shared" si="6"/>
        <v>0</v>
      </c>
      <c r="G175" s="507"/>
      <c r="H175" s="506">
        <f t="shared" si="6"/>
        <v>0</v>
      </c>
      <c r="I175" s="508"/>
      <c r="J175" s="506">
        <f t="shared" si="7"/>
        <v>0</v>
      </c>
      <c r="K175" s="505"/>
      <c r="L175" s="506">
        <f t="shared" si="8"/>
        <v>0</v>
      </c>
    </row>
    <row r="176" spans="1:12" s="500" customFormat="1" ht="25.5" customHeight="1">
      <c r="A176" s="509" t="s">
        <v>812</v>
      </c>
      <c r="B176" s="509" t="s">
        <v>339</v>
      </c>
      <c r="C176" s="509" t="s">
        <v>27</v>
      </c>
      <c r="D176" s="504">
        <f>VLOOKUP(A176,BKE!C685:H1094,5,0)</f>
        <v>4143</v>
      </c>
      <c r="E176" s="505"/>
      <c r="F176" s="506">
        <f t="shared" si="6"/>
        <v>0</v>
      </c>
      <c r="G176" s="507"/>
      <c r="H176" s="506">
        <f t="shared" si="6"/>
        <v>0</v>
      </c>
      <c r="I176" s="508"/>
      <c r="J176" s="506">
        <f t="shared" si="7"/>
        <v>0</v>
      </c>
      <c r="K176" s="505"/>
      <c r="L176" s="506">
        <f t="shared" si="8"/>
        <v>0</v>
      </c>
    </row>
    <row r="177" spans="1:12" s="500" customFormat="1" ht="25.5" customHeight="1">
      <c r="A177" s="501" t="s">
        <v>248</v>
      </c>
      <c r="B177" s="522" t="s">
        <v>249</v>
      </c>
      <c r="C177" s="523" t="s">
        <v>27</v>
      </c>
      <c r="D177" s="504">
        <f>VLOOKUP(A177,BKE!C686:H1095,5,0)</f>
        <v>1990</v>
      </c>
      <c r="E177" s="505"/>
      <c r="F177" s="506">
        <f t="shared" si="6"/>
        <v>0</v>
      </c>
      <c r="G177" s="507"/>
      <c r="H177" s="506">
        <f t="shared" si="6"/>
        <v>0</v>
      </c>
      <c r="I177" s="508"/>
      <c r="J177" s="506">
        <f t="shared" si="7"/>
        <v>0</v>
      </c>
      <c r="K177" s="505"/>
      <c r="L177" s="506">
        <f t="shared" si="8"/>
        <v>0</v>
      </c>
    </row>
    <row r="178" spans="1:12" s="500" customFormat="1" ht="25.5" customHeight="1">
      <c r="A178" s="501" t="s">
        <v>250</v>
      </c>
      <c r="B178" s="522" t="s">
        <v>251</v>
      </c>
      <c r="C178" s="523" t="s">
        <v>27</v>
      </c>
      <c r="D178" s="504">
        <f>VLOOKUP(A178,BKE!C687:H1096,5,0)</f>
        <v>1352.866</v>
      </c>
      <c r="E178" s="505"/>
      <c r="F178" s="506">
        <f t="shared" si="6"/>
        <v>0</v>
      </c>
      <c r="G178" s="507"/>
      <c r="H178" s="506">
        <f t="shared" si="6"/>
        <v>0</v>
      </c>
      <c r="I178" s="508"/>
      <c r="J178" s="506">
        <f t="shared" si="7"/>
        <v>0</v>
      </c>
      <c r="K178" s="505"/>
      <c r="L178" s="506">
        <f t="shared" si="8"/>
        <v>0</v>
      </c>
    </row>
    <row r="179" spans="1:12" s="500" customFormat="1" ht="25.5" customHeight="1">
      <c r="A179" s="501" t="s">
        <v>252</v>
      </c>
      <c r="B179" s="522" t="s">
        <v>253</v>
      </c>
      <c r="C179" s="523" t="s">
        <v>27</v>
      </c>
      <c r="D179" s="504">
        <f>VLOOKUP(A179,BKE!C688:H1097,5,0)</f>
        <v>1120</v>
      </c>
      <c r="E179" s="505"/>
      <c r="F179" s="506">
        <f t="shared" si="6"/>
        <v>0</v>
      </c>
      <c r="G179" s="507"/>
      <c r="H179" s="506">
        <f t="shared" si="6"/>
        <v>0</v>
      </c>
      <c r="I179" s="508"/>
      <c r="J179" s="506">
        <f t="shared" si="7"/>
        <v>0</v>
      </c>
      <c r="K179" s="505"/>
      <c r="L179" s="506">
        <f t="shared" si="8"/>
        <v>0</v>
      </c>
    </row>
    <row r="180" spans="1:12" s="500" customFormat="1" ht="25.5" customHeight="1">
      <c r="A180" s="509" t="s">
        <v>811</v>
      </c>
      <c r="B180" s="509" t="s">
        <v>340</v>
      </c>
      <c r="C180" s="509" t="s">
        <v>27</v>
      </c>
      <c r="D180" s="504" t="str">
        <f>VLOOKUP(A180,BKE!C689:H1098,5,0)</f>
        <v>0</v>
      </c>
      <c r="E180" s="505"/>
      <c r="F180" s="506">
        <f t="shared" si="6"/>
        <v>0</v>
      </c>
      <c r="G180" s="507"/>
      <c r="H180" s="506">
        <f t="shared" si="6"/>
        <v>0</v>
      </c>
      <c r="I180" s="508"/>
      <c r="J180" s="506">
        <f t="shared" si="7"/>
        <v>0</v>
      </c>
      <c r="K180" s="505"/>
      <c r="L180" s="506">
        <f t="shared" si="8"/>
        <v>0</v>
      </c>
    </row>
    <row r="181" spans="1:12" s="500" customFormat="1" ht="25.5" customHeight="1">
      <c r="A181" s="501" t="s">
        <v>290</v>
      </c>
      <c r="B181" s="511" t="s">
        <v>291</v>
      </c>
      <c r="C181" s="524" t="s">
        <v>27</v>
      </c>
      <c r="D181" s="504"/>
      <c r="E181" s="505"/>
      <c r="F181" s="506">
        <f t="shared" si="6"/>
        <v>0</v>
      </c>
      <c r="G181" s="507"/>
      <c r="H181" s="506">
        <f t="shared" si="6"/>
        <v>0</v>
      </c>
      <c r="I181" s="508"/>
      <c r="J181" s="506">
        <f t="shared" si="7"/>
        <v>0</v>
      </c>
      <c r="K181" s="505"/>
      <c r="L181" s="506">
        <f t="shared" si="8"/>
        <v>0</v>
      </c>
    </row>
    <row r="182" spans="1:12" s="500" customFormat="1" ht="25.5" customHeight="1">
      <c r="A182" s="501" t="s">
        <v>553</v>
      </c>
      <c r="B182" s="511" t="s">
        <v>554</v>
      </c>
      <c r="C182" s="524" t="s">
        <v>27</v>
      </c>
      <c r="D182" s="504"/>
      <c r="E182" s="505"/>
      <c r="F182" s="506">
        <f t="shared" si="6"/>
        <v>0</v>
      </c>
      <c r="G182" s="507"/>
      <c r="H182" s="506">
        <f t="shared" si="6"/>
        <v>0</v>
      </c>
      <c r="I182" s="508"/>
      <c r="J182" s="506">
        <f t="shared" si="7"/>
        <v>0</v>
      </c>
      <c r="K182" s="505"/>
      <c r="L182" s="506">
        <f t="shared" si="8"/>
        <v>0</v>
      </c>
    </row>
    <row r="183" spans="1:12" s="500" customFormat="1" ht="25.5" customHeight="1">
      <c r="A183" s="501" t="s">
        <v>259</v>
      </c>
      <c r="B183" s="522" t="s">
        <v>260</v>
      </c>
      <c r="C183" s="523" t="s">
        <v>27</v>
      </c>
      <c r="D183" s="504">
        <f>VLOOKUP(A183,BKE!C692:H1101,5,0)</f>
        <v>2100</v>
      </c>
      <c r="E183" s="505"/>
      <c r="F183" s="506">
        <f t="shared" si="6"/>
        <v>0</v>
      </c>
      <c r="G183" s="507"/>
      <c r="H183" s="506">
        <f t="shared" si="6"/>
        <v>0</v>
      </c>
      <c r="I183" s="508"/>
      <c r="J183" s="506">
        <f t="shared" si="7"/>
        <v>0</v>
      </c>
      <c r="K183" s="505"/>
      <c r="L183" s="506">
        <f t="shared" si="8"/>
        <v>0</v>
      </c>
    </row>
    <row r="184" spans="1:12" s="500" customFormat="1" ht="25.5" customHeight="1">
      <c r="A184" s="501" t="s">
        <v>261</v>
      </c>
      <c r="B184" s="522" t="s">
        <v>262</v>
      </c>
      <c r="C184" s="523" t="s">
        <v>27</v>
      </c>
      <c r="D184" s="504">
        <f>VLOOKUP(A184,BKE!C693:H1102,5,0)</f>
        <v>300</v>
      </c>
      <c r="E184" s="505"/>
      <c r="F184" s="506">
        <f t="shared" si="6"/>
        <v>0</v>
      </c>
      <c r="G184" s="507"/>
      <c r="H184" s="506">
        <f t="shared" si="6"/>
        <v>0</v>
      </c>
      <c r="I184" s="508"/>
      <c r="J184" s="506">
        <f t="shared" si="7"/>
        <v>0</v>
      </c>
      <c r="K184" s="505"/>
      <c r="L184" s="506">
        <f t="shared" si="8"/>
        <v>0</v>
      </c>
    </row>
    <row r="185" spans="1:12" s="500" customFormat="1" ht="25.5" customHeight="1">
      <c r="A185" s="501" t="s">
        <v>263</v>
      </c>
      <c r="B185" s="522" t="s">
        <v>698</v>
      </c>
      <c r="C185" s="523" t="s">
        <v>99</v>
      </c>
      <c r="D185" s="504">
        <f>VLOOKUP(A185,BKE!C694:H1103,5,0)</f>
        <v>6609.1133333333319</v>
      </c>
      <c r="E185" s="505"/>
      <c r="F185" s="506">
        <f t="shared" si="6"/>
        <v>0</v>
      </c>
      <c r="G185" s="507"/>
      <c r="H185" s="506">
        <f t="shared" si="6"/>
        <v>0</v>
      </c>
      <c r="I185" s="508"/>
      <c r="J185" s="506">
        <f t="shared" si="7"/>
        <v>0</v>
      </c>
      <c r="K185" s="505"/>
      <c r="L185" s="506">
        <f t="shared" si="8"/>
        <v>0</v>
      </c>
    </row>
    <row r="186" spans="1:12" s="500" customFormat="1" ht="25.5" customHeight="1">
      <c r="A186" s="501" t="s">
        <v>264</v>
      </c>
      <c r="B186" s="522" t="s">
        <v>265</v>
      </c>
      <c r="C186" s="523" t="s">
        <v>27</v>
      </c>
      <c r="D186" s="504">
        <f>VLOOKUP(A186,BKE!C695:H1104,5,0)</f>
        <v>200</v>
      </c>
      <c r="E186" s="505"/>
      <c r="F186" s="506">
        <f t="shared" si="6"/>
        <v>0</v>
      </c>
      <c r="G186" s="507"/>
      <c r="H186" s="506">
        <f t="shared" si="6"/>
        <v>0</v>
      </c>
      <c r="I186" s="508"/>
      <c r="J186" s="506">
        <f t="shared" si="7"/>
        <v>0</v>
      </c>
      <c r="K186" s="505"/>
      <c r="L186" s="506">
        <f t="shared" si="8"/>
        <v>0</v>
      </c>
    </row>
    <row r="187" spans="1:12" s="500" customFormat="1" ht="25.5" customHeight="1">
      <c r="A187" s="501" t="s">
        <v>266</v>
      </c>
      <c r="B187" s="522" t="s">
        <v>267</v>
      </c>
      <c r="C187" s="523" t="s">
        <v>27</v>
      </c>
      <c r="D187" s="504">
        <f>VLOOKUP(A187,BKE!C696:H1105,5,0)</f>
        <v>1200</v>
      </c>
      <c r="E187" s="505"/>
      <c r="F187" s="506">
        <f t="shared" si="6"/>
        <v>0</v>
      </c>
      <c r="G187" s="507"/>
      <c r="H187" s="506">
        <f t="shared" si="6"/>
        <v>0</v>
      </c>
      <c r="I187" s="508"/>
      <c r="J187" s="506">
        <f t="shared" si="7"/>
        <v>0</v>
      </c>
      <c r="K187" s="505"/>
      <c r="L187" s="506">
        <f t="shared" si="8"/>
        <v>0</v>
      </c>
    </row>
    <row r="188" spans="1:12" s="500" customFormat="1" ht="25.5" customHeight="1">
      <c r="A188" s="501" t="s">
        <v>268</v>
      </c>
      <c r="B188" s="522" t="s">
        <v>269</v>
      </c>
      <c r="C188" s="523" t="s">
        <v>99</v>
      </c>
      <c r="D188" s="504">
        <v>6775.49</v>
      </c>
      <c r="E188" s="505"/>
      <c r="F188" s="506">
        <f t="shared" si="6"/>
        <v>0</v>
      </c>
      <c r="G188" s="507"/>
      <c r="H188" s="506">
        <f t="shared" si="6"/>
        <v>0</v>
      </c>
      <c r="I188" s="508"/>
      <c r="J188" s="506">
        <f t="shared" si="7"/>
        <v>0</v>
      </c>
      <c r="K188" s="505"/>
      <c r="L188" s="506">
        <f t="shared" si="8"/>
        <v>0</v>
      </c>
    </row>
    <row r="189" spans="1:12" s="500" customFormat="1" ht="25.5" customHeight="1">
      <c r="A189" s="501" t="s">
        <v>270</v>
      </c>
      <c r="B189" s="522" t="s">
        <v>271</v>
      </c>
      <c r="C189" s="523" t="s">
        <v>8</v>
      </c>
      <c r="D189" s="504">
        <v>14000</v>
      </c>
      <c r="E189" s="505"/>
      <c r="F189" s="506">
        <f t="shared" si="6"/>
        <v>0</v>
      </c>
      <c r="G189" s="507"/>
      <c r="H189" s="506">
        <f t="shared" si="6"/>
        <v>0</v>
      </c>
      <c r="I189" s="508"/>
      <c r="J189" s="506">
        <f t="shared" si="7"/>
        <v>0</v>
      </c>
      <c r="K189" s="505"/>
      <c r="L189" s="506">
        <f t="shared" si="8"/>
        <v>0</v>
      </c>
    </row>
    <row r="190" spans="1:12" s="500" customFormat="1" ht="25.5" customHeight="1">
      <c r="A190" s="501" t="s">
        <v>272</v>
      </c>
      <c r="B190" s="522" t="s">
        <v>273</v>
      </c>
      <c r="C190" s="523" t="s">
        <v>8</v>
      </c>
      <c r="D190" s="504">
        <f>VLOOKUP(A190,BKE!C699:H1108,5,0)</f>
        <v>11999.16</v>
      </c>
      <c r="E190" s="505"/>
      <c r="F190" s="506">
        <f t="shared" si="6"/>
        <v>0</v>
      </c>
      <c r="G190" s="507"/>
      <c r="H190" s="506">
        <f t="shared" si="6"/>
        <v>0</v>
      </c>
      <c r="I190" s="508"/>
      <c r="J190" s="506">
        <f t="shared" si="7"/>
        <v>0</v>
      </c>
      <c r="K190" s="505"/>
      <c r="L190" s="506">
        <f t="shared" si="8"/>
        <v>0</v>
      </c>
    </row>
    <row r="191" spans="1:12" s="500" customFormat="1" ht="25.5" customHeight="1">
      <c r="A191" s="501" t="s">
        <v>274</v>
      </c>
      <c r="B191" s="522" t="s">
        <v>275</v>
      </c>
      <c r="C191" s="523" t="s">
        <v>8</v>
      </c>
      <c r="D191" s="504">
        <f>VLOOKUP(A191,BKE!C700:H1109,5,0)</f>
        <v>11999</v>
      </c>
      <c r="E191" s="505"/>
      <c r="F191" s="506">
        <f t="shared" si="6"/>
        <v>0</v>
      </c>
      <c r="G191" s="507"/>
      <c r="H191" s="506">
        <f t="shared" si="6"/>
        <v>0</v>
      </c>
      <c r="I191" s="508"/>
      <c r="J191" s="506">
        <f t="shared" si="7"/>
        <v>0</v>
      </c>
      <c r="K191" s="505"/>
      <c r="L191" s="506">
        <f t="shared" si="8"/>
        <v>0</v>
      </c>
    </row>
    <row r="192" spans="1:12" s="500" customFormat="1" ht="25.5" customHeight="1">
      <c r="A192" s="501" t="s">
        <v>276</v>
      </c>
      <c r="B192" s="522" t="s">
        <v>277</v>
      </c>
      <c r="C192" s="523" t="s">
        <v>8</v>
      </c>
      <c r="D192" s="504">
        <f>VLOOKUP(A192,BKE!C701:H1110,5,0)</f>
        <v>12000.385</v>
      </c>
      <c r="E192" s="505"/>
      <c r="F192" s="506">
        <f t="shared" ref="F192:H255" si="9">E192*D192</f>
        <v>0</v>
      </c>
      <c r="G192" s="507"/>
      <c r="H192" s="506">
        <f t="shared" si="9"/>
        <v>0</v>
      </c>
      <c r="I192" s="508"/>
      <c r="J192" s="506">
        <f t="shared" ref="J192:J255" si="10">I192*D192</f>
        <v>0</v>
      </c>
      <c r="K192" s="505"/>
      <c r="L192" s="506">
        <f t="shared" si="8"/>
        <v>0</v>
      </c>
    </row>
    <row r="193" spans="1:12" s="500" customFormat="1" ht="25.5" customHeight="1">
      <c r="A193" s="501" t="s">
        <v>278</v>
      </c>
      <c r="B193" s="522" t="s">
        <v>279</v>
      </c>
      <c r="C193" s="523" t="s">
        <v>8</v>
      </c>
      <c r="D193" s="504">
        <f>VLOOKUP(A193,BKE!C702:H1111,5,0)</f>
        <v>12000</v>
      </c>
      <c r="E193" s="505"/>
      <c r="F193" s="506">
        <f t="shared" si="9"/>
        <v>0</v>
      </c>
      <c r="G193" s="507"/>
      <c r="H193" s="506">
        <f t="shared" si="9"/>
        <v>0</v>
      </c>
      <c r="I193" s="508"/>
      <c r="J193" s="506">
        <f t="shared" si="10"/>
        <v>0</v>
      </c>
      <c r="K193" s="505"/>
      <c r="L193" s="506">
        <f t="shared" si="8"/>
        <v>0</v>
      </c>
    </row>
    <row r="194" spans="1:12" s="500" customFormat="1" ht="25.5" customHeight="1">
      <c r="A194" s="501" t="s">
        <v>280</v>
      </c>
      <c r="B194" s="522" t="s">
        <v>281</v>
      </c>
      <c r="C194" s="523" t="s">
        <v>8</v>
      </c>
      <c r="D194" s="504" t="str">
        <f>VLOOKUP(A194,BKE!C703:H1112,5,0)</f>
        <v>0</v>
      </c>
      <c r="E194" s="505"/>
      <c r="F194" s="506">
        <f t="shared" si="9"/>
        <v>0</v>
      </c>
      <c r="G194" s="507"/>
      <c r="H194" s="506">
        <f t="shared" si="9"/>
        <v>0</v>
      </c>
      <c r="I194" s="508"/>
      <c r="J194" s="506">
        <f t="shared" si="10"/>
        <v>0</v>
      </c>
      <c r="K194" s="505"/>
      <c r="L194" s="506">
        <f t="shared" si="8"/>
        <v>0</v>
      </c>
    </row>
    <row r="195" spans="1:12" s="500" customFormat="1" ht="25.5" customHeight="1">
      <c r="A195" s="501" t="s">
        <v>282</v>
      </c>
      <c r="B195" s="522" t="s">
        <v>283</v>
      </c>
      <c r="C195" s="523" t="s">
        <v>8</v>
      </c>
      <c r="D195" s="504" t="str">
        <f>VLOOKUP(A195,BKE!C704:H1113,5,0)</f>
        <v>0</v>
      </c>
      <c r="E195" s="505"/>
      <c r="F195" s="506">
        <f t="shared" si="9"/>
        <v>0</v>
      </c>
      <c r="G195" s="507"/>
      <c r="H195" s="506">
        <f t="shared" si="9"/>
        <v>0</v>
      </c>
      <c r="I195" s="508"/>
      <c r="J195" s="506">
        <f t="shared" si="10"/>
        <v>0</v>
      </c>
      <c r="K195" s="505"/>
      <c r="L195" s="506">
        <f t="shared" si="8"/>
        <v>0</v>
      </c>
    </row>
    <row r="196" spans="1:12" s="500" customFormat="1" ht="25.5" customHeight="1">
      <c r="A196" s="501" t="s">
        <v>284</v>
      </c>
      <c r="B196" s="522" t="s">
        <v>285</v>
      </c>
      <c r="C196" s="523" t="s">
        <v>8</v>
      </c>
      <c r="D196" s="504" t="str">
        <f>VLOOKUP(A196,BKE!C705:H1114,5,0)</f>
        <v>0</v>
      </c>
      <c r="E196" s="505"/>
      <c r="F196" s="506">
        <f t="shared" si="9"/>
        <v>0</v>
      </c>
      <c r="G196" s="507"/>
      <c r="H196" s="506">
        <f t="shared" si="9"/>
        <v>0</v>
      </c>
      <c r="I196" s="508"/>
      <c r="J196" s="506">
        <f t="shared" si="10"/>
        <v>0</v>
      </c>
      <c r="K196" s="505"/>
      <c r="L196" s="506">
        <f t="shared" si="8"/>
        <v>0</v>
      </c>
    </row>
    <row r="197" spans="1:12" s="500" customFormat="1" ht="25.5" customHeight="1">
      <c r="A197" s="501" t="s">
        <v>286</v>
      </c>
      <c r="B197" s="522" t="s">
        <v>287</v>
      </c>
      <c r="C197" s="523" t="s">
        <v>8</v>
      </c>
      <c r="D197" s="504" t="str">
        <f>VLOOKUP(A197,BKE!C706:H1115,5,0)</f>
        <v>0</v>
      </c>
      <c r="E197" s="505"/>
      <c r="F197" s="506">
        <f t="shared" si="9"/>
        <v>0</v>
      </c>
      <c r="G197" s="507"/>
      <c r="H197" s="506">
        <f t="shared" si="9"/>
        <v>0</v>
      </c>
      <c r="I197" s="508"/>
      <c r="J197" s="506">
        <f t="shared" si="10"/>
        <v>0</v>
      </c>
      <c r="K197" s="505"/>
      <c r="L197" s="506">
        <f t="shared" ref="L197:L260" si="11">K197*D197</f>
        <v>0</v>
      </c>
    </row>
    <row r="198" spans="1:12" s="500" customFormat="1" ht="25.5" customHeight="1">
      <c r="A198" s="501" t="s">
        <v>288</v>
      </c>
      <c r="B198" s="522" t="s">
        <v>289</v>
      </c>
      <c r="C198" s="523" t="s">
        <v>8</v>
      </c>
      <c r="D198" s="504" t="str">
        <f>VLOOKUP(A198,BKE!C707:H1116,5,0)</f>
        <v>0</v>
      </c>
      <c r="E198" s="505"/>
      <c r="F198" s="506">
        <f t="shared" si="9"/>
        <v>0</v>
      </c>
      <c r="G198" s="507"/>
      <c r="H198" s="506">
        <f t="shared" si="9"/>
        <v>0</v>
      </c>
      <c r="I198" s="508"/>
      <c r="J198" s="506">
        <f t="shared" si="10"/>
        <v>0</v>
      </c>
      <c r="K198" s="505"/>
      <c r="L198" s="506">
        <f t="shared" si="11"/>
        <v>0</v>
      </c>
    </row>
    <row r="199" spans="1:12" s="500" customFormat="1" ht="25.5" customHeight="1">
      <c r="A199" s="501" t="s">
        <v>910</v>
      </c>
      <c r="B199" s="527" t="s">
        <v>911</v>
      </c>
      <c r="C199" s="523" t="s">
        <v>8</v>
      </c>
      <c r="D199" s="504" t="str">
        <f>VLOOKUP(A199,BKE!C708:H1117,5,0)</f>
        <v>0</v>
      </c>
      <c r="E199" s="505"/>
      <c r="F199" s="506">
        <f t="shared" si="9"/>
        <v>0</v>
      </c>
      <c r="G199" s="507"/>
      <c r="H199" s="506">
        <f t="shared" si="9"/>
        <v>0</v>
      </c>
      <c r="I199" s="508"/>
      <c r="J199" s="506">
        <f t="shared" si="10"/>
        <v>0</v>
      </c>
      <c r="K199" s="505"/>
      <c r="L199" s="506">
        <f t="shared" si="11"/>
        <v>0</v>
      </c>
    </row>
    <row r="200" spans="1:12" s="500" customFormat="1" ht="25.5" customHeight="1">
      <c r="A200" s="501" t="s">
        <v>904</v>
      </c>
      <c r="B200" s="522" t="s">
        <v>905</v>
      </c>
      <c r="C200" s="523" t="s">
        <v>8</v>
      </c>
      <c r="D200" s="504" t="str">
        <f>VLOOKUP(A200,BKE!C708:H1117,5,0)</f>
        <v>0</v>
      </c>
      <c r="E200" s="505"/>
      <c r="F200" s="506">
        <f t="shared" si="9"/>
        <v>0</v>
      </c>
      <c r="G200" s="507"/>
      <c r="H200" s="506">
        <f t="shared" si="9"/>
        <v>0</v>
      </c>
      <c r="I200" s="508"/>
      <c r="J200" s="506">
        <f t="shared" si="10"/>
        <v>0</v>
      </c>
      <c r="K200" s="505"/>
      <c r="L200" s="506">
        <f t="shared" si="11"/>
        <v>0</v>
      </c>
    </row>
    <row r="201" spans="1:12" s="500" customFormat="1" ht="25.5" customHeight="1">
      <c r="A201" s="501" t="s">
        <v>555</v>
      </c>
      <c r="B201" s="522" t="s">
        <v>558</v>
      </c>
      <c r="C201" s="523" t="s">
        <v>8</v>
      </c>
      <c r="D201" s="504"/>
      <c r="E201" s="505"/>
      <c r="F201" s="506">
        <f t="shared" si="9"/>
        <v>0</v>
      </c>
      <c r="G201" s="507"/>
      <c r="H201" s="506">
        <f t="shared" si="9"/>
        <v>0</v>
      </c>
      <c r="I201" s="508"/>
      <c r="J201" s="506">
        <f t="shared" si="10"/>
        <v>0</v>
      </c>
      <c r="K201" s="505"/>
      <c r="L201" s="506">
        <f t="shared" si="11"/>
        <v>0</v>
      </c>
    </row>
    <row r="202" spans="1:12" s="500" customFormat="1" ht="25.5" customHeight="1">
      <c r="A202" s="501" t="s">
        <v>556</v>
      </c>
      <c r="B202" s="522" t="s">
        <v>559</v>
      </c>
      <c r="C202" s="523" t="s">
        <v>8</v>
      </c>
      <c r="D202" s="504"/>
      <c r="E202" s="505"/>
      <c r="F202" s="506">
        <f t="shared" si="9"/>
        <v>0</v>
      </c>
      <c r="G202" s="507"/>
      <c r="H202" s="506">
        <f t="shared" si="9"/>
        <v>0</v>
      </c>
      <c r="I202" s="508"/>
      <c r="J202" s="506">
        <f t="shared" si="10"/>
        <v>0</v>
      </c>
      <c r="K202" s="505"/>
      <c r="L202" s="506">
        <f t="shared" si="11"/>
        <v>0</v>
      </c>
    </row>
    <row r="203" spans="1:12" s="500" customFormat="1" ht="25.5" customHeight="1">
      <c r="A203" s="501" t="s">
        <v>557</v>
      </c>
      <c r="B203" s="522" t="s">
        <v>560</v>
      </c>
      <c r="C203" s="523" t="s">
        <v>8</v>
      </c>
      <c r="D203" s="504"/>
      <c r="E203" s="505"/>
      <c r="F203" s="506">
        <f t="shared" si="9"/>
        <v>0</v>
      </c>
      <c r="G203" s="507"/>
      <c r="H203" s="506">
        <f t="shared" si="9"/>
        <v>0</v>
      </c>
      <c r="I203" s="508"/>
      <c r="J203" s="506">
        <f t="shared" si="10"/>
        <v>0</v>
      </c>
      <c r="K203" s="505"/>
      <c r="L203" s="506">
        <f t="shared" si="11"/>
        <v>0</v>
      </c>
    </row>
    <row r="204" spans="1:12" s="500" customFormat="1" ht="25.5" customHeight="1">
      <c r="A204" s="509" t="s">
        <v>852</v>
      </c>
      <c r="B204" s="526" t="s">
        <v>341</v>
      </c>
      <c r="C204" s="523" t="s">
        <v>8</v>
      </c>
      <c r="D204" s="504">
        <v>54</v>
      </c>
      <c r="E204" s="505"/>
      <c r="F204" s="506">
        <f t="shared" si="9"/>
        <v>0</v>
      </c>
      <c r="G204" s="507"/>
      <c r="H204" s="506">
        <f t="shared" si="9"/>
        <v>0</v>
      </c>
      <c r="I204" s="508"/>
      <c r="J204" s="506">
        <f t="shared" si="10"/>
        <v>0</v>
      </c>
      <c r="K204" s="505"/>
      <c r="L204" s="506">
        <f t="shared" si="11"/>
        <v>0</v>
      </c>
    </row>
    <row r="205" spans="1:12" s="500" customFormat="1" ht="25.5" customHeight="1">
      <c r="A205" s="501" t="s">
        <v>254</v>
      </c>
      <c r="B205" s="522" t="s">
        <v>255</v>
      </c>
      <c r="C205" s="523" t="s">
        <v>29</v>
      </c>
      <c r="D205" s="504">
        <f>VLOOKUP(A205,BKE!C699:H1108,5,0)</f>
        <v>36000</v>
      </c>
      <c r="E205" s="505"/>
      <c r="F205" s="506">
        <f t="shared" si="9"/>
        <v>0</v>
      </c>
      <c r="G205" s="507"/>
      <c r="H205" s="506">
        <f t="shared" si="9"/>
        <v>0</v>
      </c>
      <c r="I205" s="508"/>
      <c r="J205" s="506">
        <f t="shared" si="10"/>
        <v>0</v>
      </c>
      <c r="K205" s="505"/>
      <c r="L205" s="506">
        <f t="shared" si="11"/>
        <v>0</v>
      </c>
    </row>
    <row r="206" spans="1:12" s="500" customFormat="1" ht="25.5" customHeight="1">
      <c r="A206" s="501" t="s">
        <v>256</v>
      </c>
      <c r="B206" s="522" t="s">
        <v>257</v>
      </c>
      <c r="C206" s="523" t="s">
        <v>29</v>
      </c>
      <c r="D206" s="504">
        <f>VLOOKUP(A206,BKE!C700:H1109,5,0)</f>
        <v>36000</v>
      </c>
      <c r="E206" s="505"/>
      <c r="F206" s="506">
        <f t="shared" si="9"/>
        <v>0</v>
      </c>
      <c r="G206" s="507"/>
      <c r="H206" s="506">
        <f t="shared" si="9"/>
        <v>0</v>
      </c>
      <c r="I206" s="508"/>
      <c r="J206" s="506">
        <f t="shared" si="10"/>
        <v>0</v>
      </c>
      <c r="K206" s="505"/>
      <c r="L206" s="506">
        <f t="shared" si="11"/>
        <v>0</v>
      </c>
    </row>
    <row r="207" spans="1:12" s="500" customFormat="1" ht="25.5" customHeight="1">
      <c r="A207" s="501" t="s">
        <v>258</v>
      </c>
      <c r="B207" s="522" t="s">
        <v>982</v>
      </c>
      <c r="C207" s="523" t="s">
        <v>27</v>
      </c>
      <c r="D207" s="504" t="str">
        <f>VLOOKUP(A207,BKE!C701:H1110,5,0)</f>
        <v>0</v>
      </c>
      <c r="E207" s="505"/>
      <c r="F207" s="506">
        <f t="shared" si="9"/>
        <v>0</v>
      </c>
      <c r="G207" s="507"/>
      <c r="H207" s="506">
        <f t="shared" si="9"/>
        <v>0</v>
      </c>
      <c r="I207" s="508"/>
      <c r="J207" s="506">
        <f t="shared" si="10"/>
        <v>0</v>
      </c>
      <c r="K207" s="505"/>
      <c r="L207" s="506">
        <f t="shared" si="11"/>
        <v>0</v>
      </c>
    </row>
    <row r="208" spans="1:12" s="500" customFormat="1" ht="25.5" customHeight="1">
      <c r="A208" s="509" t="s">
        <v>913</v>
      </c>
      <c r="B208" s="509" t="s">
        <v>373</v>
      </c>
      <c r="C208" s="509" t="s">
        <v>27</v>
      </c>
      <c r="D208" s="504" t="str">
        <f>VLOOKUP(A208,BKE!C702:H1111,5,0)</f>
        <v>0</v>
      </c>
      <c r="E208" s="505"/>
      <c r="F208" s="506">
        <f t="shared" si="9"/>
        <v>0</v>
      </c>
      <c r="G208" s="507"/>
      <c r="H208" s="506">
        <f t="shared" si="9"/>
        <v>0</v>
      </c>
      <c r="I208" s="508"/>
      <c r="J208" s="506">
        <f t="shared" si="10"/>
        <v>0</v>
      </c>
      <c r="K208" s="505"/>
      <c r="L208" s="506">
        <f t="shared" si="11"/>
        <v>0</v>
      </c>
    </row>
    <row r="209" spans="1:12" s="500" customFormat="1" ht="25.5" customHeight="1">
      <c r="A209" s="509" t="s">
        <v>332</v>
      </c>
      <c r="B209" s="509" t="s">
        <v>333</v>
      </c>
      <c r="C209" s="509" t="s">
        <v>31</v>
      </c>
      <c r="D209" s="504"/>
      <c r="E209" s="505"/>
      <c r="F209" s="506">
        <f t="shared" si="9"/>
        <v>0</v>
      </c>
      <c r="G209" s="507"/>
      <c r="H209" s="506">
        <f t="shared" si="9"/>
        <v>0</v>
      </c>
      <c r="I209" s="508"/>
      <c r="J209" s="506">
        <f t="shared" si="10"/>
        <v>0</v>
      </c>
      <c r="K209" s="505"/>
      <c r="L209" s="506">
        <f t="shared" si="11"/>
        <v>0</v>
      </c>
    </row>
    <row r="210" spans="1:12" s="500" customFormat="1" ht="25.5" customHeight="1">
      <c r="A210" s="509" t="s">
        <v>561</v>
      </c>
      <c r="B210" s="522" t="s">
        <v>565</v>
      </c>
      <c r="C210" s="523" t="s">
        <v>8</v>
      </c>
      <c r="D210" s="504"/>
      <c r="E210" s="505"/>
      <c r="F210" s="506">
        <f t="shared" si="9"/>
        <v>0</v>
      </c>
      <c r="G210" s="507"/>
      <c r="H210" s="506">
        <f t="shared" si="9"/>
        <v>0</v>
      </c>
      <c r="I210" s="508"/>
      <c r="J210" s="506">
        <f t="shared" si="10"/>
        <v>0</v>
      </c>
      <c r="K210" s="505"/>
      <c r="L210" s="506">
        <f t="shared" si="11"/>
        <v>0</v>
      </c>
    </row>
    <row r="211" spans="1:12" s="500" customFormat="1" ht="25.5" customHeight="1">
      <c r="A211" s="509" t="s">
        <v>562</v>
      </c>
      <c r="B211" s="522" t="s">
        <v>566</v>
      </c>
      <c r="C211" s="509" t="s">
        <v>8</v>
      </c>
      <c r="D211" s="504"/>
      <c r="E211" s="505"/>
      <c r="F211" s="506">
        <f t="shared" si="9"/>
        <v>0</v>
      </c>
      <c r="G211" s="507"/>
      <c r="H211" s="506">
        <f t="shared" si="9"/>
        <v>0</v>
      </c>
      <c r="I211" s="508"/>
      <c r="J211" s="506">
        <f t="shared" si="10"/>
        <v>0</v>
      </c>
      <c r="K211" s="505"/>
      <c r="L211" s="506">
        <f t="shared" si="11"/>
        <v>0</v>
      </c>
    </row>
    <row r="212" spans="1:12" s="500" customFormat="1" ht="25.5" customHeight="1">
      <c r="A212" s="509" t="s">
        <v>563</v>
      </c>
      <c r="B212" s="522" t="s">
        <v>567</v>
      </c>
      <c r="C212" s="509" t="s">
        <v>8</v>
      </c>
      <c r="D212" s="504"/>
      <c r="E212" s="505"/>
      <c r="F212" s="506">
        <f t="shared" si="9"/>
        <v>0</v>
      </c>
      <c r="G212" s="507"/>
      <c r="H212" s="506">
        <f t="shared" si="9"/>
        <v>0</v>
      </c>
      <c r="I212" s="508"/>
      <c r="J212" s="506">
        <f t="shared" si="10"/>
        <v>0</v>
      </c>
      <c r="K212" s="505"/>
      <c r="L212" s="506">
        <f t="shared" si="11"/>
        <v>0</v>
      </c>
    </row>
    <row r="213" spans="1:12" s="500" customFormat="1" ht="25.5" customHeight="1">
      <c r="A213" s="509" t="s">
        <v>564</v>
      </c>
      <c r="B213" s="522" t="s">
        <v>568</v>
      </c>
      <c r="C213" s="509" t="s">
        <v>8</v>
      </c>
      <c r="D213" s="504"/>
      <c r="E213" s="505"/>
      <c r="F213" s="506">
        <f t="shared" si="9"/>
        <v>0</v>
      </c>
      <c r="G213" s="507"/>
      <c r="H213" s="506">
        <f t="shared" si="9"/>
        <v>0</v>
      </c>
      <c r="I213" s="508"/>
      <c r="J213" s="506">
        <f t="shared" si="10"/>
        <v>0</v>
      </c>
      <c r="K213" s="505"/>
      <c r="L213" s="506">
        <f t="shared" si="11"/>
        <v>0</v>
      </c>
    </row>
    <row r="214" spans="1:12" s="500" customFormat="1" ht="25.5" customHeight="1">
      <c r="A214" s="509" t="s">
        <v>851</v>
      </c>
      <c r="B214" s="509" t="s">
        <v>363</v>
      </c>
      <c r="C214" s="509" t="s">
        <v>27</v>
      </c>
      <c r="D214" s="504" t="str">
        <f>VLOOKUP(A214,BKE!C723:H1131,5,0)</f>
        <v>0</v>
      </c>
      <c r="E214" s="505"/>
      <c r="F214" s="506">
        <f t="shared" si="9"/>
        <v>0</v>
      </c>
      <c r="G214" s="507"/>
      <c r="H214" s="506">
        <f t="shared" si="9"/>
        <v>0</v>
      </c>
      <c r="I214" s="508"/>
      <c r="J214" s="506">
        <f t="shared" si="10"/>
        <v>0</v>
      </c>
      <c r="K214" s="505"/>
      <c r="L214" s="506">
        <f t="shared" si="11"/>
        <v>0</v>
      </c>
    </row>
    <row r="215" spans="1:12" s="500" customFormat="1" ht="25.5" customHeight="1">
      <c r="A215" s="501" t="s">
        <v>301</v>
      </c>
      <c r="B215" s="510" t="s">
        <v>302</v>
      </c>
      <c r="C215" s="528" t="s">
        <v>28</v>
      </c>
      <c r="D215" s="504"/>
      <c r="E215" s="505"/>
      <c r="F215" s="506">
        <f t="shared" si="9"/>
        <v>0</v>
      </c>
      <c r="G215" s="507"/>
      <c r="H215" s="506">
        <f t="shared" si="9"/>
        <v>0</v>
      </c>
      <c r="I215" s="508"/>
      <c r="J215" s="506">
        <f t="shared" si="10"/>
        <v>0</v>
      </c>
      <c r="K215" s="505"/>
      <c r="L215" s="506">
        <f t="shared" si="11"/>
        <v>0</v>
      </c>
    </row>
    <row r="216" spans="1:12" s="500" customFormat="1" ht="25.5" customHeight="1">
      <c r="A216" s="501" t="s">
        <v>303</v>
      </c>
      <c r="B216" s="510" t="s">
        <v>304</v>
      </c>
      <c r="C216" s="528" t="s">
        <v>28</v>
      </c>
      <c r="D216" s="504">
        <v>15217.5</v>
      </c>
      <c r="E216" s="505"/>
      <c r="F216" s="506">
        <f t="shared" si="9"/>
        <v>0</v>
      </c>
      <c r="G216" s="507"/>
      <c r="H216" s="506">
        <f t="shared" si="9"/>
        <v>0</v>
      </c>
      <c r="I216" s="508"/>
      <c r="J216" s="506">
        <f t="shared" si="10"/>
        <v>0</v>
      </c>
      <c r="K216" s="505"/>
      <c r="L216" s="506">
        <f t="shared" si="11"/>
        <v>0</v>
      </c>
    </row>
    <row r="217" spans="1:12" s="500" customFormat="1" ht="25.5" customHeight="1">
      <c r="A217" s="501" t="s">
        <v>699</v>
      </c>
      <c r="B217" s="510" t="s">
        <v>700</v>
      </c>
      <c r="C217" s="528" t="s">
        <v>28</v>
      </c>
      <c r="D217" s="504">
        <v>2000</v>
      </c>
      <c r="E217" s="505"/>
      <c r="F217" s="506">
        <f t="shared" si="9"/>
        <v>0</v>
      </c>
      <c r="G217" s="507"/>
      <c r="H217" s="506">
        <f t="shared" si="9"/>
        <v>0</v>
      </c>
      <c r="I217" s="508"/>
      <c r="J217" s="506">
        <f t="shared" si="10"/>
        <v>0</v>
      </c>
      <c r="K217" s="505"/>
      <c r="L217" s="506">
        <f t="shared" si="11"/>
        <v>0</v>
      </c>
    </row>
    <row r="218" spans="1:12" s="500" customFormat="1" ht="25.5" customHeight="1">
      <c r="A218" s="501" t="s">
        <v>648</v>
      </c>
      <c r="B218" s="510" t="s">
        <v>625</v>
      </c>
      <c r="C218" s="528" t="s">
        <v>27</v>
      </c>
      <c r="D218" s="504">
        <f>VLOOKUP(A218,BKE!C727:H1135,5,0)</f>
        <v>4000</v>
      </c>
      <c r="E218" s="505"/>
      <c r="F218" s="506">
        <f t="shared" si="9"/>
        <v>0</v>
      </c>
      <c r="G218" s="507"/>
      <c r="H218" s="506">
        <f t="shared" si="9"/>
        <v>0</v>
      </c>
      <c r="I218" s="508"/>
      <c r="J218" s="506">
        <f t="shared" si="10"/>
        <v>0</v>
      </c>
      <c r="K218" s="505"/>
      <c r="L218" s="506">
        <f t="shared" si="11"/>
        <v>0</v>
      </c>
    </row>
    <row r="219" spans="1:12" s="500" customFormat="1" ht="25.5" customHeight="1">
      <c r="A219" s="501" t="s">
        <v>935</v>
      </c>
      <c r="B219" s="510" t="s">
        <v>937</v>
      </c>
      <c r="C219" s="528" t="s">
        <v>29</v>
      </c>
      <c r="D219" s="504">
        <f>VLOOKUP(A219,BKE!C728:H1136,5,0)</f>
        <v>82000</v>
      </c>
      <c r="E219" s="505"/>
      <c r="F219" s="506">
        <f t="shared" si="9"/>
        <v>0</v>
      </c>
      <c r="G219" s="507"/>
      <c r="H219" s="506">
        <f t="shared" si="9"/>
        <v>0</v>
      </c>
      <c r="I219" s="508"/>
      <c r="J219" s="506">
        <f t="shared" si="10"/>
        <v>0</v>
      </c>
      <c r="K219" s="505"/>
      <c r="L219" s="506">
        <f t="shared" si="11"/>
        <v>0</v>
      </c>
    </row>
    <row r="220" spans="1:12" s="500" customFormat="1" ht="25.5" customHeight="1">
      <c r="A220" s="501" t="s">
        <v>305</v>
      </c>
      <c r="B220" s="510" t="s">
        <v>306</v>
      </c>
      <c r="C220" s="528" t="s">
        <v>29</v>
      </c>
      <c r="D220" s="504">
        <v>1800</v>
      </c>
      <c r="E220" s="505"/>
      <c r="F220" s="506">
        <f t="shared" si="9"/>
        <v>0</v>
      </c>
      <c r="G220" s="507"/>
      <c r="H220" s="506">
        <f t="shared" si="9"/>
        <v>0</v>
      </c>
      <c r="I220" s="508"/>
      <c r="J220" s="506">
        <f t="shared" si="10"/>
        <v>0</v>
      </c>
      <c r="K220" s="505"/>
      <c r="L220" s="506">
        <f t="shared" si="11"/>
        <v>0</v>
      </c>
    </row>
    <row r="221" spans="1:12" s="500" customFormat="1" ht="25.5" customHeight="1">
      <c r="A221" s="501" t="s">
        <v>724</v>
      </c>
      <c r="B221" s="510" t="s">
        <v>725</v>
      </c>
      <c r="C221" s="528" t="s">
        <v>726</v>
      </c>
      <c r="D221" s="504">
        <v>16500</v>
      </c>
      <c r="E221" s="505"/>
      <c r="F221" s="506">
        <f t="shared" si="9"/>
        <v>0</v>
      </c>
      <c r="G221" s="507"/>
      <c r="H221" s="506">
        <f t="shared" si="9"/>
        <v>0</v>
      </c>
      <c r="I221" s="508"/>
      <c r="J221" s="506">
        <f t="shared" si="10"/>
        <v>0</v>
      </c>
      <c r="K221" s="505"/>
      <c r="L221" s="506">
        <f t="shared" si="11"/>
        <v>0</v>
      </c>
    </row>
    <row r="222" spans="1:12" s="500" customFormat="1" ht="25.5" customHeight="1">
      <c r="A222" s="509" t="s">
        <v>327</v>
      </c>
      <c r="B222" s="509" t="s">
        <v>328</v>
      </c>
      <c r="C222" s="509" t="s">
        <v>27</v>
      </c>
      <c r="D222" s="504"/>
      <c r="E222" s="505"/>
      <c r="F222" s="506">
        <f t="shared" si="9"/>
        <v>0</v>
      </c>
      <c r="G222" s="507"/>
      <c r="H222" s="506">
        <f t="shared" si="9"/>
        <v>0</v>
      </c>
      <c r="I222" s="508"/>
      <c r="J222" s="506">
        <f t="shared" si="10"/>
        <v>0</v>
      </c>
      <c r="K222" s="505"/>
      <c r="L222" s="506">
        <f t="shared" si="11"/>
        <v>0</v>
      </c>
    </row>
    <row r="223" spans="1:12" s="500" customFormat="1" ht="25.5" customHeight="1">
      <c r="A223" s="509" t="s">
        <v>329</v>
      </c>
      <c r="B223" s="509" t="s">
        <v>330</v>
      </c>
      <c r="C223" s="509" t="s">
        <v>27</v>
      </c>
      <c r="D223" s="504"/>
      <c r="E223" s="505"/>
      <c r="F223" s="506">
        <f t="shared" si="9"/>
        <v>0</v>
      </c>
      <c r="G223" s="507"/>
      <c r="H223" s="506">
        <f t="shared" si="9"/>
        <v>0</v>
      </c>
      <c r="I223" s="508"/>
      <c r="J223" s="506">
        <f t="shared" si="10"/>
        <v>0</v>
      </c>
      <c r="K223" s="505"/>
      <c r="L223" s="506">
        <f t="shared" si="11"/>
        <v>0</v>
      </c>
    </row>
    <row r="224" spans="1:12" s="500" customFormat="1" ht="25.5" customHeight="1">
      <c r="A224" s="509" t="s">
        <v>974</v>
      </c>
      <c r="B224" s="509" t="s">
        <v>989</v>
      </c>
      <c r="C224" s="509" t="s">
        <v>27</v>
      </c>
      <c r="D224" s="504">
        <f>VLOOKUP(A224,BKE!C728:H1136,5,0)</f>
        <v>250.05</v>
      </c>
      <c r="E224" s="505"/>
      <c r="F224" s="506">
        <f t="shared" si="9"/>
        <v>0</v>
      </c>
      <c r="G224" s="507"/>
      <c r="H224" s="506">
        <f t="shared" si="9"/>
        <v>0</v>
      </c>
      <c r="I224" s="508"/>
      <c r="J224" s="506">
        <f t="shared" si="10"/>
        <v>0</v>
      </c>
      <c r="K224" s="505"/>
      <c r="L224" s="506">
        <f t="shared" si="11"/>
        <v>0</v>
      </c>
    </row>
    <row r="225" spans="1:12" s="500" customFormat="1" ht="25.5" customHeight="1">
      <c r="A225" s="509" t="s">
        <v>973</v>
      </c>
      <c r="B225" s="509" t="s">
        <v>988</v>
      </c>
      <c r="C225" s="509" t="s">
        <v>27</v>
      </c>
      <c r="D225" s="504" t="str">
        <f>VLOOKUP(A225,BKE!C728:H1136,5,0)</f>
        <v>0</v>
      </c>
      <c r="E225" s="505"/>
      <c r="F225" s="506">
        <f t="shared" si="9"/>
        <v>0</v>
      </c>
      <c r="G225" s="507"/>
      <c r="H225" s="506">
        <f t="shared" si="9"/>
        <v>0</v>
      </c>
      <c r="I225" s="508"/>
      <c r="J225" s="506">
        <f t="shared" si="10"/>
        <v>0</v>
      </c>
      <c r="K225" s="505"/>
      <c r="L225" s="506">
        <f t="shared" si="11"/>
        <v>0</v>
      </c>
    </row>
    <row r="226" spans="1:12" s="500" customFormat="1" ht="25.5" customHeight="1">
      <c r="A226" s="509" t="s">
        <v>879</v>
      </c>
      <c r="B226" s="509" t="s">
        <v>342</v>
      </c>
      <c r="C226" s="509" t="s">
        <v>27</v>
      </c>
      <c r="D226" s="504">
        <v>150</v>
      </c>
      <c r="E226" s="505"/>
      <c r="F226" s="506">
        <f t="shared" si="9"/>
        <v>0</v>
      </c>
      <c r="G226" s="507"/>
      <c r="H226" s="506">
        <f t="shared" si="9"/>
        <v>0</v>
      </c>
      <c r="I226" s="508"/>
      <c r="J226" s="506">
        <f t="shared" si="10"/>
        <v>0</v>
      </c>
      <c r="K226" s="505"/>
      <c r="L226" s="506">
        <f t="shared" si="11"/>
        <v>0</v>
      </c>
    </row>
    <row r="227" spans="1:12" s="500" customFormat="1" ht="25.5" customHeight="1">
      <c r="A227" s="509" t="s">
        <v>343</v>
      </c>
      <c r="B227" s="509" t="s">
        <v>359</v>
      </c>
      <c r="C227" s="509" t="s">
        <v>27</v>
      </c>
      <c r="D227" s="504">
        <v>200</v>
      </c>
      <c r="E227" s="505">
        <v>50</v>
      </c>
      <c r="F227" s="506">
        <f t="shared" si="9"/>
        <v>10000</v>
      </c>
      <c r="G227" s="507"/>
      <c r="H227" s="506">
        <f t="shared" si="9"/>
        <v>0</v>
      </c>
      <c r="I227" s="508"/>
      <c r="J227" s="506">
        <f t="shared" si="10"/>
        <v>0</v>
      </c>
      <c r="K227" s="505"/>
      <c r="L227" s="506">
        <f t="shared" si="11"/>
        <v>0</v>
      </c>
    </row>
    <row r="228" spans="1:12" s="500" customFormat="1" ht="25.5" customHeight="1">
      <c r="A228" s="509" t="s">
        <v>569</v>
      </c>
      <c r="B228" s="509" t="s">
        <v>933</v>
      </c>
      <c r="C228" s="509" t="s">
        <v>27</v>
      </c>
      <c r="D228" s="504">
        <f>VLOOKUP(A228,BKE!C735:H1142,5,0)</f>
        <v>2000</v>
      </c>
      <c r="E228" s="505"/>
      <c r="F228" s="506">
        <f t="shared" si="9"/>
        <v>0</v>
      </c>
      <c r="G228" s="507"/>
      <c r="H228" s="506">
        <f t="shared" si="9"/>
        <v>0</v>
      </c>
      <c r="I228" s="508"/>
      <c r="J228" s="506">
        <f t="shared" si="10"/>
        <v>0</v>
      </c>
      <c r="K228" s="505"/>
      <c r="L228" s="506">
        <f t="shared" si="11"/>
        <v>0</v>
      </c>
    </row>
    <row r="229" spans="1:12" s="500" customFormat="1" ht="25.5" customHeight="1">
      <c r="A229" s="509" t="s">
        <v>345</v>
      </c>
      <c r="B229" s="509" t="s">
        <v>346</v>
      </c>
      <c r="C229" s="509" t="s">
        <v>27</v>
      </c>
      <c r="D229" s="504">
        <v>1950</v>
      </c>
      <c r="E229" s="505"/>
      <c r="F229" s="506">
        <f t="shared" si="9"/>
        <v>0</v>
      </c>
      <c r="G229" s="507"/>
      <c r="H229" s="506">
        <f t="shared" si="9"/>
        <v>0</v>
      </c>
      <c r="I229" s="508"/>
      <c r="J229" s="506">
        <f t="shared" si="10"/>
        <v>0</v>
      </c>
      <c r="K229" s="505"/>
      <c r="L229" s="506">
        <f t="shared" si="11"/>
        <v>0</v>
      </c>
    </row>
    <row r="230" spans="1:12" s="500" customFormat="1" ht="25.5" customHeight="1">
      <c r="A230" s="509" t="s">
        <v>828</v>
      </c>
      <c r="B230" s="509" t="s">
        <v>347</v>
      </c>
      <c r="C230" s="509" t="s">
        <v>27</v>
      </c>
      <c r="D230" s="504">
        <f>VLOOKUP(A230,BKE!C737:H1144,5,0)</f>
        <v>2500</v>
      </c>
      <c r="E230" s="505"/>
      <c r="F230" s="506">
        <f t="shared" si="9"/>
        <v>0</v>
      </c>
      <c r="G230" s="507"/>
      <c r="H230" s="506">
        <f t="shared" si="9"/>
        <v>0</v>
      </c>
      <c r="I230" s="508"/>
      <c r="J230" s="506">
        <f t="shared" si="10"/>
        <v>0</v>
      </c>
      <c r="K230" s="505"/>
      <c r="L230" s="506">
        <f t="shared" si="11"/>
        <v>0</v>
      </c>
    </row>
    <row r="231" spans="1:12" s="500" customFormat="1" ht="25.5" customHeight="1">
      <c r="A231" s="509" t="s">
        <v>348</v>
      </c>
      <c r="B231" s="509" t="s">
        <v>349</v>
      </c>
      <c r="C231" s="509" t="s">
        <v>27</v>
      </c>
      <c r="D231" s="504"/>
      <c r="E231" s="505"/>
      <c r="F231" s="506">
        <f t="shared" si="9"/>
        <v>0</v>
      </c>
      <c r="G231" s="507"/>
      <c r="H231" s="506">
        <f t="shared" si="9"/>
        <v>0</v>
      </c>
      <c r="I231" s="508"/>
      <c r="J231" s="506">
        <f t="shared" si="10"/>
        <v>0</v>
      </c>
      <c r="K231" s="505"/>
      <c r="L231" s="506">
        <f t="shared" si="11"/>
        <v>0</v>
      </c>
    </row>
    <row r="232" spans="1:12" s="500" customFormat="1" ht="25.5" customHeight="1">
      <c r="A232" s="509" t="s">
        <v>350</v>
      </c>
      <c r="B232" s="509" t="s">
        <v>351</v>
      </c>
      <c r="C232" s="509" t="s">
        <v>27</v>
      </c>
      <c r="D232" s="504"/>
      <c r="E232" s="505"/>
      <c r="F232" s="506">
        <f t="shared" si="9"/>
        <v>0</v>
      </c>
      <c r="G232" s="507"/>
      <c r="H232" s="506">
        <f t="shared" si="9"/>
        <v>0</v>
      </c>
      <c r="I232" s="508"/>
      <c r="J232" s="506">
        <f t="shared" si="10"/>
        <v>0</v>
      </c>
      <c r="K232" s="505"/>
      <c r="L232" s="506">
        <f t="shared" si="11"/>
        <v>0</v>
      </c>
    </row>
    <row r="233" spans="1:12" s="500" customFormat="1" ht="25.5" customHeight="1">
      <c r="A233" s="509" t="s">
        <v>829</v>
      </c>
      <c r="B233" s="509" t="s">
        <v>314</v>
      </c>
      <c r="C233" s="509" t="s">
        <v>27</v>
      </c>
      <c r="D233" s="504">
        <f>VLOOKUP(A233,BKE!C742:H1147,5,0)</f>
        <v>150</v>
      </c>
      <c r="E233" s="505">
        <v>100</v>
      </c>
      <c r="F233" s="506">
        <f t="shared" si="9"/>
        <v>15000</v>
      </c>
      <c r="G233" s="507"/>
      <c r="H233" s="506">
        <f t="shared" si="9"/>
        <v>0</v>
      </c>
      <c r="I233" s="508"/>
      <c r="J233" s="506">
        <f t="shared" si="10"/>
        <v>0</v>
      </c>
      <c r="K233" s="505"/>
      <c r="L233" s="506">
        <f t="shared" si="11"/>
        <v>0</v>
      </c>
    </row>
    <row r="234" spans="1:12" s="500" customFormat="1" ht="25.5" customHeight="1">
      <c r="A234" s="509" t="s">
        <v>929</v>
      </c>
      <c r="B234" s="509" t="s">
        <v>352</v>
      </c>
      <c r="C234" s="509" t="s">
        <v>27</v>
      </c>
      <c r="D234" s="504"/>
      <c r="E234" s="505"/>
      <c r="F234" s="506">
        <f t="shared" si="9"/>
        <v>0</v>
      </c>
      <c r="G234" s="507"/>
      <c r="H234" s="506">
        <f t="shared" si="9"/>
        <v>0</v>
      </c>
      <c r="I234" s="508"/>
      <c r="J234" s="506">
        <f t="shared" si="10"/>
        <v>0</v>
      </c>
      <c r="K234" s="505"/>
      <c r="L234" s="506">
        <f t="shared" si="11"/>
        <v>0</v>
      </c>
    </row>
    <row r="235" spans="1:12" s="500" customFormat="1" ht="25.5" customHeight="1">
      <c r="A235" s="529" t="s">
        <v>902</v>
      </c>
      <c r="B235" s="509" t="s">
        <v>353</v>
      </c>
      <c r="C235" s="509" t="s">
        <v>27</v>
      </c>
      <c r="D235" s="504">
        <f>VLOOKUP(A235,BKE!C744:H1149,5,0)</f>
        <v>2500</v>
      </c>
      <c r="E235" s="505"/>
      <c r="F235" s="506">
        <f t="shared" si="9"/>
        <v>0</v>
      </c>
      <c r="G235" s="507"/>
      <c r="H235" s="506">
        <f t="shared" si="9"/>
        <v>0</v>
      </c>
      <c r="I235" s="508"/>
      <c r="J235" s="506">
        <f t="shared" si="10"/>
        <v>0</v>
      </c>
      <c r="K235" s="505"/>
      <c r="L235" s="506">
        <f t="shared" si="11"/>
        <v>0</v>
      </c>
    </row>
    <row r="236" spans="1:12" s="500" customFormat="1" ht="25.5" customHeight="1">
      <c r="A236" s="509" t="s">
        <v>880</v>
      </c>
      <c r="B236" s="509" t="s">
        <v>315</v>
      </c>
      <c r="C236" s="509" t="s">
        <v>27</v>
      </c>
      <c r="D236" s="504" t="str">
        <f>VLOOKUP(A236,BKE!C745:H1150,5,0)</f>
        <v>0</v>
      </c>
      <c r="E236" s="505"/>
      <c r="F236" s="506">
        <f t="shared" si="9"/>
        <v>0</v>
      </c>
      <c r="G236" s="507"/>
      <c r="H236" s="506">
        <f t="shared" si="9"/>
        <v>0</v>
      </c>
      <c r="I236" s="508"/>
      <c r="J236" s="506">
        <f t="shared" si="10"/>
        <v>0</v>
      </c>
      <c r="K236" s="505"/>
      <c r="L236" s="506">
        <f t="shared" si="11"/>
        <v>0</v>
      </c>
    </row>
    <row r="237" spans="1:12" s="500" customFormat="1" ht="25.5" customHeight="1">
      <c r="A237" s="509" t="s">
        <v>808</v>
      </c>
      <c r="B237" s="509" t="s">
        <v>316</v>
      </c>
      <c r="C237" s="509" t="s">
        <v>27</v>
      </c>
      <c r="D237" s="504">
        <v>4100</v>
      </c>
      <c r="E237" s="505"/>
      <c r="F237" s="506">
        <f t="shared" si="9"/>
        <v>0</v>
      </c>
      <c r="G237" s="507"/>
      <c r="H237" s="506">
        <f t="shared" si="9"/>
        <v>0</v>
      </c>
      <c r="I237" s="508"/>
      <c r="J237" s="506">
        <f t="shared" si="10"/>
        <v>0</v>
      </c>
      <c r="K237" s="505"/>
      <c r="L237" s="506">
        <f t="shared" si="11"/>
        <v>0</v>
      </c>
    </row>
    <row r="238" spans="1:12" s="500" customFormat="1" ht="25.5" customHeight="1">
      <c r="A238" s="509" t="s">
        <v>909</v>
      </c>
      <c r="B238" s="530" t="s">
        <v>912</v>
      </c>
      <c r="C238" s="509" t="s">
        <v>27</v>
      </c>
      <c r="D238" s="504">
        <f>VLOOKUP(A238,BKE!C742:H1147,5,0)</f>
        <v>3400</v>
      </c>
      <c r="E238" s="505"/>
      <c r="F238" s="506">
        <f t="shared" si="9"/>
        <v>0</v>
      </c>
      <c r="G238" s="507"/>
      <c r="H238" s="506">
        <f t="shared" si="9"/>
        <v>0</v>
      </c>
      <c r="I238" s="508"/>
      <c r="J238" s="506">
        <f t="shared" si="10"/>
        <v>0</v>
      </c>
      <c r="K238" s="505"/>
      <c r="L238" s="506">
        <f t="shared" si="11"/>
        <v>0</v>
      </c>
    </row>
    <row r="239" spans="1:12" s="500" customFormat="1" ht="25.5" customHeight="1">
      <c r="A239" s="509" t="s">
        <v>317</v>
      </c>
      <c r="B239" s="509" t="s">
        <v>318</v>
      </c>
      <c r="C239" s="509" t="s">
        <v>27</v>
      </c>
      <c r="D239" s="504">
        <v>150</v>
      </c>
      <c r="E239" s="505"/>
      <c r="F239" s="506">
        <f t="shared" si="9"/>
        <v>0</v>
      </c>
      <c r="G239" s="507"/>
      <c r="H239" s="506">
        <f t="shared" si="9"/>
        <v>0</v>
      </c>
      <c r="I239" s="508"/>
      <c r="J239" s="506">
        <f t="shared" si="10"/>
        <v>0</v>
      </c>
      <c r="K239" s="505"/>
      <c r="L239" s="506">
        <f t="shared" si="11"/>
        <v>0</v>
      </c>
    </row>
    <row r="240" spans="1:12" s="500" customFormat="1" ht="25.5" customHeight="1">
      <c r="A240" s="509" t="s">
        <v>319</v>
      </c>
      <c r="B240" s="509" t="s">
        <v>320</v>
      </c>
      <c r="C240" s="509" t="s">
        <v>27</v>
      </c>
      <c r="D240" s="504">
        <v>150</v>
      </c>
      <c r="E240" s="505"/>
      <c r="F240" s="506">
        <f t="shared" si="9"/>
        <v>0</v>
      </c>
      <c r="G240" s="507"/>
      <c r="H240" s="506">
        <f t="shared" si="9"/>
        <v>0</v>
      </c>
      <c r="I240" s="508"/>
      <c r="J240" s="506">
        <f t="shared" si="10"/>
        <v>0</v>
      </c>
      <c r="K240" s="505"/>
      <c r="L240" s="506">
        <f t="shared" si="11"/>
        <v>0</v>
      </c>
    </row>
    <row r="241" spans="1:12" s="500" customFormat="1" ht="25.5" customHeight="1">
      <c r="A241" s="509" t="s">
        <v>321</v>
      </c>
      <c r="B241" s="509" t="s">
        <v>322</v>
      </c>
      <c r="C241" s="509" t="s">
        <v>27</v>
      </c>
      <c r="D241" s="504"/>
      <c r="E241" s="505"/>
      <c r="F241" s="506">
        <f t="shared" si="9"/>
        <v>0</v>
      </c>
      <c r="G241" s="507"/>
      <c r="H241" s="506">
        <f t="shared" si="9"/>
        <v>0</v>
      </c>
      <c r="I241" s="508"/>
      <c r="J241" s="506">
        <f t="shared" si="10"/>
        <v>0</v>
      </c>
      <c r="K241" s="505"/>
      <c r="L241" s="506">
        <f t="shared" si="11"/>
        <v>0</v>
      </c>
    </row>
    <row r="242" spans="1:12" s="500" customFormat="1" ht="25.5" customHeight="1">
      <c r="A242" s="509" t="s">
        <v>323</v>
      </c>
      <c r="B242" s="509" t="s">
        <v>324</v>
      </c>
      <c r="C242" s="509" t="s">
        <v>27</v>
      </c>
      <c r="D242" s="504"/>
      <c r="E242" s="505"/>
      <c r="F242" s="506">
        <f t="shared" si="9"/>
        <v>0</v>
      </c>
      <c r="G242" s="507"/>
      <c r="H242" s="506">
        <f t="shared" si="9"/>
        <v>0</v>
      </c>
      <c r="I242" s="508"/>
      <c r="J242" s="506">
        <f t="shared" si="10"/>
        <v>0</v>
      </c>
      <c r="K242" s="505"/>
      <c r="L242" s="506">
        <f t="shared" si="11"/>
        <v>0</v>
      </c>
    </row>
    <row r="243" spans="1:12" s="500" customFormat="1" ht="25.5" customHeight="1">
      <c r="A243" s="509" t="s">
        <v>325</v>
      </c>
      <c r="B243" s="509" t="s">
        <v>326</v>
      </c>
      <c r="C243" s="509" t="s">
        <v>27</v>
      </c>
      <c r="D243" s="504"/>
      <c r="E243" s="505"/>
      <c r="F243" s="506">
        <f t="shared" si="9"/>
        <v>0</v>
      </c>
      <c r="G243" s="507"/>
      <c r="H243" s="506">
        <f t="shared" si="9"/>
        <v>0</v>
      </c>
      <c r="I243" s="508"/>
      <c r="J243" s="506">
        <f t="shared" si="10"/>
        <v>0</v>
      </c>
      <c r="K243" s="505"/>
      <c r="L243" s="506">
        <f t="shared" si="11"/>
        <v>0</v>
      </c>
    </row>
    <row r="244" spans="1:12" s="500" customFormat="1" ht="25.5" customHeight="1">
      <c r="A244" s="509" t="s">
        <v>354</v>
      </c>
      <c r="B244" s="509" t="s">
        <v>355</v>
      </c>
      <c r="C244" s="509" t="s">
        <v>27</v>
      </c>
      <c r="D244" s="504"/>
      <c r="E244" s="505"/>
      <c r="F244" s="506">
        <f t="shared" si="9"/>
        <v>0</v>
      </c>
      <c r="G244" s="507"/>
      <c r="H244" s="506">
        <f t="shared" si="9"/>
        <v>0</v>
      </c>
      <c r="I244" s="508"/>
      <c r="J244" s="506">
        <f t="shared" si="10"/>
        <v>0</v>
      </c>
      <c r="K244" s="505"/>
      <c r="L244" s="506">
        <f t="shared" si="11"/>
        <v>0</v>
      </c>
    </row>
    <row r="245" spans="1:12" s="500" customFormat="1" ht="25.5" customHeight="1">
      <c r="A245" s="509" t="s">
        <v>356</v>
      </c>
      <c r="B245" s="509" t="s">
        <v>357</v>
      </c>
      <c r="C245" s="509" t="s">
        <v>27</v>
      </c>
      <c r="D245" s="504"/>
      <c r="E245" s="505"/>
      <c r="F245" s="506">
        <f t="shared" si="9"/>
        <v>0</v>
      </c>
      <c r="G245" s="507"/>
      <c r="H245" s="506">
        <f t="shared" si="9"/>
        <v>0</v>
      </c>
      <c r="I245" s="508"/>
      <c r="J245" s="506">
        <f t="shared" si="10"/>
        <v>0</v>
      </c>
      <c r="K245" s="505"/>
      <c r="L245" s="506">
        <f t="shared" si="11"/>
        <v>0</v>
      </c>
    </row>
    <row r="246" spans="1:12" s="500" customFormat="1" ht="25.5" customHeight="1">
      <c r="A246" s="509" t="s">
        <v>844</v>
      </c>
      <c r="B246" s="509" t="s">
        <v>358</v>
      </c>
      <c r="C246" s="509" t="s">
        <v>27</v>
      </c>
      <c r="D246" s="504">
        <v>1800</v>
      </c>
      <c r="E246" s="505"/>
      <c r="F246" s="506">
        <f t="shared" si="9"/>
        <v>0</v>
      </c>
      <c r="G246" s="507"/>
      <c r="H246" s="506">
        <f t="shared" si="9"/>
        <v>0</v>
      </c>
      <c r="I246" s="508"/>
      <c r="J246" s="506">
        <f t="shared" si="10"/>
        <v>0</v>
      </c>
      <c r="K246" s="505"/>
      <c r="L246" s="506">
        <f t="shared" si="11"/>
        <v>0</v>
      </c>
    </row>
    <row r="247" spans="1:12" s="500" customFormat="1" ht="25.5" customHeight="1">
      <c r="A247" s="509" t="s">
        <v>809</v>
      </c>
      <c r="B247" s="509" t="s">
        <v>359</v>
      </c>
      <c r="C247" s="509" t="s">
        <v>27</v>
      </c>
      <c r="D247" s="504">
        <f>VLOOKUP(A247,BKE!C756:H1160,5,0)</f>
        <v>200</v>
      </c>
      <c r="E247" s="505"/>
      <c r="F247" s="506">
        <f t="shared" si="9"/>
        <v>0</v>
      </c>
      <c r="G247" s="507"/>
      <c r="H247" s="506">
        <f t="shared" si="9"/>
        <v>0</v>
      </c>
      <c r="I247" s="508"/>
      <c r="J247" s="506">
        <f t="shared" si="10"/>
        <v>0</v>
      </c>
      <c r="K247" s="505"/>
      <c r="L247" s="506">
        <f t="shared" si="11"/>
        <v>0</v>
      </c>
    </row>
    <row r="248" spans="1:12" s="500" customFormat="1" ht="25.5" customHeight="1">
      <c r="A248" s="509" t="s">
        <v>850</v>
      </c>
      <c r="B248" s="509" t="s">
        <v>360</v>
      </c>
      <c r="C248" s="509" t="s">
        <v>27</v>
      </c>
      <c r="D248" s="504">
        <f>VLOOKUP(A248,BKE!C757:H1161,5,0)</f>
        <v>200</v>
      </c>
      <c r="E248" s="505"/>
      <c r="F248" s="506">
        <f t="shared" si="9"/>
        <v>0</v>
      </c>
      <c r="G248" s="507"/>
      <c r="H248" s="506">
        <f t="shared" si="9"/>
        <v>0</v>
      </c>
      <c r="I248" s="508"/>
      <c r="J248" s="506">
        <f t="shared" si="10"/>
        <v>0</v>
      </c>
      <c r="K248" s="505"/>
      <c r="L248" s="506">
        <f t="shared" si="11"/>
        <v>0</v>
      </c>
    </row>
    <row r="249" spans="1:12" s="500" customFormat="1" ht="25.5" customHeight="1">
      <c r="A249" s="509" t="s">
        <v>361</v>
      </c>
      <c r="B249" s="509" t="s">
        <v>362</v>
      </c>
      <c r="C249" s="509" t="s">
        <v>27</v>
      </c>
      <c r="D249" s="504"/>
      <c r="E249" s="505"/>
      <c r="F249" s="506">
        <f t="shared" si="9"/>
        <v>0</v>
      </c>
      <c r="G249" s="507"/>
      <c r="H249" s="506">
        <f t="shared" si="9"/>
        <v>0</v>
      </c>
      <c r="I249" s="508"/>
      <c r="J249" s="506">
        <f t="shared" si="10"/>
        <v>0</v>
      </c>
      <c r="K249" s="505"/>
      <c r="L249" s="506">
        <f t="shared" si="11"/>
        <v>0</v>
      </c>
    </row>
    <row r="250" spans="1:12" s="500" customFormat="1" ht="25.5" customHeight="1">
      <c r="A250" s="501" t="s">
        <v>202</v>
      </c>
      <c r="B250" s="509" t="s">
        <v>375</v>
      </c>
      <c r="C250" s="528" t="s">
        <v>27</v>
      </c>
      <c r="D250" s="504"/>
      <c r="E250" s="505"/>
      <c r="F250" s="506">
        <f t="shared" si="9"/>
        <v>0</v>
      </c>
      <c r="G250" s="507"/>
      <c r="H250" s="506">
        <f t="shared" si="9"/>
        <v>0</v>
      </c>
      <c r="I250" s="508"/>
      <c r="J250" s="506">
        <f t="shared" si="10"/>
        <v>0</v>
      </c>
      <c r="K250" s="505"/>
      <c r="L250" s="506">
        <f t="shared" si="11"/>
        <v>0</v>
      </c>
    </row>
    <row r="251" spans="1:12" s="500" customFormat="1" ht="25.5" customHeight="1">
      <c r="A251" s="501" t="s">
        <v>203</v>
      </c>
      <c r="B251" s="510" t="s">
        <v>311</v>
      </c>
      <c r="C251" s="528" t="s">
        <v>27</v>
      </c>
      <c r="D251" s="504" t="str">
        <f>VLOOKUP(A251,BKE!C760:H1164,5,0)</f>
        <v>0</v>
      </c>
      <c r="E251" s="505"/>
      <c r="F251" s="506">
        <f t="shared" si="9"/>
        <v>0</v>
      </c>
      <c r="G251" s="507"/>
      <c r="H251" s="506">
        <f t="shared" si="9"/>
        <v>0</v>
      </c>
      <c r="I251" s="508"/>
      <c r="J251" s="506">
        <f t="shared" si="10"/>
        <v>0</v>
      </c>
      <c r="K251" s="505"/>
      <c r="L251" s="506">
        <f t="shared" si="11"/>
        <v>0</v>
      </c>
    </row>
    <row r="252" spans="1:12" s="500" customFormat="1" ht="25.5" customHeight="1">
      <c r="A252" s="501" t="s">
        <v>981</v>
      </c>
      <c r="B252" s="510" t="s">
        <v>983</v>
      </c>
      <c r="C252" s="528" t="s">
        <v>27</v>
      </c>
      <c r="D252" s="504" t="str">
        <f>VLOOKUP(A252,BKE!C761:H1165,5,0)</f>
        <v>0</v>
      </c>
      <c r="E252" s="505"/>
      <c r="F252" s="506">
        <f t="shared" si="9"/>
        <v>0</v>
      </c>
      <c r="G252" s="507"/>
      <c r="H252" s="506">
        <f t="shared" si="9"/>
        <v>0</v>
      </c>
      <c r="I252" s="508"/>
      <c r="J252" s="506">
        <f t="shared" si="10"/>
        <v>0</v>
      </c>
      <c r="K252" s="505"/>
      <c r="L252" s="506">
        <f t="shared" si="11"/>
        <v>0</v>
      </c>
    </row>
    <row r="253" spans="1:12" s="500" customFormat="1" ht="25.5" customHeight="1">
      <c r="A253" s="501" t="s">
        <v>930</v>
      </c>
      <c r="B253" s="510" t="s">
        <v>626</v>
      </c>
      <c r="C253" s="528" t="s">
        <v>27</v>
      </c>
      <c r="D253" s="504">
        <f>VLOOKUP(A253,BKE!C761:H1165,5,0)</f>
        <v>416.06</v>
      </c>
      <c r="E253" s="505"/>
      <c r="F253" s="506">
        <f t="shared" si="9"/>
        <v>0</v>
      </c>
      <c r="G253" s="507"/>
      <c r="H253" s="506">
        <f t="shared" si="9"/>
        <v>0</v>
      </c>
      <c r="I253" s="508"/>
      <c r="J253" s="506">
        <f t="shared" si="10"/>
        <v>0</v>
      </c>
      <c r="K253" s="505"/>
      <c r="L253" s="506">
        <f t="shared" si="11"/>
        <v>0</v>
      </c>
    </row>
    <row r="254" spans="1:12" s="500" customFormat="1" ht="25.5" customHeight="1">
      <c r="A254" s="501" t="s">
        <v>931</v>
      </c>
      <c r="B254" s="510" t="s">
        <v>614</v>
      </c>
      <c r="C254" s="528" t="s">
        <v>27</v>
      </c>
      <c r="D254" s="504">
        <f>VLOOKUP(A254,BKE!C762:H1166,5,0)</f>
        <v>390</v>
      </c>
      <c r="E254" s="505"/>
      <c r="F254" s="506">
        <f t="shared" si="9"/>
        <v>0</v>
      </c>
      <c r="G254" s="507"/>
      <c r="H254" s="506">
        <f t="shared" si="9"/>
        <v>0</v>
      </c>
      <c r="I254" s="508"/>
      <c r="J254" s="506">
        <f t="shared" si="10"/>
        <v>0</v>
      </c>
      <c r="K254" s="505"/>
      <c r="L254" s="506">
        <f t="shared" si="11"/>
        <v>0</v>
      </c>
    </row>
    <row r="255" spans="1:12" s="500" customFormat="1" ht="25.5" customHeight="1">
      <c r="A255" s="501" t="s">
        <v>204</v>
      </c>
      <c r="B255" s="510" t="s">
        <v>701</v>
      </c>
      <c r="C255" s="528" t="s">
        <v>27</v>
      </c>
      <c r="D255" s="504">
        <v>0</v>
      </c>
      <c r="E255" s="505"/>
      <c r="F255" s="506">
        <f t="shared" si="9"/>
        <v>0</v>
      </c>
      <c r="G255" s="507"/>
      <c r="H255" s="506">
        <f t="shared" si="9"/>
        <v>0</v>
      </c>
      <c r="I255" s="508"/>
      <c r="J255" s="506">
        <f t="shared" si="10"/>
        <v>0</v>
      </c>
      <c r="K255" s="505"/>
      <c r="L255" s="506">
        <f t="shared" si="11"/>
        <v>0</v>
      </c>
    </row>
    <row r="256" spans="1:12" s="500" customFormat="1" ht="25.5" customHeight="1">
      <c r="A256" s="501" t="s">
        <v>205</v>
      </c>
      <c r="B256" s="510" t="s">
        <v>702</v>
      </c>
      <c r="C256" s="528" t="s">
        <v>27</v>
      </c>
      <c r="D256" s="504"/>
      <c r="E256" s="505"/>
      <c r="F256" s="506">
        <f t="shared" ref="F256:H319" si="12">E256*D256</f>
        <v>0</v>
      </c>
      <c r="G256" s="507"/>
      <c r="H256" s="506">
        <f t="shared" si="12"/>
        <v>0</v>
      </c>
      <c r="I256" s="508"/>
      <c r="J256" s="506">
        <f t="shared" ref="J256:J319" si="13">I256*D256</f>
        <v>0</v>
      </c>
      <c r="K256" s="505"/>
      <c r="L256" s="506">
        <f t="shared" si="11"/>
        <v>0</v>
      </c>
    </row>
    <row r="257" spans="1:12" s="500" customFormat="1" ht="25.5" customHeight="1">
      <c r="A257" s="501" t="s">
        <v>920</v>
      </c>
      <c r="B257" s="510" t="s">
        <v>703</v>
      </c>
      <c r="C257" s="528" t="s">
        <v>27</v>
      </c>
      <c r="D257" s="504">
        <f>VLOOKUP(A257,BKE!C761:H1165,5,0)</f>
        <v>390</v>
      </c>
      <c r="E257" s="505"/>
      <c r="F257" s="506">
        <f t="shared" si="12"/>
        <v>0</v>
      </c>
      <c r="G257" s="507"/>
      <c r="H257" s="506">
        <f t="shared" si="12"/>
        <v>0</v>
      </c>
      <c r="I257" s="508"/>
      <c r="J257" s="506">
        <f t="shared" si="13"/>
        <v>0</v>
      </c>
      <c r="K257" s="505"/>
      <c r="L257" s="506">
        <f t="shared" si="11"/>
        <v>0</v>
      </c>
    </row>
    <row r="258" spans="1:12" s="500" customFormat="1" ht="25.5" customHeight="1">
      <c r="A258" s="501" t="s">
        <v>921</v>
      </c>
      <c r="B258" s="510" t="s">
        <v>615</v>
      </c>
      <c r="C258" s="528" t="s">
        <v>27</v>
      </c>
      <c r="D258" s="504">
        <f>VLOOKUP(A258,BKE!C762:H1166,5,0)</f>
        <v>390</v>
      </c>
      <c r="E258" s="505"/>
      <c r="F258" s="506">
        <f t="shared" si="12"/>
        <v>0</v>
      </c>
      <c r="G258" s="507"/>
      <c r="H258" s="506">
        <f t="shared" si="12"/>
        <v>0</v>
      </c>
      <c r="I258" s="508"/>
      <c r="J258" s="506">
        <f t="shared" si="13"/>
        <v>0</v>
      </c>
      <c r="K258" s="505"/>
      <c r="L258" s="506">
        <f t="shared" si="11"/>
        <v>0</v>
      </c>
    </row>
    <row r="259" spans="1:12" s="500" customFormat="1" ht="25.5" customHeight="1">
      <c r="A259" s="501" t="s">
        <v>936</v>
      </c>
      <c r="B259" s="510" t="s">
        <v>704</v>
      </c>
      <c r="C259" s="528" t="s">
        <v>27</v>
      </c>
      <c r="D259" s="504">
        <f>VLOOKUP(A259,BKE!C763:H1167,5,0)</f>
        <v>390</v>
      </c>
      <c r="E259" s="505"/>
      <c r="F259" s="506">
        <f t="shared" si="12"/>
        <v>0</v>
      </c>
      <c r="G259" s="507"/>
      <c r="H259" s="506">
        <f t="shared" si="12"/>
        <v>0</v>
      </c>
      <c r="I259" s="508"/>
      <c r="J259" s="506">
        <f t="shared" si="13"/>
        <v>0</v>
      </c>
      <c r="K259" s="505"/>
      <c r="L259" s="506">
        <f t="shared" si="11"/>
        <v>0</v>
      </c>
    </row>
    <row r="260" spans="1:12" s="500" customFormat="1" ht="25.5" customHeight="1">
      <c r="A260" s="501" t="s">
        <v>941</v>
      </c>
      <c r="B260" s="510" t="s">
        <v>705</v>
      </c>
      <c r="C260" s="528" t="s">
        <v>27</v>
      </c>
      <c r="D260" s="504">
        <v>739.53</v>
      </c>
      <c r="E260" s="505"/>
      <c r="F260" s="506">
        <f t="shared" si="12"/>
        <v>0</v>
      </c>
      <c r="G260" s="507"/>
      <c r="H260" s="506">
        <f t="shared" si="12"/>
        <v>0</v>
      </c>
      <c r="I260" s="508"/>
      <c r="J260" s="506">
        <f t="shared" si="13"/>
        <v>0</v>
      </c>
      <c r="K260" s="505"/>
      <c r="L260" s="506">
        <f t="shared" si="11"/>
        <v>0</v>
      </c>
    </row>
    <row r="261" spans="1:12" s="500" customFormat="1" ht="25.5" customHeight="1">
      <c r="A261" s="501" t="s">
        <v>706</v>
      </c>
      <c r="B261" s="510" t="s">
        <v>707</v>
      </c>
      <c r="C261" s="528" t="s">
        <v>27</v>
      </c>
      <c r="D261" s="504">
        <v>791.42</v>
      </c>
      <c r="E261" s="505"/>
      <c r="F261" s="506">
        <f t="shared" si="12"/>
        <v>0</v>
      </c>
      <c r="G261" s="507"/>
      <c r="H261" s="506">
        <f t="shared" si="12"/>
        <v>0</v>
      </c>
      <c r="I261" s="508"/>
      <c r="J261" s="506">
        <f t="shared" si="13"/>
        <v>0</v>
      </c>
      <c r="K261" s="505"/>
      <c r="L261" s="506">
        <f t="shared" ref="L261:L324" si="14">K261*D261</f>
        <v>0</v>
      </c>
    </row>
    <row r="262" spans="1:12" s="500" customFormat="1" ht="25.5" customHeight="1">
      <c r="A262" s="501" t="s">
        <v>940</v>
      </c>
      <c r="B262" s="510" t="s">
        <v>708</v>
      </c>
      <c r="C262" s="528" t="s">
        <v>27</v>
      </c>
      <c r="D262" s="504" t="str">
        <f>VLOOKUP(A262,BKE!C762:H1166,5,0)</f>
        <v>0</v>
      </c>
      <c r="E262" s="505"/>
      <c r="F262" s="506">
        <f t="shared" si="12"/>
        <v>0</v>
      </c>
      <c r="G262" s="507"/>
      <c r="H262" s="506">
        <f t="shared" si="12"/>
        <v>0</v>
      </c>
      <c r="I262" s="508"/>
      <c r="J262" s="506">
        <f t="shared" si="13"/>
        <v>0</v>
      </c>
      <c r="K262" s="505"/>
      <c r="L262" s="506">
        <f t="shared" si="14"/>
        <v>0</v>
      </c>
    </row>
    <row r="263" spans="1:12" s="500" customFormat="1" ht="25.5" customHeight="1">
      <c r="A263" s="501" t="s">
        <v>649</v>
      </c>
      <c r="B263" s="510" t="s">
        <v>709</v>
      </c>
      <c r="C263" s="528" t="s">
        <v>27</v>
      </c>
      <c r="D263" s="504">
        <v>793.98</v>
      </c>
      <c r="E263" s="505"/>
      <c r="F263" s="506">
        <f t="shared" si="12"/>
        <v>0</v>
      </c>
      <c r="G263" s="507"/>
      <c r="H263" s="506">
        <f t="shared" si="12"/>
        <v>0</v>
      </c>
      <c r="I263" s="508"/>
      <c r="J263" s="506">
        <f t="shared" si="13"/>
        <v>0</v>
      </c>
      <c r="K263" s="505"/>
      <c r="L263" s="506">
        <f t="shared" si="14"/>
        <v>0</v>
      </c>
    </row>
    <row r="264" spans="1:12" s="500" customFormat="1" ht="25.5" customHeight="1">
      <c r="A264" s="501" t="s">
        <v>309</v>
      </c>
      <c r="B264" s="510" t="s">
        <v>310</v>
      </c>
      <c r="C264" s="528" t="s">
        <v>27</v>
      </c>
      <c r="D264" s="504">
        <v>50</v>
      </c>
      <c r="E264" s="505"/>
      <c r="F264" s="506">
        <f t="shared" si="12"/>
        <v>0</v>
      </c>
      <c r="G264" s="507"/>
      <c r="H264" s="506">
        <f t="shared" si="12"/>
        <v>0</v>
      </c>
      <c r="I264" s="508"/>
      <c r="J264" s="506">
        <f t="shared" si="13"/>
        <v>0</v>
      </c>
      <c r="K264" s="505"/>
      <c r="L264" s="506">
        <f t="shared" si="14"/>
        <v>0</v>
      </c>
    </row>
    <row r="265" spans="1:12" s="500" customFormat="1" ht="25.5" customHeight="1">
      <c r="A265" s="509" t="s">
        <v>853</v>
      </c>
      <c r="B265" s="509" t="s">
        <v>374</v>
      </c>
      <c r="C265" s="509" t="s">
        <v>27</v>
      </c>
      <c r="D265" s="504">
        <f>VLOOKUP(A265,BKE!C774:H1177,5,0)</f>
        <v>659.98</v>
      </c>
      <c r="E265" s="505"/>
      <c r="F265" s="506">
        <f t="shared" si="12"/>
        <v>0</v>
      </c>
      <c r="G265" s="507"/>
      <c r="H265" s="506">
        <f t="shared" si="12"/>
        <v>0</v>
      </c>
      <c r="I265" s="508"/>
      <c r="J265" s="506">
        <f t="shared" si="13"/>
        <v>0</v>
      </c>
      <c r="K265" s="505"/>
      <c r="L265" s="506">
        <f t="shared" si="14"/>
        <v>0</v>
      </c>
    </row>
    <row r="266" spans="1:12" s="500" customFormat="1" ht="25.5" customHeight="1">
      <c r="A266" s="509" t="s">
        <v>376</v>
      </c>
      <c r="B266" s="509" t="s">
        <v>377</v>
      </c>
      <c r="C266" s="509" t="s">
        <v>27</v>
      </c>
      <c r="D266" s="504">
        <v>800</v>
      </c>
      <c r="E266" s="505"/>
      <c r="F266" s="506">
        <f t="shared" si="12"/>
        <v>0</v>
      </c>
      <c r="G266" s="507"/>
      <c r="H266" s="506">
        <f t="shared" si="12"/>
        <v>0</v>
      </c>
      <c r="I266" s="508"/>
      <c r="J266" s="506">
        <f t="shared" si="13"/>
        <v>0</v>
      </c>
      <c r="K266" s="505"/>
      <c r="L266" s="506">
        <f t="shared" si="14"/>
        <v>0</v>
      </c>
    </row>
    <row r="267" spans="1:12" s="500" customFormat="1" ht="25.5" customHeight="1">
      <c r="A267" s="509" t="s">
        <v>571</v>
      </c>
      <c r="B267" s="509" t="s">
        <v>572</v>
      </c>
      <c r="C267" s="509" t="s">
        <v>27</v>
      </c>
      <c r="D267" s="504"/>
      <c r="E267" s="505"/>
      <c r="F267" s="506">
        <f t="shared" si="12"/>
        <v>0</v>
      </c>
      <c r="G267" s="507"/>
      <c r="H267" s="506">
        <f t="shared" si="12"/>
        <v>0</v>
      </c>
      <c r="I267" s="508"/>
      <c r="J267" s="506">
        <f t="shared" si="13"/>
        <v>0</v>
      </c>
      <c r="K267" s="505"/>
      <c r="L267" s="506">
        <f t="shared" si="14"/>
        <v>0</v>
      </c>
    </row>
    <row r="268" spans="1:12" s="518" customFormat="1" ht="25.5" customHeight="1">
      <c r="A268" s="514"/>
      <c r="B268" s="514" t="s">
        <v>474</v>
      </c>
      <c r="C268" s="514"/>
      <c r="D268" s="504"/>
      <c r="E268" s="515"/>
      <c r="F268" s="506">
        <f t="shared" si="12"/>
        <v>0</v>
      </c>
      <c r="G268" s="516"/>
      <c r="H268" s="506">
        <f t="shared" si="12"/>
        <v>0</v>
      </c>
      <c r="I268" s="517"/>
      <c r="J268" s="506">
        <f t="shared" si="13"/>
        <v>0</v>
      </c>
      <c r="K268" s="515"/>
      <c r="L268" s="506">
        <f t="shared" si="14"/>
        <v>0</v>
      </c>
    </row>
    <row r="269" spans="1:12" s="500" customFormat="1" ht="25.5" customHeight="1">
      <c r="A269" s="519"/>
      <c r="B269" s="520" t="s">
        <v>730</v>
      </c>
      <c r="C269" s="519"/>
      <c r="D269" s="520"/>
      <c r="E269" s="521"/>
      <c r="F269" s="506">
        <f t="shared" si="12"/>
        <v>0</v>
      </c>
      <c r="G269" s="521"/>
      <c r="H269" s="506">
        <f t="shared" si="12"/>
        <v>0</v>
      </c>
      <c r="I269" s="521"/>
      <c r="J269" s="506">
        <f t="shared" si="13"/>
        <v>0</v>
      </c>
      <c r="K269" s="521"/>
      <c r="L269" s="506">
        <f t="shared" si="14"/>
        <v>0</v>
      </c>
    </row>
    <row r="270" spans="1:12" s="500" customFormat="1" ht="25.5" customHeight="1">
      <c r="A270" s="501" t="s">
        <v>307</v>
      </c>
      <c r="B270" s="510" t="s">
        <v>308</v>
      </c>
      <c r="C270" s="528" t="s">
        <v>27</v>
      </c>
      <c r="D270" s="504"/>
      <c r="E270" s="505"/>
      <c r="F270" s="506">
        <f t="shared" si="12"/>
        <v>0</v>
      </c>
      <c r="G270" s="507"/>
      <c r="H270" s="506">
        <f t="shared" si="12"/>
        <v>0</v>
      </c>
      <c r="I270" s="508"/>
      <c r="J270" s="506">
        <f t="shared" si="13"/>
        <v>0</v>
      </c>
      <c r="K270" s="505"/>
      <c r="L270" s="506">
        <f t="shared" si="14"/>
        <v>0</v>
      </c>
    </row>
    <row r="271" spans="1:12" s="500" customFormat="1" ht="25.5" customHeight="1">
      <c r="A271" s="501" t="s">
        <v>659</v>
      </c>
      <c r="B271" s="510" t="s">
        <v>660</v>
      </c>
      <c r="C271" s="528" t="s">
        <v>27</v>
      </c>
      <c r="D271" s="504"/>
      <c r="E271" s="505"/>
      <c r="F271" s="506">
        <f t="shared" si="12"/>
        <v>0</v>
      </c>
      <c r="G271" s="507"/>
      <c r="H271" s="506">
        <f t="shared" si="12"/>
        <v>0</v>
      </c>
      <c r="I271" s="508"/>
      <c r="J271" s="506">
        <f t="shared" si="13"/>
        <v>0</v>
      </c>
      <c r="K271" s="505"/>
      <c r="L271" s="506">
        <f t="shared" si="14"/>
        <v>0</v>
      </c>
    </row>
    <row r="272" spans="1:12" s="500" customFormat="1" ht="25.5" customHeight="1">
      <c r="A272" s="501" t="s">
        <v>296</v>
      </c>
      <c r="B272" s="510" t="s">
        <v>297</v>
      </c>
      <c r="C272" s="528" t="s">
        <v>298</v>
      </c>
      <c r="D272" s="504" t="str">
        <f>VLOOKUP(A272,BKE!C648:H1058,5,0)</f>
        <v>0</v>
      </c>
      <c r="E272" s="505"/>
      <c r="F272" s="506">
        <f t="shared" si="12"/>
        <v>0</v>
      </c>
      <c r="G272" s="507"/>
      <c r="H272" s="506">
        <f t="shared" si="12"/>
        <v>0</v>
      </c>
      <c r="I272" s="508"/>
      <c r="J272" s="506">
        <f t="shared" si="13"/>
        <v>0</v>
      </c>
      <c r="K272" s="505"/>
      <c r="L272" s="506">
        <f t="shared" si="14"/>
        <v>0</v>
      </c>
    </row>
    <row r="273" spans="1:12" s="500" customFormat="1" ht="25.5" customHeight="1">
      <c r="A273" s="501" t="s">
        <v>684</v>
      </c>
      <c r="B273" s="510" t="s">
        <v>685</v>
      </c>
      <c r="C273" s="528" t="s">
        <v>298</v>
      </c>
      <c r="D273" s="504">
        <v>2979.13</v>
      </c>
      <c r="E273" s="505"/>
      <c r="F273" s="506">
        <f t="shared" si="12"/>
        <v>0</v>
      </c>
      <c r="G273" s="507"/>
      <c r="H273" s="506">
        <f t="shared" si="12"/>
        <v>0</v>
      </c>
      <c r="I273" s="508"/>
      <c r="J273" s="506">
        <f t="shared" si="13"/>
        <v>0</v>
      </c>
      <c r="K273" s="505"/>
      <c r="L273" s="506">
        <f t="shared" si="14"/>
        <v>0</v>
      </c>
    </row>
    <row r="274" spans="1:12" s="500" customFormat="1" ht="25.5" customHeight="1">
      <c r="A274" s="509" t="s">
        <v>884</v>
      </c>
      <c r="B274" s="509" t="s">
        <v>299</v>
      </c>
      <c r="C274" s="509" t="s">
        <v>8</v>
      </c>
      <c r="D274" s="504" t="str">
        <f>VLOOKUP(A274,BKE!C650:H1060,5,0)</f>
        <v>0</v>
      </c>
      <c r="E274" s="505"/>
      <c r="F274" s="506">
        <f t="shared" si="12"/>
        <v>0</v>
      </c>
      <c r="G274" s="507"/>
      <c r="H274" s="506">
        <f t="shared" si="12"/>
        <v>0</v>
      </c>
      <c r="I274" s="508"/>
      <c r="J274" s="506">
        <f t="shared" si="13"/>
        <v>0</v>
      </c>
      <c r="K274" s="505"/>
      <c r="L274" s="506">
        <f t="shared" si="14"/>
        <v>0</v>
      </c>
    </row>
    <row r="275" spans="1:12" s="518" customFormat="1" ht="25.5" customHeight="1">
      <c r="A275" s="514"/>
      <c r="B275" s="514" t="s">
        <v>474</v>
      </c>
      <c r="C275" s="514"/>
      <c r="D275" s="504"/>
      <c r="E275" s="515"/>
      <c r="F275" s="506">
        <f t="shared" si="12"/>
        <v>0</v>
      </c>
      <c r="G275" s="516"/>
      <c r="H275" s="506">
        <f t="shared" si="12"/>
        <v>0</v>
      </c>
      <c r="I275" s="517"/>
      <c r="J275" s="506">
        <f t="shared" si="13"/>
        <v>0</v>
      </c>
      <c r="K275" s="515"/>
      <c r="L275" s="506">
        <f t="shared" si="14"/>
        <v>0</v>
      </c>
    </row>
    <row r="276" spans="1:12" s="500" customFormat="1" ht="25.5" customHeight="1">
      <c r="A276" s="519"/>
      <c r="B276" s="520" t="s">
        <v>729</v>
      </c>
      <c r="C276" s="519"/>
      <c r="D276" s="520"/>
      <c r="E276" s="521"/>
      <c r="F276" s="506">
        <f t="shared" si="12"/>
        <v>0</v>
      </c>
      <c r="G276" s="521"/>
      <c r="H276" s="506">
        <f t="shared" si="12"/>
        <v>0</v>
      </c>
      <c r="I276" s="521"/>
      <c r="J276" s="506">
        <f t="shared" si="13"/>
        <v>0</v>
      </c>
      <c r="K276" s="521"/>
      <c r="L276" s="506">
        <f t="shared" si="14"/>
        <v>0</v>
      </c>
    </row>
    <row r="277" spans="1:12" s="500" customFormat="1" ht="25.5" customHeight="1">
      <c r="A277" s="501" t="s">
        <v>650</v>
      </c>
      <c r="B277" s="509" t="s">
        <v>627</v>
      </c>
      <c r="C277" s="509" t="s">
        <v>27</v>
      </c>
      <c r="D277" s="504">
        <f>VLOOKUP(A277,BKE!C646:H1056,5,0)</f>
        <v>5500</v>
      </c>
      <c r="E277" s="505"/>
      <c r="F277" s="506">
        <f t="shared" si="12"/>
        <v>0</v>
      </c>
      <c r="G277" s="507"/>
      <c r="H277" s="506">
        <f t="shared" si="12"/>
        <v>0</v>
      </c>
      <c r="I277" s="508"/>
      <c r="J277" s="506">
        <f t="shared" si="13"/>
        <v>0</v>
      </c>
      <c r="K277" s="505"/>
      <c r="L277" s="506">
        <f t="shared" si="14"/>
        <v>0</v>
      </c>
    </row>
    <row r="278" spans="1:12" s="500" customFormat="1" ht="25.5" customHeight="1">
      <c r="A278" s="501" t="s">
        <v>710</v>
      </c>
      <c r="B278" s="509" t="s">
        <v>712</v>
      </c>
      <c r="C278" s="509" t="s">
        <v>27</v>
      </c>
      <c r="D278" s="504">
        <f>VLOOKUP(A278,BKE!C647:H1057,5,0)</f>
        <v>3525.1666666666665</v>
      </c>
      <c r="E278" s="505"/>
      <c r="F278" s="506">
        <f t="shared" si="12"/>
        <v>0</v>
      </c>
      <c r="G278" s="507"/>
      <c r="H278" s="506">
        <f t="shared" si="12"/>
        <v>0</v>
      </c>
      <c r="I278" s="508"/>
      <c r="J278" s="506">
        <f t="shared" si="13"/>
        <v>0</v>
      </c>
      <c r="K278" s="505"/>
      <c r="L278" s="506">
        <f t="shared" si="14"/>
        <v>0</v>
      </c>
    </row>
    <row r="279" spans="1:12" s="500" customFormat="1" ht="25.5" customHeight="1">
      <c r="A279" s="501" t="s">
        <v>711</v>
      </c>
      <c r="B279" s="509" t="s">
        <v>713</v>
      </c>
      <c r="C279" s="509" t="s">
        <v>463</v>
      </c>
      <c r="D279" s="504">
        <v>12000</v>
      </c>
      <c r="E279" s="505"/>
      <c r="F279" s="506">
        <f t="shared" si="12"/>
        <v>0</v>
      </c>
      <c r="G279" s="507"/>
      <c r="H279" s="506">
        <f t="shared" si="12"/>
        <v>0</v>
      </c>
      <c r="I279" s="508"/>
      <c r="J279" s="506">
        <f t="shared" si="13"/>
        <v>0</v>
      </c>
      <c r="K279" s="505"/>
      <c r="L279" s="506">
        <f t="shared" si="14"/>
        <v>0</v>
      </c>
    </row>
    <row r="280" spans="1:12" s="500" customFormat="1" ht="25.5" customHeight="1">
      <c r="A280" s="501" t="s">
        <v>664</v>
      </c>
      <c r="B280" s="509" t="s">
        <v>665</v>
      </c>
      <c r="C280" s="509" t="s">
        <v>463</v>
      </c>
      <c r="D280" s="504" t="str">
        <f>VLOOKUP(A280,BKE!C649:H1059,5,0)</f>
        <v>0</v>
      </c>
      <c r="E280" s="505"/>
      <c r="F280" s="506">
        <f t="shared" si="12"/>
        <v>0</v>
      </c>
      <c r="G280" s="507"/>
      <c r="H280" s="506">
        <f t="shared" si="12"/>
        <v>0</v>
      </c>
      <c r="I280" s="508"/>
      <c r="J280" s="506">
        <f t="shared" si="13"/>
        <v>0</v>
      </c>
      <c r="K280" s="505"/>
      <c r="L280" s="506">
        <f t="shared" si="14"/>
        <v>0</v>
      </c>
    </row>
    <row r="281" spans="1:12" s="500" customFormat="1" ht="25.5" customHeight="1">
      <c r="A281" s="501" t="s">
        <v>714</v>
      </c>
      <c r="B281" s="509" t="s">
        <v>716</v>
      </c>
      <c r="C281" s="509" t="s">
        <v>99</v>
      </c>
      <c r="D281" s="504">
        <f>VLOOKUP(A281,BKE!C650:H1060,5,0)</f>
        <v>3000</v>
      </c>
      <c r="E281" s="505"/>
      <c r="F281" s="506">
        <f t="shared" si="12"/>
        <v>0</v>
      </c>
      <c r="G281" s="507"/>
      <c r="H281" s="506">
        <f t="shared" si="12"/>
        <v>0</v>
      </c>
      <c r="I281" s="508"/>
      <c r="J281" s="506">
        <f t="shared" si="13"/>
        <v>0</v>
      </c>
      <c r="K281" s="505"/>
      <c r="L281" s="506">
        <f t="shared" si="14"/>
        <v>0</v>
      </c>
    </row>
    <row r="282" spans="1:12" s="500" customFormat="1" ht="25.5" customHeight="1">
      <c r="A282" s="501" t="s">
        <v>715</v>
      </c>
      <c r="B282" s="509" t="s">
        <v>717</v>
      </c>
      <c r="C282" s="509" t="s">
        <v>99</v>
      </c>
      <c r="D282" s="504">
        <f>VLOOKUP(A282,BKE!C651:H1061,5,0)</f>
        <v>6000</v>
      </c>
      <c r="E282" s="505"/>
      <c r="F282" s="506">
        <f t="shared" si="12"/>
        <v>0</v>
      </c>
      <c r="G282" s="507"/>
      <c r="H282" s="506">
        <f t="shared" si="12"/>
        <v>0</v>
      </c>
      <c r="I282" s="508"/>
      <c r="J282" s="506">
        <f t="shared" si="13"/>
        <v>0</v>
      </c>
      <c r="K282" s="505"/>
      <c r="L282" s="506">
        <f t="shared" si="14"/>
        <v>0</v>
      </c>
    </row>
    <row r="283" spans="1:12" s="500" customFormat="1" ht="25.5" customHeight="1">
      <c r="A283" s="501" t="s">
        <v>651</v>
      </c>
      <c r="B283" s="509" t="s">
        <v>628</v>
      </c>
      <c r="C283" s="509" t="s">
        <v>99</v>
      </c>
      <c r="D283" s="504">
        <f>VLOOKUP(A283,BKE!C652:H1062,5,0)</f>
        <v>6237.2185714285724</v>
      </c>
      <c r="E283" s="505"/>
      <c r="F283" s="506">
        <f t="shared" si="12"/>
        <v>0</v>
      </c>
      <c r="G283" s="507"/>
      <c r="H283" s="506">
        <f t="shared" si="12"/>
        <v>0</v>
      </c>
      <c r="I283" s="508"/>
      <c r="J283" s="506">
        <f t="shared" si="13"/>
        <v>0</v>
      </c>
      <c r="K283" s="505"/>
      <c r="L283" s="506">
        <f t="shared" si="14"/>
        <v>0</v>
      </c>
    </row>
    <row r="284" spans="1:12" s="500" customFormat="1" ht="25.5" customHeight="1">
      <c r="A284" s="501" t="s">
        <v>636</v>
      </c>
      <c r="B284" s="509" t="s">
        <v>616</v>
      </c>
      <c r="C284" s="509" t="s">
        <v>617</v>
      </c>
      <c r="D284" s="504">
        <f>VLOOKUP(A284,BKE!C653:H1063,5,0)</f>
        <v>4000</v>
      </c>
      <c r="E284" s="505"/>
      <c r="F284" s="506">
        <f t="shared" si="12"/>
        <v>0</v>
      </c>
      <c r="G284" s="507"/>
      <c r="H284" s="506">
        <f t="shared" si="12"/>
        <v>0</v>
      </c>
      <c r="I284" s="508"/>
      <c r="J284" s="506">
        <f t="shared" si="13"/>
        <v>0</v>
      </c>
      <c r="K284" s="505"/>
      <c r="L284" s="506">
        <f t="shared" si="14"/>
        <v>0</v>
      </c>
    </row>
    <row r="285" spans="1:12" s="500" customFormat="1" ht="25.5" customHeight="1">
      <c r="A285" s="501" t="s">
        <v>652</v>
      </c>
      <c r="B285" s="509" t="s">
        <v>630</v>
      </c>
      <c r="C285" s="509" t="s">
        <v>27</v>
      </c>
      <c r="D285" s="504">
        <f>VLOOKUP(A285,BKE!C655:H1064,5,0)</f>
        <v>5702.1</v>
      </c>
      <c r="E285" s="505"/>
      <c r="F285" s="506">
        <f t="shared" si="12"/>
        <v>0</v>
      </c>
      <c r="G285" s="507"/>
      <c r="H285" s="506">
        <f t="shared" si="12"/>
        <v>0</v>
      </c>
      <c r="I285" s="508"/>
      <c r="J285" s="506">
        <f t="shared" si="13"/>
        <v>0</v>
      </c>
      <c r="K285" s="505"/>
      <c r="L285" s="506">
        <f t="shared" si="14"/>
        <v>0</v>
      </c>
    </row>
    <row r="286" spans="1:12" s="500" customFormat="1" ht="25.5" customHeight="1">
      <c r="A286" s="501" t="s">
        <v>718</v>
      </c>
      <c r="B286" s="509" t="s">
        <v>720</v>
      </c>
      <c r="C286" s="509" t="s">
        <v>76</v>
      </c>
      <c r="D286" s="504" t="str">
        <f>VLOOKUP(A286,BKE!C656:H1065,5,0)</f>
        <v>0</v>
      </c>
      <c r="E286" s="505"/>
      <c r="F286" s="506">
        <f t="shared" si="12"/>
        <v>0</v>
      </c>
      <c r="G286" s="507"/>
      <c r="H286" s="506">
        <f t="shared" si="12"/>
        <v>0</v>
      </c>
      <c r="I286" s="508"/>
      <c r="J286" s="506">
        <f t="shared" si="13"/>
        <v>0</v>
      </c>
      <c r="K286" s="505"/>
      <c r="L286" s="506">
        <f t="shared" si="14"/>
        <v>0</v>
      </c>
    </row>
    <row r="287" spans="1:12" s="500" customFormat="1" ht="25.5" customHeight="1">
      <c r="A287" s="501" t="s">
        <v>719</v>
      </c>
      <c r="B287" s="509" t="s">
        <v>721</v>
      </c>
      <c r="C287" s="509" t="s">
        <v>76</v>
      </c>
      <c r="D287" s="504" t="str">
        <f>VLOOKUP(A287,BKE!C657:H1066,5,0)</f>
        <v>0</v>
      </c>
      <c r="E287" s="505"/>
      <c r="F287" s="506">
        <f t="shared" si="12"/>
        <v>0</v>
      </c>
      <c r="G287" s="507"/>
      <c r="H287" s="506">
        <f t="shared" si="12"/>
        <v>0</v>
      </c>
      <c r="I287" s="508"/>
      <c r="J287" s="506">
        <f t="shared" si="13"/>
        <v>0</v>
      </c>
      <c r="K287" s="505"/>
      <c r="L287" s="506">
        <f t="shared" si="14"/>
        <v>0</v>
      </c>
    </row>
    <row r="288" spans="1:12" s="500" customFormat="1" ht="25.5" customHeight="1">
      <c r="A288" s="501" t="s">
        <v>637</v>
      </c>
      <c r="B288" s="509" t="s">
        <v>618</v>
      </c>
      <c r="C288" s="509" t="s">
        <v>27</v>
      </c>
      <c r="D288" s="504">
        <f>VLOOKUP(A288,BKE!C658:H1067,5,0)</f>
        <v>26571.43</v>
      </c>
      <c r="E288" s="505"/>
      <c r="F288" s="506">
        <f t="shared" si="12"/>
        <v>0</v>
      </c>
      <c r="G288" s="507"/>
      <c r="H288" s="506">
        <f t="shared" si="12"/>
        <v>0</v>
      </c>
      <c r="I288" s="508"/>
      <c r="J288" s="506">
        <f t="shared" si="13"/>
        <v>0</v>
      </c>
      <c r="K288" s="505"/>
      <c r="L288" s="506">
        <f t="shared" si="14"/>
        <v>0</v>
      </c>
    </row>
    <row r="289" spans="1:12" s="500" customFormat="1" ht="25.5" customHeight="1">
      <c r="A289" s="501" t="s">
        <v>942</v>
      </c>
      <c r="B289" s="509" t="s">
        <v>949</v>
      </c>
      <c r="C289" s="509" t="s">
        <v>76</v>
      </c>
      <c r="D289" s="504" t="str">
        <f>VLOOKUP(A289,BKE!C659:H1068,5,0)</f>
        <v>0</v>
      </c>
      <c r="E289" s="505"/>
      <c r="F289" s="506">
        <f t="shared" si="12"/>
        <v>0</v>
      </c>
      <c r="G289" s="507"/>
      <c r="H289" s="506">
        <f t="shared" si="12"/>
        <v>0</v>
      </c>
      <c r="I289" s="508"/>
      <c r="J289" s="506">
        <f t="shared" si="13"/>
        <v>0</v>
      </c>
      <c r="K289" s="505"/>
      <c r="L289" s="506">
        <f t="shared" si="14"/>
        <v>0</v>
      </c>
    </row>
    <row r="290" spans="1:12" s="500" customFormat="1" ht="25.5" customHeight="1">
      <c r="A290" s="501" t="s">
        <v>943</v>
      </c>
      <c r="B290" s="509" t="s">
        <v>950</v>
      </c>
      <c r="C290" s="509" t="s">
        <v>76</v>
      </c>
      <c r="D290" s="504" t="str">
        <f>VLOOKUP(A290,BKE!C660:H1069,5,0)</f>
        <v>0</v>
      </c>
      <c r="E290" s="505"/>
      <c r="F290" s="506">
        <f t="shared" si="12"/>
        <v>0</v>
      </c>
      <c r="G290" s="507"/>
      <c r="H290" s="506">
        <f t="shared" si="12"/>
        <v>0</v>
      </c>
      <c r="I290" s="508"/>
      <c r="J290" s="506">
        <f t="shared" si="13"/>
        <v>0</v>
      </c>
      <c r="K290" s="505"/>
      <c r="L290" s="506">
        <f t="shared" si="14"/>
        <v>0</v>
      </c>
    </row>
    <row r="291" spans="1:12" s="500" customFormat="1" ht="25.5" customHeight="1">
      <c r="A291" s="501" t="s">
        <v>944</v>
      </c>
      <c r="B291" s="509" t="s">
        <v>951</v>
      </c>
      <c r="C291" s="509" t="s">
        <v>76</v>
      </c>
      <c r="D291" s="504" t="str">
        <f>VLOOKUP(A291,BKE!C661:H1070,5,0)</f>
        <v>0</v>
      </c>
      <c r="E291" s="505"/>
      <c r="F291" s="506">
        <f t="shared" si="12"/>
        <v>0</v>
      </c>
      <c r="G291" s="507"/>
      <c r="H291" s="506">
        <f t="shared" si="12"/>
        <v>0</v>
      </c>
      <c r="I291" s="508"/>
      <c r="J291" s="506">
        <f t="shared" si="13"/>
        <v>0</v>
      </c>
      <c r="K291" s="505"/>
      <c r="L291" s="506">
        <f t="shared" si="14"/>
        <v>0</v>
      </c>
    </row>
    <row r="292" spans="1:12" s="500" customFormat="1" ht="25.5" customHeight="1">
      <c r="A292" s="501" t="s">
        <v>945</v>
      </c>
      <c r="B292" s="509" t="s">
        <v>952</v>
      </c>
      <c r="C292" s="509" t="s">
        <v>76</v>
      </c>
      <c r="D292" s="504" t="str">
        <f>VLOOKUP(A292,BKE!C662:H1071,5,0)</f>
        <v>0</v>
      </c>
      <c r="E292" s="505"/>
      <c r="F292" s="506">
        <f t="shared" si="12"/>
        <v>0</v>
      </c>
      <c r="G292" s="507"/>
      <c r="H292" s="506">
        <f t="shared" si="12"/>
        <v>0</v>
      </c>
      <c r="I292" s="508"/>
      <c r="J292" s="506">
        <f t="shared" si="13"/>
        <v>0</v>
      </c>
      <c r="K292" s="505"/>
      <c r="L292" s="506">
        <f t="shared" si="14"/>
        <v>0</v>
      </c>
    </row>
    <row r="293" spans="1:12" s="500" customFormat="1" ht="25.5" customHeight="1">
      <c r="A293" s="501" t="s">
        <v>946</v>
      </c>
      <c r="B293" s="509" t="s">
        <v>953</v>
      </c>
      <c r="C293" s="509" t="s">
        <v>76</v>
      </c>
      <c r="D293" s="504" t="str">
        <f>VLOOKUP(A293,BKE!C663:H1072,5,0)</f>
        <v>0</v>
      </c>
      <c r="E293" s="505"/>
      <c r="F293" s="506">
        <f t="shared" si="12"/>
        <v>0</v>
      </c>
      <c r="G293" s="507"/>
      <c r="H293" s="506">
        <f t="shared" si="12"/>
        <v>0</v>
      </c>
      <c r="I293" s="508"/>
      <c r="J293" s="506">
        <f t="shared" si="13"/>
        <v>0</v>
      </c>
      <c r="K293" s="505"/>
      <c r="L293" s="506">
        <f t="shared" si="14"/>
        <v>0</v>
      </c>
    </row>
    <row r="294" spans="1:12" s="500" customFormat="1" ht="25.5" customHeight="1">
      <c r="A294" s="501" t="s">
        <v>947</v>
      </c>
      <c r="B294" s="509" t="s">
        <v>954</v>
      </c>
      <c r="C294" s="509" t="s">
        <v>76</v>
      </c>
      <c r="D294" s="504" t="str">
        <f>VLOOKUP(A294,BKE!C664:H1073,5,0)</f>
        <v>0</v>
      </c>
      <c r="E294" s="505"/>
      <c r="F294" s="506">
        <f t="shared" si="12"/>
        <v>0</v>
      </c>
      <c r="G294" s="507"/>
      <c r="H294" s="506">
        <f t="shared" si="12"/>
        <v>0</v>
      </c>
      <c r="I294" s="508"/>
      <c r="J294" s="506">
        <f t="shared" si="13"/>
        <v>0</v>
      </c>
      <c r="K294" s="505"/>
      <c r="L294" s="506">
        <f t="shared" si="14"/>
        <v>0</v>
      </c>
    </row>
    <row r="295" spans="1:12" s="500" customFormat="1" ht="25.5" customHeight="1">
      <c r="A295" s="501">
        <v>60101001</v>
      </c>
      <c r="B295" s="509" t="s">
        <v>722</v>
      </c>
      <c r="C295" s="509" t="s">
        <v>76</v>
      </c>
      <c r="D295" s="504" t="str">
        <f>VLOOKUP(A295,BKE!C659:H1068,5,0)</f>
        <v>0</v>
      </c>
      <c r="E295" s="505"/>
      <c r="F295" s="506">
        <f t="shared" si="12"/>
        <v>0</v>
      </c>
      <c r="G295" s="507"/>
      <c r="H295" s="506">
        <f t="shared" si="12"/>
        <v>0</v>
      </c>
      <c r="I295" s="508"/>
      <c r="J295" s="506">
        <f t="shared" si="13"/>
        <v>0</v>
      </c>
      <c r="K295" s="505"/>
      <c r="L295" s="506">
        <f t="shared" si="14"/>
        <v>0</v>
      </c>
    </row>
    <row r="296" spans="1:12" s="518" customFormat="1" ht="25.5" customHeight="1">
      <c r="A296" s="514"/>
      <c r="B296" s="514" t="s">
        <v>474</v>
      </c>
      <c r="C296" s="514"/>
      <c r="D296" s="504"/>
      <c r="E296" s="515"/>
      <c r="F296" s="506">
        <f t="shared" si="12"/>
        <v>0</v>
      </c>
      <c r="G296" s="516"/>
      <c r="H296" s="506">
        <f t="shared" si="12"/>
        <v>0</v>
      </c>
      <c r="I296" s="517"/>
      <c r="J296" s="506">
        <f t="shared" si="13"/>
        <v>0</v>
      </c>
      <c r="K296" s="515"/>
      <c r="L296" s="506">
        <f t="shared" si="14"/>
        <v>0</v>
      </c>
    </row>
    <row r="297" spans="1:12" s="500" customFormat="1" ht="25.5" customHeight="1">
      <c r="A297" s="531"/>
      <c r="B297" s="532" t="s">
        <v>732</v>
      </c>
      <c r="C297" s="531"/>
      <c r="D297" s="532"/>
      <c r="E297" s="533"/>
      <c r="F297" s="506">
        <f t="shared" si="12"/>
        <v>0</v>
      </c>
      <c r="G297" s="533"/>
      <c r="H297" s="506">
        <f t="shared" si="12"/>
        <v>0</v>
      </c>
      <c r="I297" s="533"/>
      <c r="J297" s="506">
        <f t="shared" si="13"/>
        <v>0</v>
      </c>
      <c r="K297" s="533"/>
      <c r="L297" s="506">
        <f t="shared" si="14"/>
        <v>0</v>
      </c>
    </row>
    <row r="298" spans="1:12" s="500" customFormat="1" ht="25.5" customHeight="1">
      <c r="A298" s="501">
        <v>1274</v>
      </c>
      <c r="B298" s="509" t="s">
        <v>608</v>
      </c>
      <c r="C298" s="509" t="s">
        <v>48</v>
      </c>
      <c r="D298" s="504" t="str">
        <f>VLOOKUP(A298,BKE!C646:H1056,5,0)</f>
        <v>0</v>
      </c>
      <c r="E298" s="505"/>
      <c r="F298" s="506">
        <f t="shared" si="12"/>
        <v>0</v>
      </c>
      <c r="G298" s="507"/>
      <c r="H298" s="506">
        <f t="shared" si="12"/>
        <v>0</v>
      </c>
      <c r="I298" s="508"/>
      <c r="J298" s="506">
        <f t="shared" si="13"/>
        <v>0</v>
      </c>
      <c r="K298" s="505"/>
      <c r="L298" s="506">
        <f t="shared" si="14"/>
        <v>0</v>
      </c>
    </row>
    <row r="299" spans="1:12" s="500" customFormat="1" ht="25.5" customHeight="1">
      <c r="A299" s="501">
        <v>1538</v>
      </c>
      <c r="B299" s="509" t="s">
        <v>830</v>
      </c>
      <c r="C299" s="509" t="s">
        <v>48</v>
      </c>
      <c r="D299" s="504" t="str">
        <f>VLOOKUP(A299,BKE!C647:H1057,5,0)</f>
        <v>0</v>
      </c>
      <c r="E299" s="505"/>
      <c r="F299" s="506">
        <f t="shared" si="12"/>
        <v>0</v>
      </c>
      <c r="G299" s="507"/>
      <c r="H299" s="506">
        <f t="shared" si="12"/>
        <v>0</v>
      </c>
      <c r="I299" s="508"/>
      <c r="J299" s="506">
        <f t="shared" si="13"/>
        <v>0</v>
      </c>
      <c r="K299" s="505"/>
      <c r="L299" s="506">
        <f t="shared" si="14"/>
        <v>0</v>
      </c>
    </row>
    <row r="300" spans="1:12" s="500" customFormat="1" ht="25.5" customHeight="1">
      <c r="A300" s="501">
        <v>1689</v>
      </c>
      <c r="B300" s="509" t="s">
        <v>680</v>
      </c>
      <c r="C300" s="509" t="s">
        <v>48</v>
      </c>
      <c r="D300" s="504" t="str">
        <f>VLOOKUP(A300,BKE!C648:H1058,5,0)</f>
        <v>0</v>
      </c>
      <c r="E300" s="505"/>
      <c r="F300" s="506">
        <f t="shared" si="12"/>
        <v>0</v>
      </c>
      <c r="G300" s="507"/>
      <c r="H300" s="506">
        <f t="shared" si="12"/>
        <v>0</v>
      </c>
      <c r="I300" s="508"/>
      <c r="J300" s="506">
        <f t="shared" si="13"/>
        <v>0</v>
      </c>
      <c r="K300" s="505"/>
      <c r="L300" s="506">
        <f t="shared" si="14"/>
        <v>0</v>
      </c>
    </row>
    <row r="301" spans="1:12" s="500" customFormat="1" ht="25.5" customHeight="1">
      <c r="A301" s="501">
        <v>1757</v>
      </c>
      <c r="B301" s="509" t="s">
        <v>609</v>
      </c>
      <c r="C301" s="509" t="s">
        <v>75</v>
      </c>
      <c r="D301" s="504" t="str">
        <f>VLOOKUP(A301,BKE!C649:H1059,5,0)</f>
        <v>0</v>
      </c>
      <c r="E301" s="505"/>
      <c r="F301" s="506">
        <f t="shared" si="12"/>
        <v>0</v>
      </c>
      <c r="G301" s="507"/>
      <c r="H301" s="506">
        <f t="shared" si="12"/>
        <v>0</v>
      </c>
      <c r="I301" s="508"/>
      <c r="J301" s="506">
        <f t="shared" si="13"/>
        <v>0</v>
      </c>
      <c r="K301" s="505"/>
      <c r="L301" s="506">
        <f t="shared" si="14"/>
        <v>0</v>
      </c>
    </row>
    <row r="302" spans="1:12" s="500" customFormat="1" ht="25.5" customHeight="1">
      <c r="A302" s="501">
        <v>2145</v>
      </c>
      <c r="B302" s="509" t="s">
        <v>610</v>
      </c>
      <c r="C302" s="509" t="s">
        <v>48</v>
      </c>
      <c r="D302" s="504" t="str">
        <f>VLOOKUP(A302,BKE!C650:H1060,5,0)</f>
        <v>0</v>
      </c>
      <c r="E302" s="505"/>
      <c r="F302" s="506">
        <f t="shared" si="12"/>
        <v>0</v>
      </c>
      <c r="G302" s="507"/>
      <c r="H302" s="506">
        <f t="shared" si="12"/>
        <v>0</v>
      </c>
      <c r="I302" s="508"/>
      <c r="J302" s="506">
        <f t="shared" si="13"/>
        <v>0</v>
      </c>
      <c r="K302" s="505"/>
      <c r="L302" s="506">
        <f t="shared" si="14"/>
        <v>0</v>
      </c>
    </row>
    <row r="303" spans="1:12" s="500" customFormat="1" ht="25.5" customHeight="1">
      <c r="A303" s="501">
        <v>2373</v>
      </c>
      <c r="B303" s="509" t="s">
        <v>749</v>
      </c>
      <c r="C303" s="509" t="s">
        <v>75</v>
      </c>
      <c r="D303" s="504" t="str">
        <f>VLOOKUP(A303,BKE!C651:H1061,5,0)</f>
        <v>0</v>
      </c>
      <c r="E303" s="505"/>
      <c r="F303" s="506">
        <f t="shared" si="12"/>
        <v>0</v>
      </c>
      <c r="G303" s="507"/>
      <c r="H303" s="506">
        <f t="shared" si="12"/>
        <v>0</v>
      </c>
      <c r="I303" s="508"/>
      <c r="J303" s="506">
        <f t="shared" si="13"/>
        <v>0</v>
      </c>
      <c r="K303" s="505"/>
      <c r="L303" s="506">
        <f t="shared" si="14"/>
        <v>0</v>
      </c>
    </row>
    <row r="304" spans="1:12" s="500" customFormat="1" ht="25.5" customHeight="1">
      <c r="A304" s="501">
        <v>2582</v>
      </c>
      <c r="B304" s="509" t="s">
        <v>907</v>
      </c>
      <c r="C304" s="509" t="s">
        <v>75</v>
      </c>
      <c r="D304" s="504" t="str">
        <f>VLOOKUP(A304,BKE!C652:H1062,5,0)</f>
        <v>0</v>
      </c>
      <c r="E304" s="505"/>
      <c r="F304" s="506">
        <f t="shared" si="12"/>
        <v>0</v>
      </c>
      <c r="G304" s="507"/>
      <c r="H304" s="506">
        <f t="shared" si="12"/>
        <v>0</v>
      </c>
      <c r="I304" s="508"/>
      <c r="J304" s="506">
        <f t="shared" si="13"/>
        <v>0</v>
      </c>
      <c r="K304" s="505"/>
      <c r="L304" s="506">
        <f t="shared" si="14"/>
        <v>0</v>
      </c>
    </row>
    <row r="305" spans="1:12" s="500" customFormat="1" ht="25.5" customHeight="1">
      <c r="A305" s="501">
        <v>2583</v>
      </c>
      <c r="B305" s="509" t="s">
        <v>908</v>
      </c>
      <c r="C305" s="509"/>
      <c r="D305" s="504" t="str">
        <f>VLOOKUP(A305,BKE!C653:H1063,5,0)</f>
        <v>0</v>
      </c>
      <c r="E305" s="505"/>
      <c r="F305" s="506">
        <f t="shared" si="12"/>
        <v>0</v>
      </c>
      <c r="G305" s="507"/>
      <c r="H305" s="506">
        <f t="shared" si="12"/>
        <v>0</v>
      </c>
      <c r="I305" s="508"/>
      <c r="J305" s="506">
        <f t="shared" si="13"/>
        <v>0</v>
      </c>
      <c r="K305" s="505"/>
      <c r="L305" s="506">
        <f t="shared" si="14"/>
        <v>0</v>
      </c>
    </row>
    <row r="306" spans="1:12" s="500" customFormat="1" ht="25.5" customHeight="1">
      <c r="A306" s="501">
        <v>7415</v>
      </c>
      <c r="B306" s="509" t="s">
        <v>611</v>
      </c>
      <c r="C306" s="509" t="s">
        <v>75</v>
      </c>
      <c r="D306" s="504" t="str">
        <f>VLOOKUP(A306,BKE!C653:H1063,5,0)</f>
        <v>0</v>
      </c>
      <c r="E306" s="505"/>
      <c r="F306" s="506">
        <f t="shared" si="12"/>
        <v>0</v>
      </c>
      <c r="G306" s="507"/>
      <c r="H306" s="506">
        <f t="shared" si="12"/>
        <v>0</v>
      </c>
      <c r="I306" s="508"/>
      <c r="J306" s="506">
        <f t="shared" si="13"/>
        <v>0</v>
      </c>
      <c r="K306" s="505"/>
      <c r="L306" s="506">
        <f t="shared" si="14"/>
        <v>0</v>
      </c>
    </row>
    <row r="307" spans="1:12" s="500" customFormat="1" ht="25.5" customHeight="1">
      <c r="A307" s="501">
        <v>7615</v>
      </c>
      <c r="B307" s="509" t="s">
        <v>612</v>
      </c>
      <c r="C307" s="509" t="s">
        <v>75</v>
      </c>
      <c r="D307" s="504" t="str">
        <f>VLOOKUP(A307,BKE!C655:H1064,5,0)</f>
        <v>0</v>
      </c>
      <c r="E307" s="505"/>
      <c r="F307" s="506">
        <f t="shared" si="12"/>
        <v>0</v>
      </c>
      <c r="G307" s="507"/>
      <c r="H307" s="506">
        <f t="shared" si="12"/>
        <v>0</v>
      </c>
      <c r="I307" s="508"/>
      <c r="J307" s="506">
        <f t="shared" si="13"/>
        <v>0</v>
      </c>
      <c r="K307" s="505"/>
      <c r="L307" s="506">
        <f t="shared" si="14"/>
        <v>0</v>
      </c>
    </row>
    <row r="308" spans="1:12" s="500" customFormat="1" ht="25.5" customHeight="1">
      <c r="A308" s="501" t="s">
        <v>682</v>
      </c>
      <c r="B308" s="509" t="s">
        <v>629</v>
      </c>
      <c r="C308" s="509" t="s">
        <v>99</v>
      </c>
      <c r="D308" s="504" t="str">
        <f>VLOOKUP(A308,BKE!C656:H1065,5,0)</f>
        <v>0</v>
      </c>
      <c r="E308" s="505"/>
      <c r="F308" s="506">
        <f t="shared" si="12"/>
        <v>0</v>
      </c>
      <c r="G308" s="507"/>
      <c r="H308" s="506">
        <f t="shared" si="12"/>
        <v>0</v>
      </c>
      <c r="I308" s="508"/>
      <c r="J308" s="506">
        <f t="shared" si="13"/>
        <v>0</v>
      </c>
      <c r="K308" s="505"/>
      <c r="L308" s="506">
        <f t="shared" si="14"/>
        <v>0</v>
      </c>
    </row>
    <row r="309" spans="1:12" s="500" customFormat="1" ht="25.5" customHeight="1">
      <c r="A309" s="501" t="s">
        <v>683</v>
      </c>
      <c r="B309" s="509" t="s">
        <v>681</v>
      </c>
      <c r="C309" s="509" t="s">
        <v>99</v>
      </c>
      <c r="D309" s="504" t="str">
        <f>VLOOKUP(A309,BKE!C657:H1066,5,0)</f>
        <v>0</v>
      </c>
      <c r="E309" s="505"/>
      <c r="F309" s="506">
        <f t="shared" si="12"/>
        <v>0</v>
      </c>
      <c r="G309" s="507"/>
      <c r="H309" s="506">
        <f t="shared" si="12"/>
        <v>0</v>
      </c>
      <c r="I309" s="508"/>
      <c r="J309" s="506">
        <f t="shared" si="13"/>
        <v>0</v>
      </c>
      <c r="K309" s="505"/>
      <c r="L309" s="506">
        <f t="shared" si="14"/>
        <v>0</v>
      </c>
    </row>
    <row r="310" spans="1:12" s="500" customFormat="1" ht="25.5" customHeight="1">
      <c r="A310" s="509" t="s">
        <v>816</v>
      </c>
      <c r="B310" s="509" t="s">
        <v>631</v>
      </c>
      <c r="C310" s="509" t="s">
        <v>4</v>
      </c>
      <c r="D310" s="504" t="str">
        <f>VLOOKUP(A310,BKE!C658:H1067,5,0)</f>
        <v>0</v>
      </c>
      <c r="E310" s="505"/>
      <c r="F310" s="506">
        <f t="shared" si="12"/>
        <v>0</v>
      </c>
      <c r="G310" s="507"/>
      <c r="H310" s="506">
        <f t="shared" si="12"/>
        <v>0</v>
      </c>
      <c r="I310" s="508"/>
      <c r="J310" s="506">
        <f t="shared" si="13"/>
        <v>0</v>
      </c>
      <c r="K310" s="505"/>
      <c r="L310" s="506">
        <f t="shared" si="14"/>
        <v>0</v>
      </c>
    </row>
    <row r="311" spans="1:12" s="500" customFormat="1" ht="25.5" customHeight="1">
      <c r="A311" s="509" t="s">
        <v>806</v>
      </c>
      <c r="B311" s="534" t="s">
        <v>548</v>
      </c>
      <c r="C311" s="509" t="s">
        <v>99</v>
      </c>
      <c r="D311" s="504" t="str">
        <f>VLOOKUP(A311,BKE!C659:H1068,5,0)</f>
        <v>0</v>
      </c>
      <c r="E311" s="505"/>
      <c r="F311" s="506">
        <f t="shared" si="12"/>
        <v>0</v>
      </c>
      <c r="G311" s="507"/>
      <c r="H311" s="506">
        <f t="shared" si="12"/>
        <v>0</v>
      </c>
      <c r="I311" s="508"/>
      <c r="J311" s="506">
        <f t="shared" si="13"/>
        <v>0</v>
      </c>
      <c r="K311" s="505"/>
      <c r="L311" s="506">
        <f t="shared" si="14"/>
        <v>0</v>
      </c>
    </row>
    <row r="312" spans="1:12" s="500" customFormat="1" ht="25.5" customHeight="1">
      <c r="A312" s="509" t="s">
        <v>821</v>
      </c>
      <c r="B312" s="534" t="s">
        <v>633</v>
      </c>
      <c r="C312" s="509" t="s">
        <v>4</v>
      </c>
      <c r="D312" s="504" t="str">
        <f>VLOOKUP(A312,BKE!C660:H1069,5,0)</f>
        <v>0</v>
      </c>
      <c r="E312" s="505"/>
      <c r="F312" s="506">
        <f t="shared" si="12"/>
        <v>0</v>
      </c>
      <c r="G312" s="507"/>
      <c r="H312" s="506">
        <f t="shared" si="12"/>
        <v>0</v>
      </c>
      <c r="I312" s="508"/>
      <c r="J312" s="506">
        <f t="shared" si="13"/>
        <v>0</v>
      </c>
      <c r="K312" s="505"/>
      <c r="L312" s="506">
        <f t="shared" si="14"/>
        <v>0</v>
      </c>
    </row>
    <row r="313" spans="1:12" s="500" customFormat="1" ht="25.5" customHeight="1">
      <c r="A313" s="509" t="s">
        <v>662</v>
      </c>
      <c r="B313" s="534" t="s">
        <v>663</v>
      </c>
      <c r="C313" s="509" t="s">
        <v>76</v>
      </c>
      <c r="D313" s="504" t="str">
        <f>VLOOKUP(A313,BKE!C661:H1070,5,0)</f>
        <v>0</v>
      </c>
      <c r="E313" s="505"/>
      <c r="F313" s="506">
        <f t="shared" si="12"/>
        <v>0</v>
      </c>
      <c r="G313" s="507"/>
      <c r="H313" s="506">
        <f t="shared" si="12"/>
        <v>0</v>
      </c>
      <c r="I313" s="508"/>
      <c r="J313" s="506">
        <f t="shared" si="13"/>
        <v>0</v>
      </c>
      <c r="K313" s="505"/>
      <c r="L313" s="506">
        <f t="shared" si="14"/>
        <v>0</v>
      </c>
    </row>
    <row r="314" spans="1:12" s="500" customFormat="1" ht="25.5" customHeight="1">
      <c r="A314" s="509" t="s">
        <v>822</v>
      </c>
      <c r="B314" s="534" t="s">
        <v>654</v>
      </c>
      <c r="C314" s="509" t="s">
        <v>188</v>
      </c>
      <c r="D314" s="504">
        <f>VLOOKUP(A314,BKE!C662:H1071,5,0)</f>
        <v>72726.055624999994</v>
      </c>
      <c r="E314" s="505"/>
      <c r="F314" s="506">
        <f t="shared" si="12"/>
        <v>0</v>
      </c>
      <c r="G314" s="507"/>
      <c r="H314" s="506">
        <f t="shared" si="12"/>
        <v>0</v>
      </c>
      <c r="I314" s="508"/>
      <c r="J314" s="506">
        <f t="shared" si="13"/>
        <v>0</v>
      </c>
      <c r="K314" s="505"/>
      <c r="L314" s="506">
        <f t="shared" si="14"/>
        <v>0</v>
      </c>
    </row>
    <row r="315" spans="1:12" s="500" customFormat="1" ht="25.5" customHeight="1">
      <c r="A315" s="509" t="s">
        <v>653</v>
      </c>
      <c r="B315" s="534" t="s">
        <v>658</v>
      </c>
      <c r="C315" s="509" t="s">
        <v>188</v>
      </c>
      <c r="D315" s="504" t="str">
        <f>VLOOKUP(A315,BKE!C663:H1072,5,0)</f>
        <v>0</v>
      </c>
      <c r="E315" s="505"/>
      <c r="F315" s="506">
        <f t="shared" si="12"/>
        <v>0</v>
      </c>
      <c r="G315" s="507"/>
      <c r="H315" s="506">
        <f t="shared" si="12"/>
        <v>0</v>
      </c>
      <c r="I315" s="508"/>
      <c r="J315" s="506">
        <f t="shared" si="13"/>
        <v>0</v>
      </c>
      <c r="K315" s="505"/>
      <c r="L315" s="506">
        <f t="shared" si="14"/>
        <v>0</v>
      </c>
    </row>
    <row r="316" spans="1:12" s="500" customFormat="1" ht="25.5" customHeight="1">
      <c r="A316" s="509" t="s">
        <v>686</v>
      </c>
      <c r="B316" s="534" t="s">
        <v>687</v>
      </c>
      <c r="C316" s="509" t="s">
        <v>75</v>
      </c>
      <c r="D316" s="504" t="str">
        <f>VLOOKUP(A316,BKE!C664:H1073,5,0)</f>
        <v>0</v>
      </c>
      <c r="E316" s="505"/>
      <c r="F316" s="506">
        <f t="shared" si="12"/>
        <v>0</v>
      </c>
      <c r="G316" s="507"/>
      <c r="H316" s="506">
        <f t="shared" si="12"/>
        <v>0</v>
      </c>
      <c r="I316" s="508"/>
      <c r="J316" s="506">
        <f t="shared" si="13"/>
        <v>0</v>
      </c>
      <c r="K316" s="505"/>
      <c r="L316" s="506">
        <f t="shared" si="14"/>
        <v>0</v>
      </c>
    </row>
    <row r="317" spans="1:12" s="500" customFormat="1" ht="25.5" customHeight="1">
      <c r="A317" s="509" t="s">
        <v>688</v>
      </c>
      <c r="B317" s="534" t="s">
        <v>689</v>
      </c>
      <c r="C317" s="509" t="s">
        <v>75</v>
      </c>
      <c r="D317" s="504" t="str">
        <f>VLOOKUP(A317,BKE!C665:H1074,5,0)</f>
        <v>0</v>
      </c>
      <c r="E317" s="505"/>
      <c r="F317" s="506">
        <f t="shared" si="12"/>
        <v>0</v>
      </c>
      <c r="G317" s="507"/>
      <c r="H317" s="506">
        <f t="shared" si="12"/>
        <v>0</v>
      </c>
      <c r="I317" s="508"/>
      <c r="J317" s="506">
        <f t="shared" si="13"/>
        <v>0</v>
      </c>
      <c r="K317" s="505"/>
      <c r="L317" s="506">
        <f t="shared" si="14"/>
        <v>0</v>
      </c>
    </row>
    <row r="318" spans="1:12" s="500" customFormat="1" ht="25.5" customHeight="1">
      <c r="A318" s="509" t="s">
        <v>690</v>
      </c>
      <c r="B318" s="534" t="s">
        <v>691</v>
      </c>
      <c r="C318" s="509" t="s">
        <v>75</v>
      </c>
      <c r="D318" s="504" t="str">
        <f>VLOOKUP(A318,BKE!C666:H1075,5,0)</f>
        <v>0</v>
      </c>
      <c r="E318" s="505"/>
      <c r="F318" s="506">
        <f t="shared" si="12"/>
        <v>0</v>
      </c>
      <c r="G318" s="507"/>
      <c r="H318" s="506">
        <f t="shared" si="12"/>
        <v>0</v>
      </c>
      <c r="I318" s="508"/>
      <c r="J318" s="506">
        <f t="shared" si="13"/>
        <v>0</v>
      </c>
      <c r="K318" s="505"/>
      <c r="L318" s="506">
        <f t="shared" si="14"/>
        <v>0</v>
      </c>
    </row>
    <row r="319" spans="1:12" s="500" customFormat="1" ht="25.5" customHeight="1">
      <c r="A319" s="509" t="s">
        <v>692</v>
      </c>
      <c r="B319" s="534" t="s">
        <v>693</v>
      </c>
      <c r="C319" s="509" t="s">
        <v>75</v>
      </c>
      <c r="D319" s="504" t="str">
        <f>VLOOKUP(A319,BKE!C667:H1076,5,0)</f>
        <v>0</v>
      </c>
      <c r="E319" s="505"/>
      <c r="F319" s="506">
        <f t="shared" si="12"/>
        <v>0</v>
      </c>
      <c r="G319" s="507"/>
      <c r="H319" s="506">
        <f t="shared" si="12"/>
        <v>0</v>
      </c>
      <c r="I319" s="508"/>
      <c r="J319" s="506">
        <f t="shared" si="13"/>
        <v>0</v>
      </c>
      <c r="K319" s="505"/>
      <c r="L319" s="506">
        <f t="shared" si="14"/>
        <v>0</v>
      </c>
    </row>
    <row r="320" spans="1:12" s="500" customFormat="1" ht="25.5" customHeight="1">
      <c r="A320" s="509" t="s">
        <v>656</v>
      </c>
      <c r="B320" s="534" t="s">
        <v>655</v>
      </c>
      <c r="C320" s="509" t="s">
        <v>188</v>
      </c>
      <c r="D320" s="504" t="str">
        <f>VLOOKUP(A320,BKE!C668:H1077,5,0)</f>
        <v>0</v>
      </c>
      <c r="E320" s="505"/>
      <c r="F320" s="506">
        <f t="shared" ref="F320:H383" si="15">E320*D320</f>
        <v>0</v>
      </c>
      <c r="G320" s="507"/>
      <c r="H320" s="506">
        <f t="shared" si="15"/>
        <v>0</v>
      </c>
      <c r="I320" s="508"/>
      <c r="J320" s="506">
        <f t="shared" ref="J320:J383" si="16">I320*D320</f>
        <v>0</v>
      </c>
      <c r="K320" s="505"/>
      <c r="L320" s="506">
        <f t="shared" si="14"/>
        <v>0</v>
      </c>
    </row>
    <row r="321" spans="1:12" s="500" customFormat="1" ht="25.5" customHeight="1">
      <c r="A321" s="509" t="s">
        <v>694</v>
      </c>
      <c r="B321" s="534" t="s">
        <v>695</v>
      </c>
      <c r="C321" s="509" t="s">
        <v>99</v>
      </c>
      <c r="D321" s="504">
        <f>VLOOKUP(A321,BKE!C669:H1078,5,0)</f>
        <v>50000</v>
      </c>
      <c r="E321" s="505"/>
      <c r="F321" s="506">
        <f t="shared" si="15"/>
        <v>0</v>
      </c>
      <c r="G321" s="507"/>
      <c r="H321" s="506">
        <f t="shared" si="15"/>
        <v>0</v>
      </c>
      <c r="I321" s="508"/>
      <c r="J321" s="506">
        <f t="shared" si="16"/>
        <v>0</v>
      </c>
      <c r="K321" s="505"/>
      <c r="L321" s="506">
        <f t="shared" si="14"/>
        <v>0</v>
      </c>
    </row>
    <row r="322" spans="1:12" s="500" customFormat="1" ht="25.5" customHeight="1">
      <c r="A322" s="509" t="s">
        <v>657</v>
      </c>
      <c r="B322" s="534" t="s">
        <v>632</v>
      </c>
      <c r="C322" s="509" t="s">
        <v>4</v>
      </c>
      <c r="D322" s="504" t="str">
        <f>VLOOKUP(A322,BKE!C670:H1079,5,0)</f>
        <v>0</v>
      </c>
      <c r="E322" s="505"/>
      <c r="F322" s="506">
        <f t="shared" si="15"/>
        <v>0</v>
      </c>
      <c r="G322" s="507"/>
      <c r="H322" s="506">
        <f t="shared" si="15"/>
        <v>0</v>
      </c>
      <c r="I322" s="508"/>
      <c r="J322" s="506">
        <f t="shared" si="16"/>
        <v>0</v>
      </c>
      <c r="K322" s="505"/>
      <c r="L322" s="506">
        <f t="shared" si="14"/>
        <v>0</v>
      </c>
    </row>
    <row r="323" spans="1:12" s="500" customFormat="1" ht="25.5" customHeight="1">
      <c r="A323" s="509" t="s">
        <v>638</v>
      </c>
      <c r="B323" s="534" t="s">
        <v>619</v>
      </c>
      <c r="C323" s="509" t="s">
        <v>4</v>
      </c>
      <c r="D323" s="504">
        <f>VLOOKUP(A323,BKE!C671:H1080,5,0)</f>
        <v>185052.215</v>
      </c>
      <c r="E323" s="505"/>
      <c r="F323" s="506">
        <f t="shared" si="15"/>
        <v>0</v>
      </c>
      <c r="G323" s="507"/>
      <c r="H323" s="506">
        <f t="shared" si="15"/>
        <v>0</v>
      </c>
      <c r="I323" s="508"/>
      <c r="J323" s="506">
        <f t="shared" si="16"/>
        <v>0</v>
      </c>
      <c r="K323" s="505"/>
      <c r="L323" s="506">
        <f t="shared" si="14"/>
        <v>0</v>
      </c>
    </row>
    <row r="324" spans="1:12" s="500" customFormat="1" ht="25.5" customHeight="1">
      <c r="A324" s="509" t="s">
        <v>667</v>
      </c>
      <c r="B324" s="534" t="s">
        <v>668</v>
      </c>
      <c r="C324" s="509" t="s">
        <v>4</v>
      </c>
      <c r="D324" s="504" t="str">
        <f>VLOOKUP(A324,BKE!C672:H1081,5,0)</f>
        <v>0</v>
      </c>
      <c r="E324" s="505"/>
      <c r="F324" s="506">
        <f t="shared" si="15"/>
        <v>0</v>
      </c>
      <c r="G324" s="507"/>
      <c r="H324" s="506">
        <f t="shared" si="15"/>
        <v>0</v>
      </c>
      <c r="I324" s="508"/>
      <c r="J324" s="506">
        <f t="shared" si="16"/>
        <v>0</v>
      </c>
      <c r="K324" s="505"/>
      <c r="L324" s="506">
        <f t="shared" si="14"/>
        <v>0</v>
      </c>
    </row>
    <row r="325" spans="1:12" s="500" customFormat="1" ht="25.5" customHeight="1">
      <c r="A325" s="509" t="s">
        <v>948</v>
      </c>
      <c r="B325" s="534" t="s">
        <v>956</v>
      </c>
      <c r="C325" s="509" t="s">
        <v>146</v>
      </c>
      <c r="D325" s="504" t="str">
        <f>VLOOKUP(A325,BKE!C673:H1082,5,0)</f>
        <v>0</v>
      </c>
      <c r="E325" s="505"/>
      <c r="F325" s="506">
        <f t="shared" si="15"/>
        <v>0</v>
      </c>
      <c r="G325" s="507"/>
      <c r="H325" s="506">
        <f t="shared" si="15"/>
        <v>0</v>
      </c>
      <c r="I325" s="508"/>
      <c r="J325" s="506">
        <f t="shared" si="16"/>
        <v>0</v>
      </c>
      <c r="K325" s="505"/>
      <c r="L325" s="506">
        <f t="shared" ref="L325:L388" si="17">K325*D325</f>
        <v>0</v>
      </c>
    </row>
    <row r="326" spans="1:12" s="500" customFormat="1" ht="25.5" customHeight="1">
      <c r="A326" s="509" t="s">
        <v>639</v>
      </c>
      <c r="B326" s="534" t="s">
        <v>620</v>
      </c>
      <c r="C326" s="509" t="s">
        <v>8</v>
      </c>
      <c r="D326" s="504">
        <f>VLOOKUP(A326,BKE!C673:H1082,5,0)</f>
        <v>27061.625172413795</v>
      </c>
      <c r="E326" s="505"/>
      <c r="F326" s="506">
        <f t="shared" si="15"/>
        <v>0</v>
      </c>
      <c r="G326" s="507"/>
      <c r="H326" s="506">
        <f t="shared" si="15"/>
        <v>0</v>
      </c>
      <c r="I326" s="508"/>
      <c r="J326" s="506">
        <f t="shared" si="16"/>
        <v>0</v>
      </c>
      <c r="K326" s="505"/>
      <c r="L326" s="506">
        <f t="shared" si="17"/>
        <v>0</v>
      </c>
    </row>
    <row r="327" spans="1:12" s="500" customFormat="1" ht="25.5" customHeight="1">
      <c r="A327" s="509" t="s">
        <v>906</v>
      </c>
      <c r="B327" s="534" t="s">
        <v>623</v>
      </c>
      <c r="C327" s="509" t="s">
        <v>75</v>
      </c>
      <c r="D327" s="504">
        <f>VLOOKUP(A327,BKE!C674:H1083,5,0)</f>
        <v>190909</v>
      </c>
      <c r="E327" s="505"/>
      <c r="F327" s="506">
        <f t="shared" si="15"/>
        <v>0</v>
      </c>
      <c r="G327" s="507"/>
      <c r="H327" s="506">
        <f t="shared" si="15"/>
        <v>0</v>
      </c>
      <c r="I327" s="508"/>
      <c r="J327" s="506">
        <f t="shared" si="16"/>
        <v>0</v>
      </c>
      <c r="K327" s="505"/>
      <c r="L327" s="506">
        <f t="shared" si="17"/>
        <v>0</v>
      </c>
    </row>
    <row r="328" spans="1:12" s="500" customFormat="1" ht="25.5" customHeight="1">
      <c r="A328" s="509" t="s">
        <v>696</v>
      </c>
      <c r="B328" s="534" t="s">
        <v>697</v>
      </c>
      <c r="C328" s="509" t="s">
        <v>75</v>
      </c>
      <c r="D328" s="504" t="str">
        <f>VLOOKUP(A328,BKE!C675:H1084,5,0)</f>
        <v>0</v>
      </c>
      <c r="E328" s="505"/>
      <c r="F328" s="506">
        <f t="shared" si="15"/>
        <v>0</v>
      </c>
      <c r="G328" s="507"/>
      <c r="H328" s="506">
        <f t="shared" si="15"/>
        <v>0</v>
      </c>
      <c r="I328" s="508"/>
      <c r="J328" s="506">
        <f t="shared" si="16"/>
        <v>0</v>
      </c>
      <c r="K328" s="505"/>
      <c r="L328" s="506">
        <f t="shared" si="17"/>
        <v>0</v>
      </c>
    </row>
    <row r="329" spans="1:12" s="500" customFormat="1" ht="25.5" customHeight="1">
      <c r="A329" s="509" t="s">
        <v>917</v>
      </c>
      <c r="B329" s="534" t="s">
        <v>918</v>
      </c>
      <c r="C329" s="509" t="s">
        <v>115</v>
      </c>
      <c r="D329" s="504">
        <f>VLOOKUP(A329,BKE!C676:H1085,5,0)</f>
        <v>41071.428571428572</v>
      </c>
      <c r="E329" s="505"/>
      <c r="F329" s="506">
        <f t="shared" si="15"/>
        <v>0</v>
      </c>
      <c r="G329" s="507"/>
      <c r="H329" s="506">
        <f t="shared" si="15"/>
        <v>0</v>
      </c>
      <c r="I329" s="508"/>
      <c r="J329" s="506">
        <f t="shared" si="16"/>
        <v>0</v>
      </c>
      <c r="K329" s="505"/>
      <c r="L329" s="506">
        <f t="shared" si="17"/>
        <v>0</v>
      </c>
    </row>
    <row r="330" spans="1:12" s="500" customFormat="1" ht="25.5" customHeight="1">
      <c r="A330" s="509" t="s">
        <v>1009</v>
      </c>
      <c r="B330" s="534" t="s">
        <v>1023</v>
      </c>
      <c r="C330" s="509"/>
      <c r="D330" s="504"/>
      <c r="E330" s="505"/>
      <c r="F330" s="506">
        <f t="shared" si="15"/>
        <v>0</v>
      </c>
      <c r="G330" s="507"/>
      <c r="H330" s="506">
        <f t="shared" si="15"/>
        <v>0</v>
      </c>
      <c r="I330" s="508"/>
      <c r="J330" s="506">
        <f t="shared" si="16"/>
        <v>0</v>
      </c>
      <c r="K330" s="505"/>
      <c r="L330" s="506">
        <f t="shared" si="17"/>
        <v>0</v>
      </c>
    </row>
    <row r="331" spans="1:12" s="500" customFormat="1" ht="25.5" customHeight="1">
      <c r="A331" s="509" t="s">
        <v>1010</v>
      </c>
      <c r="B331" s="534" t="s">
        <v>1024</v>
      </c>
      <c r="C331" s="509"/>
      <c r="D331" s="504"/>
      <c r="E331" s="505"/>
      <c r="F331" s="506">
        <f t="shared" si="15"/>
        <v>0</v>
      </c>
      <c r="G331" s="507"/>
      <c r="H331" s="506">
        <f t="shared" si="15"/>
        <v>0</v>
      </c>
      <c r="I331" s="508"/>
      <c r="J331" s="506">
        <f t="shared" si="16"/>
        <v>0</v>
      </c>
      <c r="K331" s="505"/>
      <c r="L331" s="506">
        <f t="shared" si="17"/>
        <v>0</v>
      </c>
    </row>
    <row r="332" spans="1:12" s="500" customFormat="1" ht="25.5" customHeight="1">
      <c r="A332" s="509" t="s">
        <v>1011</v>
      </c>
      <c r="B332" s="534" t="s">
        <v>1012</v>
      </c>
      <c r="C332" s="509" t="s">
        <v>29</v>
      </c>
      <c r="D332" s="504"/>
      <c r="E332" s="505"/>
      <c r="F332" s="506">
        <f t="shared" si="15"/>
        <v>0</v>
      </c>
      <c r="G332" s="507"/>
      <c r="H332" s="506">
        <f t="shared" si="15"/>
        <v>0</v>
      </c>
      <c r="I332" s="508"/>
      <c r="J332" s="506">
        <f t="shared" si="16"/>
        <v>0</v>
      </c>
      <c r="K332" s="505"/>
      <c r="L332" s="506">
        <f t="shared" si="17"/>
        <v>0</v>
      </c>
    </row>
    <row r="333" spans="1:12" s="500" customFormat="1" ht="25.5" customHeight="1">
      <c r="A333" s="509" t="s">
        <v>1013</v>
      </c>
      <c r="B333" s="534" t="s">
        <v>1025</v>
      </c>
      <c r="C333" s="509" t="s">
        <v>29</v>
      </c>
      <c r="D333" s="504"/>
      <c r="E333" s="505"/>
      <c r="F333" s="506">
        <f t="shared" si="15"/>
        <v>0</v>
      </c>
      <c r="G333" s="507"/>
      <c r="H333" s="506">
        <f t="shared" si="15"/>
        <v>0</v>
      </c>
      <c r="I333" s="508"/>
      <c r="J333" s="506">
        <f t="shared" si="16"/>
        <v>0</v>
      </c>
      <c r="K333" s="505"/>
      <c r="L333" s="506">
        <f t="shared" si="17"/>
        <v>0</v>
      </c>
    </row>
    <row r="334" spans="1:12" s="500" customFormat="1" ht="25.5" customHeight="1">
      <c r="A334" s="509" t="s">
        <v>640</v>
      </c>
      <c r="B334" s="509" t="s">
        <v>621</v>
      </c>
      <c r="C334" s="509" t="s">
        <v>622</v>
      </c>
      <c r="D334" s="504">
        <f>VLOOKUP(A334,BKE!C676:H1085,5,0)</f>
        <v>9500</v>
      </c>
      <c r="E334" s="505"/>
      <c r="F334" s="506">
        <f t="shared" si="15"/>
        <v>0</v>
      </c>
      <c r="G334" s="507"/>
      <c r="H334" s="506">
        <f t="shared" si="15"/>
        <v>0</v>
      </c>
      <c r="I334" s="508"/>
      <c r="J334" s="506">
        <f t="shared" si="16"/>
        <v>0</v>
      </c>
      <c r="K334" s="505"/>
      <c r="L334" s="506">
        <f t="shared" si="17"/>
        <v>0</v>
      </c>
    </row>
    <row r="335" spans="1:12" s="518" customFormat="1" ht="25.5" customHeight="1">
      <c r="A335" s="514"/>
      <c r="B335" s="514" t="s">
        <v>474</v>
      </c>
      <c r="C335" s="514"/>
      <c r="D335" s="504"/>
      <c r="E335" s="515"/>
      <c r="F335" s="506">
        <f t="shared" si="15"/>
        <v>0</v>
      </c>
      <c r="G335" s="516"/>
      <c r="H335" s="506">
        <f t="shared" si="15"/>
        <v>0</v>
      </c>
      <c r="I335" s="517"/>
      <c r="J335" s="506">
        <f t="shared" si="16"/>
        <v>0</v>
      </c>
      <c r="K335" s="515"/>
      <c r="L335" s="506">
        <f t="shared" si="17"/>
        <v>0</v>
      </c>
    </row>
    <row r="336" spans="1:12" s="500" customFormat="1" ht="25.5" customHeight="1">
      <c r="A336" s="531"/>
      <c r="B336" s="532" t="s">
        <v>390</v>
      </c>
      <c r="C336" s="531"/>
      <c r="D336" s="532"/>
      <c r="E336" s="533"/>
      <c r="F336" s="506">
        <f t="shared" si="15"/>
        <v>0</v>
      </c>
      <c r="G336" s="533"/>
      <c r="H336" s="506">
        <f t="shared" si="15"/>
        <v>0</v>
      </c>
      <c r="I336" s="533"/>
      <c r="J336" s="506">
        <f t="shared" si="16"/>
        <v>0</v>
      </c>
      <c r="K336" s="533"/>
      <c r="L336" s="506">
        <f t="shared" si="17"/>
        <v>0</v>
      </c>
    </row>
    <row r="337" spans="1:12" s="500" customFormat="1" ht="25.5" customHeight="1">
      <c r="A337" s="501" t="s">
        <v>382</v>
      </c>
      <c r="B337" s="522" t="s">
        <v>383</v>
      </c>
      <c r="C337" s="523" t="s">
        <v>8</v>
      </c>
      <c r="D337" s="504">
        <f>VLOOKUP(A337,BKE!C646:H1056,5,0)</f>
        <v>73000.06</v>
      </c>
      <c r="E337" s="505"/>
      <c r="F337" s="506">
        <f t="shared" si="15"/>
        <v>0</v>
      </c>
      <c r="G337" s="507"/>
      <c r="H337" s="506">
        <f t="shared" si="15"/>
        <v>0</v>
      </c>
      <c r="I337" s="508"/>
      <c r="J337" s="506">
        <f t="shared" si="16"/>
        <v>0</v>
      </c>
      <c r="K337" s="505"/>
      <c r="L337" s="506">
        <f t="shared" si="17"/>
        <v>0</v>
      </c>
    </row>
    <row r="338" spans="1:12" s="500" customFormat="1" ht="25.5" customHeight="1">
      <c r="A338" s="501" t="s">
        <v>384</v>
      </c>
      <c r="B338" s="522" t="s">
        <v>385</v>
      </c>
      <c r="C338" s="523" t="s">
        <v>27</v>
      </c>
      <c r="D338" s="504">
        <f>VLOOKUP(A338,BKE!C647:H1057,5,0)</f>
        <v>10709.895</v>
      </c>
      <c r="E338" s="505"/>
      <c r="F338" s="506">
        <f t="shared" si="15"/>
        <v>0</v>
      </c>
      <c r="G338" s="507"/>
      <c r="H338" s="506">
        <f t="shared" si="15"/>
        <v>0</v>
      </c>
      <c r="I338" s="508"/>
      <c r="J338" s="506">
        <f t="shared" si="16"/>
        <v>0</v>
      </c>
      <c r="K338" s="505"/>
      <c r="L338" s="506">
        <f t="shared" si="17"/>
        <v>0</v>
      </c>
    </row>
    <row r="339" spans="1:12" s="500" customFormat="1" ht="25.5" customHeight="1">
      <c r="A339" s="501" t="s">
        <v>386</v>
      </c>
      <c r="B339" s="522" t="s">
        <v>387</v>
      </c>
      <c r="C339" s="523" t="s">
        <v>27</v>
      </c>
      <c r="D339" s="504" t="str">
        <f>VLOOKUP(A339,BKE!C648:H1058,5,0)</f>
        <v>0</v>
      </c>
      <c r="E339" s="505"/>
      <c r="F339" s="506">
        <f t="shared" si="15"/>
        <v>0</v>
      </c>
      <c r="G339" s="507"/>
      <c r="H339" s="506">
        <f t="shared" si="15"/>
        <v>0</v>
      </c>
      <c r="I339" s="508"/>
      <c r="J339" s="506">
        <f t="shared" si="16"/>
        <v>0</v>
      </c>
      <c r="K339" s="505"/>
      <c r="L339" s="506">
        <f t="shared" si="17"/>
        <v>0</v>
      </c>
    </row>
    <row r="340" spans="1:12" s="500" customFormat="1" ht="25.5" customHeight="1">
      <c r="A340" s="501" t="s">
        <v>823</v>
      </c>
      <c r="B340" s="522" t="s">
        <v>824</v>
      </c>
      <c r="C340" s="523" t="s">
        <v>815</v>
      </c>
      <c r="D340" s="504">
        <f>VLOOKUP(A340,BKE!C649:H1059,5,0)</f>
        <v>100000</v>
      </c>
      <c r="E340" s="505"/>
      <c r="F340" s="506">
        <f t="shared" si="15"/>
        <v>0</v>
      </c>
      <c r="G340" s="507"/>
      <c r="H340" s="506">
        <f t="shared" si="15"/>
        <v>0</v>
      </c>
      <c r="I340" s="508"/>
      <c r="J340" s="506">
        <f t="shared" si="16"/>
        <v>0</v>
      </c>
      <c r="K340" s="505"/>
      <c r="L340" s="506">
        <f t="shared" si="17"/>
        <v>0</v>
      </c>
    </row>
    <row r="341" spans="1:12" s="500" customFormat="1" ht="25.5" customHeight="1">
      <c r="A341" s="501" t="s">
        <v>813</v>
      </c>
      <c r="B341" s="522" t="s">
        <v>814</v>
      </c>
      <c r="C341" s="523" t="s">
        <v>815</v>
      </c>
      <c r="D341" s="504">
        <v>6000</v>
      </c>
      <c r="E341" s="505"/>
      <c r="F341" s="506">
        <f t="shared" si="15"/>
        <v>0</v>
      </c>
      <c r="G341" s="507"/>
      <c r="H341" s="506">
        <f t="shared" si="15"/>
        <v>0</v>
      </c>
      <c r="I341" s="508"/>
      <c r="J341" s="506">
        <f t="shared" si="16"/>
        <v>0</v>
      </c>
      <c r="K341" s="505"/>
      <c r="L341" s="506">
        <f t="shared" si="17"/>
        <v>0</v>
      </c>
    </row>
    <row r="342" spans="1:12" s="500" customFormat="1" ht="25.5" customHeight="1">
      <c r="A342" s="501" t="s">
        <v>388</v>
      </c>
      <c r="B342" s="511" t="s">
        <v>389</v>
      </c>
      <c r="C342" s="524" t="s">
        <v>8</v>
      </c>
      <c r="D342" s="504">
        <f>VLOOKUP(A342,BKE!C651:H1061,5,0)</f>
        <v>30000</v>
      </c>
      <c r="E342" s="505"/>
      <c r="F342" s="506">
        <f t="shared" si="15"/>
        <v>0</v>
      </c>
      <c r="G342" s="507"/>
      <c r="H342" s="506">
        <f t="shared" si="15"/>
        <v>0</v>
      </c>
      <c r="I342" s="508"/>
      <c r="J342" s="506">
        <f t="shared" si="16"/>
        <v>0</v>
      </c>
      <c r="K342" s="505"/>
      <c r="L342" s="506">
        <f t="shared" si="17"/>
        <v>0</v>
      </c>
    </row>
    <row r="343" spans="1:12" s="518" customFormat="1" ht="25.5" customHeight="1">
      <c r="A343" s="514"/>
      <c r="B343" s="514" t="s">
        <v>474</v>
      </c>
      <c r="C343" s="514"/>
      <c r="D343" s="504"/>
      <c r="E343" s="515"/>
      <c r="F343" s="506">
        <f t="shared" si="15"/>
        <v>0</v>
      </c>
      <c r="G343" s="516"/>
      <c r="H343" s="506">
        <f t="shared" si="15"/>
        <v>0</v>
      </c>
      <c r="I343" s="517"/>
      <c r="J343" s="506">
        <f t="shared" si="16"/>
        <v>0</v>
      </c>
      <c r="K343" s="515"/>
      <c r="L343" s="506">
        <f t="shared" si="17"/>
        <v>0</v>
      </c>
    </row>
    <row r="344" spans="1:12" s="500" customFormat="1" ht="25.5" customHeight="1">
      <c r="A344" s="531"/>
      <c r="B344" s="532" t="s">
        <v>429</v>
      </c>
      <c r="C344" s="531"/>
      <c r="D344" s="532"/>
      <c r="E344" s="533"/>
      <c r="F344" s="506">
        <f t="shared" si="15"/>
        <v>0</v>
      </c>
      <c r="G344" s="533"/>
      <c r="H344" s="506">
        <f t="shared" si="15"/>
        <v>0</v>
      </c>
      <c r="I344" s="533"/>
      <c r="J344" s="506">
        <f t="shared" si="16"/>
        <v>0</v>
      </c>
      <c r="K344" s="533"/>
      <c r="L344" s="506">
        <f t="shared" si="17"/>
        <v>0</v>
      </c>
    </row>
    <row r="345" spans="1:12" s="500" customFormat="1" ht="25.5" customHeight="1">
      <c r="A345" s="501" t="s">
        <v>391</v>
      </c>
      <c r="B345" s="522" t="s">
        <v>392</v>
      </c>
      <c r="C345" s="523" t="s">
        <v>26</v>
      </c>
      <c r="D345" s="504" t="str">
        <f>VLOOKUP(A345,BKE!C646:H1056,5,0)</f>
        <v>0</v>
      </c>
      <c r="E345" s="505"/>
      <c r="F345" s="506">
        <f t="shared" si="15"/>
        <v>0</v>
      </c>
      <c r="G345" s="507"/>
      <c r="H345" s="506">
        <f t="shared" si="15"/>
        <v>0</v>
      </c>
      <c r="I345" s="508"/>
      <c r="J345" s="506">
        <f t="shared" si="16"/>
        <v>0</v>
      </c>
      <c r="K345" s="505"/>
      <c r="L345" s="506">
        <f t="shared" si="17"/>
        <v>0</v>
      </c>
    </row>
    <row r="346" spans="1:12" s="500" customFormat="1" ht="25.5" customHeight="1">
      <c r="A346" s="501" t="s">
        <v>393</v>
      </c>
      <c r="B346" s="522" t="s">
        <v>394</v>
      </c>
      <c r="C346" s="523" t="s">
        <v>26</v>
      </c>
      <c r="D346" s="504" t="str">
        <f>VLOOKUP(A346,BKE!C647:H1057,5,0)</f>
        <v>0</v>
      </c>
      <c r="E346" s="505"/>
      <c r="F346" s="506">
        <f t="shared" si="15"/>
        <v>0</v>
      </c>
      <c r="G346" s="507"/>
      <c r="H346" s="506">
        <f t="shared" si="15"/>
        <v>0</v>
      </c>
      <c r="I346" s="508"/>
      <c r="J346" s="506">
        <f t="shared" si="16"/>
        <v>0</v>
      </c>
      <c r="K346" s="505"/>
      <c r="L346" s="506">
        <f t="shared" si="17"/>
        <v>0</v>
      </c>
    </row>
    <row r="347" spans="1:12" s="500" customFormat="1" ht="25.5" customHeight="1">
      <c r="A347" s="501" t="s">
        <v>395</v>
      </c>
      <c r="B347" s="522" t="s">
        <v>396</v>
      </c>
      <c r="C347" s="523" t="s">
        <v>75</v>
      </c>
      <c r="D347" s="504" t="str">
        <f>VLOOKUP(A347,BKE!C648:H1058,5,0)</f>
        <v>0</v>
      </c>
      <c r="E347" s="505"/>
      <c r="F347" s="506">
        <f t="shared" si="15"/>
        <v>0</v>
      </c>
      <c r="G347" s="507"/>
      <c r="H347" s="506">
        <f t="shared" si="15"/>
        <v>0</v>
      </c>
      <c r="I347" s="508"/>
      <c r="J347" s="506">
        <f t="shared" si="16"/>
        <v>0</v>
      </c>
      <c r="K347" s="505"/>
      <c r="L347" s="506">
        <f t="shared" si="17"/>
        <v>0</v>
      </c>
    </row>
    <row r="348" spans="1:12" s="500" customFormat="1" ht="25.5" customHeight="1">
      <c r="A348" s="501" t="s">
        <v>405</v>
      </c>
      <c r="B348" s="522" t="s">
        <v>406</v>
      </c>
      <c r="C348" s="523" t="s">
        <v>75</v>
      </c>
      <c r="D348" s="504" t="str">
        <f>VLOOKUP(A348,BKE!C649:H1059,5,0)</f>
        <v>0</v>
      </c>
      <c r="E348" s="505"/>
      <c r="F348" s="506">
        <f t="shared" si="15"/>
        <v>0</v>
      </c>
      <c r="G348" s="507"/>
      <c r="H348" s="506">
        <f t="shared" si="15"/>
        <v>0</v>
      </c>
      <c r="I348" s="508"/>
      <c r="J348" s="506">
        <f t="shared" si="16"/>
        <v>0</v>
      </c>
      <c r="K348" s="505"/>
      <c r="L348" s="506">
        <f t="shared" si="17"/>
        <v>0</v>
      </c>
    </row>
    <row r="349" spans="1:12" s="500" customFormat="1" ht="25.5" customHeight="1">
      <c r="A349" s="501" t="s">
        <v>407</v>
      </c>
      <c r="B349" s="522" t="s">
        <v>408</v>
      </c>
      <c r="C349" s="523" t="s">
        <v>75</v>
      </c>
      <c r="D349" s="504">
        <v>20000</v>
      </c>
      <c r="E349" s="505"/>
      <c r="F349" s="506">
        <f t="shared" si="15"/>
        <v>0</v>
      </c>
      <c r="G349" s="507"/>
      <c r="H349" s="506">
        <f t="shared" si="15"/>
        <v>0</v>
      </c>
      <c r="I349" s="508"/>
      <c r="J349" s="506">
        <f t="shared" si="16"/>
        <v>0</v>
      </c>
      <c r="K349" s="505"/>
      <c r="L349" s="506">
        <f t="shared" si="17"/>
        <v>0</v>
      </c>
    </row>
    <row r="350" spans="1:12" s="500" customFormat="1" ht="25.5" customHeight="1">
      <c r="A350" s="501" t="s">
        <v>401</v>
      </c>
      <c r="B350" s="522" t="s">
        <v>402</v>
      </c>
      <c r="C350" s="523" t="s">
        <v>75</v>
      </c>
      <c r="D350" s="504">
        <v>30000</v>
      </c>
      <c r="E350" s="505"/>
      <c r="F350" s="506">
        <f t="shared" si="15"/>
        <v>0</v>
      </c>
      <c r="G350" s="507"/>
      <c r="H350" s="506">
        <f t="shared" si="15"/>
        <v>0</v>
      </c>
      <c r="I350" s="508"/>
      <c r="J350" s="506">
        <f t="shared" si="16"/>
        <v>0</v>
      </c>
      <c r="K350" s="505"/>
      <c r="L350" s="506">
        <f t="shared" si="17"/>
        <v>0</v>
      </c>
    </row>
    <row r="351" spans="1:12" s="500" customFormat="1" ht="25.5" customHeight="1">
      <c r="A351" s="501" t="s">
        <v>409</v>
      </c>
      <c r="B351" s="522" t="s">
        <v>410</v>
      </c>
      <c r="C351" s="523" t="s">
        <v>99</v>
      </c>
      <c r="D351" s="504">
        <v>29000</v>
      </c>
      <c r="E351" s="505"/>
      <c r="F351" s="506">
        <f t="shared" si="15"/>
        <v>0</v>
      </c>
      <c r="G351" s="507"/>
      <c r="H351" s="506">
        <f t="shared" si="15"/>
        <v>0</v>
      </c>
      <c r="I351" s="508"/>
      <c r="J351" s="506">
        <f t="shared" si="16"/>
        <v>0</v>
      </c>
      <c r="K351" s="505"/>
      <c r="L351" s="506">
        <f t="shared" si="17"/>
        <v>0</v>
      </c>
    </row>
    <row r="352" spans="1:12" s="500" customFormat="1" ht="25.5" customHeight="1">
      <c r="A352" s="501" t="s">
        <v>403</v>
      </c>
      <c r="B352" s="522" t="s">
        <v>404</v>
      </c>
      <c r="C352" s="523" t="s">
        <v>28</v>
      </c>
      <c r="D352" s="504" t="str">
        <f>VLOOKUP(A352,BKE!C653:H1063,5,0)</f>
        <v>0</v>
      </c>
      <c r="E352" s="505"/>
      <c r="F352" s="506">
        <f t="shared" si="15"/>
        <v>0</v>
      </c>
      <c r="G352" s="507"/>
      <c r="H352" s="506">
        <f t="shared" si="15"/>
        <v>0</v>
      </c>
      <c r="I352" s="508"/>
      <c r="J352" s="506">
        <f t="shared" si="16"/>
        <v>0</v>
      </c>
      <c r="K352" s="505"/>
      <c r="L352" s="506">
        <f t="shared" si="17"/>
        <v>0</v>
      </c>
    </row>
    <row r="353" spans="1:12" s="500" customFormat="1" ht="25.5" customHeight="1">
      <c r="A353" s="501" t="s">
        <v>399</v>
      </c>
      <c r="B353" s="522" t="s">
        <v>400</v>
      </c>
      <c r="C353" s="523" t="s">
        <v>28</v>
      </c>
      <c r="D353" s="504"/>
      <c r="E353" s="505"/>
      <c r="F353" s="506">
        <f t="shared" si="15"/>
        <v>0</v>
      </c>
      <c r="G353" s="507"/>
      <c r="H353" s="506">
        <f t="shared" si="15"/>
        <v>0</v>
      </c>
      <c r="I353" s="508"/>
      <c r="J353" s="506">
        <f t="shared" si="16"/>
        <v>0</v>
      </c>
      <c r="K353" s="505"/>
      <c r="L353" s="506">
        <f t="shared" si="17"/>
        <v>0</v>
      </c>
    </row>
    <row r="354" spans="1:12" s="500" customFormat="1" ht="25.5" customHeight="1">
      <c r="A354" s="501" t="s">
        <v>411</v>
      </c>
      <c r="B354" s="522" t="s">
        <v>412</v>
      </c>
      <c r="C354" s="523" t="s">
        <v>413</v>
      </c>
      <c r="D354" s="504">
        <f>VLOOKUP(A354,BKE!C656:H1065,5,0)</f>
        <v>9599.92</v>
      </c>
      <c r="E354" s="505"/>
      <c r="F354" s="506">
        <f t="shared" si="15"/>
        <v>0</v>
      </c>
      <c r="G354" s="507"/>
      <c r="H354" s="506">
        <f t="shared" si="15"/>
        <v>0</v>
      </c>
      <c r="I354" s="508"/>
      <c r="J354" s="506">
        <f t="shared" si="16"/>
        <v>0</v>
      </c>
      <c r="K354" s="505"/>
      <c r="L354" s="506">
        <f t="shared" si="17"/>
        <v>0</v>
      </c>
    </row>
    <row r="355" spans="1:12" s="500" customFormat="1" ht="25.5" customHeight="1">
      <c r="A355" s="501" t="s">
        <v>414</v>
      </c>
      <c r="B355" s="522" t="s">
        <v>415</v>
      </c>
      <c r="C355" s="523" t="s">
        <v>416</v>
      </c>
      <c r="D355" s="504"/>
      <c r="E355" s="505"/>
      <c r="F355" s="506">
        <f t="shared" si="15"/>
        <v>0</v>
      </c>
      <c r="G355" s="507"/>
      <c r="H355" s="506">
        <f t="shared" si="15"/>
        <v>0</v>
      </c>
      <c r="I355" s="508"/>
      <c r="J355" s="506">
        <f t="shared" si="16"/>
        <v>0</v>
      </c>
      <c r="K355" s="505"/>
      <c r="L355" s="506">
        <f t="shared" si="17"/>
        <v>0</v>
      </c>
    </row>
    <row r="356" spans="1:12" s="500" customFormat="1" ht="25.5" customHeight="1">
      <c r="A356" s="501" t="s">
        <v>397</v>
      </c>
      <c r="B356" s="522" t="s">
        <v>398</v>
      </c>
      <c r="C356" s="523" t="s">
        <v>27</v>
      </c>
      <c r="D356" s="504"/>
      <c r="E356" s="505"/>
      <c r="F356" s="506">
        <f t="shared" si="15"/>
        <v>0</v>
      </c>
      <c r="G356" s="507"/>
      <c r="H356" s="506">
        <f t="shared" si="15"/>
        <v>0</v>
      </c>
      <c r="I356" s="508"/>
      <c r="J356" s="506">
        <f t="shared" si="16"/>
        <v>0</v>
      </c>
      <c r="K356" s="505"/>
      <c r="L356" s="506">
        <f t="shared" si="17"/>
        <v>0</v>
      </c>
    </row>
    <row r="357" spans="1:12" s="500" customFormat="1" ht="25.5" customHeight="1">
      <c r="A357" s="501" t="s">
        <v>421</v>
      </c>
      <c r="B357" s="522" t="s">
        <v>422</v>
      </c>
      <c r="C357" s="523" t="s">
        <v>4</v>
      </c>
      <c r="D357" s="504">
        <f>VLOOKUP(A357,BKE!C659:H1068,5,0)</f>
        <v>28001.235454545458</v>
      </c>
      <c r="E357" s="505"/>
      <c r="F357" s="506">
        <f t="shared" si="15"/>
        <v>0</v>
      </c>
      <c r="G357" s="507"/>
      <c r="H357" s="506">
        <f t="shared" si="15"/>
        <v>0</v>
      </c>
      <c r="I357" s="508"/>
      <c r="J357" s="506">
        <f t="shared" si="16"/>
        <v>0</v>
      </c>
      <c r="K357" s="505"/>
      <c r="L357" s="506">
        <f t="shared" si="17"/>
        <v>0</v>
      </c>
    </row>
    <row r="358" spans="1:12" s="500" customFormat="1" ht="25.5" customHeight="1">
      <c r="A358" s="501" t="s">
        <v>423</v>
      </c>
      <c r="B358" s="511" t="s">
        <v>424</v>
      </c>
      <c r="C358" s="524" t="s">
        <v>27</v>
      </c>
      <c r="D358" s="504" t="str">
        <f>VLOOKUP(A358,BKE!C660:H1069,5,0)</f>
        <v>0</v>
      </c>
      <c r="E358" s="505"/>
      <c r="F358" s="506">
        <f t="shared" si="15"/>
        <v>0</v>
      </c>
      <c r="G358" s="507"/>
      <c r="H358" s="506">
        <f t="shared" si="15"/>
        <v>0</v>
      </c>
      <c r="I358" s="508"/>
      <c r="J358" s="506">
        <f t="shared" si="16"/>
        <v>0</v>
      </c>
      <c r="K358" s="505"/>
      <c r="L358" s="506">
        <f t="shared" si="17"/>
        <v>0</v>
      </c>
    </row>
    <row r="359" spans="1:12" s="500" customFormat="1" ht="25.5" customHeight="1">
      <c r="A359" s="501" t="s">
        <v>417</v>
      </c>
      <c r="B359" s="522" t="s">
        <v>418</v>
      </c>
      <c r="C359" s="523" t="s">
        <v>413</v>
      </c>
      <c r="D359" s="504" t="str">
        <f>VLOOKUP(A359,BKE!C661:H1070,5,0)</f>
        <v>0</v>
      </c>
      <c r="E359" s="505"/>
      <c r="F359" s="506">
        <f t="shared" si="15"/>
        <v>0</v>
      </c>
      <c r="G359" s="507"/>
      <c r="H359" s="506">
        <f t="shared" si="15"/>
        <v>0</v>
      </c>
      <c r="I359" s="508"/>
      <c r="J359" s="506">
        <f t="shared" si="16"/>
        <v>0</v>
      </c>
      <c r="K359" s="505"/>
      <c r="L359" s="506">
        <f t="shared" si="17"/>
        <v>0</v>
      </c>
    </row>
    <row r="360" spans="1:12" s="500" customFormat="1" ht="25.5" customHeight="1">
      <c r="A360" s="501" t="s">
        <v>747</v>
      </c>
      <c r="B360" s="522" t="s">
        <v>748</v>
      </c>
      <c r="C360" s="523" t="s">
        <v>27</v>
      </c>
      <c r="D360" s="504">
        <f>VLOOKUP(A360,BKE!C662:H1071,5,0)</f>
        <v>5999.94</v>
      </c>
      <c r="E360" s="505"/>
      <c r="F360" s="506">
        <f t="shared" si="15"/>
        <v>0</v>
      </c>
      <c r="G360" s="507"/>
      <c r="H360" s="506">
        <f t="shared" si="15"/>
        <v>0</v>
      </c>
      <c r="I360" s="508"/>
      <c r="J360" s="506">
        <f t="shared" si="16"/>
        <v>0</v>
      </c>
      <c r="K360" s="505"/>
      <c r="L360" s="506">
        <f t="shared" si="17"/>
        <v>0</v>
      </c>
    </row>
    <row r="361" spans="1:12" s="500" customFormat="1" ht="25.5" customHeight="1">
      <c r="A361" s="501" t="s">
        <v>427</v>
      </c>
      <c r="B361" s="511" t="s">
        <v>428</v>
      </c>
      <c r="C361" s="510" t="s">
        <v>28</v>
      </c>
      <c r="D361" s="504">
        <f>VLOOKUP(A361,BKE!C663:H1072,5,0)</f>
        <v>6000.0042857142853</v>
      </c>
      <c r="E361" s="505"/>
      <c r="F361" s="506">
        <f t="shared" si="15"/>
        <v>0</v>
      </c>
      <c r="G361" s="507"/>
      <c r="H361" s="506">
        <f t="shared" si="15"/>
        <v>0</v>
      </c>
      <c r="I361" s="508"/>
      <c r="J361" s="506">
        <f t="shared" si="16"/>
        <v>0</v>
      </c>
      <c r="K361" s="505"/>
      <c r="L361" s="506">
        <f t="shared" si="17"/>
        <v>0</v>
      </c>
    </row>
    <row r="362" spans="1:12" s="500" customFormat="1" ht="25.5" customHeight="1">
      <c r="A362" s="501" t="s">
        <v>419</v>
      </c>
      <c r="B362" s="522" t="s">
        <v>420</v>
      </c>
      <c r="C362" s="523" t="s">
        <v>27</v>
      </c>
      <c r="D362" s="504" t="str">
        <f>VLOOKUP(A362,BKE!C664:H1073,5,0)</f>
        <v>0</v>
      </c>
      <c r="E362" s="505"/>
      <c r="F362" s="506">
        <f t="shared" si="15"/>
        <v>0</v>
      </c>
      <c r="G362" s="507"/>
      <c r="H362" s="506">
        <f t="shared" si="15"/>
        <v>0</v>
      </c>
      <c r="I362" s="508"/>
      <c r="J362" s="506">
        <f t="shared" si="16"/>
        <v>0</v>
      </c>
      <c r="K362" s="505"/>
      <c r="L362" s="506">
        <f t="shared" si="17"/>
        <v>0</v>
      </c>
    </row>
    <row r="363" spans="1:12" s="500" customFormat="1" ht="25.5" customHeight="1">
      <c r="A363" s="501" t="s">
        <v>959</v>
      </c>
      <c r="B363" s="511" t="s">
        <v>961</v>
      </c>
      <c r="C363" s="523" t="s">
        <v>963</v>
      </c>
      <c r="D363" s="504" t="str">
        <f>VLOOKUP(A363,BKE!C665:H1074,5,0)</f>
        <v>0</v>
      </c>
      <c r="E363" s="505"/>
      <c r="F363" s="506">
        <f t="shared" si="15"/>
        <v>0</v>
      </c>
      <c r="G363" s="507"/>
      <c r="H363" s="506">
        <f t="shared" si="15"/>
        <v>0</v>
      </c>
      <c r="I363" s="508"/>
      <c r="J363" s="506">
        <f t="shared" si="16"/>
        <v>0</v>
      </c>
      <c r="K363" s="505"/>
      <c r="L363" s="506">
        <f t="shared" si="17"/>
        <v>0</v>
      </c>
    </row>
    <row r="364" spans="1:12" s="500" customFormat="1" ht="25.5" customHeight="1">
      <c r="A364" s="501" t="s">
        <v>960</v>
      </c>
      <c r="B364" s="522" t="s">
        <v>962</v>
      </c>
      <c r="C364" s="523" t="s">
        <v>963</v>
      </c>
      <c r="D364" s="504" t="str">
        <f>VLOOKUP(A364,BKE!C666:H1075,5,0)</f>
        <v>0</v>
      </c>
      <c r="E364" s="505"/>
      <c r="F364" s="506">
        <f t="shared" si="15"/>
        <v>0</v>
      </c>
      <c r="G364" s="507"/>
      <c r="H364" s="506">
        <f t="shared" si="15"/>
        <v>0</v>
      </c>
      <c r="I364" s="508"/>
      <c r="J364" s="506">
        <f t="shared" si="16"/>
        <v>0</v>
      </c>
      <c r="K364" s="505"/>
      <c r="L364" s="506">
        <f t="shared" si="17"/>
        <v>0</v>
      </c>
    </row>
    <row r="365" spans="1:12" s="500" customFormat="1" ht="25.5" customHeight="1">
      <c r="A365" s="509" t="s">
        <v>509</v>
      </c>
      <c r="B365" s="509" t="s">
        <v>510</v>
      </c>
      <c r="C365" s="509" t="s">
        <v>27</v>
      </c>
      <c r="D365" s="504"/>
      <c r="E365" s="505"/>
      <c r="F365" s="506">
        <f t="shared" si="15"/>
        <v>0</v>
      </c>
      <c r="G365" s="507"/>
      <c r="H365" s="506">
        <f t="shared" si="15"/>
        <v>0</v>
      </c>
      <c r="I365" s="508"/>
      <c r="J365" s="506">
        <f t="shared" si="16"/>
        <v>0</v>
      </c>
      <c r="K365" s="505"/>
      <c r="L365" s="506">
        <f t="shared" si="17"/>
        <v>0</v>
      </c>
    </row>
    <row r="366" spans="1:12" s="500" customFormat="1" ht="25.5" customHeight="1">
      <c r="A366" s="501" t="s">
        <v>425</v>
      </c>
      <c r="B366" s="535" t="s">
        <v>426</v>
      </c>
      <c r="C366" s="524" t="s">
        <v>416</v>
      </c>
      <c r="D366" s="504"/>
      <c r="E366" s="505"/>
      <c r="F366" s="506">
        <f t="shared" si="15"/>
        <v>0</v>
      </c>
      <c r="G366" s="507"/>
      <c r="H366" s="506">
        <f t="shared" si="15"/>
        <v>0</v>
      </c>
      <c r="I366" s="508"/>
      <c r="J366" s="506">
        <f t="shared" si="16"/>
        <v>0</v>
      </c>
      <c r="K366" s="505"/>
      <c r="L366" s="506">
        <f t="shared" si="17"/>
        <v>0</v>
      </c>
    </row>
    <row r="367" spans="1:12" s="518" customFormat="1" ht="25.5" customHeight="1">
      <c r="A367" s="514"/>
      <c r="B367" s="514" t="s">
        <v>474</v>
      </c>
      <c r="C367" s="514"/>
      <c r="D367" s="504"/>
      <c r="E367" s="515"/>
      <c r="F367" s="506">
        <f t="shared" si="15"/>
        <v>0</v>
      </c>
      <c r="G367" s="516"/>
      <c r="H367" s="506">
        <f t="shared" si="15"/>
        <v>0</v>
      </c>
      <c r="I367" s="517"/>
      <c r="J367" s="506">
        <f t="shared" si="16"/>
        <v>0</v>
      </c>
      <c r="K367" s="515"/>
      <c r="L367" s="506">
        <f t="shared" si="17"/>
        <v>0</v>
      </c>
    </row>
    <row r="368" spans="1:12" s="500" customFormat="1" ht="25.5" customHeight="1">
      <c r="A368" s="531"/>
      <c r="B368" s="532" t="s">
        <v>466</v>
      </c>
      <c r="C368" s="531"/>
      <c r="D368" s="532"/>
      <c r="E368" s="533"/>
      <c r="F368" s="506">
        <f t="shared" si="15"/>
        <v>0</v>
      </c>
      <c r="G368" s="533"/>
      <c r="H368" s="506">
        <f t="shared" si="15"/>
        <v>0</v>
      </c>
      <c r="I368" s="533"/>
      <c r="J368" s="506">
        <f t="shared" si="16"/>
        <v>0</v>
      </c>
      <c r="K368" s="533"/>
      <c r="L368" s="506">
        <f t="shared" si="17"/>
        <v>0</v>
      </c>
    </row>
    <row r="369" spans="1:12" s="500" customFormat="1" ht="25.5" customHeight="1">
      <c r="A369" s="501" t="s">
        <v>459</v>
      </c>
      <c r="B369" s="511" t="s">
        <v>460</v>
      </c>
      <c r="C369" s="524" t="s">
        <v>31</v>
      </c>
      <c r="D369" s="504">
        <f>VLOOKUP(A369,BKE!C646:H1056,5,0)</f>
        <v>16000.704999999998</v>
      </c>
      <c r="E369" s="505"/>
      <c r="F369" s="506">
        <f t="shared" si="15"/>
        <v>0</v>
      </c>
      <c r="G369" s="507"/>
      <c r="H369" s="506">
        <f t="shared" si="15"/>
        <v>0</v>
      </c>
      <c r="I369" s="508"/>
      <c r="J369" s="506">
        <f t="shared" si="16"/>
        <v>0</v>
      </c>
      <c r="K369" s="505"/>
      <c r="L369" s="506">
        <f t="shared" si="17"/>
        <v>0</v>
      </c>
    </row>
    <row r="370" spans="1:12" s="500" customFormat="1" ht="25.5" customHeight="1">
      <c r="A370" s="501" t="s">
        <v>445</v>
      </c>
      <c r="B370" s="522" t="s">
        <v>461</v>
      </c>
      <c r="C370" s="536" t="s">
        <v>8</v>
      </c>
      <c r="D370" s="504">
        <f>VLOOKUP(A370,BKE!C647:H1057,5,0)</f>
        <v>5097.5599999999995</v>
      </c>
      <c r="E370" s="505"/>
      <c r="F370" s="506">
        <f t="shared" si="15"/>
        <v>0</v>
      </c>
      <c r="G370" s="507"/>
      <c r="H370" s="506">
        <f t="shared" si="15"/>
        <v>0</v>
      </c>
      <c r="I370" s="508"/>
      <c r="J370" s="506">
        <f t="shared" si="16"/>
        <v>0</v>
      </c>
      <c r="K370" s="505"/>
      <c r="L370" s="506">
        <f t="shared" si="17"/>
        <v>0</v>
      </c>
    </row>
    <row r="371" spans="1:12" s="500" customFormat="1" ht="25.5" customHeight="1">
      <c r="A371" s="501" t="s">
        <v>443</v>
      </c>
      <c r="B371" s="522" t="s">
        <v>444</v>
      </c>
      <c r="C371" s="536" t="s">
        <v>413</v>
      </c>
      <c r="D371" s="504">
        <v>70000</v>
      </c>
      <c r="E371" s="505"/>
      <c r="F371" s="506">
        <f t="shared" si="15"/>
        <v>0</v>
      </c>
      <c r="G371" s="507"/>
      <c r="H371" s="506">
        <f t="shared" si="15"/>
        <v>0</v>
      </c>
      <c r="I371" s="508"/>
      <c r="J371" s="506">
        <f t="shared" si="16"/>
        <v>0</v>
      </c>
      <c r="K371" s="505"/>
      <c r="L371" s="506">
        <f t="shared" si="17"/>
        <v>0</v>
      </c>
    </row>
    <row r="372" spans="1:12" s="500" customFormat="1" ht="25.5" customHeight="1">
      <c r="A372" s="501" t="s">
        <v>462</v>
      </c>
      <c r="B372" s="511" t="s">
        <v>185</v>
      </c>
      <c r="C372" s="524" t="s">
        <v>463</v>
      </c>
      <c r="D372" s="504">
        <v>55004.5</v>
      </c>
      <c r="E372" s="505"/>
      <c r="F372" s="506">
        <f t="shared" si="15"/>
        <v>0</v>
      </c>
      <c r="G372" s="507"/>
      <c r="H372" s="506">
        <f t="shared" si="15"/>
        <v>0</v>
      </c>
      <c r="I372" s="508"/>
      <c r="J372" s="506">
        <f t="shared" si="16"/>
        <v>0</v>
      </c>
      <c r="K372" s="505"/>
      <c r="L372" s="506">
        <f t="shared" si="17"/>
        <v>0</v>
      </c>
    </row>
    <row r="373" spans="1:12" s="500" customFormat="1" ht="25.5" customHeight="1">
      <c r="A373" s="501" t="s">
        <v>446</v>
      </c>
      <c r="B373" s="522" t="s">
        <v>447</v>
      </c>
      <c r="C373" s="536" t="s">
        <v>432</v>
      </c>
      <c r="D373" s="504">
        <v>7000.2199999999993</v>
      </c>
      <c r="E373" s="505"/>
      <c r="F373" s="506">
        <f t="shared" si="15"/>
        <v>0</v>
      </c>
      <c r="G373" s="507"/>
      <c r="H373" s="506">
        <f t="shared" si="15"/>
        <v>0</v>
      </c>
      <c r="I373" s="508"/>
      <c r="J373" s="506">
        <f t="shared" si="16"/>
        <v>0</v>
      </c>
      <c r="K373" s="505"/>
      <c r="L373" s="506">
        <f t="shared" si="17"/>
        <v>0</v>
      </c>
    </row>
    <row r="374" spans="1:12" s="500" customFormat="1" ht="25.5" customHeight="1">
      <c r="A374" s="501" t="s">
        <v>453</v>
      </c>
      <c r="B374" s="522" t="s">
        <v>454</v>
      </c>
      <c r="C374" s="523" t="s">
        <v>27</v>
      </c>
      <c r="D374" s="504">
        <v>0</v>
      </c>
      <c r="E374" s="505"/>
      <c r="F374" s="506">
        <f t="shared" si="15"/>
        <v>0</v>
      </c>
      <c r="G374" s="507"/>
      <c r="H374" s="506">
        <f t="shared" si="15"/>
        <v>0</v>
      </c>
      <c r="I374" s="508"/>
      <c r="J374" s="506">
        <f t="shared" si="16"/>
        <v>0</v>
      </c>
      <c r="K374" s="505"/>
      <c r="L374" s="506">
        <f t="shared" si="17"/>
        <v>0</v>
      </c>
    </row>
    <row r="375" spans="1:12" s="500" customFormat="1" ht="25.5" customHeight="1">
      <c r="A375" s="501" t="s">
        <v>430</v>
      </c>
      <c r="B375" s="522" t="s">
        <v>431</v>
      </c>
      <c r="C375" s="523" t="s">
        <v>432</v>
      </c>
      <c r="D375" s="504" t="str">
        <f>VLOOKUP(A375,BKE!C652:H1062,5,0)</f>
        <v>0</v>
      </c>
      <c r="E375" s="505"/>
      <c r="F375" s="506">
        <f t="shared" si="15"/>
        <v>0</v>
      </c>
      <c r="G375" s="507"/>
      <c r="H375" s="506">
        <f t="shared" si="15"/>
        <v>0</v>
      </c>
      <c r="I375" s="508"/>
      <c r="J375" s="506">
        <f t="shared" si="16"/>
        <v>0</v>
      </c>
      <c r="K375" s="505"/>
      <c r="L375" s="506">
        <f t="shared" si="17"/>
        <v>0</v>
      </c>
    </row>
    <row r="376" spans="1:12" s="500" customFormat="1" ht="25.5" customHeight="1">
      <c r="A376" s="501" t="s">
        <v>457</v>
      </c>
      <c r="B376" s="511" t="s">
        <v>458</v>
      </c>
      <c r="C376" s="524" t="s">
        <v>31</v>
      </c>
      <c r="D376" s="504" t="str">
        <f>VLOOKUP(A376,BKE!C653:H1063,5,0)</f>
        <v>0</v>
      </c>
      <c r="E376" s="505"/>
      <c r="F376" s="506">
        <f t="shared" si="15"/>
        <v>0</v>
      </c>
      <c r="G376" s="507"/>
      <c r="H376" s="506">
        <f t="shared" si="15"/>
        <v>0</v>
      </c>
      <c r="I376" s="508"/>
      <c r="J376" s="506">
        <f t="shared" si="16"/>
        <v>0</v>
      </c>
      <c r="K376" s="505"/>
      <c r="L376" s="506">
        <f t="shared" si="17"/>
        <v>0</v>
      </c>
    </row>
    <row r="377" spans="1:12" s="500" customFormat="1" ht="25.5" customHeight="1">
      <c r="A377" s="501" t="s">
        <v>440</v>
      </c>
      <c r="B377" s="522" t="s">
        <v>441</v>
      </c>
      <c r="C377" s="523" t="s">
        <v>27</v>
      </c>
      <c r="D377" s="504" t="str">
        <f>VLOOKUP(A377,BKE!C655:H1064,5,0)</f>
        <v>0</v>
      </c>
      <c r="E377" s="505"/>
      <c r="F377" s="506">
        <f t="shared" si="15"/>
        <v>0</v>
      </c>
      <c r="G377" s="507"/>
      <c r="H377" s="506">
        <f t="shared" si="15"/>
        <v>0</v>
      </c>
      <c r="I377" s="508"/>
      <c r="J377" s="506">
        <f t="shared" si="16"/>
        <v>0</v>
      </c>
      <c r="K377" s="505"/>
      <c r="L377" s="506">
        <f t="shared" si="17"/>
        <v>0</v>
      </c>
    </row>
    <row r="378" spans="1:12" s="500" customFormat="1" ht="25.5" customHeight="1">
      <c r="A378" s="501" t="s">
        <v>885</v>
      </c>
      <c r="B378" s="537" t="s">
        <v>894</v>
      </c>
      <c r="C378" s="524" t="s">
        <v>413</v>
      </c>
      <c r="D378" s="504" t="str">
        <f>VLOOKUP(A378,BKE!C656:H1065,5,0)</f>
        <v>0</v>
      </c>
      <c r="E378" s="505"/>
      <c r="F378" s="506">
        <f t="shared" si="15"/>
        <v>0</v>
      </c>
      <c r="G378" s="507"/>
      <c r="H378" s="506">
        <f t="shared" si="15"/>
        <v>0</v>
      </c>
      <c r="I378" s="508"/>
      <c r="J378" s="506">
        <f t="shared" si="16"/>
        <v>0</v>
      </c>
      <c r="K378" s="505"/>
      <c r="L378" s="506">
        <f t="shared" si="17"/>
        <v>0</v>
      </c>
    </row>
    <row r="379" spans="1:12" s="500" customFormat="1" ht="25.5" customHeight="1">
      <c r="A379" s="501" t="s">
        <v>448</v>
      </c>
      <c r="B379" s="522" t="s">
        <v>449</v>
      </c>
      <c r="C379" s="523" t="s">
        <v>432</v>
      </c>
      <c r="D379" s="504">
        <v>8000</v>
      </c>
      <c r="E379" s="505"/>
      <c r="F379" s="506">
        <f t="shared" si="15"/>
        <v>0</v>
      </c>
      <c r="G379" s="507"/>
      <c r="H379" s="506">
        <f t="shared" si="15"/>
        <v>0</v>
      </c>
      <c r="I379" s="508"/>
      <c r="J379" s="506">
        <f t="shared" si="16"/>
        <v>0</v>
      </c>
      <c r="K379" s="505"/>
      <c r="L379" s="506">
        <f t="shared" si="17"/>
        <v>0</v>
      </c>
    </row>
    <row r="380" spans="1:12" s="500" customFormat="1" ht="25.5" customHeight="1">
      <c r="A380" s="501" t="s">
        <v>723</v>
      </c>
      <c r="B380" s="522" t="s">
        <v>450</v>
      </c>
      <c r="C380" s="523" t="s">
        <v>432</v>
      </c>
      <c r="D380" s="504">
        <v>0</v>
      </c>
      <c r="E380" s="505"/>
      <c r="F380" s="506">
        <f t="shared" si="15"/>
        <v>0</v>
      </c>
      <c r="G380" s="507"/>
      <c r="H380" s="506">
        <f t="shared" si="15"/>
        <v>0</v>
      </c>
      <c r="I380" s="508"/>
      <c r="J380" s="506">
        <f t="shared" si="16"/>
        <v>0</v>
      </c>
      <c r="K380" s="505"/>
      <c r="L380" s="506">
        <f t="shared" si="17"/>
        <v>0</v>
      </c>
    </row>
    <row r="381" spans="1:12" s="500" customFormat="1" ht="25.5" customHeight="1">
      <c r="A381" s="501" t="s">
        <v>437</v>
      </c>
      <c r="B381" s="522" t="s">
        <v>728</v>
      </c>
      <c r="C381" s="523" t="s">
        <v>27</v>
      </c>
      <c r="D381" s="504">
        <v>2999.56</v>
      </c>
      <c r="E381" s="505"/>
      <c r="F381" s="506">
        <f t="shared" si="15"/>
        <v>0</v>
      </c>
      <c r="G381" s="507"/>
      <c r="H381" s="506">
        <f t="shared" si="15"/>
        <v>0</v>
      </c>
      <c r="I381" s="508"/>
      <c r="J381" s="506">
        <f t="shared" si="16"/>
        <v>0</v>
      </c>
      <c r="K381" s="505"/>
      <c r="L381" s="506">
        <f t="shared" si="17"/>
        <v>0</v>
      </c>
    </row>
    <row r="382" spans="1:12" s="500" customFormat="1" ht="25.5" customHeight="1">
      <c r="A382" s="501" t="s">
        <v>433</v>
      </c>
      <c r="B382" s="522" t="s">
        <v>434</v>
      </c>
      <c r="C382" s="523" t="s">
        <v>416</v>
      </c>
      <c r="D382" s="504">
        <v>0</v>
      </c>
      <c r="E382" s="505"/>
      <c r="F382" s="506">
        <f t="shared" si="15"/>
        <v>0</v>
      </c>
      <c r="G382" s="507"/>
      <c r="H382" s="506">
        <f t="shared" si="15"/>
        <v>0</v>
      </c>
      <c r="I382" s="508"/>
      <c r="J382" s="506">
        <f t="shared" si="16"/>
        <v>0</v>
      </c>
      <c r="K382" s="505"/>
      <c r="L382" s="506">
        <f t="shared" si="17"/>
        <v>0</v>
      </c>
    </row>
    <row r="383" spans="1:12" s="500" customFormat="1" ht="25.5" customHeight="1">
      <c r="A383" s="501" t="s">
        <v>442</v>
      </c>
      <c r="B383" s="522" t="s">
        <v>666</v>
      </c>
      <c r="C383" s="523" t="s">
        <v>27</v>
      </c>
      <c r="D383" s="504">
        <v>3000</v>
      </c>
      <c r="E383" s="505"/>
      <c r="F383" s="506">
        <f t="shared" si="15"/>
        <v>0</v>
      </c>
      <c r="G383" s="507"/>
      <c r="H383" s="506">
        <f t="shared" si="15"/>
        <v>0</v>
      </c>
      <c r="I383" s="508"/>
      <c r="J383" s="506">
        <f t="shared" si="16"/>
        <v>0</v>
      </c>
      <c r="K383" s="505"/>
      <c r="L383" s="506">
        <f t="shared" si="17"/>
        <v>0</v>
      </c>
    </row>
    <row r="384" spans="1:12" s="500" customFormat="1" ht="25.5" customHeight="1">
      <c r="A384" s="501" t="s">
        <v>805</v>
      </c>
      <c r="B384" s="522" t="s">
        <v>434</v>
      </c>
      <c r="C384" s="523" t="s">
        <v>416</v>
      </c>
      <c r="D384" s="504">
        <v>0</v>
      </c>
      <c r="E384" s="505"/>
      <c r="F384" s="506">
        <f t="shared" ref="F384:H407" si="18">E384*D384</f>
        <v>0</v>
      </c>
      <c r="G384" s="507"/>
      <c r="H384" s="506">
        <f t="shared" si="18"/>
        <v>0</v>
      </c>
      <c r="I384" s="508"/>
      <c r="J384" s="506">
        <f t="shared" ref="J384:J407" si="19">I384*D384</f>
        <v>0</v>
      </c>
      <c r="K384" s="505"/>
      <c r="L384" s="506">
        <f t="shared" si="17"/>
        <v>0</v>
      </c>
    </row>
    <row r="385" spans="1:12" s="500" customFormat="1" ht="25.5" customHeight="1">
      <c r="A385" s="501" t="s">
        <v>455</v>
      </c>
      <c r="B385" s="522" t="s">
        <v>456</v>
      </c>
      <c r="C385" s="523" t="s">
        <v>416</v>
      </c>
      <c r="D385" s="504">
        <v>0</v>
      </c>
      <c r="E385" s="505"/>
      <c r="F385" s="506">
        <f t="shared" si="18"/>
        <v>0</v>
      </c>
      <c r="G385" s="507"/>
      <c r="H385" s="506">
        <f t="shared" si="18"/>
        <v>0</v>
      </c>
      <c r="I385" s="508"/>
      <c r="J385" s="506">
        <f t="shared" si="19"/>
        <v>0</v>
      </c>
      <c r="K385" s="505"/>
      <c r="L385" s="506">
        <f t="shared" si="17"/>
        <v>0</v>
      </c>
    </row>
    <row r="386" spans="1:12" s="500" customFormat="1" ht="25.5" customHeight="1">
      <c r="A386" s="501" t="s">
        <v>435</v>
      </c>
      <c r="B386" s="522" t="s">
        <v>436</v>
      </c>
      <c r="C386" s="523" t="s">
        <v>416</v>
      </c>
      <c r="D386" s="504">
        <v>3998.69</v>
      </c>
      <c r="E386" s="505"/>
      <c r="F386" s="506">
        <f t="shared" si="18"/>
        <v>0</v>
      </c>
      <c r="G386" s="507"/>
      <c r="H386" s="506">
        <f t="shared" si="18"/>
        <v>0</v>
      </c>
      <c r="I386" s="508"/>
      <c r="J386" s="506">
        <f t="shared" si="19"/>
        <v>0</v>
      </c>
      <c r="K386" s="505"/>
      <c r="L386" s="506">
        <f t="shared" si="17"/>
        <v>0</v>
      </c>
    </row>
    <row r="387" spans="1:12" s="500" customFormat="1" ht="25.5" customHeight="1">
      <c r="A387" s="501" t="s">
        <v>464</v>
      </c>
      <c r="B387" s="511" t="s">
        <v>465</v>
      </c>
      <c r="C387" s="524" t="s">
        <v>146</v>
      </c>
      <c r="D387" s="504"/>
      <c r="E387" s="505"/>
      <c r="F387" s="506">
        <f t="shared" si="18"/>
        <v>0</v>
      </c>
      <c r="G387" s="507"/>
      <c r="H387" s="506">
        <f t="shared" si="18"/>
        <v>0</v>
      </c>
      <c r="I387" s="508"/>
      <c r="J387" s="506">
        <f t="shared" si="19"/>
        <v>0</v>
      </c>
      <c r="K387" s="505"/>
      <c r="L387" s="506">
        <f t="shared" si="17"/>
        <v>0</v>
      </c>
    </row>
    <row r="388" spans="1:12" s="500" customFormat="1" ht="25.5" customHeight="1">
      <c r="A388" s="501" t="s">
        <v>451</v>
      </c>
      <c r="B388" s="522" t="s">
        <v>452</v>
      </c>
      <c r="C388" s="523" t="s">
        <v>27</v>
      </c>
      <c r="D388" s="504"/>
      <c r="E388" s="505"/>
      <c r="F388" s="506">
        <f t="shared" si="18"/>
        <v>0</v>
      </c>
      <c r="G388" s="507"/>
      <c r="H388" s="506">
        <f t="shared" si="18"/>
        <v>0</v>
      </c>
      <c r="I388" s="508"/>
      <c r="J388" s="506">
        <f t="shared" si="19"/>
        <v>0</v>
      </c>
      <c r="K388" s="505"/>
      <c r="L388" s="506">
        <f t="shared" si="17"/>
        <v>0</v>
      </c>
    </row>
    <row r="389" spans="1:12" s="500" customFormat="1" ht="25.5" customHeight="1">
      <c r="A389" s="501" t="s">
        <v>641</v>
      </c>
      <c r="B389" s="511" t="s">
        <v>624</v>
      </c>
      <c r="C389" s="524" t="s">
        <v>27</v>
      </c>
      <c r="D389" s="504"/>
      <c r="E389" s="505"/>
      <c r="F389" s="506">
        <f t="shared" si="18"/>
        <v>0</v>
      </c>
      <c r="G389" s="507"/>
      <c r="H389" s="506">
        <f t="shared" si="18"/>
        <v>0</v>
      </c>
      <c r="I389" s="508"/>
      <c r="J389" s="506">
        <f t="shared" si="19"/>
        <v>0</v>
      </c>
      <c r="K389" s="505"/>
      <c r="L389" s="506">
        <f t="shared" ref="L389:L407" si="20">K389*D389</f>
        <v>0</v>
      </c>
    </row>
    <row r="390" spans="1:12" s="500" customFormat="1" ht="25.5" customHeight="1">
      <c r="A390" s="501" t="s">
        <v>438</v>
      </c>
      <c r="B390" s="522" t="s">
        <v>439</v>
      </c>
      <c r="C390" s="523" t="s">
        <v>413</v>
      </c>
      <c r="D390" s="504"/>
      <c r="E390" s="505"/>
      <c r="F390" s="506">
        <f t="shared" si="18"/>
        <v>0</v>
      </c>
      <c r="G390" s="507"/>
      <c r="H390" s="506">
        <f t="shared" si="18"/>
        <v>0</v>
      </c>
      <c r="I390" s="508"/>
      <c r="J390" s="506">
        <f t="shared" si="19"/>
        <v>0</v>
      </c>
      <c r="K390" s="505"/>
      <c r="L390" s="506">
        <f t="shared" si="20"/>
        <v>0</v>
      </c>
    </row>
    <row r="391" spans="1:12" s="518" customFormat="1" ht="25.5" customHeight="1">
      <c r="A391" s="514"/>
      <c r="B391" s="514" t="s">
        <v>474</v>
      </c>
      <c r="C391" s="514"/>
      <c r="D391" s="504"/>
      <c r="E391" s="515"/>
      <c r="F391" s="506">
        <f t="shared" si="18"/>
        <v>0</v>
      </c>
      <c r="G391" s="516"/>
      <c r="H391" s="506">
        <f t="shared" si="18"/>
        <v>0</v>
      </c>
      <c r="I391" s="517"/>
      <c r="J391" s="506">
        <f t="shared" si="19"/>
        <v>0</v>
      </c>
      <c r="K391" s="515"/>
      <c r="L391" s="506">
        <f t="shared" si="20"/>
        <v>0</v>
      </c>
    </row>
    <row r="392" spans="1:12" s="500" customFormat="1" ht="25.5" customHeight="1">
      <c r="A392" s="538" t="s">
        <v>2</v>
      </c>
      <c r="B392" s="539" t="s">
        <v>475</v>
      </c>
      <c r="C392" s="540"/>
      <c r="D392" s="540"/>
      <c r="E392" s="541"/>
      <c r="F392" s="506">
        <f t="shared" si="18"/>
        <v>0</v>
      </c>
      <c r="G392" s="541"/>
      <c r="H392" s="506">
        <f t="shared" si="18"/>
        <v>0</v>
      </c>
      <c r="I392" s="541"/>
      <c r="J392" s="506">
        <f t="shared" si="19"/>
        <v>0</v>
      </c>
      <c r="K392" s="541"/>
      <c r="L392" s="506">
        <f t="shared" si="20"/>
        <v>0</v>
      </c>
    </row>
    <row r="393" spans="1:12" s="500" customFormat="1" ht="25.5" customHeight="1">
      <c r="A393" s="501" t="s">
        <v>478</v>
      </c>
      <c r="B393" s="534" t="s">
        <v>479</v>
      </c>
      <c r="C393" s="523" t="s">
        <v>27</v>
      </c>
      <c r="D393" s="504" t="str">
        <f>VLOOKUP(A393,BKE!C647:H1057,5,0)</f>
        <v>0</v>
      </c>
      <c r="E393" s="505">
        <v>1200</v>
      </c>
      <c r="F393" s="506">
        <f t="shared" si="18"/>
        <v>0</v>
      </c>
      <c r="G393" s="507">
        <v>1200</v>
      </c>
      <c r="H393" s="506">
        <f t="shared" si="18"/>
        <v>0</v>
      </c>
      <c r="I393" s="508">
        <v>1200</v>
      </c>
      <c r="J393" s="506">
        <f t="shared" si="19"/>
        <v>0</v>
      </c>
      <c r="K393" s="505">
        <v>1200</v>
      </c>
      <c r="L393" s="506">
        <f t="shared" si="20"/>
        <v>0</v>
      </c>
    </row>
    <row r="394" spans="1:12" s="500" customFormat="1" ht="25.5" customHeight="1">
      <c r="A394" s="501" t="s">
        <v>480</v>
      </c>
      <c r="B394" s="534" t="s">
        <v>481</v>
      </c>
      <c r="C394" s="523" t="s">
        <v>27</v>
      </c>
      <c r="D394" s="504" t="str">
        <f>VLOOKUP(A394,BKE!C648:H1058,5,0)</f>
        <v>0</v>
      </c>
      <c r="E394" s="505">
        <v>40</v>
      </c>
      <c r="F394" s="506">
        <f t="shared" si="18"/>
        <v>0</v>
      </c>
      <c r="G394" s="507">
        <v>40</v>
      </c>
      <c r="H394" s="506">
        <f t="shared" si="18"/>
        <v>0</v>
      </c>
      <c r="I394" s="508">
        <v>40</v>
      </c>
      <c r="J394" s="506">
        <f t="shared" si="19"/>
        <v>0</v>
      </c>
      <c r="K394" s="505">
        <v>60</v>
      </c>
      <c r="L394" s="506">
        <f t="shared" si="20"/>
        <v>0</v>
      </c>
    </row>
    <row r="395" spans="1:12" s="500" customFormat="1" ht="25.5" customHeight="1">
      <c r="A395" s="501" t="s">
        <v>484</v>
      </c>
      <c r="B395" s="534" t="s">
        <v>485</v>
      </c>
      <c r="C395" s="523" t="s">
        <v>27</v>
      </c>
      <c r="D395" s="504" t="str">
        <f>VLOOKUP(A395,BKE!C650:H1060,5,0)</f>
        <v>0</v>
      </c>
      <c r="E395" s="505">
        <v>40</v>
      </c>
      <c r="F395" s="506">
        <f t="shared" si="18"/>
        <v>0</v>
      </c>
      <c r="G395" s="507">
        <v>40</v>
      </c>
      <c r="H395" s="506">
        <f t="shared" si="18"/>
        <v>0</v>
      </c>
      <c r="I395" s="508">
        <v>40</v>
      </c>
      <c r="J395" s="506">
        <f t="shared" si="19"/>
        <v>0</v>
      </c>
      <c r="K395" s="505">
        <v>60</v>
      </c>
      <c r="L395" s="506">
        <f t="shared" si="20"/>
        <v>0</v>
      </c>
    </row>
    <row r="396" spans="1:12" s="500" customFormat="1" ht="25.5" customHeight="1">
      <c r="A396" s="501" t="s">
        <v>491</v>
      </c>
      <c r="B396" s="534" t="s">
        <v>492</v>
      </c>
      <c r="C396" s="523" t="s">
        <v>493</v>
      </c>
      <c r="D396" s="504" t="str">
        <f>VLOOKUP(A396,BKE!C653:H1063,5,0)</f>
        <v>0</v>
      </c>
      <c r="E396" s="505">
        <v>1</v>
      </c>
      <c r="F396" s="506">
        <f t="shared" si="18"/>
        <v>0</v>
      </c>
      <c r="G396" s="507">
        <v>1</v>
      </c>
      <c r="H396" s="506">
        <f t="shared" si="18"/>
        <v>0</v>
      </c>
      <c r="I396" s="508">
        <v>1</v>
      </c>
      <c r="J396" s="506">
        <f t="shared" si="19"/>
        <v>0</v>
      </c>
      <c r="K396" s="505">
        <v>2</v>
      </c>
      <c r="L396" s="506">
        <f t="shared" si="20"/>
        <v>0</v>
      </c>
    </row>
    <row r="397" spans="1:12" s="500" customFormat="1" ht="25.5" customHeight="1">
      <c r="A397" s="501" t="s">
        <v>496</v>
      </c>
      <c r="B397" s="534" t="s">
        <v>497</v>
      </c>
      <c r="C397" s="523" t="s">
        <v>27</v>
      </c>
      <c r="D397" s="504" t="str">
        <f>VLOOKUP(A397,BKE!C656:H1065,5,0)</f>
        <v>0</v>
      </c>
      <c r="E397" s="505">
        <v>40</v>
      </c>
      <c r="F397" s="506">
        <f t="shared" si="18"/>
        <v>0</v>
      </c>
      <c r="G397" s="507">
        <v>40</v>
      </c>
      <c r="H397" s="506">
        <f t="shared" si="18"/>
        <v>0</v>
      </c>
      <c r="I397" s="508">
        <v>40</v>
      </c>
      <c r="J397" s="506">
        <f t="shared" si="19"/>
        <v>0</v>
      </c>
      <c r="K397" s="505">
        <v>60</v>
      </c>
      <c r="L397" s="506">
        <f t="shared" si="20"/>
        <v>0</v>
      </c>
    </row>
    <row r="398" spans="1:12" s="500" customFormat="1" ht="25.5" customHeight="1">
      <c r="A398" s="501" t="s">
        <v>500</v>
      </c>
      <c r="B398" s="534" t="s">
        <v>501</v>
      </c>
      <c r="C398" s="523" t="s">
        <v>493</v>
      </c>
      <c r="D398" s="504"/>
      <c r="E398" s="505"/>
      <c r="F398" s="506">
        <f t="shared" si="18"/>
        <v>0</v>
      </c>
      <c r="G398" s="507"/>
      <c r="H398" s="506">
        <f t="shared" si="18"/>
        <v>0</v>
      </c>
      <c r="I398" s="508"/>
      <c r="J398" s="506">
        <f t="shared" si="19"/>
        <v>0</v>
      </c>
      <c r="K398" s="505"/>
      <c r="L398" s="506">
        <f t="shared" si="20"/>
        <v>0</v>
      </c>
    </row>
    <row r="399" spans="1:12" s="500" customFormat="1" ht="25.5" customHeight="1">
      <c r="A399" s="501" t="s">
        <v>143</v>
      </c>
      <c r="B399" s="534" t="s">
        <v>144</v>
      </c>
      <c r="C399" s="523" t="s">
        <v>115</v>
      </c>
      <c r="D399" s="504" t="str">
        <f>VLOOKUP(A399,BKE!C661:H1070,5,0)</f>
        <v>0</v>
      </c>
      <c r="E399" s="505"/>
      <c r="F399" s="506">
        <f t="shared" si="18"/>
        <v>0</v>
      </c>
      <c r="G399" s="507"/>
      <c r="H399" s="506">
        <f t="shared" si="18"/>
        <v>0</v>
      </c>
      <c r="I399" s="508"/>
      <c r="J399" s="506">
        <f t="shared" si="19"/>
        <v>0</v>
      </c>
      <c r="K399" s="505"/>
      <c r="L399" s="506">
        <f t="shared" si="20"/>
        <v>0</v>
      </c>
    </row>
    <row r="400" spans="1:12" s="518" customFormat="1" ht="25.5" customHeight="1">
      <c r="A400" s="514"/>
      <c r="B400" s="514" t="s">
        <v>474</v>
      </c>
      <c r="C400" s="514"/>
      <c r="D400" s="504"/>
      <c r="E400" s="515"/>
      <c r="F400" s="506">
        <f t="shared" si="18"/>
        <v>0</v>
      </c>
      <c r="G400" s="516"/>
      <c r="H400" s="506">
        <f t="shared" si="18"/>
        <v>0</v>
      </c>
      <c r="I400" s="517"/>
      <c r="J400" s="506">
        <f t="shared" si="19"/>
        <v>0</v>
      </c>
      <c r="K400" s="515"/>
      <c r="L400" s="506">
        <f t="shared" si="20"/>
        <v>0</v>
      </c>
    </row>
    <row r="401" spans="1:12" s="500" customFormat="1" ht="25.5" customHeight="1">
      <c r="A401" s="538" t="s">
        <v>2</v>
      </c>
      <c r="B401" s="539" t="s">
        <v>642</v>
      </c>
      <c r="C401" s="540"/>
      <c r="D401" s="540"/>
      <c r="E401" s="541"/>
      <c r="F401" s="506">
        <f t="shared" si="18"/>
        <v>0</v>
      </c>
      <c r="G401" s="541"/>
      <c r="H401" s="506">
        <f t="shared" si="18"/>
        <v>0</v>
      </c>
      <c r="I401" s="541"/>
      <c r="J401" s="506">
        <f t="shared" si="19"/>
        <v>0</v>
      </c>
      <c r="K401" s="541"/>
      <c r="L401" s="506">
        <f t="shared" si="20"/>
        <v>0</v>
      </c>
    </row>
    <row r="402" spans="1:12" s="500" customFormat="1" ht="25.5" customHeight="1">
      <c r="A402" s="542" t="s">
        <v>643</v>
      </c>
      <c r="B402" s="543" t="s">
        <v>602</v>
      </c>
      <c r="C402" s="544" t="s">
        <v>4</v>
      </c>
      <c r="D402" s="504" t="str">
        <f>VLOOKUP(A402,BKE!C646:H1056,5,0)</f>
        <v>0</v>
      </c>
      <c r="E402" s="505"/>
      <c r="F402" s="506">
        <f t="shared" si="18"/>
        <v>0</v>
      </c>
      <c r="G402" s="507"/>
      <c r="H402" s="506">
        <f t="shared" si="18"/>
        <v>0</v>
      </c>
      <c r="I402" s="508"/>
      <c r="J402" s="506">
        <f t="shared" si="19"/>
        <v>0</v>
      </c>
      <c r="K402" s="505">
        <v>2</v>
      </c>
      <c r="L402" s="506">
        <f t="shared" si="20"/>
        <v>0</v>
      </c>
    </row>
    <row r="403" spans="1:12" s="500" customFormat="1" ht="25.5" customHeight="1">
      <c r="A403" s="501" t="s">
        <v>644</v>
      </c>
      <c r="B403" s="534" t="s">
        <v>604</v>
      </c>
      <c r="C403" s="523" t="s">
        <v>4</v>
      </c>
      <c r="D403" s="504"/>
      <c r="E403" s="505"/>
      <c r="F403" s="506">
        <f t="shared" si="18"/>
        <v>0</v>
      </c>
      <c r="G403" s="507"/>
      <c r="H403" s="506">
        <f t="shared" si="18"/>
        <v>0</v>
      </c>
      <c r="I403" s="508"/>
      <c r="J403" s="506">
        <f t="shared" si="19"/>
        <v>0</v>
      </c>
      <c r="K403" s="505"/>
      <c r="L403" s="506">
        <f t="shared" si="20"/>
        <v>0</v>
      </c>
    </row>
    <row r="404" spans="1:12" s="500" customFormat="1" ht="25.5" customHeight="1">
      <c r="A404" s="501" t="s">
        <v>645</v>
      </c>
      <c r="B404" s="534" t="s">
        <v>605</v>
      </c>
      <c r="C404" s="523" t="s">
        <v>4</v>
      </c>
      <c r="D404" s="504" t="str">
        <f>VLOOKUP(A404,BKE!C648:H1058,5,0)</f>
        <v>0</v>
      </c>
      <c r="E404" s="505">
        <v>3</v>
      </c>
      <c r="F404" s="506">
        <f t="shared" si="18"/>
        <v>0</v>
      </c>
      <c r="G404" s="507"/>
      <c r="H404" s="506">
        <f t="shared" si="18"/>
        <v>0</v>
      </c>
      <c r="I404" s="508"/>
      <c r="J404" s="506">
        <f t="shared" si="19"/>
        <v>0</v>
      </c>
      <c r="K404" s="505">
        <v>4</v>
      </c>
      <c r="L404" s="506">
        <f t="shared" si="20"/>
        <v>0</v>
      </c>
    </row>
    <row r="405" spans="1:12" s="500" customFormat="1" ht="25.5" customHeight="1">
      <c r="A405" s="501" t="s">
        <v>646</v>
      </c>
      <c r="B405" s="534" t="s">
        <v>606</v>
      </c>
      <c r="C405" s="523" t="s">
        <v>4</v>
      </c>
      <c r="D405" s="504" t="str">
        <f>VLOOKUP(A405,BKE!C649:H1059,5,0)</f>
        <v>0</v>
      </c>
      <c r="E405" s="505"/>
      <c r="F405" s="506">
        <f t="shared" si="18"/>
        <v>0</v>
      </c>
      <c r="G405" s="507">
        <v>1</v>
      </c>
      <c r="H405" s="506">
        <f t="shared" si="18"/>
        <v>0</v>
      </c>
      <c r="I405" s="508">
        <v>1</v>
      </c>
      <c r="J405" s="506">
        <f t="shared" si="19"/>
        <v>0</v>
      </c>
      <c r="K405" s="505">
        <v>2</v>
      </c>
      <c r="L405" s="506">
        <f t="shared" si="20"/>
        <v>0</v>
      </c>
    </row>
    <row r="406" spans="1:12" s="500" customFormat="1" ht="25.5" customHeight="1">
      <c r="A406" s="501" t="s">
        <v>647</v>
      </c>
      <c r="B406" s="724" t="s">
        <v>1214</v>
      </c>
      <c r="C406" s="523" t="s">
        <v>29</v>
      </c>
      <c r="D406" s="504">
        <v>0</v>
      </c>
      <c r="E406" s="505"/>
      <c r="F406" s="506"/>
      <c r="G406" s="507"/>
      <c r="H406" s="506"/>
      <c r="I406" s="508"/>
      <c r="J406" s="506"/>
      <c r="K406" s="505">
        <v>2.8</v>
      </c>
      <c r="L406" s="506"/>
    </row>
    <row r="407" spans="1:12" s="500" customFormat="1" ht="25.5" customHeight="1">
      <c r="A407" s="501" t="s">
        <v>915</v>
      </c>
      <c r="B407" s="530" t="s">
        <v>916</v>
      </c>
      <c r="C407" s="523" t="s">
        <v>4</v>
      </c>
      <c r="D407" s="504"/>
      <c r="E407" s="505">
        <v>10</v>
      </c>
      <c r="F407" s="506">
        <f t="shared" si="18"/>
        <v>0</v>
      </c>
      <c r="G407" s="507">
        <v>5</v>
      </c>
      <c r="H407" s="506">
        <f t="shared" si="18"/>
        <v>0</v>
      </c>
      <c r="I407" s="508">
        <v>5</v>
      </c>
      <c r="J407" s="506">
        <f t="shared" si="19"/>
        <v>0</v>
      </c>
      <c r="K407" s="505"/>
      <c r="L407" s="506">
        <f t="shared" si="20"/>
        <v>0</v>
      </c>
    </row>
    <row r="408" spans="1:12" s="518" customFormat="1" ht="25.5" customHeight="1">
      <c r="A408" s="568"/>
      <c r="B408" s="568" t="s">
        <v>474</v>
      </c>
      <c r="C408" s="568"/>
      <c r="D408" s="569"/>
      <c r="E408" s="570">
        <f>SUM(E5:E407)</f>
        <v>30312.44</v>
      </c>
      <c r="F408" s="570">
        <f>SUM(F5:F407)</f>
        <v>17510406.979509093</v>
      </c>
      <c r="G408" s="570">
        <f>SUM(G5:G407)</f>
        <v>1327</v>
      </c>
      <c r="H408" s="570">
        <f>SUM(H5:H407)</f>
        <v>0</v>
      </c>
      <c r="I408" s="570">
        <f>SUM(I5:I407)</f>
        <v>1327</v>
      </c>
      <c r="J408" s="570">
        <f>SUM(J5:J407)</f>
        <v>0</v>
      </c>
      <c r="K408" s="570">
        <f>SUM(K5:K407)</f>
        <v>1392.8</v>
      </c>
      <c r="L408" s="570">
        <f>SUM(L5:L407)</f>
        <v>0</v>
      </c>
    </row>
    <row r="409" spans="1:12" ht="15.75" customHeight="1">
      <c r="F409" s="474"/>
      <c r="H409" s="474"/>
      <c r="J409" s="474"/>
      <c r="L409" s="474"/>
    </row>
    <row r="410" spans="1:12" ht="15.75" customHeight="1">
      <c r="F410" s="475">
        <f>F135+F268+F275+F296+F335+F343+F367+F391+F400+F408</f>
        <v>17510406.979509093</v>
      </c>
      <c r="G410" s="476"/>
      <c r="H410" s="475">
        <f>H135+H268+H275+H296+H335+H343+H367+H391+H400+H408</f>
        <v>0</v>
      </c>
      <c r="I410" s="476"/>
      <c r="J410" s="475">
        <f>J135+J268+J275+J296+J335+J343+J367+J391+J400+J408</f>
        <v>0</v>
      </c>
      <c r="K410" s="476"/>
      <c r="L410" s="475">
        <f>L135+L268+L275+L296+L335+L343+L367+L391+L400+L408</f>
        <v>0</v>
      </c>
    </row>
    <row r="411" spans="1:12" ht="15.75" customHeight="1">
      <c r="B411" s="547" t="s">
        <v>841</v>
      </c>
      <c r="C411" s="548"/>
      <c r="D411" s="549"/>
      <c r="E411" s="550"/>
      <c r="F411" s="551" t="s">
        <v>378</v>
      </c>
      <c r="G411" s="552"/>
      <c r="H411" s="553" t="s">
        <v>379</v>
      </c>
      <c r="I411" s="554"/>
      <c r="J411" s="555" t="s">
        <v>470</v>
      </c>
      <c r="K411" s="556"/>
      <c r="L411" s="551" t="s">
        <v>471</v>
      </c>
    </row>
    <row r="412" spans="1:12" ht="15.75" customHeight="1">
      <c r="B412" s="557" t="s">
        <v>831</v>
      </c>
      <c r="C412" s="548"/>
      <c r="D412" s="549"/>
      <c r="E412" s="550"/>
      <c r="F412" s="558">
        <f>F135</f>
        <v>0</v>
      </c>
      <c r="G412" s="559"/>
      <c r="H412" s="558">
        <f>H135</f>
        <v>0</v>
      </c>
      <c r="I412" s="559"/>
      <c r="J412" s="558">
        <f>J135</f>
        <v>0</v>
      </c>
      <c r="K412" s="560"/>
      <c r="L412" s="558">
        <f>F412+H412-J412</f>
        <v>0</v>
      </c>
    </row>
    <row r="413" spans="1:12" ht="15.75" customHeight="1">
      <c r="B413" s="557" t="s">
        <v>832</v>
      </c>
      <c r="C413" s="548"/>
      <c r="D413" s="549"/>
      <c r="E413" s="550"/>
      <c r="F413" s="558">
        <f>F268</f>
        <v>0</v>
      </c>
      <c r="G413" s="559"/>
      <c r="H413" s="558">
        <f>H268</f>
        <v>0</v>
      </c>
      <c r="I413" s="559"/>
      <c r="J413" s="558">
        <f>J268</f>
        <v>0</v>
      </c>
      <c r="K413" s="560"/>
      <c r="L413" s="558">
        <f>F413+H413-J413</f>
        <v>0</v>
      </c>
    </row>
    <row r="414" spans="1:12" ht="15.75" customHeight="1">
      <c r="B414" s="557" t="s">
        <v>833</v>
      </c>
      <c r="C414" s="548"/>
      <c r="D414" s="549"/>
      <c r="E414" s="550"/>
      <c r="F414" s="558">
        <f>F275</f>
        <v>0</v>
      </c>
      <c r="G414" s="559"/>
      <c r="H414" s="558">
        <f>H275</f>
        <v>0</v>
      </c>
      <c r="I414" s="559"/>
      <c r="J414" s="558">
        <f>J275</f>
        <v>0</v>
      </c>
      <c r="K414" s="560"/>
      <c r="L414" s="558">
        <f t="shared" ref="L414:L422" si="21">F414+H414-J414</f>
        <v>0</v>
      </c>
    </row>
    <row r="415" spans="1:12" ht="15.75" customHeight="1">
      <c r="B415" s="557" t="s">
        <v>834</v>
      </c>
      <c r="C415" s="548"/>
      <c r="D415" s="549"/>
      <c r="E415" s="550"/>
      <c r="F415" s="558">
        <f>F296</f>
        <v>0</v>
      </c>
      <c r="G415" s="559"/>
      <c r="H415" s="558">
        <f>H296</f>
        <v>0</v>
      </c>
      <c r="I415" s="559"/>
      <c r="J415" s="558">
        <f>J296</f>
        <v>0</v>
      </c>
      <c r="K415" s="560"/>
      <c r="L415" s="558">
        <f t="shared" si="21"/>
        <v>0</v>
      </c>
    </row>
    <row r="416" spans="1:12" ht="15.75" customHeight="1">
      <c r="B416" s="557" t="s">
        <v>835</v>
      </c>
      <c r="C416" s="548"/>
      <c r="D416" s="549"/>
      <c r="E416" s="550"/>
      <c r="F416" s="558">
        <f>F335</f>
        <v>0</v>
      </c>
      <c r="G416" s="559"/>
      <c r="H416" s="558">
        <f>H335</f>
        <v>0</v>
      </c>
      <c r="I416" s="559"/>
      <c r="J416" s="558">
        <f>J335</f>
        <v>0</v>
      </c>
      <c r="K416" s="560"/>
      <c r="L416" s="558">
        <f t="shared" si="21"/>
        <v>0</v>
      </c>
    </row>
    <row r="417" spans="2:12" ht="15.75" customHeight="1">
      <c r="B417" s="557" t="s">
        <v>836</v>
      </c>
      <c r="C417" s="548"/>
      <c r="D417" s="549"/>
      <c r="E417" s="550"/>
      <c r="F417" s="558">
        <f>F343</f>
        <v>0</v>
      </c>
      <c r="G417" s="559"/>
      <c r="H417" s="558">
        <f>H343</f>
        <v>0</v>
      </c>
      <c r="I417" s="559"/>
      <c r="J417" s="558">
        <f>J343</f>
        <v>0</v>
      </c>
      <c r="K417" s="560"/>
      <c r="L417" s="558">
        <f t="shared" si="21"/>
        <v>0</v>
      </c>
    </row>
    <row r="418" spans="2:12" ht="15.75" customHeight="1">
      <c r="B418" s="557" t="s">
        <v>837</v>
      </c>
      <c r="C418" s="548"/>
      <c r="D418" s="549"/>
      <c r="E418" s="550"/>
      <c r="F418" s="558">
        <f>F367</f>
        <v>0</v>
      </c>
      <c r="G418" s="559"/>
      <c r="H418" s="558">
        <f>H367</f>
        <v>0</v>
      </c>
      <c r="I418" s="559"/>
      <c r="J418" s="558">
        <f>J367</f>
        <v>0</v>
      </c>
      <c r="K418" s="560"/>
      <c r="L418" s="558">
        <f t="shared" si="21"/>
        <v>0</v>
      </c>
    </row>
    <row r="419" spans="2:12" ht="15.75" customHeight="1">
      <c r="B419" s="557" t="s">
        <v>838</v>
      </c>
      <c r="C419" s="548"/>
      <c r="D419" s="549"/>
      <c r="E419" s="550"/>
      <c r="F419" s="558">
        <f>F391</f>
        <v>0</v>
      </c>
      <c r="G419" s="559"/>
      <c r="H419" s="558">
        <f>H391</f>
        <v>0</v>
      </c>
      <c r="I419" s="559"/>
      <c r="J419" s="558">
        <f>J391</f>
        <v>0</v>
      </c>
      <c r="K419" s="560"/>
      <c r="L419" s="558">
        <f t="shared" si="21"/>
        <v>0</v>
      </c>
    </row>
    <row r="420" spans="2:12" ht="15.75" customHeight="1">
      <c r="B420" s="557" t="s">
        <v>839</v>
      </c>
      <c r="C420" s="548"/>
      <c r="D420" s="549"/>
      <c r="E420" s="550"/>
      <c r="F420" s="558">
        <f>F400</f>
        <v>0</v>
      </c>
      <c r="G420" s="559"/>
      <c r="H420" s="558">
        <f>H400</f>
        <v>0</v>
      </c>
      <c r="I420" s="559"/>
      <c r="J420" s="558">
        <f>J400</f>
        <v>0</v>
      </c>
      <c r="K420" s="560"/>
      <c r="L420" s="558">
        <f t="shared" si="21"/>
        <v>0</v>
      </c>
    </row>
    <row r="421" spans="2:12" ht="15.75" customHeight="1">
      <c r="B421" s="557" t="s">
        <v>840</v>
      </c>
      <c r="C421" s="548"/>
      <c r="D421" s="549"/>
      <c r="E421" s="550"/>
      <c r="F421" s="558">
        <f>F408</f>
        <v>17510406.979509093</v>
      </c>
      <c r="G421" s="559"/>
      <c r="H421" s="558">
        <f>H408</f>
        <v>0</v>
      </c>
      <c r="I421" s="559"/>
      <c r="J421" s="558">
        <f>J408</f>
        <v>0</v>
      </c>
      <c r="K421" s="560"/>
      <c r="L421" s="558">
        <f t="shared" si="21"/>
        <v>17510406.979509093</v>
      </c>
    </row>
    <row r="422" spans="2:12" ht="15.75" customHeight="1">
      <c r="B422" s="547" t="s">
        <v>584</v>
      </c>
      <c r="C422" s="548"/>
      <c r="D422" s="549"/>
      <c r="E422" s="550"/>
      <c r="F422" s="561">
        <f>SUM(F412:F421)</f>
        <v>17510406.979509093</v>
      </c>
      <c r="G422" s="562"/>
      <c r="H422" s="561">
        <f>SUM(H412:H421)</f>
        <v>0</v>
      </c>
      <c r="I422" s="563"/>
      <c r="J422" s="564">
        <f>SUM(J412:J421)</f>
        <v>0</v>
      </c>
      <c r="K422" s="559"/>
      <c r="L422" s="561">
        <f t="shared" si="21"/>
        <v>17510406.979509093</v>
      </c>
    </row>
    <row r="424" spans="2:12" ht="15.75" customHeight="1">
      <c r="H424" s="566">
        <f>BKE!I515-'kho hang tuan'!H422</f>
        <v>117021217.30999999</v>
      </c>
    </row>
  </sheetData>
  <autoFilter ref="H1:H409"/>
  <mergeCells count="8">
    <mergeCell ref="I2:J2"/>
    <mergeCell ref="K2:L2"/>
    <mergeCell ref="A2:A3"/>
    <mergeCell ref="B2:B3"/>
    <mergeCell ref="C2:C3"/>
    <mergeCell ref="D2:D3"/>
    <mergeCell ref="E2:F2"/>
    <mergeCell ref="G2:H2"/>
  </mergeCells>
  <conditionalFormatting sqref="B162 B176 B186 B196 B14 B24 B34 B40 B50">
    <cfRule type="expression" dxfId="1041" priority="54" stopIfTrue="1">
      <formula>AND(COUNTIF(#REF!, B14)&gt;1,NOT(ISBLANK(B14)))</formula>
    </cfRule>
  </conditionalFormatting>
  <conditionalFormatting sqref="B191 B27 B43:B45 B204:B205">
    <cfRule type="expression" dxfId="1040" priority="55" stopIfTrue="1">
      <formula>AND(COUNTIF(#REF!, B27)+COUNTIF($B$55:$B$56, B27)+COUNTIF($B$39:$B$39, B27)+COUNTIF(#REF!, B27)+COUNTIF(#REF!, B27)&gt;1,NOT(ISBLANK(B27)))</formula>
    </cfRule>
  </conditionalFormatting>
  <conditionalFormatting sqref="B192 B164:B170 B194:B195 B173:B175 B198 B210:B213 B42 B28:B32 B37:B39 B15:B23 B178:B184 B200:B203">
    <cfRule type="expression" dxfId="1039" priority="56" stopIfTrue="1">
      <formula>AND(COUNTIF(#REF!, B15)+COUNTIF($B$54:$B$54, B15)+COUNTIF($B$27:$B$34, B15)+COUNTIF($B$37:$B$37, B15)+COUNTIF(#REF!, B15)+COUNTIF(#REF!, B15)&gt;1,NOT(ISBLANK(B15)))</formula>
    </cfRule>
  </conditionalFormatting>
  <conditionalFormatting sqref="B204 B43">
    <cfRule type="expression" dxfId="1038" priority="57" stopIfTrue="1">
      <formula>AND(COUNTIF(#REF!, B43)&gt;1,NOT(ISBLANK(B43)))</formula>
    </cfRule>
  </conditionalFormatting>
  <conditionalFormatting sqref="B204 B197 B191 B43 B41 B27">
    <cfRule type="expression" dxfId="1037" priority="58" stopIfTrue="1">
      <formula>AND(COUNTIF($B$55:$B$55, B27)+COUNTIF($B$39:$B$39, B27)+COUNTIF($B$53:$B$53, B27)+COUNTIF(#REF!, B27)+COUNTIF(#REF!, B27)&gt;1,NOT(ISBLANK(B27)))</formula>
    </cfRule>
  </conditionalFormatting>
  <conditionalFormatting sqref="B204 B43 B27">
    <cfRule type="expression" dxfId="1036" priority="59" stopIfTrue="1">
      <formula>AND(COUNTIF(#REF!, B27)+COUNTIF(#REF!, B27)&gt;1,NOT(ISBLANK(B27)))</formula>
    </cfRule>
  </conditionalFormatting>
  <conditionalFormatting sqref="B177 B193 B25:B26 B185:B190 B33:B36">
    <cfRule type="expression" dxfId="1035" priority="60" stopIfTrue="1">
      <formula>AND(COUNTIF(#REF!, B25)+COUNTIF($B$46:$B$49, B25)+COUNTIF($B$35:$B$36, B25)+COUNTIF($B$40:$B$45, B25)&gt;1,NOT(ISBLANK(B25)))</formula>
    </cfRule>
  </conditionalFormatting>
  <conditionalFormatting sqref="B197 B41">
    <cfRule type="expression" dxfId="1034" priority="61" stopIfTrue="1">
      <formula>AND(COUNTIF($B$53:$B$53, B41)&gt;1,NOT(ISBLANK(B41)))</formula>
    </cfRule>
  </conditionalFormatting>
  <conditionalFormatting sqref="B171:B172">
    <cfRule type="expression" dxfId="1033" priority="62" stopIfTrue="1">
      <formula>AND(COUNTIF(#REF!, B171)+COUNTIF($B$55:$B$55, B171)+COUNTIF($B$29:$B$36, B171)+COUNTIF($B$39:$B$39, B171)+COUNTIF($B$51:$B$51, B171)+COUNTIF($B$41:$B$41, B171)&gt;1,NOT(ISBLANK(B171)))</formula>
    </cfRule>
  </conditionalFormatting>
  <conditionalFormatting sqref="B208 B47:B48 B44:B45 B205:B206">
    <cfRule type="expression" dxfId="1032" priority="63" stopIfTrue="1">
      <formula>AND(COUNTIF(#REF!, B44)+COUNTIF($B$55:$B$56, B44)+COUNTIF($B$39:$B$39, B44)+COUNTIF($B$63:$B$63, B44)+COUNTIF(#REF!, B44)&gt;1,NOT(ISBLANK(B44)))</formula>
    </cfRule>
  </conditionalFormatting>
  <conditionalFormatting sqref="B207 B46">
    <cfRule type="expression" dxfId="1031" priority="64" stopIfTrue="1">
      <formula>AND(COUNTIF($B$64:$B$64, B46)&gt;1,NOT(ISBLANK(B46)))</formula>
    </cfRule>
  </conditionalFormatting>
  <conditionalFormatting sqref="B214 B51">
    <cfRule type="expression" dxfId="1030" priority="65" stopIfTrue="1">
      <formula>AND(COUNTIF(#REF!, B51)&gt;1,NOT(ISBLANK(B51)))</formula>
    </cfRule>
  </conditionalFormatting>
  <conditionalFormatting sqref="B214 B177 B193 B51 B25:B26 B185:B190 B33:B36">
    <cfRule type="expression" dxfId="1029" priority="66" stopIfTrue="1">
      <formula>AND(COUNTIF(#REF!, B25)+COUNTIF(#REF!, B25)+COUNTIF($B$35:$B$36, B25)+COUNTIF($B$46:$B$49, B25)+COUNTIF($B$40:$B$45, B25)&gt;1,NOT(ISBLANK(B25)))</formula>
    </cfRule>
  </conditionalFormatting>
  <conditionalFormatting sqref="B197 B177 B193 B41 B25:B26 B185:B191 B33:B36">
    <cfRule type="expression" dxfId="1028" priority="67" stopIfTrue="1">
      <formula>AND(COUNTIF(#REF!, B25)+COUNTIF($B$35:$B$36, B25)+COUNTIF($B$46:$B$49, B25)+COUNTIF($B$40:$B$45, B25)+COUNTIF(#REF!, B25)+COUNTIF($B$53:$B$53, B25)&gt;1,NOT(ISBLANK(B25)))</formula>
    </cfRule>
  </conditionalFormatting>
  <conditionalFormatting sqref="B222:B225 B215:B219 B206 B52:B53 B47:B49 B208:B213">
    <cfRule type="expression" dxfId="1027" priority="68" stopIfTrue="1">
      <formula>AND(COUNTIF(#REF!, B47)+COUNTIF($B$63:$B$63, B47)+COUNTIF($B$69:$B$70, B47)+COUNTIF($B$65:$B$68, B47)&gt;1,NOT(ISBLANK(B47)))</formula>
    </cfRule>
  </conditionalFormatting>
  <conditionalFormatting sqref="B222:B225 B215:B219 B196 B52:B53 B49:B50 B40 B209:B213">
    <cfRule type="expression" dxfId="1026" priority="69" stopIfTrue="1">
      <formula>AND(COUNTIF(#REF!, B40)+COUNTIF($B$51:$B$51, B40)+COUNTIF($B$62:$B$62, B40)+COUNTIF($B$65:$B$68, B40)+COUNTIF($B$69:$B$70, B40)&gt;1,NOT(ISBLANK(B40)))</formula>
    </cfRule>
  </conditionalFormatting>
  <conditionalFormatting sqref="B226:B229 B55:B60 B310">
    <cfRule type="expression" dxfId="1025" priority="70" stopIfTrue="1">
      <formula>AND(COUNTIF($B$71:$B$73, B55)&gt;1,NOT(ISBLANK(B55)))</formula>
    </cfRule>
  </conditionalFormatting>
  <conditionalFormatting sqref="B251:B252 B198 B210:B213 B270:B271 B215:B237 B200:B203 B239:B249">
    <cfRule type="expression" dxfId="1024" priority="53" stopIfTrue="1">
      <formula>AND(COUNTIF($B$42:$B$42, B198)+COUNTIF(#REF!, B198)+COUNTIF(#REF!, B198)&gt;1,NOT(ISBLANK(B198)))</formula>
    </cfRule>
  </conditionalFormatting>
  <conditionalFormatting sqref="B155">
    <cfRule type="expression" dxfId="1023" priority="52" stopIfTrue="1">
      <formula>AND(COUNTIF(#REF!, B155)&gt;1,NOT(ISBLANK(B155)))</formula>
    </cfRule>
  </conditionalFormatting>
  <conditionalFormatting sqref="B154">
    <cfRule type="expression" dxfId="1022" priority="51" stopIfTrue="1">
      <formula>AND(COUNTIF(#REF!, B154)&gt;1,NOT(ISBLANK(B154)))</formula>
    </cfRule>
  </conditionalFormatting>
  <conditionalFormatting sqref="B138:B139">
    <cfRule type="expression" dxfId="1021" priority="50" stopIfTrue="1">
      <formula>AND(COUNTIF(#REF!, B138)&gt;1,NOT(ISBLANK(B138)))</formula>
    </cfRule>
  </conditionalFormatting>
  <conditionalFormatting sqref="B172">
    <cfRule type="expression" dxfId="1020" priority="49" stopIfTrue="1">
      <formula>AND(COUNTIF(#REF!, B172)&gt;1,NOT(ISBLANK(B172)))</formula>
    </cfRule>
  </conditionalFormatting>
  <conditionalFormatting sqref="B137">
    <cfRule type="expression" dxfId="1019" priority="48" stopIfTrue="1">
      <formula>AND(COUNTIF($B$5:$B$6, B137)&gt;1,NOT(ISBLANK(B137)))</formula>
    </cfRule>
  </conditionalFormatting>
  <conditionalFormatting sqref="B174">
    <cfRule type="expression" dxfId="1018" priority="47" stopIfTrue="1">
      <formula>AND(COUNTIF(#REF!, B174)&gt;1,NOT(ISBLANK(B174)))</formula>
    </cfRule>
  </conditionalFormatting>
  <conditionalFormatting sqref="B177">
    <cfRule type="expression" dxfId="1017" priority="46" stopIfTrue="1">
      <formula>AND(COUNTIF($B$25:$B$27, B177)&gt;1,NOT(ISBLANK(B177)))</formula>
    </cfRule>
  </conditionalFormatting>
  <conditionalFormatting sqref="B173:B177 B150">
    <cfRule type="expression" dxfId="1016" priority="45" stopIfTrue="1">
      <formula>AND(COUNTIF($B$22:$B$28, B150)+COUNTIF(#REF!, B150)&gt;1,NOT(ISBLANK(B150)))</formula>
    </cfRule>
  </conditionalFormatting>
  <conditionalFormatting sqref="B173:B177">
    <cfRule type="expression" dxfId="1015" priority="44" stopIfTrue="1">
      <formula>AND(COUNTIF($B$22:$B$28, B173)&gt;1,NOT(ISBLANK(B173)))</formula>
    </cfRule>
  </conditionalFormatting>
  <conditionalFormatting sqref="B251:B252 B198 B210:B213 B270:B271 B215:B237 B200:B203 B239:B249">
    <cfRule type="expression" dxfId="1014" priority="43" stopIfTrue="1">
      <formula>AND(COUNTIF(#REF!, B198)+COUNTIF($B$42:$B$42, B198)+COUNTIF(#REF!, B198)+COUNTIF(#REF!, B198)+COUNTIF(#REF!, B198)+COUNTIF(#REF!, B198)+COUNTIF(#REF!, B198)+COUNTIF(#REF!, B198)&gt;1,NOT(ISBLANK(B198)))</formula>
    </cfRule>
  </conditionalFormatting>
  <conditionalFormatting sqref="B180:B183">
    <cfRule type="expression" dxfId="1013" priority="42" stopIfTrue="1">
      <formula>AND(COUNTIF(#REF!, B180)+COUNTIF($B$29:$B$29, B180)+COUNTIF(#REF!, B180)&gt;1,NOT(ISBLANK(B180)))</formula>
    </cfRule>
  </conditionalFormatting>
  <conditionalFormatting sqref="B175:B192">
    <cfRule type="expression" dxfId="1012" priority="41" stopIfTrue="1">
      <formula>AND(COUNTIF(#REF!, B175)+COUNTIF($B$23:$B$32, B175)&gt;1,NOT(ISBLANK(B175)))</formula>
    </cfRule>
  </conditionalFormatting>
  <conditionalFormatting sqref="B184:B192">
    <cfRule type="expression" dxfId="1011" priority="40" stopIfTrue="1">
      <formula>AND(COUNTIF($B$32:$B$32, B184)+COUNTIF(#REF!, B184)&gt;1,NOT(ISBLANK(B184)))</formula>
    </cfRule>
  </conditionalFormatting>
  <conditionalFormatting sqref="B140:B153 B155:B162 B164:B171">
    <cfRule type="expression" dxfId="1010" priority="39" stopIfTrue="1">
      <formula>AND(COUNTIF($B$14:$B$21, B140)+COUNTIF(#REF!, B140)+COUNTIF($B$7:$B$13, B140)+COUNTIF(#REF!, B140)&gt;1,NOT(ISBLANK(B140)))</formula>
    </cfRule>
  </conditionalFormatting>
  <conditionalFormatting sqref="B151:B154 B140:B149 B156:B162 B164:B172">
    <cfRule type="expression" dxfId="1009" priority="38" stopIfTrue="1">
      <formula>AND(COUNTIF($B$14:$B$21, B140)+COUNTIF(#REF!, B140)+COUNTIF($B$7:$B$12, B140)+COUNTIF($B$13:$B$13, B140)&gt;1,NOT(ISBLANK(B140)))</formula>
    </cfRule>
  </conditionalFormatting>
  <conditionalFormatting sqref="B179">
    <cfRule type="expression" dxfId="1008" priority="37" stopIfTrue="1">
      <formula>AND(COUNTIF(#REF!, B179)&gt;1,NOT(ISBLANK(B179)))</formula>
    </cfRule>
  </conditionalFormatting>
  <conditionalFormatting sqref="B173:B197">
    <cfRule type="expression" dxfId="1007" priority="36" stopIfTrue="1">
      <formula>AND(COUNTIF(#REF!, B173)+COUNTIF($B$22:$B$32, B173)&gt;1,NOT(ISBLANK(B173)))</formula>
    </cfRule>
  </conditionalFormatting>
  <conditionalFormatting sqref="B369 B389">
    <cfRule type="expression" dxfId="1006" priority="35" stopIfTrue="1">
      <formula>AND(COUNTIF($B$347:$B$347, B369)&gt;1,NOT(ISBLANK(B369)))</formula>
    </cfRule>
  </conditionalFormatting>
  <conditionalFormatting sqref="B358">
    <cfRule type="expression" dxfId="1005" priority="34" stopIfTrue="1">
      <formula>AND(COUNTIF($B$336:$B$336, B358)&gt;1,NOT(ISBLANK(B358)))</formula>
    </cfRule>
  </conditionalFormatting>
  <conditionalFormatting sqref="B378">
    <cfRule type="expression" dxfId="1004" priority="33" stopIfTrue="1">
      <formula>AND(COUNTIF($B$346:$B$346, B378)&gt;1,NOT(ISBLANK(B378)))</formula>
    </cfRule>
  </conditionalFormatting>
  <conditionalFormatting sqref="B372 B376 B369 B378 B387 B389">
    <cfRule type="expression" dxfId="1003" priority="32" stopIfTrue="1">
      <formula>AND(COUNTIF($B$343:$B$343, B369)&gt;1,NOT(ISBLANK(B369)))</formula>
    </cfRule>
  </conditionalFormatting>
  <conditionalFormatting sqref="B372 B376 B369 B378 B387 B389">
    <cfRule type="expression" dxfId="1002" priority="31" stopIfTrue="1">
      <formula>AND(COUNTIF($B$343:$B$346, B369)&gt;1,NOT(ISBLANK(B369)))</formula>
    </cfRule>
  </conditionalFormatting>
  <conditionalFormatting sqref="B337:B342">
    <cfRule type="expression" dxfId="1001" priority="30" stopIfTrue="1">
      <formula>AND(COUNTIF($B$246:$B$246, B337)&gt;1,NOT(ISBLANK(B337)))</formula>
    </cfRule>
  </conditionalFormatting>
  <conditionalFormatting sqref="B361">
    <cfRule type="expression" dxfId="1000" priority="29" stopIfTrue="1">
      <formula>AND(COUNTIF(#REF!, B361)&gt;1,NOT(ISBLANK(B361)))</formula>
    </cfRule>
  </conditionalFormatting>
  <conditionalFormatting sqref="B359:B360 B345:B357">
    <cfRule type="expression" dxfId="999" priority="28" stopIfTrue="1">
      <formula>AND(COUNTIF($B$250:$B$266, B345)+COUNTIF($B$267:$B$335, B345)&gt;1,NOT(ISBLANK(B345)))</formula>
    </cfRule>
  </conditionalFormatting>
  <conditionalFormatting sqref="B345:B360">
    <cfRule type="expression" dxfId="998" priority="27" stopIfTrue="1">
      <formula>AND(COUNTIF($B$250:$B$266, B345)+COUNTIF($B$267:$B$336, B345)&gt;1,NOT(ISBLANK(B345)))</formula>
    </cfRule>
  </conditionalFormatting>
  <conditionalFormatting sqref="B358">
    <cfRule type="expression" dxfId="997" priority="26" stopIfTrue="1">
      <formula>AND(COUNTIF($B$335:$B$336, B358)&gt;1,NOT(ISBLANK(B358)))</formula>
    </cfRule>
  </conditionalFormatting>
  <conditionalFormatting sqref="B366">
    <cfRule type="expression" dxfId="996" priority="25" stopIfTrue="1">
      <formula>AND(COUNTIF(#REF!, B366)&gt;1,NOT(ISBLANK(B366)))</formula>
    </cfRule>
  </conditionalFormatting>
  <conditionalFormatting sqref="B366 B357">
    <cfRule type="expression" dxfId="995" priority="24" stopIfTrue="1">
      <formula>AND(COUNTIF($B$276:$B$335, B357)+COUNTIF(#REF!, B357)&gt;1,NOT(ISBLANK(B357)))</formula>
    </cfRule>
  </conditionalFormatting>
  <conditionalFormatting sqref="B362">
    <cfRule type="expression" dxfId="994" priority="23" stopIfTrue="1">
      <formula>AND(COUNTIF(#REF!, B362)&gt;1,NOT(ISBLANK(B362)))</formula>
    </cfRule>
  </conditionalFormatting>
  <conditionalFormatting sqref="B342">
    <cfRule type="expression" dxfId="993" priority="22" stopIfTrue="1">
      <formula>AND(COUNTIF($B$171:$B$171, B342)&gt;1,NOT(ISBLANK(B342)))</formula>
    </cfRule>
  </conditionalFormatting>
  <conditionalFormatting sqref="B338:B341">
    <cfRule type="expression" dxfId="992" priority="21" stopIfTrue="1">
      <formula>AND(COUNTIF($B$155:$B$167, B338)+COUNTIF($B$136:$B$136, B338)+COUNTIF($B$169:$B$170, B338)&gt;1,NOT(ISBLANK(B338)))</formula>
    </cfRule>
  </conditionalFormatting>
  <conditionalFormatting sqref="B337">
    <cfRule type="expression" dxfId="991" priority="20" stopIfTrue="1">
      <formula>AND(COUNTIF($B$155:$B$168, B337)+COUNTIF($B$136:$B$137, B337)&gt;1,NOT(ISBLANK(B337)))</formula>
    </cfRule>
  </conditionalFormatting>
  <conditionalFormatting sqref="B337">
    <cfRule type="expression" dxfId="990" priority="19" stopIfTrue="1">
      <formula>AND(COUNTIF($B$168:$B$168, B337)&gt;1,NOT(ISBLANK(B337)))</formula>
    </cfRule>
  </conditionalFormatting>
  <conditionalFormatting sqref="B402:B406 B393:B395">
    <cfRule type="expression" dxfId="989" priority="16" stopIfTrue="1">
      <formula>AND(COUNTIF($B$108:$B$112, B393)+COUNTIF($B$94:$B$96, B393)&gt;1,NOT(ISBLANK(B393)))</formula>
    </cfRule>
  </conditionalFormatting>
  <conditionalFormatting sqref="B392">
    <cfRule type="expression" dxfId="988" priority="15" stopIfTrue="1">
      <formula>AND(COUNTIF($B$106:$B$107, B392)&gt;1,NOT(ISBLANK(B392)))</formula>
    </cfRule>
  </conditionalFormatting>
  <conditionalFormatting sqref="B393:B395">
    <cfRule type="expression" dxfId="987" priority="14" stopIfTrue="1">
      <formula>AND(COUNTIF($B$108:$B$112, B393)&gt;1,NOT(ISBLANK(B393)))</formula>
    </cfRule>
  </conditionalFormatting>
  <conditionalFormatting sqref="B387">
    <cfRule type="expression" dxfId="986" priority="71" stopIfTrue="1">
      <formula>AND(COUNTIF($B$348:$B$348, B387)&gt;1,NOT(ISBLANK(B387)))</formula>
    </cfRule>
  </conditionalFormatting>
  <conditionalFormatting sqref="B369 B389 B372 B387">
    <cfRule type="expression" dxfId="985" priority="72" stopIfTrue="1">
      <formula>AND(COUNTIF($B$347:$B$349, B369)&gt;1,NOT(ISBLANK(B369)))</formula>
    </cfRule>
  </conditionalFormatting>
  <conditionalFormatting sqref="B372 B376 B369 B378 B387 B389">
    <cfRule type="expression" dxfId="984" priority="73" stopIfTrue="1">
      <formula>AND(COUNTIF($B$343:$B$349, B369)&gt;1,NOT(ISBLANK(B369)))</formula>
    </cfRule>
  </conditionalFormatting>
  <conditionalFormatting sqref="B369:B390">
    <cfRule type="expression" dxfId="983" priority="74" stopIfTrue="1">
      <formula>AND(COUNTIF($B$250:$B$349, B369)&gt;1,NOT(ISBLANK(B369)))</formula>
    </cfRule>
  </conditionalFormatting>
  <conditionalFormatting sqref="B372">
    <cfRule type="expression" dxfId="982" priority="75" stopIfTrue="1">
      <formula>AND(COUNTIF($B$350:$B$350, B372)+COUNTIF($B$349:$B$349, B372)&gt;1,NOT(ISBLANK(B372)))</formula>
    </cfRule>
  </conditionalFormatting>
  <conditionalFormatting sqref="B369 B389">
    <cfRule type="expression" dxfId="981" priority="76" stopIfTrue="1">
      <formula>AND(COUNTIF($B$347:$B$356, B369)&gt;1,NOT(ISBLANK(B369)))</formula>
    </cfRule>
  </conditionalFormatting>
  <conditionalFormatting sqref="B389 B369 B378">
    <cfRule type="expression" dxfId="980" priority="77" stopIfTrue="1">
      <formula>AND(COUNTIF($B$346:$B$356, B369)&gt;1,NOT(ISBLANK(B369)))</formula>
    </cfRule>
  </conditionalFormatting>
  <conditionalFormatting sqref="B372 B376 B369 B378 B387 B389">
    <cfRule type="expression" dxfId="979" priority="78" stopIfTrue="1">
      <formula>AND(COUNTIF($B$343:$B$356, B369)&gt;1,NOT(ISBLANK(B369)))</formula>
    </cfRule>
  </conditionalFormatting>
  <conditionalFormatting sqref="B369:B390">
    <cfRule type="expression" dxfId="978" priority="79" stopIfTrue="1">
      <formula>AND(COUNTIF($B$250:$B$356, B369)&gt;1,NOT(ISBLANK(B369)))</formula>
    </cfRule>
  </conditionalFormatting>
  <conditionalFormatting sqref="B401">
    <cfRule type="expression" dxfId="977" priority="12" stopIfTrue="1">
      <formula>AND(COUNTIF($B$106:$B$107, B401)&gt;1,NOT(ISBLANK(B401)))</formula>
    </cfRule>
  </conditionalFormatting>
  <conditionalFormatting sqref="B402:B406">
    <cfRule type="expression" dxfId="976" priority="11" stopIfTrue="1">
      <formula>AND(COUNTIF($B$108:$B$112, B402)&gt;1,NOT(ISBLANK(B402)))</formula>
    </cfRule>
  </conditionalFormatting>
  <conditionalFormatting sqref="B311:B324 B326:B327">
    <cfRule type="expression" dxfId="975" priority="80" stopIfTrue="1">
      <formula>AND(COUNTIF($B$151:$B$151, B311)+COUNTIF($B$5:$B$11, B311)+COUNTIF($B$13:$B$13, B311)&gt;1,NOT(ISBLANK(B311)))</formula>
    </cfRule>
  </conditionalFormatting>
  <conditionalFormatting sqref="B311:B324 B326:B327">
    <cfRule type="expression" dxfId="974" priority="81" stopIfTrue="1">
      <formula>AND(COUNTIF($B$251:$B$251, B311)+COUNTIF($B$151:$B$151, B311)+COUNTIF($B$23:$B$23, B311)+COUNTIF($B$13:$B$13, B311)+COUNTIF($B$5:$B$11, B311)+COUNTIF($B$25:$B$31, B311)+COUNTIF($B$33:$B$34, B311)+COUNTIF(#REF!, B311)&gt;1,NOT(ISBLANK(B311)))</formula>
    </cfRule>
  </conditionalFormatting>
  <conditionalFormatting sqref="B328:B333">
    <cfRule type="expression" dxfId="973" priority="9" stopIfTrue="1">
      <formula>AND(COUNTIF($B$151:$B$151, B328)+COUNTIF($B$5:$B$11, B328)+COUNTIF($B$13:$B$13, B328)&gt;1,NOT(ISBLANK(B328)))</formula>
    </cfRule>
  </conditionalFormatting>
  <conditionalFormatting sqref="B328:B333">
    <cfRule type="expression" dxfId="972" priority="10" stopIfTrue="1">
      <formula>AND(COUNTIF($B$251:$B$251, B328)+COUNTIF($B$151:$B$151, B328)+COUNTIF($B$23:$B$23, B328)+COUNTIF($B$13:$B$13, B328)+COUNTIF($B$5:$B$11, B328)+COUNTIF($B$25:$B$31, B328)+COUNTIF($B$33:$B$34, B328)+COUNTIF(#REF!, B328)&gt;1,NOT(ISBLANK(B328)))</formula>
    </cfRule>
  </conditionalFormatting>
  <conditionalFormatting sqref="B325">
    <cfRule type="expression" dxfId="971" priority="7" stopIfTrue="1">
      <formula>AND(COUNTIF($B$151:$B$151, B325)+COUNTIF($B$5:$B$11, B325)+COUNTIF($B$13:$B$13, B325)&gt;1,NOT(ISBLANK(B325)))</formula>
    </cfRule>
  </conditionalFormatting>
  <conditionalFormatting sqref="B325">
    <cfRule type="expression" dxfId="970" priority="8" stopIfTrue="1">
      <formula>AND(COUNTIF($B$251:$B$251, B325)+COUNTIF($B$151:$B$151, B325)+COUNTIF($B$23:$B$23, B325)+COUNTIF($B$13:$B$13, B325)+COUNTIF($B$5:$B$11, B325)+COUNTIF($B$25:$B$31, B325)+COUNTIF($B$33:$B$34, B325)+COUNTIF(#REF!, B325)&gt;1,NOT(ISBLANK(B325)))</formula>
    </cfRule>
  </conditionalFormatting>
  <conditionalFormatting sqref="B363">
    <cfRule type="expression" dxfId="969" priority="6" stopIfTrue="1">
      <formula>AND(COUNTIF(#REF!, B363)&gt;1,NOT(ISBLANK(B363)))</formula>
    </cfRule>
  </conditionalFormatting>
  <conditionalFormatting sqref="B364">
    <cfRule type="expression" dxfId="968" priority="5" stopIfTrue="1">
      <formula>AND(COUNTIF(#REF!, B364)&gt;1,NOT(ISBLANK(B364)))</formula>
    </cfRule>
  </conditionalFormatting>
  <pageMargins left="0.4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05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K7" sqref="K7"/>
    </sheetView>
  </sheetViews>
  <sheetFormatPr defaultColWidth="9.140625" defaultRowHeight="15.75" customHeight="1"/>
  <cols>
    <col min="1" max="1" width="10.42578125" style="4" customWidth="1"/>
    <col min="2" max="2" width="22.5703125" style="4" customWidth="1"/>
    <col min="3" max="3" width="6" style="10" customWidth="1"/>
    <col min="4" max="4" width="13" style="19" customWidth="1"/>
    <col min="5" max="5" width="9.140625" style="4"/>
    <col min="6" max="6" width="13.85546875" style="55" customWidth="1"/>
    <col min="7" max="7" width="9.140625" style="4" customWidth="1"/>
    <col min="8" max="8" width="13.140625" style="55" customWidth="1"/>
    <col min="9" max="9" width="9.140625" style="439"/>
    <col min="10" max="10" width="14.140625" style="55" customWidth="1"/>
    <col min="11" max="11" width="9.140625" style="436"/>
    <col min="12" max="12" width="14.28515625" style="55" customWidth="1"/>
    <col min="13" max="13" width="18.5703125" style="4" customWidth="1"/>
    <col min="14" max="16384" width="9.140625" style="4"/>
  </cols>
  <sheetData>
    <row r="1" spans="1:13" ht="12.75">
      <c r="A1" s="3" t="s">
        <v>583</v>
      </c>
    </row>
    <row r="2" spans="1:13" s="14" customFormat="1" ht="12.75" customHeight="1">
      <c r="A2" s="619" t="s">
        <v>30</v>
      </c>
      <c r="B2" s="619" t="s">
        <v>0</v>
      </c>
      <c r="C2" s="638" t="s">
        <v>1</v>
      </c>
      <c r="D2" s="639" t="s">
        <v>467</v>
      </c>
      <c r="E2" s="633" t="s">
        <v>378</v>
      </c>
      <c r="F2" s="633"/>
      <c r="G2" s="642" t="s">
        <v>379</v>
      </c>
      <c r="H2" s="643"/>
      <c r="I2" s="617" t="s">
        <v>470</v>
      </c>
      <c r="J2" s="644"/>
      <c r="K2" s="616" t="s">
        <v>471</v>
      </c>
      <c r="L2" s="616"/>
    </row>
    <row r="3" spans="1:13" ht="12.75" customHeight="1">
      <c r="A3" s="619"/>
      <c r="B3" s="619"/>
      <c r="C3" s="638"/>
      <c r="D3" s="640"/>
      <c r="E3" s="634" t="s">
        <v>468</v>
      </c>
      <c r="F3" s="636" t="s">
        <v>469</v>
      </c>
      <c r="G3" s="652" t="s">
        <v>468</v>
      </c>
      <c r="H3" s="654" t="s">
        <v>581</v>
      </c>
      <c r="I3" s="645" t="s">
        <v>468</v>
      </c>
      <c r="J3" s="647" t="s">
        <v>582</v>
      </c>
      <c r="K3" s="649" t="s">
        <v>468</v>
      </c>
      <c r="L3" s="650" t="s">
        <v>469</v>
      </c>
      <c r="M3" s="452" t="s">
        <v>1021</v>
      </c>
    </row>
    <row r="4" spans="1:13" ht="12.75">
      <c r="A4" s="619"/>
      <c r="B4" s="619"/>
      <c r="C4" s="638"/>
      <c r="D4" s="641"/>
      <c r="E4" s="635"/>
      <c r="F4" s="637"/>
      <c r="G4" s="653"/>
      <c r="H4" s="655"/>
      <c r="I4" s="646"/>
      <c r="J4" s="648"/>
      <c r="K4" s="649"/>
      <c r="L4" s="651"/>
      <c r="M4" s="451" t="s">
        <v>1020</v>
      </c>
    </row>
    <row r="5" spans="1:13" s="3" customFormat="1" ht="25.5">
      <c r="A5" s="199" t="s">
        <v>2</v>
      </c>
      <c r="B5" s="33" t="s">
        <v>518</v>
      </c>
      <c r="C5" s="35"/>
      <c r="D5" s="200"/>
      <c r="E5" s="201"/>
      <c r="F5" s="201">
        <f>SUM(F6:F9)</f>
        <v>1693210</v>
      </c>
      <c r="G5" s="201"/>
      <c r="H5" s="202"/>
      <c r="I5" s="430">
        <f t="shared" ref="I5:L5" si="0">SUM(I6:I9)</f>
        <v>22</v>
      </c>
      <c r="J5" s="430">
        <f t="shared" si="0"/>
        <v>2443210</v>
      </c>
      <c r="K5" s="437">
        <f t="shared" si="0"/>
        <v>0</v>
      </c>
      <c r="L5" s="433">
        <f t="shared" si="0"/>
        <v>0</v>
      </c>
    </row>
    <row r="6" spans="1:13" ht="12.75">
      <c r="A6" s="20" t="s">
        <v>519</v>
      </c>
      <c r="B6" s="22" t="s">
        <v>520</v>
      </c>
      <c r="C6" s="21" t="s">
        <v>4</v>
      </c>
      <c r="D6" s="196">
        <f>VLOOKUP(A6,BKE!N196:R220,5,0)</f>
        <v>125000</v>
      </c>
      <c r="E6" s="12">
        <v>2</v>
      </c>
      <c r="F6" s="207">
        <f>E6*D6</f>
        <v>250000</v>
      </c>
      <c r="G6" s="207">
        <f>'HANG TUOI SONG HANG NGAY'!E6+'HANG TUOI SONG HANG NGAY'!G6+'HANG TUOI SONG HANG NGAY'!I6+'HANG TUOI SONG HANG NGAY'!K6</f>
        <v>6</v>
      </c>
      <c r="H6" s="31">
        <f>'HANG TUOI SONG HANG NGAY'!F6+'HANG TUOI SONG HANG NGAY'!H6+'HANG TUOI SONG HANG NGAY'!J6+'HANG TUOI SONG HANG NGAY'!L6</f>
        <v>750000</v>
      </c>
      <c r="I6" s="441">
        <f>E6+G6-K6</f>
        <v>8</v>
      </c>
      <c r="J6" s="431">
        <f>I6*D6</f>
        <v>1000000</v>
      </c>
      <c r="K6" s="438"/>
      <c r="L6" s="434">
        <f>K6*D6</f>
        <v>0</v>
      </c>
    </row>
    <row r="7" spans="1:13" ht="12.75">
      <c r="A7" s="20" t="s">
        <v>521</v>
      </c>
      <c r="B7" s="22" t="s">
        <v>522</v>
      </c>
      <c r="C7" s="21" t="s">
        <v>4</v>
      </c>
      <c r="D7" s="196">
        <f>VLOOKUP(A7,BKE!N197:R221,5,0)</f>
        <v>118170</v>
      </c>
      <c r="E7" s="12"/>
      <c r="F7" s="207">
        <f t="shared" ref="F7:F10" si="1">E7*D7</f>
        <v>0</v>
      </c>
      <c r="G7" s="207">
        <f>'HANG TUOI SONG HANG NGAY'!E7+'HANG TUOI SONG HANG NGAY'!G7+'HANG TUOI SONG HANG NGAY'!I7+'HANG TUOI SONG HANG NGAY'!K7</f>
        <v>0</v>
      </c>
      <c r="H7" s="31">
        <f>'HANG TUOI SONG HANG NGAY'!F7+'HANG TUOI SONG HANG NGAY'!H7+'HANG TUOI SONG HANG NGAY'!J7+'HANG TUOI SONG HANG NGAY'!L7</f>
        <v>0</v>
      </c>
      <c r="I7" s="441">
        <f>E7+G7-K7</f>
        <v>0</v>
      </c>
      <c r="J7" s="431">
        <f>I7*D7</f>
        <v>0</v>
      </c>
      <c r="K7" s="438"/>
      <c r="L7" s="434">
        <f>K7*D7</f>
        <v>0</v>
      </c>
    </row>
    <row r="8" spans="1:13" ht="12.75">
      <c r="A8" s="20" t="s">
        <v>523</v>
      </c>
      <c r="B8" s="22" t="s">
        <v>524</v>
      </c>
      <c r="C8" s="21" t="s">
        <v>4</v>
      </c>
      <c r="D8" s="196">
        <f>VLOOKUP(A8,BKE!N198:R222,5,0)</f>
        <v>97110</v>
      </c>
      <c r="E8" s="12">
        <v>11</v>
      </c>
      <c r="F8" s="207">
        <f t="shared" si="1"/>
        <v>1068210</v>
      </c>
      <c r="G8" s="207">
        <f>'HANG TUOI SONG HANG NGAY'!E8+'HANG TUOI SONG HANG NGAY'!G8+'HANG TUOI SONG HANG NGAY'!I8+'HANG TUOI SONG HANG NGAY'!K8</f>
        <v>0</v>
      </c>
      <c r="H8" s="31">
        <f>'HANG TUOI SONG HANG NGAY'!F8+'HANG TUOI SONG HANG NGAY'!H8+'HANG TUOI SONG HANG NGAY'!J8+'HANG TUOI SONG HANG NGAY'!L8</f>
        <v>0</v>
      </c>
      <c r="I8" s="441">
        <f>E8+G8-K8</f>
        <v>11</v>
      </c>
      <c r="J8" s="431">
        <f>I8*D8</f>
        <v>1068210</v>
      </c>
      <c r="K8" s="438"/>
      <c r="L8" s="434">
        <f>K8*D8</f>
        <v>0</v>
      </c>
    </row>
    <row r="9" spans="1:13" ht="12.75">
      <c r="A9" s="20" t="s">
        <v>525</v>
      </c>
      <c r="B9" s="22" t="s">
        <v>526</v>
      </c>
      <c r="C9" s="21" t="s">
        <v>4</v>
      </c>
      <c r="D9" s="196">
        <v>125000</v>
      </c>
      <c r="E9" s="12">
        <v>3</v>
      </c>
      <c r="F9" s="207">
        <f t="shared" si="1"/>
        <v>375000</v>
      </c>
      <c r="G9" s="207">
        <f>'HANG TUOI SONG HANG NGAY'!E9+'HANG TUOI SONG HANG NGAY'!G9+'HANG TUOI SONG HANG NGAY'!I9+'HANG TUOI SONG HANG NGAY'!K9</f>
        <v>0</v>
      </c>
      <c r="H9" s="31">
        <f>'HANG TUOI SONG HANG NGAY'!F9+'HANG TUOI SONG HANG NGAY'!H9+'HANG TUOI SONG HANG NGAY'!J9+'HANG TUOI SONG HANG NGAY'!L9</f>
        <v>0</v>
      </c>
      <c r="I9" s="441">
        <f>E9+G9-K9</f>
        <v>3</v>
      </c>
      <c r="J9" s="431">
        <f>I9*D9</f>
        <v>375000</v>
      </c>
      <c r="K9" s="438"/>
      <c r="L9" s="434">
        <f>K9*D9</f>
        <v>0</v>
      </c>
    </row>
    <row r="10" spans="1:13" ht="12.75">
      <c r="A10" s="5"/>
      <c r="B10" s="9"/>
      <c r="C10" s="6"/>
      <c r="D10" s="196"/>
      <c r="E10" s="12"/>
      <c r="F10" s="207">
        <f t="shared" si="1"/>
        <v>0</v>
      </c>
      <c r="G10" s="30"/>
      <c r="H10" s="31"/>
      <c r="I10" s="441"/>
      <c r="J10" s="431">
        <f>I10*D10</f>
        <v>0</v>
      </c>
      <c r="K10" s="438"/>
      <c r="L10" s="434">
        <f>K10*D10</f>
        <v>0</v>
      </c>
    </row>
    <row r="11" spans="1:13" s="3" customFormat="1" ht="12.75">
      <c r="A11" s="199" t="s">
        <v>2</v>
      </c>
      <c r="B11" s="33" t="s">
        <v>511</v>
      </c>
      <c r="C11" s="35"/>
      <c r="D11" s="201"/>
      <c r="E11" s="201"/>
      <c r="F11" s="201">
        <f>F12</f>
        <v>3403000</v>
      </c>
      <c r="G11" s="201">
        <f t="shared" ref="G11:L11" si="2">SUM(G12:G12)</f>
        <v>0</v>
      </c>
      <c r="H11" s="202">
        <f t="shared" si="2"/>
        <v>0</v>
      </c>
      <c r="I11" s="440">
        <f t="shared" si="2"/>
        <v>1660</v>
      </c>
      <c r="J11" s="430">
        <f t="shared" si="2"/>
        <v>3403000</v>
      </c>
      <c r="K11" s="437">
        <f t="shared" si="2"/>
        <v>0</v>
      </c>
      <c r="L11" s="433">
        <f t="shared" si="2"/>
        <v>0</v>
      </c>
    </row>
    <row r="12" spans="1:13" ht="12.75">
      <c r="A12" s="20" t="s">
        <v>380</v>
      </c>
      <c r="B12" s="26" t="s">
        <v>381</v>
      </c>
      <c r="C12" s="21" t="s">
        <v>512</v>
      </c>
      <c r="D12" s="196">
        <f>VLOOKUP(A12,BKE!N202:R225,5,0)</f>
        <v>2050</v>
      </c>
      <c r="E12" s="12">
        <v>1660</v>
      </c>
      <c r="F12" s="453">
        <f>E12*D12</f>
        <v>3403000</v>
      </c>
      <c r="G12" s="207">
        <f>'HANG TUOI SONG HANG NGAY'!E12+'HANG TUOI SONG HANG NGAY'!G12+'HANG TUOI SONG HANG NGAY'!I12+'HANG TUOI SONG HANG NGAY'!K12</f>
        <v>0</v>
      </c>
      <c r="H12" s="31">
        <f>'HANG TUOI SONG HANG NGAY'!F12+'HANG TUOI SONG HANG NGAY'!H12+'HANG TUOI SONG HANG NGAY'!J12+'HANG TUOI SONG HANG NGAY'!L12</f>
        <v>0</v>
      </c>
      <c r="I12" s="441">
        <f>E12+G12-K12</f>
        <v>1660</v>
      </c>
      <c r="J12" s="431">
        <f>I12*D12</f>
        <v>3403000</v>
      </c>
      <c r="K12" s="438"/>
      <c r="L12" s="434">
        <f>K12*D12</f>
        <v>0</v>
      </c>
    </row>
    <row r="13" spans="1:13" ht="12.75">
      <c r="A13" s="5"/>
      <c r="B13" s="9"/>
      <c r="C13" s="6"/>
      <c r="D13" s="196"/>
      <c r="E13" s="29"/>
      <c r="F13" s="207"/>
      <c r="G13" s="30"/>
      <c r="H13" s="31"/>
      <c r="I13" s="441"/>
      <c r="J13" s="431"/>
      <c r="K13" s="438"/>
      <c r="L13" s="434"/>
    </row>
    <row r="14" spans="1:13" s="3" customFormat="1" ht="25.5">
      <c r="A14" s="199" t="s">
        <v>2</v>
      </c>
      <c r="B14" s="34" t="s">
        <v>672</v>
      </c>
      <c r="C14" s="35"/>
      <c r="D14" s="201"/>
      <c r="E14" s="201"/>
      <c r="F14" s="202">
        <f>SUM(F15:F34)</f>
        <v>133638.31111111111</v>
      </c>
      <c r="G14" s="201">
        <f t="shared" ref="G14:L14" si="3">SUM(G15:G34)</f>
        <v>0</v>
      </c>
      <c r="H14" s="202">
        <f t="shared" si="3"/>
        <v>0</v>
      </c>
      <c r="I14" s="440">
        <f t="shared" si="3"/>
        <v>4.7</v>
      </c>
      <c r="J14" s="430">
        <f t="shared" si="3"/>
        <v>133638.31111111111</v>
      </c>
      <c r="K14" s="437">
        <f t="shared" si="3"/>
        <v>0</v>
      </c>
      <c r="L14" s="433">
        <f t="shared" si="3"/>
        <v>0</v>
      </c>
    </row>
    <row r="15" spans="1:13" ht="12.75">
      <c r="A15" s="23" t="s">
        <v>515</v>
      </c>
      <c r="B15" s="24" t="s">
        <v>516</v>
      </c>
      <c r="C15" s="25" t="s">
        <v>4</v>
      </c>
      <c r="D15" s="196">
        <f>VLOOKUP(A15,BKE!N205:R228,5,0)</f>
        <v>19904</v>
      </c>
      <c r="E15" s="12"/>
      <c r="F15" s="207">
        <f>E15*D15</f>
        <v>0</v>
      </c>
      <c r="G15" s="207">
        <f>'HANG TUOI SONG HANG NGAY'!E15+'HANG TUOI SONG HANG NGAY'!G15+'HANG TUOI SONG HANG NGAY'!I15+'HANG TUOI SONG HANG NGAY'!K15</f>
        <v>0</v>
      </c>
      <c r="H15" s="31">
        <f>'HANG TUOI SONG HANG NGAY'!F15+'HANG TUOI SONG HANG NGAY'!H15+'HANG TUOI SONG HANG NGAY'!J15+'HANG TUOI SONG HANG NGAY'!L15</f>
        <v>0</v>
      </c>
      <c r="I15" s="441">
        <f t="shared" ref="I15:I32" si="4">E15+G15-K15</f>
        <v>0</v>
      </c>
      <c r="J15" s="431">
        <f t="shared" ref="J15:J34" si="5">I15*D15</f>
        <v>0</v>
      </c>
      <c r="K15" s="438"/>
      <c r="L15" s="434">
        <f t="shared" ref="L15:L34" si="6">K15*D15</f>
        <v>0</v>
      </c>
    </row>
    <row r="16" spans="1:13" ht="12.75">
      <c r="A16" s="23" t="s">
        <v>527</v>
      </c>
      <c r="B16" s="24" t="s">
        <v>528</v>
      </c>
      <c r="C16" s="25" t="s">
        <v>4</v>
      </c>
      <c r="D16" s="196">
        <f>VLOOKUP(A16,BKE!N203:R226,5,0)</f>
        <v>37406.851851851847</v>
      </c>
      <c r="E16" s="12"/>
      <c r="F16" s="207">
        <f t="shared" ref="F16:F34" si="7">E16*D16</f>
        <v>0</v>
      </c>
      <c r="G16" s="207">
        <f>'HANG TUOI SONG HANG NGAY'!E16+'HANG TUOI SONG HANG NGAY'!G16+'HANG TUOI SONG HANG NGAY'!I16+'HANG TUOI SONG HANG NGAY'!K16</f>
        <v>0</v>
      </c>
      <c r="H16" s="31">
        <f>'HANG TUOI SONG HANG NGAY'!F16+'HANG TUOI SONG HANG NGAY'!H16+'HANG TUOI SONG HANG NGAY'!J16+'HANG TUOI SONG HANG NGAY'!L16</f>
        <v>0</v>
      </c>
      <c r="I16" s="441">
        <f t="shared" si="4"/>
        <v>0</v>
      </c>
      <c r="J16" s="431">
        <f t="shared" si="5"/>
        <v>0</v>
      </c>
      <c r="K16" s="438"/>
      <c r="L16" s="434">
        <f t="shared" si="6"/>
        <v>0</v>
      </c>
    </row>
    <row r="17" spans="1:12" ht="12.75">
      <c r="A17" s="23" t="s">
        <v>513</v>
      </c>
      <c r="B17" s="24" t="s">
        <v>514</v>
      </c>
      <c r="C17" s="25" t="s">
        <v>4</v>
      </c>
      <c r="D17" s="196">
        <f>VLOOKUP(A17,BKE!N204:R227,5,0)</f>
        <v>160000</v>
      </c>
      <c r="E17" s="12"/>
      <c r="F17" s="207">
        <f t="shared" si="7"/>
        <v>0</v>
      </c>
      <c r="G17" s="207">
        <f>'HANG TUOI SONG HANG NGAY'!E17+'HANG TUOI SONG HANG NGAY'!G17+'HANG TUOI SONG HANG NGAY'!I17+'HANG TUOI SONG HANG NGAY'!K17</f>
        <v>0</v>
      </c>
      <c r="H17" s="31">
        <f>'HANG TUOI SONG HANG NGAY'!F17+'HANG TUOI SONG HANG NGAY'!H17+'HANG TUOI SONG HANG NGAY'!J17+'HANG TUOI SONG HANG NGAY'!L17</f>
        <v>0</v>
      </c>
      <c r="I17" s="441">
        <f t="shared" si="4"/>
        <v>0</v>
      </c>
      <c r="J17" s="431">
        <f t="shared" si="5"/>
        <v>0</v>
      </c>
      <c r="K17" s="438"/>
      <c r="L17" s="434">
        <f t="shared" si="6"/>
        <v>0</v>
      </c>
    </row>
    <row r="18" spans="1:12" ht="12.75">
      <c r="A18" s="23" t="s">
        <v>529</v>
      </c>
      <c r="B18" s="24" t="s">
        <v>530</v>
      </c>
      <c r="C18" s="25" t="s">
        <v>4</v>
      </c>
      <c r="D18" s="196"/>
      <c r="E18" s="12"/>
      <c r="F18" s="207">
        <f t="shared" si="7"/>
        <v>0</v>
      </c>
      <c r="G18" s="207">
        <f>'HANG TUOI SONG HANG NGAY'!E18+'HANG TUOI SONG HANG NGAY'!G18+'HANG TUOI SONG HANG NGAY'!I18+'HANG TUOI SONG HANG NGAY'!K18</f>
        <v>0</v>
      </c>
      <c r="H18" s="31">
        <f>'HANG TUOI SONG HANG NGAY'!F18+'HANG TUOI SONG HANG NGAY'!H18+'HANG TUOI SONG HANG NGAY'!J18+'HANG TUOI SONG HANG NGAY'!L18</f>
        <v>0</v>
      </c>
      <c r="I18" s="441">
        <f t="shared" si="4"/>
        <v>0</v>
      </c>
      <c r="J18" s="431">
        <f t="shared" si="5"/>
        <v>0</v>
      </c>
      <c r="K18" s="438"/>
      <c r="L18" s="434">
        <f t="shared" si="6"/>
        <v>0</v>
      </c>
    </row>
    <row r="19" spans="1:12" ht="12.75">
      <c r="A19" s="23" t="s">
        <v>531</v>
      </c>
      <c r="B19" s="24" t="s">
        <v>532</v>
      </c>
      <c r="C19" s="25" t="s">
        <v>4</v>
      </c>
      <c r="D19" s="196">
        <f>VLOOKUP(A19,BKE!N206:R229,5,0)</f>
        <v>20559.765957446809</v>
      </c>
      <c r="E19" s="12"/>
      <c r="F19" s="207">
        <f t="shared" si="7"/>
        <v>0</v>
      </c>
      <c r="G19" s="207">
        <f>'HANG TUOI SONG HANG NGAY'!E19+'HANG TUOI SONG HANG NGAY'!G19+'HANG TUOI SONG HANG NGAY'!I19+'HANG TUOI SONG HANG NGAY'!K19</f>
        <v>0</v>
      </c>
      <c r="H19" s="31">
        <f>'HANG TUOI SONG HANG NGAY'!F19+'HANG TUOI SONG HANG NGAY'!H19+'HANG TUOI SONG HANG NGAY'!J19+'HANG TUOI SONG HANG NGAY'!L19</f>
        <v>0</v>
      </c>
      <c r="I19" s="441">
        <f t="shared" si="4"/>
        <v>0</v>
      </c>
      <c r="J19" s="431">
        <f t="shared" si="5"/>
        <v>0</v>
      </c>
      <c r="K19" s="438"/>
      <c r="L19" s="434">
        <f t="shared" si="6"/>
        <v>0</v>
      </c>
    </row>
    <row r="20" spans="1:12" ht="12.75">
      <c r="A20" s="23" t="s">
        <v>533</v>
      </c>
      <c r="B20" s="24" t="s">
        <v>534</v>
      </c>
      <c r="C20" s="25" t="s">
        <v>4</v>
      </c>
      <c r="D20" s="196">
        <f>VLOOKUP(A20,BKE!N207:R230,5,0)</f>
        <v>28571</v>
      </c>
      <c r="E20" s="12">
        <v>1.7</v>
      </c>
      <c r="F20" s="453">
        <f>E20*D20</f>
        <v>48570.7</v>
      </c>
      <c r="G20" s="207">
        <f>'HANG TUOI SONG HANG NGAY'!E20+'HANG TUOI SONG HANG NGAY'!G20+'HANG TUOI SONG HANG NGAY'!I20+'HANG TUOI SONG HANG NGAY'!K20</f>
        <v>0</v>
      </c>
      <c r="H20" s="31">
        <f>'HANG TUOI SONG HANG NGAY'!F20+'HANG TUOI SONG HANG NGAY'!H20+'HANG TUOI SONG HANG NGAY'!J20+'HANG TUOI SONG HANG NGAY'!L20</f>
        <v>0</v>
      </c>
      <c r="I20" s="441">
        <f t="shared" si="4"/>
        <v>1.7</v>
      </c>
      <c r="J20" s="431">
        <f t="shared" si="5"/>
        <v>48570.7</v>
      </c>
      <c r="K20" s="438"/>
      <c r="L20" s="434">
        <f t="shared" si="6"/>
        <v>0</v>
      </c>
    </row>
    <row r="21" spans="1:12" ht="12.75">
      <c r="A21" s="23" t="s">
        <v>535</v>
      </c>
      <c r="B21" s="24" t="s">
        <v>536</v>
      </c>
      <c r="C21" s="25" t="s">
        <v>4</v>
      </c>
      <c r="D21" s="196">
        <f>VLOOKUP(A21,BKE!N208:R231,5,0)</f>
        <v>25449.111111111109</v>
      </c>
      <c r="E21" s="12">
        <v>1</v>
      </c>
      <c r="F21" s="207">
        <f t="shared" si="7"/>
        <v>25449.111111111109</v>
      </c>
      <c r="G21" s="207">
        <f>'HANG TUOI SONG HANG NGAY'!E21+'HANG TUOI SONG HANG NGAY'!G21+'HANG TUOI SONG HANG NGAY'!I21+'HANG TUOI SONG HANG NGAY'!K21</f>
        <v>0</v>
      </c>
      <c r="H21" s="31">
        <f>'HANG TUOI SONG HANG NGAY'!F21+'HANG TUOI SONG HANG NGAY'!H21+'HANG TUOI SONG HANG NGAY'!J21+'HANG TUOI SONG HANG NGAY'!L21</f>
        <v>0</v>
      </c>
      <c r="I21" s="441">
        <f t="shared" si="4"/>
        <v>1</v>
      </c>
      <c r="J21" s="431">
        <f t="shared" si="5"/>
        <v>25449.111111111109</v>
      </c>
      <c r="K21" s="438"/>
      <c r="L21" s="434">
        <f t="shared" si="6"/>
        <v>0</v>
      </c>
    </row>
    <row r="22" spans="1:12" ht="12.75">
      <c r="A22" s="23" t="s">
        <v>537</v>
      </c>
      <c r="B22" s="24" t="s">
        <v>538</v>
      </c>
      <c r="C22" s="25" t="s">
        <v>4</v>
      </c>
      <c r="D22" s="196">
        <f>VLOOKUP(A22,BKE!N209:R232,5,0)</f>
        <v>23714</v>
      </c>
      <c r="E22" s="12">
        <v>1</v>
      </c>
      <c r="F22" s="207">
        <f t="shared" si="7"/>
        <v>23714</v>
      </c>
      <c r="G22" s="207">
        <f>'HANG TUOI SONG HANG NGAY'!E22+'HANG TUOI SONG HANG NGAY'!G22+'HANG TUOI SONG HANG NGAY'!I22+'HANG TUOI SONG HANG NGAY'!K22</f>
        <v>0</v>
      </c>
      <c r="H22" s="31">
        <f>'HANG TUOI SONG HANG NGAY'!F22+'HANG TUOI SONG HANG NGAY'!H22+'HANG TUOI SONG HANG NGAY'!J22+'HANG TUOI SONG HANG NGAY'!L22</f>
        <v>0</v>
      </c>
      <c r="I22" s="441">
        <f t="shared" si="4"/>
        <v>1</v>
      </c>
      <c r="J22" s="431">
        <f t="shared" si="5"/>
        <v>23714</v>
      </c>
      <c r="K22" s="438"/>
      <c r="L22" s="434">
        <f t="shared" si="6"/>
        <v>0</v>
      </c>
    </row>
    <row r="23" spans="1:12" ht="12.75">
      <c r="A23" s="23" t="s">
        <v>539</v>
      </c>
      <c r="B23" s="24" t="s">
        <v>540</v>
      </c>
      <c r="C23" s="25" t="s">
        <v>4</v>
      </c>
      <c r="D23" s="196">
        <f>VLOOKUP(A23,BKE!N210:R233,5,0)</f>
        <v>15714</v>
      </c>
      <c r="E23" s="12"/>
      <c r="F23" s="207">
        <f t="shared" si="7"/>
        <v>0</v>
      </c>
      <c r="G23" s="207">
        <f>'HANG TUOI SONG HANG NGAY'!E23+'HANG TUOI SONG HANG NGAY'!G23+'HANG TUOI SONG HANG NGAY'!I23+'HANG TUOI SONG HANG NGAY'!K23</f>
        <v>0</v>
      </c>
      <c r="H23" s="31">
        <f>'HANG TUOI SONG HANG NGAY'!F23+'HANG TUOI SONG HANG NGAY'!H23+'HANG TUOI SONG HANG NGAY'!J23+'HANG TUOI SONG HANG NGAY'!L23</f>
        <v>0</v>
      </c>
      <c r="I23" s="441">
        <f t="shared" si="4"/>
        <v>0</v>
      </c>
      <c r="J23" s="431">
        <f t="shared" si="5"/>
        <v>0</v>
      </c>
      <c r="K23" s="438"/>
      <c r="L23" s="434">
        <f t="shared" si="6"/>
        <v>0</v>
      </c>
    </row>
    <row r="24" spans="1:12" ht="12.75">
      <c r="A24" s="23" t="s">
        <v>541</v>
      </c>
      <c r="B24" s="24" t="s">
        <v>542</v>
      </c>
      <c r="C24" s="25" t="s">
        <v>4</v>
      </c>
      <c r="D24" s="196">
        <f>VLOOKUP(A24,BKE!N211:R234,5,0)</f>
        <v>26571.000000000004</v>
      </c>
      <c r="E24" s="12">
        <v>0.5</v>
      </c>
      <c r="F24" s="207">
        <f t="shared" si="7"/>
        <v>13285.500000000002</v>
      </c>
      <c r="G24" s="207">
        <f>'HANG TUOI SONG HANG NGAY'!E24+'HANG TUOI SONG HANG NGAY'!G24+'HANG TUOI SONG HANG NGAY'!I24+'HANG TUOI SONG HANG NGAY'!K24</f>
        <v>0</v>
      </c>
      <c r="H24" s="31">
        <f>'HANG TUOI SONG HANG NGAY'!F24+'HANG TUOI SONG HANG NGAY'!H24+'HANG TUOI SONG HANG NGAY'!J24+'HANG TUOI SONG HANG NGAY'!L24</f>
        <v>0</v>
      </c>
      <c r="I24" s="441">
        <f t="shared" si="4"/>
        <v>0.5</v>
      </c>
      <c r="J24" s="431">
        <f t="shared" si="5"/>
        <v>13285.500000000002</v>
      </c>
      <c r="K24" s="438"/>
      <c r="L24" s="434">
        <f t="shared" si="6"/>
        <v>0</v>
      </c>
    </row>
    <row r="25" spans="1:12" ht="12.75">
      <c r="A25" s="23" t="s">
        <v>543</v>
      </c>
      <c r="B25" s="24" t="s">
        <v>544</v>
      </c>
      <c r="C25" s="25" t="s">
        <v>99</v>
      </c>
      <c r="D25" s="196"/>
      <c r="E25" s="12"/>
      <c r="F25" s="207">
        <f t="shared" si="7"/>
        <v>0</v>
      </c>
      <c r="G25" s="207">
        <f>'HANG TUOI SONG HANG NGAY'!E25+'HANG TUOI SONG HANG NGAY'!G25+'HANG TUOI SONG HANG NGAY'!I25+'HANG TUOI SONG HANG NGAY'!K25</f>
        <v>0</v>
      </c>
      <c r="H25" s="31">
        <f>'HANG TUOI SONG HANG NGAY'!F25+'HANG TUOI SONG HANG NGAY'!H25+'HANG TUOI SONG HANG NGAY'!J25+'HANG TUOI SONG HANG NGAY'!L25</f>
        <v>0</v>
      </c>
      <c r="I25" s="441">
        <f t="shared" si="4"/>
        <v>0</v>
      </c>
      <c r="J25" s="431">
        <f t="shared" si="5"/>
        <v>0</v>
      </c>
      <c r="K25" s="438"/>
      <c r="L25" s="434">
        <f t="shared" si="6"/>
        <v>0</v>
      </c>
    </row>
    <row r="26" spans="1:12" ht="12.75">
      <c r="A26" s="23" t="s">
        <v>545</v>
      </c>
      <c r="B26" s="24" t="s">
        <v>546</v>
      </c>
      <c r="C26" s="25" t="s">
        <v>4</v>
      </c>
      <c r="D26" s="196">
        <f>VLOOKUP(A26,BKE!N213:R236,5,0)</f>
        <v>45238.000000000007</v>
      </c>
      <c r="E26" s="12">
        <v>0.5</v>
      </c>
      <c r="F26" s="207">
        <f t="shared" si="7"/>
        <v>22619.000000000004</v>
      </c>
      <c r="G26" s="207">
        <f>'HANG TUOI SONG HANG NGAY'!E26+'HANG TUOI SONG HANG NGAY'!G26+'HANG TUOI SONG HANG NGAY'!I26+'HANG TUOI SONG HANG NGAY'!K26</f>
        <v>0</v>
      </c>
      <c r="H26" s="31">
        <f>'HANG TUOI SONG HANG NGAY'!F26+'HANG TUOI SONG HANG NGAY'!H26+'HANG TUOI SONG HANG NGAY'!J26+'HANG TUOI SONG HANG NGAY'!L26</f>
        <v>0</v>
      </c>
      <c r="I26" s="441">
        <f t="shared" si="4"/>
        <v>0.5</v>
      </c>
      <c r="J26" s="431">
        <f t="shared" si="5"/>
        <v>22619.000000000004</v>
      </c>
      <c r="K26" s="438"/>
      <c r="L26" s="434">
        <f t="shared" si="6"/>
        <v>0</v>
      </c>
    </row>
    <row r="27" spans="1:12" ht="12.75">
      <c r="A27" s="23" t="s">
        <v>669</v>
      </c>
      <c r="B27" s="24" t="s">
        <v>547</v>
      </c>
      <c r="C27" s="25" t="s">
        <v>4</v>
      </c>
      <c r="D27" s="196">
        <f>VLOOKUP(A27,BKE!N214:R237,5,0)</f>
        <v>26666</v>
      </c>
      <c r="E27" s="12"/>
      <c r="F27" s="207">
        <f t="shared" si="7"/>
        <v>0</v>
      </c>
      <c r="G27" s="207">
        <f>'HANG TUOI SONG HANG NGAY'!E27+'HANG TUOI SONG HANG NGAY'!G27+'HANG TUOI SONG HANG NGAY'!I27+'HANG TUOI SONG HANG NGAY'!K27</f>
        <v>0</v>
      </c>
      <c r="H27" s="31">
        <f>'HANG TUOI SONG HANG NGAY'!F27+'HANG TUOI SONG HANG NGAY'!H27+'HANG TUOI SONG HANG NGAY'!J27+'HANG TUOI SONG HANG NGAY'!L27</f>
        <v>0</v>
      </c>
      <c r="I27" s="441">
        <f t="shared" si="4"/>
        <v>0</v>
      </c>
      <c r="J27" s="431">
        <f t="shared" si="5"/>
        <v>0</v>
      </c>
      <c r="K27" s="438"/>
      <c r="L27" s="434">
        <f t="shared" si="6"/>
        <v>0</v>
      </c>
    </row>
    <row r="28" spans="1:12" ht="12.75">
      <c r="A28" s="23" t="s">
        <v>758</v>
      </c>
      <c r="B28" s="24" t="s">
        <v>759</v>
      </c>
      <c r="C28" s="25" t="s">
        <v>4</v>
      </c>
      <c r="D28" s="196"/>
      <c r="E28" s="12"/>
      <c r="F28" s="207">
        <f t="shared" si="7"/>
        <v>0</v>
      </c>
      <c r="G28" s="207">
        <f>'HANG TUOI SONG HANG NGAY'!E28+'HANG TUOI SONG HANG NGAY'!G28+'HANG TUOI SONG HANG NGAY'!I28+'HANG TUOI SONG HANG NGAY'!K28</f>
        <v>0</v>
      </c>
      <c r="H28" s="31">
        <f>'HANG TUOI SONG HANG NGAY'!F28+'HANG TUOI SONG HANG NGAY'!H28+'HANG TUOI SONG HANG NGAY'!J28+'HANG TUOI SONG HANG NGAY'!L28</f>
        <v>0</v>
      </c>
      <c r="I28" s="441">
        <f>E28+G28-K28</f>
        <v>0</v>
      </c>
      <c r="J28" s="431">
        <f>I28*D28</f>
        <v>0</v>
      </c>
      <c r="K28" s="438"/>
      <c r="L28" s="434">
        <f>K28*D28</f>
        <v>0</v>
      </c>
    </row>
    <row r="29" spans="1:12" ht="12.75">
      <c r="A29" s="23" t="s">
        <v>760</v>
      </c>
      <c r="B29" s="24" t="s">
        <v>761</v>
      </c>
      <c r="C29" s="25" t="s">
        <v>4</v>
      </c>
      <c r="D29" s="196"/>
      <c r="E29" s="12"/>
      <c r="F29" s="207">
        <f t="shared" si="7"/>
        <v>0</v>
      </c>
      <c r="G29" s="207">
        <f>'HANG TUOI SONG HANG NGAY'!E29+'HANG TUOI SONG HANG NGAY'!G29+'HANG TUOI SONG HANG NGAY'!I29+'HANG TUOI SONG HANG NGAY'!K29</f>
        <v>0</v>
      </c>
      <c r="H29" s="31">
        <f>'HANG TUOI SONG HANG NGAY'!F29+'HANG TUOI SONG HANG NGAY'!H29+'HANG TUOI SONG HANG NGAY'!J29+'HANG TUOI SONG HANG NGAY'!L29</f>
        <v>0</v>
      </c>
      <c r="I29" s="441">
        <f>E29+G29-K29</f>
        <v>0</v>
      </c>
      <c r="J29" s="431">
        <f>I29*D29</f>
        <v>0</v>
      </c>
      <c r="K29" s="438"/>
      <c r="L29" s="434">
        <f>K29*D29</f>
        <v>0</v>
      </c>
    </row>
    <row r="30" spans="1:12" ht="12.75">
      <c r="A30" s="23" t="s">
        <v>825</v>
      </c>
      <c r="B30" s="24" t="s">
        <v>826</v>
      </c>
      <c r="C30" s="25" t="s">
        <v>4</v>
      </c>
      <c r="D30" s="196">
        <f>VLOOKUP(A30,BKE!N217:R240,5,0)</f>
        <v>0</v>
      </c>
      <c r="E30" s="12"/>
      <c r="F30" s="207">
        <f t="shared" si="7"/>
        <v>0</v>
      </c>
      <c r="G30" s="207">
        <f>'HANG TUOI SONG HANG NGAY'!E30+'HANG TUOI SONG HANG NGAY'!G30+'HANG TUOI SONG HANG NGAY'!I30+'HANG TUOI SONG HANG NGAY'!K30</f>
        <v>0</v>
      </c>
      <c r="H30" s="31">
        <f>'HANG TUOI SONG HANG NGAY'!F30+'HANG TUOI SONG HANG NGAY'!H30+'HANG TUOI SONG HANG NGAY'!J30+'HANG TUOI SONG HANG NGAY'!L30</f>
        <v>0</v>
      </c>
      <c r="I30" s="441">
        <f>E30+G30-K30</f>
        <v>0</v>
      </c>
      <c r="J30" s="431">
        <f>I30*D30</f>
        <v>0</v>
      </c>
      <c r="K30" s="438"/>
      <c r="L30" s="434">
        <f>K30*D30</f>
        <v>0</v>
      </c>
    </row>
    <row r="31" spans="1:12" ht="12.75">
      <c r="A31" s="23" t="s">
        <v>674</v>
      </c>
      <c r="B31" s="24" t="s">
        <v>601</v>
      </c>
      <c r="C31" s="25" t="s">
        <v>76</v>
      </c>
      <c r="D31" s="196">
        <f>VLOOKUP(A31,BKE!N218:R241,5,0)</f>
        <v>4863.5</v>
      </c>
      <c r="E31" s="12"/>
      <c r="F31" s="207">
        <f t="shared" si="7"/>
        <v>0</v>
      </c>
      <c r="G31" s="207">
        <f>'HANG TUOI SONG HANG NGAY'!E31+'HANG TUOI SONG HANG NGAY'!G31+'HANG TUOI SONG HANG NGAY'!I31+'HANG TUOI SONG HANG NGAY'!K31</f>
        <v>0</v>
      </c>
      <c r="H31" s="31">
        <f>'HANG TUOI SONG HANG NGAY'!F31+'HANG TUOI SONG HANG NGAY'!H31+'HANG TUOI SONG HANG NGAY'!J31+'HANG TUOI SONG HANG NGAY'!L31</f>
        <v>0</v>
      </c>
      <c r="I31" s="441">
        <f t="shared" si="4"/>
        <v>0</v>
      </c>
      <c r="J31" s="431">
        <f t="shared" si="5"/>
        <v>0</v>
      </c>
      <c r="K31" s="438"/>
      <c r="L31" s="434">
        <f t="shared" si="6"/>
        <v>0</v>
      </c>
    </row>
    <row r="32" spans="1:12" ht="12.75">
      <c r="A32" s="23" t="s">
        <v>675</v>
      </c>
      <c r="B32" s="24" t="s">
        <v>613</v>
      </c>
      <c r="C32" s="25" t="s">
        <v>76</v>
      </c>
      <c r="D32" s="196">
        <f>VLOOKUP(A32,BKE!N219:R242,5,0)</f>
        <v>5363.583333333333</v>
      </c>
      <c r="E32" s="12"/>
      <c r="F32" s="207">
        <f t="shared" si="7"/>
        <v>0</v>
      </c>
      <c r="G32" s="207">
        <f>'HANG TUOI SONG HANG NGAY'!E32+'HANG TUOI SONG HANG NGAY'!G32+'HANG TUOI SONG HANG NGAY'!I32+'HANG TUOI SONG HANG NGAY'!K32</f>
        <v>0</v>
      </c>
      <c r="H32" s="31">
        <f>'HANG TUOI SONG HANG NGAY'!F32+'HANG TUOI SONG HANG NGAY'!H32+'HANG TUOI SONG HANG NGAY'!J32+'HANG TUOI SONG HANG NGAY'!L32</f>
        <v>0</v>
      </c>
      <c r="I32" s="441">
        <f t="shared" si="4"/>
        <v>0</v>
      </c>
      <c r="J32" s="431">
        <f t="shared" si="5"/>
        <v>0</v>
      </c>
      <c r="K32" s="438"/>
      <c r="L32" s="434">
        <f t="shared" si="6"/>
        <v>0</v>
      </c>
    </row>
    <row r="33" spans="1:12" ht="12.75">
      <c r="A33" s="23" t="s">
        <v>1031</v>
      </c>
      <c r="B33" s="24" t="s">
        <v>1032</v>
      </c>
      <c r="C33" s="25" t="s">
        <v>4</v>
      </c>
      <c r="D33" s="196"/>
      <c r="E33" s="12">
        <v>1.2</v>
      </c>
      <c r="F33" s="207">
        <f t="shared" si="7"/>
        <v>0</v>
      </c>
      <c r="G33" s="207">
        <f>'HANG TUOI SONG HANG NGAY'!E33+'HANG TUOI SONG HANG NGAY'!G33+'HANG TUOI SONG HANG NGAY'!I33+'HANG TUOI SONG HANG NGAY'!K33</f>
        <v>0</v>
      </c>
      <c r="H33" s="31">
        <f>'HANG TUOI SONG HANG NGAY'!F33+'HANG TUOI SONG HANG NGAY'!H33+'HANG TUOI SONG HANG NGAY'!J33+'HANG TUOI SONG HANG NGAY'!L33</f>
        <v>0</v>
      </c>
      <c r="I33" s="441"/>
      <c r="J33" s="431"/>
      <c r="K33" s="438"/>
      <c r="L33" s="434"/>
    </row>
    <row r="34" spans="1:12" ht="12.75">
      <c r="A34" s="5"/>
      <c r="B34" s="15"/>
      <c r="C34" s="16"/>
      <c r="D34" s="197"/>
      <c r="E34" s="12"/>
      <c r="F34" s="207">
        <f t="shared" si="7"/>
        <v>0</v>
      </c>
      <c r="G34" s="207">
        <f>'HANG TUOI SONG HANG NGAY'!E34+'HANG TUOI SONG HANG NGAY'!G34+'HANG TUOI SONG HANG NGAY'!I34+'HANG TUOI SONG HANG NGAY'!K34</f>
        <v>0</v>
      </c>
      <c r="H34" s="31">
        <f>'HANG TUOI SONG HANG NGAY'!F34+'HANG TUOI SONG HANG NGAY'!H34+'HANG TUOI SONG HANG NGAY'!J34+'HANG TUOI SONG HANG NGAY'!L34</f>
        <v>0</v>
      </c>
      <c r="I34" s="441"/>
      <c r="J34" s="431">
        <f t="shared" si="5"/>
        <v>0</v>
      </c>
      <c r="K34" s="438"/>
      <c r="L34" s="434">
        <f t="shared" si="6"/>
        <v>0</v>
      </c>
    </row>
    <row r="35" spans="1:12" s="3" customFormat="1" ht="12.75">
      <c r="A35" s="203" t="s">
        <v>2</v>
      </c>
      <c r="B35" s="27" t="s">
        <v>670</v>
      </c>
      <c r="C35" s="28"/>
      <c r="D35" s="204"/>
      <c r="E35" s="205"/>
      <c r="F35" s="206"/>
      <c r="G35" s="205"/>
      <c r="H35" s="206"/>
      <c r="I35" s="440">
        <f t="shared" ref="I35:L35" si="8">I36</f>
        <v>0</v>
      </c>
      <c r="J35" s="432">
        <f t="shared" si="8"/>
        <v>0</v>
      </c>
      <c r="K35" s="437">
        <f t="shared" si="8"/>
        <v>0</v>
      </c>
      <c r="L35" s="435">
        <f t="shared" si="8"/>
        <v>0</v>
      </c>
    </row>
    <row r="36" spans="1:12" ht="12.75">
      <c r="A36" s="5" t="s">
        <v>673</v>
      </c>
      <c r="B36" s="9" t="s">
        <v>671</v>
      </c>
      <c r="C36" s="6" t="s">
        <v>300</v>
      </c>
      <c r="D36" s="196">
        <v>0</v>
      </c>
      <c r="E36" s="29"/>
      <c r="F36" s="207"/>
      <c r="G36" s="207">
        <f>'HANG TUOI SONG HANG NGAY'!E36+'HANG TUOI SONG HANG NGAY'!G36+'HANG TUOI SONG HANG NGAY'!I36+'HANG TUOI SONG HANG NGAY'!K36</f>
        <v>0</v>
      </c>
      <c r="H36" s="31">
        <f>'HANG TUOI SONG HANG NGAY'!F36+'HANG TUOI SONG HANG NGAY'!H36+'HANG TUOI SONG HANG NGAY'!J36+'HANG TUOI SONG HANG NGAY'!L36</f>
        <v>0</v>
      </c>
      <c r="I36" s="441">
        <f>E36+G36-K36</f>
        <v>0</v>
      </c>
      <c r="J36" s="431"/>
      <c r="K36" s="438">
        <v>0</v>
      </c>
      <c r="L36" s="434">
        <f>K36*D36</f>
        <v>0</v>
      </c>
    </row>
    <row r="37" spans="1:12" ht="12.75">
      <c r="A37" s="5"/>
      <c r="B37" s="15"/>
      <c r="C37" s="16"/>
      <c r="D37" s="197"/>
      <c r="E37" s="29"/>
      <c r="F37" s="207"/>
      <c r="G37" s="30"/>
      <c r="H37" s="31"/>
      <c r="I37" s="441"/>
      <c r="J37" s="431"/>
      <c r="K37" s="438"/>
      <c r="L37" s="434"/>
    </row>
    <row r="38" spans="1:12" s="3" customFormat="1" ht="12.75">
      <c r="A38" s="203" t="s">
        <v>2</v>
      </c>
      <c r="B38" s="27" t="s">
        <v>676</v>
      </c>
      <c r="C38" s="28"/>
      <c r="D38" s="204"/>
      <c r="E38" s="205"/>
      <c r="F38" s="206"/>
      <c r="G38" s="205"/>
      <c r="H38" s="206"/>
      <c r="I38" s="440">
        <f t="shared" ref="I38:L38" si="9">I39</f>
        <v>0</v>
      </c>
      <c r="J38" s="432">
        <f t="shared" si="9"/>
        <v>0</v>
      </c>
      <c r="K38" s="437">
        <f t="shared" si="9"/>
        <v>0</v>
      </c>
      <c r="L38" s="435">
        <f t="shared" si="9"/>
        <v>0</v>
      </c>
    </row>
    <row r="39" spans="1:12" ht="12.75">
      <c r="A39" s="5" t="s">
        <v>678</v>
      </c>
      <c r="B39" s="9" t="s">
        <v>677</v>
      </c>
      <c r="C39" s="6" t="s">
        <v>603</v>
      </c>
      <c r="D39" s="196">
        <v>15000</v>
      </c>
      <c r="E39" s="29"/>
      <c r="F39" s="207"/>
      <c r="G39" s="30"/>
      <c r="H39" s="31"/>
      <c r="I39" s="441">
        <f>E39+G39-K39</f>
        <v>0</v>
      </c>
      <c r="J39" s="431">
        <f>I39*D39</f>
        <v>0</v>
      </c>
      <c r="K39" s="438">
        <v>0</v>
      </c>
      <c r="L39" s="434">
        <f>K39*D39</f>
        <v>0</v>
      </c>
    </row>
    <row r="40" spans="1:12" ht="12.75"/>
    <row r="41" spans="1:12" ht="12.75">
      <c r="F41" s="198">
        <f>F5+F11+F14+F35+F38</f>
        <v>5229848.3111111112</v>
      </c>
      <c r="H41" s="198"/>
      <c r="J41" s="198">
        <f>J5+J11+J14+J35+J38</f>
        <v>5979848.3111111112</v>
      </c>
      <c r="L41" s="198">
        <f>L5+L11+L14+L35+L38</f>
        <v>0</v>
      </c>
    </row>
    <row r="42" spans="1:12" ht="12.75"/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</sheetData>
  <mergeCells count="16">
    <mergeCell ref="G2:H2"/>
    <mergeCell ref="I2:J2"/>
    <mergeCell ref="K2:L2"/>
    <mergeCell ref="I3:I4"/>
    <mergeCell ref="J3:J4"/>
    <mergeCell ref="K3:K4"/>
    <mergeCell ref="L3:L4"/>
    <mergeCell ref="G3:G4"/>
    <mergeCell ref="H3:H4"/>
    <mergeCell ref="E2:F2"/>
    <mergeCell ref="E3:E4"/>
    <mergeCell ref="F3:F4"/>
    <mergeCell ref="A2:A4"/>
    <mergeCell ref="B2:B4"/>
    <mergeCell ref="C2:C4"/>
    <mergeCell ref="D2:D4"/>
  </mergeCells>
  <conditionalFormatting sqref="B32:B35 B37 B5:B16">
    <cfRule type="expression" dxfId="967" priority="155" stopIfTrue="1">
      <formula>AND(COUNTIF(#REF!, B5)&gt;1,NOT(ISBLANK(B5)))</formula>
    </cfRule>
  </conditionalFormatting>
  <conditionalFormatting sqref="B15:B16 B6:B13">
    <cfRule type="expression" dxfId="966" priority="150" stopIfTrue="1">
      <formula>AND(COUNTIF(#REF!, B6)+COUNTIF(#REF!, B6)&gt;1,NOT(ISBLANK(B6)))</formula>
    </cfRule>
  </conditionalFormatting>
  <conditionalFormatting sqref="B15">
    <cfRule type="duplicateValues" dxfId="965" priority="32"/>
  </conditionalFormatting>
  <conditionalFormatting sqref="B15">
    <cfRule type="duplicateValues" dxfId="964" priority="24"/>
  </conditionalFormatting>
  <conditionalFormatting sqref="B31">
    <cfRule type="duplicateValues" dxfId="963" priority="15"/>
  </conditionalFormatting>
  <conditionalFormatting sqref="B32:B33 B26:B30">
    <cfRule type="duplicateValues" dxfId="962" priority="12"/>
  </conditionalFormatting>
  <conditionalFormatting sqref="B20">
    <cfRule type="duplicateValues" dxfId="961" priority="10"/>
  </conditionalFormatting>
  <conditionalFormatting sqref="B15">
    <cfRule type="expression" dxfId="960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59" priority="379" stopIfTrue="1">
      <formula>AND(COUNTIF(#REF!, B15)+COUNTIF(#REF!, B15)+COUNTIF(#REF!, B15)&gt;1,NOT(ISBLANK(B15)))</formula>
    </cfRule>
  </conditionalFormatting>
  <conditionalFormatting sqref="B15">
    <cfRule type="expression" dxfId="958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57" priority="6572"/>
  </conditionalFormatting>
  <conditionalFormatting sqref="B22:B24">
    <cfRule type="duplicateValues" dxfId="956" priority="12613"/>
  </conditionalFormatting>
  <conditionalFormatting sqref="B22:B24 B16:B20">
    <cfRule type="duplicateValues" dxfId="955" priority="12615"/>
  </conditionalFormatting>
  <conditionalFormatting sqref="B22:B23 B16:B19">
    <cfRule type="duplicateValues" dxfId="954" priority="12618"/>
  </conditionalFormatting>
  <conditionalFormatting sqref="B22:B23">
    <cfRule type="duplicateValues" dxfId="953" priority="12620"/>
  </conditionalFormatting>
  <conditionalFormatting sqref="B16:B19 B21:B22">
    <cfRule type="duplicateValues" dxfId="952" priority="12622"/>
  </conditionalFormatting>
  <conditionalFormatting sqref="B24 B16:B22">
    <cfRule type="duplicateValues" dxfId="951" priority="12625"/>
  </conditionalFormatting>
  <conditionalFormatting sqref="B24">
    <cfRule type="duplicateValues" dxfId="950" priority="12627"/>
  </conditionalFormatting>
  <conditionalFormatting sqref="B25:B26">
    <cfRule type="duplicateValues" dxfId="949" priority="12631"/>
  </conditionalFormatting>
  <conditionalFormatting sqref="B26:B33">
    <cfRule type="duplicateValues" dxfId="948" priority="12634"/>
  </conditionalFormatting>
  <conditionalFormatting sqref="B26:B30">
    <cfRule type="duplicateValues" dxfId="947" priority="12636"/>
  </conditionalFormatting>
  <conditionalFormatting sqref="B6:B9">
    <cfRule type="duplicateValues" dxfId="946" priority="12641"/>
  </conditionalFormatting>
  <conditionalFormatting sqref="B38">
    <cfRule type="expression" dxfId="945" priority="1" stopIfTrue="1">
      <formula>AND(COUNTIF(#REF!, B38)&gt;1,NOT(ISBLANK(B38)))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05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H24" sqref="H24"/>
    </sheetView>
  </sheetViews>
  <sheetFormatPr defaultColWidth="9.140625" defaultRowHeight="15.75" customHeight="1"/>
  <cols>
    <col min="1" max="1" width="10.42578125" style="4" customWidth="1"/>
    <col min="2" max="2" width="22.5703125" style="4" customWidth="1"/>
    <col min="3" max="3" width="6" style="32" customWidth="1"/>
    <col min="4" max="4" width="13" style="19" customWidth="1"/>
    <col min="5" max="5" width="9.140625" style="4"/>
    <col min="6" max="6" width="13.85546875" style="55" customWidth="1"/>
    <col min="7" max="7" width="9.140625" style="4" customWidth="1"/>
    <col min="8" max="8" width="13.140625" style="55" customWidth="1"/>
    <col min="9" max="9" width="9.140625" style="225"/>
    <col min="10" max="10" width="14.140625" style="55" customWidth="1"/>
    <col min="11" max="11" width="9.140625" style="573"/>
    <col min="12" max="12" width="14.28515625" style="55" customWidth="1"/>
    <col min="13" max="13" width="18.5703125" style="4" customWidth="1"/>
    <col min="14" max="16384" width="9.140625" style="4"/>
  </cols>
  <sheetData>
    <row r="1" spans="1:13" ht="12.75">
      <c r="A1" s="3" t="s">
        <v>583</v>
      </c>
    </row>
    <row r="2" spans="1:13" s="14" customFormat="1" ht="12.75" customHeight="1">
      <c r="A2" s="619" t="s">
        <v>30</v>
      </c>
      <c r="B2" s="619" t="s">
        <v>0</v>
      </c>
      <c r="C2" s="638" t="s">
        <v>1</v>
      </c>
      <c r="D2" s="639" t="s">
        <v>467</v>
      </c>
      <c r="E2" s="626" t="s">
        <v>1199</v>
      </c>
      <c r="F2" s="626"/>
      <c r="G2" s="624" t="s">
        <v>1200</v>
      </c>
      <c r="H2" s="632"/>
      <c r="I2" s="624" t="s">
        <v>1201</v>
      </c>
      <c r="J2" s="625"/>
      <c r="K2" s="626" t="s">
        <v>1202</v>
      </c>
      <c r="L2" s="626"/>
    </row>
    <row r="3" spans="1:13" ht="12.75" customHeight="1">
      <c r="A3" s="619"/>
      <c r="B3" s="619"/>
      <c r="C3" s="638"/>
      <c r="D3" s="640"/>
      <c r="E3" s="634" t="s">
        <v>468</v>
      </c>
      <c r="F3" s="636" t="s">
        <v>469</v>
      </c>
      <c r="G3" s="652" t="s">
        <v>468</v>
      </c>
      <c r="H3" s="654" t="s">
        <v>581</v>
      </c>
      <c r="I3" s="656" t="s">
        <v>468</v>
      </c>
      <c r="J3" s="647" t="s">
        <v>582</v>
      </c>
      <c r="K3" s="658" t="s">
        <v>468</v>
      </c>
      <c r="L3" s="650" t="s">
        <v>469</v>
      </c>
      <c r="M3" s="452" t="s">
        <v>1021</v>
      </c>
    </row>
    <row r="4" spans="1:13" ht="12.75">
      <c r="A4" s="619"/>
      <c r="B4" s="619"/>
      <c r="C4" s="638"/>
      <c r="D4" s="641"/>
      <c r="E4" s="635"/>
      <c r="F4" s="637"/>
      <c r="G4" s="653"/>
      <c r="H4" s="655"/>
      <c r="I4" s="657"/>
      <c r="J4" s="648"/>
      <c r="K4" s="658"/>
      <c r="L4" s="651"/>
      <c r="M4" s="451" t="s">
        <v>1020</v>
      </c>
    </row>
    <row r="5" spans="1:13" s="3" customFormat="1" ht="25.5">
      <c r="A5" s="199" t="s">
        <v>2</v>
      </c>
      <c r="B5" s="33" t="s">
        <v>518</v>
      </c>
      <c r="C5" s="35"/>
      <c r="D5" s="200"/>
      <c r="E5" s="430">
        <f t="shared" ref="E5:L5" si="0">SUM(E6:E9)</f>
        <v>1</v>
      </c>
      <c r="F5" s="430">
        <f t="shared" si="0"/>
        <v>125000</v>
      </c>
      <c r="G5" s="430">
        <f t="shared" si="0"/>
        <v>2</v>
      </c>
      <c r="H5" s="430">
        <f t="shared" si="0"/>
        <v>250000</v>
      </c>
      <c r="I5" s="430">
        <f t="shared" si="0"/>
        <v>2</v>
      </c>
      <c r="J5" s="430">
        <f t="shared" si="0"/>
        <v>250000</v>
      </c>
      <c r="K5" s="430">
        <f t="shared" si="0"/>
        <v>1</v>
      </c>
      <c r="L5" s="430">
        <f t="shared" si="0"/>
        <v>125000</v>
      </c>
    </row>
    <row r="6" spans="1:13" ht="12.75">
      <c r="A6" s="20" t="s">
        <v>519</v>
      </c>
      <c r="B6" s="22" t="s">
        <v>520</v>
      </c>
      <c r="C6" s="21" t="s">
        <v>4</v>
      </c>
      <c r="D6" s="196">
        <f>VLOOKUP(A6,BKE!N196:R220,5,0)</f>
        <v>125000</v>
      </c>
      <c r="E6" s="12">
        <v>1</v>
      </c>
      <c r="F6" s="207">
        <f>E6*D6</f>
        <v>125000</v>
      </c>
      <c r="G6" s="207">
        <v>2</v>
      </c>
      <c r="H6" s="31">
        <f>G6*D6</f>
        <v>250000</v>
      </c>
      <c r="I6" s="571">
        <v>2</v>
      </c>
      <c r="J6" s="431">
        <f>I6*D6</f>
        <v>250000</v>
      </c>
      <c r="K6" s="575">
        <v>1</v>
      </c>
      <c r="L6" s="434">
        <f>K6*D6</f>
        <v>125000</v>
      </c>
    </row>
    <row r="7" spans="1:13" ht="12.75">
      <c r="A7" s="20" t="s">
        <v>521</v>
      </c>
      <c r="B7" s="22" t="s">
        <v>522</v>
      </c>
      <c r="C7" s="21" t="s">
        <v>4</v>
      </c>
      <c r="D7" s="196">
        <f>VLOOKUP(A7,BKE!N197:R221,5,0)</f>
        <v>118170</v>
      </c>
      <c r="E7" s="12"/>
      <c r="F7" s="207">
        <f t="shared" ref="F7:F12" si="1">E7*D7</f>
        <v>0</v>
      </c>
      <c r="G7" s="30"/>
      <c r="H7" s="31">
        <f t="shared" ref="H7:H12" si="2">G7*D7</f>
        <v>0</v>
      </c>
      <c r="I7" s="571"/>
      <c r="J7" s="431">
        <f t="shared" ref="J7:J12" si="3">I7*D7</f>
        <v>0</v>
      </c>
      <c r="K7" s="575"/>
      <c r="L7" s="434">
        <f t="shared" ref="L7:L12" si="4">K7*D7</f>
        <v>0</v>
      </c>
    </row>
    <row r="8" spans="1:13" ht="12.75">
      <c r="A8" s="20" t="s">
        <v>523</v>
      </c>
      <c r="B8" s="22" t="s">
        <v>524</v>
      </c>
      <c r="C8" s="21" t="s">
        <v>4</v>
      </c>
      <c r="D8" s="196">
        <f>VLOOKUP(A8,BKE!N198:R222,5,0)</f>
        <v>97110</v>
      </c>
      <c r="E8" s="12"/>
      <c r="F8" s="207">
        <f t="shared" si="1"/>
        <v>0</v>
      </c>
      <c r="G8" s="30"/>
      <c r="H8" s="31">
        <f t="shared" si="2"/>
        <v>0</v>
      </c>
      <c r="I8" s="571"/>
      <c r="J8" s="431">
        <f t="shared" si="3"/>
        <v>0</v>
      </c>
      <c r="K8" s="575"/>
      <c r="L8" s="434">
        <f t="shared" si="4"/>
        <v>0</v>
      </c>
    </row>
    <row r="9" spans="1:13" ht="12.75">
      <c r="A9" s="20" t="s">
        <v>525</v>
      </c>
      <c r="B9" s="22" t="s">
        <v>526</v>
      </c>
      <c r="C9" s="21" t="s">
        <v>4</v>
      </c>
      <c r="D9" s="196">
        <v>125000</v>
      </c>
      <c r="E9" s="12"/>
      <c r="F9" s="207">
        <f t="shared" si="1"/>
        <v>0</v>
      </c>
      <c r="G9" s="30"/>
      <c r="H9" s="31">
        <f t="shared" si="2"/>
        <v>0</v>
      </c>
      <c r="I9" s="571"/>
      <c r="J9" s="431">
        <f t="shared" si="3"/>
        <v>0</v>
      </c>
      <c r="K9" s="575"/>
      <c r="L9" s="434">
        <f t="shared" si="4"/>
        <v>0</v>
      </c>
    </row>
    <row r="10" spans="1:13" ht="12.75">
      <c r="A10" s="5"/>
      <c r="B10" s="9"/>
      <c r="C10" s="6"/>
      <c r="D10" s="196"/>
      <c r="E10" s="12"/>
      <c r="F10" s="207">
        <f t="shared" si="1"/>
        <v>0</v>
      </c>
      <c r="G10" s="30"/>
      <c r="H10" s="31">
        <f t="shared" si="2"/>
        <v>0</v>
      </c>
      <c r="I10" s="571"/>
      <c r="J10" s="431">
        <f t="shared" si="3"/>
        <v>0</v>
      </c>
      <c r="K10" s="575"/>
      <c r="L10" s="434">
        <f t="shared" si="4"/>
        <v>0</v>
      </c>
    </row>
    <row r="11" spans="1:13" s="3" customFormat="1" ht="12.75">
      <c r="A11" s="199" t="s">
        <v>2</v>
      </c>
      <c r="B11" s="33" t="s">
        <v>511</v>
      </c>
      <c r="C11" s="35"/>
      <c r="D11" s="201"/>
      <c r="E11" s="201">
        <f>E12</f>
        <v>0</v>
      </c>
      <c r="F11" s="201">
        <f>F12</f>
        <v>0</v>
      </c>
      <c r="G11" s="201">
        <f t="shared" ref="G11:L11" si="5">SUM(G12:G12)</f>
        <v>0</v>
      </c>
      <c r="H11" s="201">
        <f t="shared" si="5"/>
        <v>0</v>
      </c>
      <c r="I11" s="201">
        <f t="shared" si="5"/>
        <v>0</v>
      </c>
      <c r="J11" s="201">
        <f t="shared" si="5"/>
        <v>0</v>
      </c>
      <c r="K11" s="201">
        <f t="shared" si="5"/>
        <v>0</v>
      </c>
      <c r="L11" s="201">
        <f t="shared" si="5"/>
        <v>0</v>
      </c>
    </row>
    <row r="12" spans="1:13" ht="12.75">
      <c r="A12" s="20" t="s">
        <v>380</v>
      </c>
      <c r="B12" s="26" t="s">
        <v>381</v>
      </c>
      <c r="C12" s="21" t="s">
        <v>512</v>
      </c>
      <c r="D12" s="196">
        <f>VLOOKUP(A12,BKE!N202:R225,5,0)</f>
        <v>2050</v>
      </c>
      <c r="E12" s="12"/>
      <c r="F12" s="207">
        <f t="shared" si="1"/>
        <v>0</v>
      </c>
      <c r="G12" s="30"/>
      <c r="H12" s="31">
        <f t="shared" si="2"/>
        <v>0</v>
      </c>
      <c r="I12" s="571"/>
      <c r="J12" s="431">
        <f t="shared" si="3"/>
        <v>0</v>
      </c>
      <c r="K12" s="575"/>
      <c r="L12" s="434">
        <f t="shared" si="4"/>
        <v>0</v>
      </c>
    </row>
    <row r="13" spans="1:13" ht="12.75">
      <c r="A13" s="5"/>
      <c r="B13" s="9"/>
      <c r="C13" s="6"/>
      <c r="D13" s="196"/>
      <c r="E13" s="29"/>
      <c r="F13" s="207"/>
      <c r="G13" s="30"/>
      <c r="H13" s="31"/>
      <c r="I13" s="571"/>
      <c r="J13" s="431"/>
      <c r="K13" s="575"/>
      <c r="L13" s="434"/>
    </row>
    <row r="14" spans="1:13" s="3" customFormat="1" ht="25.5">
      <c r="A14" s="199" t="s">
        <v>2</v>
      </c>
      <c r="B14" s="34" t="s">
        <v>672</v>
      </c>
      <c r="C14" s="35"/>
      <c r="D14" s="201"/>
      <c r="E14" s="201">
        <f t="shared" ref="E14:L14" si="6">SUM(E15:E34)</f>
        <v>0</v>
      </c>
      <c r="F14" s="201">
        <f t="shared" si="6"/>
        <v>0</v>
      </c>
      <c r="G14" s="201">
        <f t="shared" si="6"/>
        <v>0</v>
      </c>
      <c r="H14" s="201">
        <f t="shared" si="6"/>
        <v>0</v>
      </c>
      <c r="I14" s="201">
        <f t="shared" si="6"/>
        <v>0</v>
      </c>
      <c r="J14" s="201">
        <f t="shared" si="6"/>
        <v>0</v>
      </c>
      <c r="K14" s="201">
        <f t="shared" si="6"/>
        <v>0</v>
      </c>
      <c r="L14" s="201">
        <f t="shared" si="6"/>
        <v>0</v>
      </c>
    </row>
    <row r="15" spans="1:13" ht="12.75">
      <c r="A15" s="23" t="s">
        <v>515</v>
      </c>
      <c r="B15" s="24" t="s">
        <v>516</v>
      </c>
      <c r="C15" s="25" t="s">
        <v>4</v>
      </c>
      <c r="D15" s="196">
        <f>VLOOKUP(A15,BKE!N205:R228,5,0)</f>
        <v>19904</v>
      </c>
      <c r="E15" s="12"/>
      <c r="F15" s="207">
        <f t="shared" ref="F15:F36" si="7">E15*D15</f>
        <v>0</v>
      </c>
      <c r="G15" s="30"/>
      <c r="H15" s="31">
        <f t="shared" ref="H15:H36" si="8">G15*D15</f>
        <v>0</v>
      </c>
      <c r="I15" s="571"/>
      <c r="J15" s="431">
        <f t="shared" ref="J15:J36" si="9">I15*D15</f>
        <v>0</v>
      </c>
      <c r="K15" s="575"/>
      <c r="L15" s="434">
        <f t="shared" ref="L15:L36" si="10">K15*D15</f>
        <v>0</v>
      </c>
    </row>
    <row r="16" spans="1:13" ht="12.75">
      <c r="A16" s="23" t="s">
        <v>527</v>
      </c>
      <c r="B16" s="24" t="s">
        <v>528</v>
      </c>
      <c r="C16" s="25" t="s">
        <v>4</v>
      </c>
      <c r="D16" s="196">
        <f>VLOOKUP(A16,BKE!N203:R226,5,0)</f>
        <v>37406.851851851847</v>
      </c>
      <c r="E16" s="12"/>
      <c r="F16" s="207">
        <f t="shared" si="7"/>
        <v>0</v>
      </c>
      <c r="G16" s="30"/>
      <c r="H16" s="31">
        <f t="shared" si="8"/>
        <v>0</v>
      </c>
      <c r="I16" s="571"/>
      <c r="J16" s="431">
        <f t="shared" si="9"/>
        <v>0</v>
      </c>
      <c r="K16" s="575"/>
      <c r="L16" s="434">
        <f t="shared" si="10"/>
        <v>0</v>
      </c>
    </row>
    <row r="17" spans="1:12" ht="12.75">
      <c r="A17" s="23" t="s">
        <v>513</v>
      </c>
      <c r="B17" s="24" t="s">
        <v>514</v>
      </c>
      <c r="C17" s="25" t="s">
        <v>4</v>
      </c>
      <c r="D17" s="196">
        <f>VLOOKUP(A17,BKE!N204:R227,5,0)</f>
        <v>160000</v>
      </c>
      <c r="E17" s="12"/>
      <c r="F17" s="207">
        <f t="shared" si="7"/>
        <v>0</v>
      </c>
      <c r="G17" s="30"/>
      <c r="H17" s="31">
        <f t="shared" si="8"/>
        <v>0</v>
      </c>
      <c r="I17" s="571"/>
      <c r="J17" s="431">
        <f t="shared" si="9"/>
        <v>0</v>
      </c>
      <c r="K17" s="575"/>
      <c r="L17" s="434">
        <f t="shared" si="10"/>
        <v>0</v>
      </c>
    </row>
    <row r="18" spans="1:12" ht="12.75">
      <c r="A18" s="23" t="s">
        <v>529</v>
      </c>
      <c r="B18" s="24" t="s">
        <v>530</v>
      </c>
      <c r="C18" s="25" t="s">
        <v>4</v>
      </c>
      <c r="D18" s="196"/>
      <c r="E18" s="12"/>
      <c r="F18" s="207">
        <f t="shared" si="7"/>
        <v>0</v>
      </c>
      <c r="G18" s="30"/>
      <c r="H18" s="31">
        <f t="shared" si="8"/>
        <v>0</v>
      </c>
      <c r="I18" s="571"/>
      <c r="J18" s="431">
        <f t="shared" si="9"/>
        <v>0</v>
      </c>
      <c r="K18" s="575"/>
      <c r="L18" s="434">
        <f t="shared" si="10"/>
        <v>0</v>
      </c>
    </row>
    <row r="19" spans="1:12" ht="12.75">
      <c r="A19" s="23" t="s">
        <v>531</v>
      </c>
      <c r="B19" s="24" t="s">
        <v>532</v>
      </c>
      <c r="C19" s="25" t="s">
        <v>4</v>
      </c>
      <c r="D19" s="196">
        <f>VLOOKUP(A19,BKE!N206:R229,5,0)</f>
        <v>20559.765957446809</v>
      </c>
      <c r="E19" s="12"/>
      <c r="F19" s="207">
        <f t="shared" si="7"/>
        <v>0</v>
      </c>
      <c r="G19" s="30"/>
      <c r="H19" s="31">
        <f t="shared" si="8"/>
        <v>0</v>
      </c>
      <c r="I19" s="571"/>
      <c r="J19" s="431">
        <f t="shared" si="9"/>
        <v>0</v>
      </c>
      <c r="K19" s="575"/>
      <c r="L19" s="434">
        <f t="shared" si="10"/>
        <v>0</v>
      </c>
    </row>
    <row r="20" spans="1:12" ht="12.75">
      <c r="A20" s="23" t="s">
        <v>533</v>
      </c>
      <c r="B20" s="24" t="s">
        <v>534</v>
      </c>
      <c r="C20" s="25" t="s">
        <v>4</v>
      </c>
      <c r="D20" s="196">
        <f>VLOOKUP(A20,BKE!N207:R230,5,0)</f>
        <v>28571</v>
      </c>
      <c r="E20" s="12"/>
      <c r="F20" s="207">
        <f t="shared" si="7"/>
        <v>0</v>
      </c>
      <c r="G20" s="30"/>
      <c r="H20" s="31">
        <f t="shared" si="8"/>
        <v>0</v>
      </c>
      <c r="I20" s="571"/>
      <c r="J20" s="431">
        <f t="shared" si="9"/>
        <v>0</v>
      </c>
      <c r="K20" s="575"/>
      <c r="L20" s="434">
        <f t="shared" si="10"/>
        <v>0</v>
      </c>
    </row>
    <row r="21" spans="1:12" ht="12.75">
      <c r="A21" s="23" t="s">
        <v>535</v>
      </c>
      <c r="B21" s="24" t="s">
        <v>536</v>
      </c>
      <c r="C21" s="25" t="s">
        <v>4</v>
      </c>
      <c r="D21" s="196">
        <f>VLOOKUP(A21,BKE!N208:R231,5,0)</f>
        <v>25449.111111111109</v>
      </c>
      <c r="E21" s="12"/>
      <c r="F21" s="207">
        <f t="shared" si="7"/>
        <v>0</v>
      </c>
      <c r="G21" s="30"/>
      <c r="H21" s="31">
        <f t="shared" si="8"/>
        <v>0</v>
      </c>
      <c r="I21" s="571"/>
      <c r="J21" s="431">
        <f t="shared" si="9"/>
        <v>0</v>
      </c>
      <c r="K21" s="575"/>
      <c r="L21" s="434">
        <f t="shared" si="10"/>
        <v>0</v>
      </c>
    </row>
    <row r="22" spans="1:12" ht="12.75">
      <c r="A22" s="23" t="s">
        <v>537</v>
      </c>
      <c r="B22" s="24" t="s">
        <v>538</v>
      </c>
      <c r="C22" s="25" t="s">
        <v>4</v>
      </c>
      <c r="D22" s="196">
        <f>VLOOKUP(A22,BKE!N209:R232,5,0)</f>
        <v>23714</v>
      </c>
      <c r="E22" s="12"/>
      <c r="F22" s="207">
        <f t="shared" si="7"/>
        <v>0</v>
      </c>
      <c r="G22" s="30"/>
      <c r="H22" s="31">
        <f t="shared" si="8"/>
        <v>0</v>
      </c>
      <c r="I22" s="571"/>
      <c r="J22" s="431">
        <f t="shared" si="9"/>
        <v>0</v>
      </c>
      <c r="K22" s="575"/>
      <c r="L22" s="434">
        <f t="shared" si="10"/>
        <v>0</v>
      </c>
    </row>
    <row r="23" spans="1:12" ht="12.75">
      <c r="A23" s="23" t="s">
        <v>539</v>
      </c>
      <c r="B23" s="24" t="s">
        <v>540</v>
      </c>
      <c r="C23" s="25" t="s">
        <v>4</v>
      </c>
      <c r="D23" s="196">
        <f>VLOOKUP(A23,BKE!N210:R233,5,0)</f>
        <v>15714</v>
      </c>
      <c r="E23" s="12"/>
      <c r="F23" s="207">
        <f t="shared" si="7"/>
        <v>0</v>
      </c>
      <c r="G23" s="30"/>
      <c r="H23" s="31">
        <f t="shared" si="8"/>
        <v>0</v>
      </c>
      <c r="I23" s="571"/>
      <c r="J23" s="431">
        <f t="shared" si="9"/>
        <v>0</v>
      </c>
      <c r="K23" s="575"/>
      <c r="L23" s="434">
        <f t="shared" si="10"/>
        <v>0</v>
      </c>
    </row>
    <row r="24" spans="1:12" ht="12.75">
      <c r="A24" s="23" t="s">
        <v>541</v>
      </c>
      <c r="B24" s="24" t="s">
        <v>542</v>
      </c>
      <c r="C24" s="25" t="s">
        <v>4</v>
      </c>
      <c r="D24" s="196">
        <f>VLOOKUP(A24,BKE!N211:R234,5,0)</f>
        <v>26571.000000000004</v>
      </c>
      <c r="E24" s="12"/>
      <c r="F24" s="207">
        <f t="shared" si="7"/>
        <v>0</v>
      </c>
      <c r="G24" s="30"/>
      <c r="H24" s="31">
        <f t="shared" si="8"/>
        <v>0</v>
      </c>
      <c r="I24" s="571"/>
      <c r="J24" s="431">
        <f t="shared" si="9"/>
        <v>0</v>
      </c>
      <c r="K24" s="575"/>
      <c r="L24" s="434">
        <f t="shared" si="10"/>
        <v>0</v>
      </c>
    </row>
    <row r="25" spans="1:12" ht="12.75">
      <c r="A25" s="23" t="s">
        <v>543</v>
      </c>
      <c r="B25" s="24" t="s">
        <v>544</v>
      </c>
      <c r="C25" s="25" t="s">
        <v>99</v>
      </c>
      <c r="D25" s="196"/>
      <c r="E25" s="12"/>
      <c r="F25" s="207">
        <f t="shared" si="7"/>
        <v>0</v>
      </c>
      <c r="G25" s="30"/>
      <c r="H25" s="31">
        <f t="shared" si="8"/>
        <v>0</v>
      </c>
      <c r="I25" s="571"/>
      <c r="J25" s="431">
        <f t="shared" si="9"/>
        <v>0</v>
      </c>
      <c r="K25" s="575"/>
      <c r="L25" s="434">
        <f t="shared" si="10"/>
        <v>0</v>
      </c>
    </row>
    <row r="26" spans="1:12" ht="12.75">
      <c r="A26" s="23" t="s">
        <v>545</v>
      </c>
      <c r="B26" s="24" t="s">
        <v>546</v>
      </c>
      <c r="C26" s="25" t="s">
        <v>4</v>
      </c>
      <c r="D26" s="196">
        <f>VLOOKUP(A26,BKE!N213:R236,5,0)</f>
        <v>45238.000000000007</v>
      </c>
      <c r="E26" s="12"/>
      <c r="F26" s="207">
        <f t="shared" si="7"/>
        <v>0</v>
      </c>
      <c r="G26" s="30"/>
      <c r="H26" s="31">
        <f t="shared" si="8"/>
        <v>0</v>
      </c>
      <c r="I26" s="571"/>
      <c r="J26" s="431">
        <f t="shared" si="9"/>
        <v>0</v>
      </c>
      <c r="K26" s="575"/>
      <c r="L26" s="434">
        <f t="shared" si="10"/>
        <v>0</v>
      </c>
    </row>
    <row r="27" spans="1:12" ht="12.75">
      <c r="A27" s="23" t="s">
        <v>669</v>
      </c>
      <c r="B27" s="24" t="s">
        <v>547</v>
      </c>
      <c r="C27" s="25" t="s">
        <v>4</v>
      </c>
      <c r="D27" s="196">
        <f>VLOOKUP(A27,BKE!N214:R237,5,0)</f>
        <v>26666</v>
      </c>
      <c r="E27" s="12"/>
      <c r="F27" s="207">
        <f t="shared" si="7"/>
        <v>0</v>
      </c>
      <c r="G27" s="30"/>
      <c r="H27" s="31">
        <f t="shared" si="8"/>
        <v>0</v>
      </c>
      <c r="I27" s="571"/>
      <c r="J27" s="431">
        <f t="shared" si="9"/>
        <v>0</v>
      </c>
      <c r="K27" s="575"/>
      <c r="L27" s="434">
        <f t="shared" si="10"/>
        <v>0</v>
      </c>
    </row>
    <row r="28" spans="1:12" ht="12.75">
      <c r="A28" s="23" t="s">
        <v>758</v>
      </c>
      <c r="B28" s="24" t="s">
        <v>759</v>
      </c>
      <c r="C28" s="25" t="s">
        <v>4</v>
      </c>
      <c r="D28" s="196"/>
      <c r="E28" s="12"/>
      <c r="F28" s="207">
        <f t="shared" si="7"/>
        <v>0</v>
      </c>
      <c r="G28" s="30"/>
      <c r="H28" s="31">
        <f t="shared" si="8"/>
        <v>0</v>
      </c>
      <c r="I28" s="571"/>
      <c r="J28" s="431">
        <f t="shared" si="9"/>
        <v>0</v>
      </c>
      <c r="K28" s="575"/>
      <c r="L28" s="434">
        <f t="shared" si="10"/>
        <v>0</v>
      </c>
    </row>
    <row r="29" spans="1:12" ht="12.75">
      <c r="A29" s="23" t="s">
        <v>760</v>
      </c>
      <c r="B29" s="24" t="s">
        <v>761</v>
      </c>
      <c r="C29" s="25" t="s">
        <v>4</v>
      </c>
      <c r="D29" s="196"/>
      <c r="E29" s="12"/>
      <c r="F29" s="207">
        <f t="shared" si="7"/>
        <v>0</v>
      </c>
      <c r="G29" s="30"/>
      <c r="H29" s="31">
        <f t="shared" si="8"/>
        <v>0</v>
      </c>
      <c r="I29" s="571"/>
      <c r="J29" s="431">
        <f t="shared" si="9"/>
        <v>0</v>
      </c>
      <c r="K29" s="575"/>
      <c r="L29" s="434">
        <f t="shared" si="10"/>
        <v>0</v>
      </c>
    </row>
    <row r="30" spans="1:12" ht="12.75">
      <c r="A30" s="23" t="s">
        <v>825</v>
      </c>
      <c r="B30" s="24" t="s">
        <v>826</v>
      </c>
      <c r="C30" s="25" t="s">
        <v>4</v>
      </c>
      <c r="D30" s="196">
        <f>VLOOKUP(A30,BKE!N217:R240,5,0)</f>
        <v>0</v>
      </c>
      <c r="E30" s="12"/>
      <c r="F30" s="207">
        <f t="shared" si="7"/>
        <v>0</v>
      </c>
      <c r="G30" s="30"/>
      <c r="H30" s="31">
        <f t="shared" si="8"/>
        <v>0</v>
      </c>
      <c r="I30" s="571"/>
      <c r="J30" s="431">
        <f t="shared" si="9"/>
        <v>0</v>
      </c>
      <c r="K30" s="575"/>
      <c r="L30" s="434">
        <f t="shared" si="10"/>
        <v>0</v>
      </c>
    </row>
    <row r="31" spans="1:12" ht="12.75">
      <c r="A31" s="23" t="s">
        <v>674</v>
      </c>
      <c r="B31" s="24" t="s">
        <v>601</v>
      </c>
      <c r="C31" s="25" t="s">
        <v>76</v>
      </c>
      <c r="D31" s="196">
        <f>VLOOKUP(A31,BKE!N218:R241,5,0)</f>
        <v>4863.5</v>
      </c>
      <c r="E31" s="12"/>
      <c r="F31" s="207">
        <f t="shared" si="7"/>
        <v>0</v>
      </c>
      <c r="G31" s="30"/>
      <c r="H31" s="31">
        <f t="shared" si="8"/>
        <v>0</v>
      </c>
      <c r="I31" s="571"/>
      <c r="J31" s="431">
        <f t="shared" si="9"/>
        <v>0</v>
      </c>
      <c r="K31" s="575"/>
      <c r="L31" s="434">
        <f t="shared" si="10"/>
        <v>0</v>
      </c>
    </row>
    <row r="32" spans="1:12" ht="12.75">
      <c r="A32" s="23" t="s">
        <v>675</v>
      </c>
      <c r="B32" s="24" t="s">
        <v>613</v>
      </c>
      <c r="C32" s="25" t="s">
        <v>76</v>
      </c>
      <c r="D32" s="196">
        <f>VLOOKUP(A32,BKE!N219:R242,5,0)</f>
        <v>5363.583333333333</v>
      </c>
      <c r="E32" s="12"/>
      <c r="F32" s="207">
        <f t="shared" si="7"/>
        <v>0</v>
      </c>
      <c r="G32" s="30"/>
      <c r="H32" s="31">
        <f t="shared" si="8"/>
        <v>0</v>
      </c>
      <c r="I32" s="571"/>
      <c r="J32" s="431">
        <f t="shared" si="9"/>
        <v>0</v>
      </c>
      <c r="K32" s="575"/>
      <c r="L32" s="434">
        <f t="shared" si="10"/>
        <v>0</v>
      </c>
    </row>
    <row r="33" spans="1:12" ht="12.75">
      <c r="A33" s="23" t="s">
        <v>1031</v>
      </c>
      <c r="B33" s="24" t="s">
        <v>1032</v>
      </c>
      <c r="C33" s="25" t="s">
        <v>4</v>
      </c>
      <c r="D33" s="196"/>
      <c r="E33" s="12"/>
      <c r="F33" s="207">
        <f t="shared" si="7"/>
        <v>0</v>
      </c>
      <c r="G33" s="30"/>
      <c r="H33" s="31">
        <f t="shared" si="8"/>
        <v>0</v>
      </c>
      <c r="I33" s="571"/>
      <c r="J33" s="431">
        <f t="shared" si="9"/>
        <v>0</v>
      </c>
      <c r="K33" s="575"/>
      <c r="L33" s="434">
        <f t="shared" si="10"/>
        <v>0</v>
      </c>
    </row>
    <row r="34" spans="1:12" ht="12.75">
      <c r="A34" s="5"/>
      <c r="B34" s="15"/>
      <c r="C34" s="16"/>
      <c r="D34" s="197"/>
      <c r="E34" s="12"/>
      <c r="F34" s="207">
        <f t="shared" si="7"/>
        <v>0</v>
      </c>
      <c r="G34" s="30"/>
      <c r="H34" s="31">
        <f t="shared" si="8"/>
        <v>0</v>
      </c>
      <c r="I34" s="571"/>
      <c r="J34" s="431">
        <f t="shared" si="9"/>
        <v>0</v>
      </c>
      <c r="K34" s="575"/>
      <c r="L34" s="434">
        <f t="shared" si="10"/>
        <v>0</v>
      </c>
    </row>
    <row r="35" spans="1:12" s="3" customFormat="1" ht="12.75">
      <c r="A35" s="203" t="s">
        <v>2</v>
      </c>
      <c r="B35" s="27" t="s">
        <v>670</v>
      </c>
      <c r="C35" s="28"/>
      <c r="D35" s="204"/>
      <c r="E35" s="572">
        <f t="shared" ref="E35:H35" si="11">E36</f>
        <v>0</v>
      </c>
      <c r="F35" s="572">
        <f t="shared" si="11"/>
        <v>0</v>
      </c>
      <c r="G35" s="572">
        <f t="shared" si="11"/>
        <v>0</v>
      </c>
      <c r="H35" s="572">
        <f t="shared" si="11"/>
        <v>0</v>
      </c>
      <c r="I35" s="572">
        <f t="shared" ref="I35:L35" si="12">I36</f>
        <v>0</v>
      </c>
      <c r="J35" s="572">
        <f t="shared" si="12"/>
        <v>0</v>
      </c>
      <c r="K35" s="572">
        <f t="shared" si="12"/>
        <v>0</v>
      </c>
      <c r="L35" s="572">
        <f t="shared" si="12"/>
        <v>0</v>
      </c>
    </row>
    <row r="36" spans="1:12" ht="12.75">
      <c r="A36" s="5" t="s">
        <v>673</v>
      </c>
      <c r="B36" s="9" t="s">
        <v>671</v>
      </c>
      <c r="C36" s="6" t="s">
        <v>300</v>
      </c>
      <c r="D36" s="196">
        <v>0</v>
      </c>
      <c r="E36" s="29"/>
      <c r="F36" s="207">
        <f t="shared" si="7"/>
        <v>0</v>
      </c>
      <c r="G36" s="30"/>
      <c r="H36" s="31">
        <f t="shared" si="8"/>
        <v>0</v>
      </c>
      <c r="I36" s="571"/>
      <c r="J36" s="431">
        <f t="shared" si="9"/>
        <v>0</v>
      </c>
      <c r="K36" s="575"/>
      <c r="L36" s="434">
        <f t="shared" si="10"/>
        <v>0</v>
      </c>
    </row>
    <row r="37" spans="1:12" ht="12.75">
      <c r="A37" s="5"/>
      <c r="B37" s="15"/>
      <c r="C37" s="16"/>
      <c r="D37" s="197"/>
      <c r="E37" s="29"/>
      <c r="F37" s="207"/>
      <c r="G37" s="30"/>
      <c r="H37" s="31"/>
      <c r="I37" s="571"/>
      <c r="J37" s="431"/>
      <c r="K37" s="575"/>
      <c r="L37" s="434"/>
    </row>
    <row r="38" spans="1:12" s="3" customFormat="1" ht="12.75">
      <c r="A38" s="203" t="s">
        <v>2</v>
      </c>
      <c r="B38" s="27" t="s">
        <v>676</v>
      </c>
      <c r="C38" s="28"/>
      <c r="D38" s="204"/>
      <c r="E38" s="205"/>
      <c r="F38" s="206"/>
      <c r="G38" s="205"/>
      <c r="H38" s="206"/>
      <c r="I38" s="572">
        <f t="shared" ref="I38:L38" si="13">I39</f>
        <v>0</v>
      </c>
      <c r="J38" s="432">
        <f t="shared" si="13"/>
        <v>0</v>
      </c>
      <c r="K38" s="574">
        <f t="shared" si="13"/>
        <v>0</v>
      </c>
      <c r="L38" s="435">
        <f t="shared" si="13"/>
        <v>0</v>
      </c>
    </row>
    <row r="39" spans="1:12" ht="12.75">
      <c r="A39" s="5" t="s">
        <v>678</v>
      </c>
      <c r="B39" s="9" t="s">
        <v>677</v>
      </c>
      <c r="C39" s="6" t="s">
        <v>603</v>
      </c>
      <c r="D39" s="196">
        <v>15000</v>
      </c>
      <c r="E39" s="29"/>
      <c r="F39" s="207"/>
      <c r="G39" s="30"/>
      <c r="H39" s="31"/>
      <c r="I39" s="571">
        <f>E39+G39-K39</f>
        <v>0</v>
      </c>
      <c r="J39" s="431">
        <f>I39*D39</f>
        <v>0</v>
      </c>
      <c r="K39" s="575">
        <v>0</v>
      </c>
      <c r="L39" s="434">
        <f>K39*D39</f>
        <v>0</v>
      </c>
    </row>
    <row r="40" spans="1:12" ht="12.75"/>
    <row r="41" spans="1:12" ht="12.75">
      <c r="F41" s="198">
        <f>F5+F11+F14+F35+F38</f>
        <v>125000</v>
      </c>
      <c r="H41" s="198"/>
      <c r="J41" s="198">
        <f>J5+J11+J14+J35+J38</f>
        <v>250000</v>
      </c>
      <c r="L41" s="198">
        <f>L5+L11+L14+L35+L38</f>
        <v>125000</v>
      </c>
    </row>
    <row r="42" spans="1:12" ht="12.75"/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</sheetData>
  <mergeCells count="16">
    <mergeCell ref="A2:A4"/>
    <mergeCell ref="B2:B4"/>
    <mergeCell ref="C2:C4"/>
    <mergeCell ref="D2:D4"/>
    <mergeCell ref="E2:F2"/>
    <mergeCell ref="I2:J2"/>
    <mergeCell ref="K2:L2"/>
    <mergeCell ref="E3:E4"/>
    <mergeCell ref="F3:F4"/>
    <mergeCell ref="G3:G4"/>
    <mergeCell ref="H3:H4"/>
    <mergeCell ref="I3:I4"/>
    <mergeCell ref="J3:J4"/>
    <mergeCell ref="K3:K4"/>
    <mergeCell ref="L3:L4"/>
    <mergeCell ref="G2:H2"/>
  </mergeCells>
  <conditionalFormatting sqref="B32:B35 B37 B5:B16">
    <cfRule type="expression" dxfId="944" priority="8" stopIfTrue="1">
      <formula>AND(COUNTIF(#REF!, B5)&gt;1,NOT(ISBLANK(B5)))</formula>
    </cfRule>
  </conditionalFormatting>
  <conditionalFormatting sqref="B15:B16 B6:B13">
    <cfRule type="expression" dxfId="943" priority="7" stopIfTrue="1">
      <formula>AND(COUNTIF(#REF!, B6)+COUNTIF(#REF!, B6)&gt;1,NOT(ISBLANK(B6)))</formula>
    </cfRule>
  </conditionalFormatting>
  <conditionalFormatting sqref="B15">
    <cfRule type="duplicateValues" dxfId="942" priority="6"/>
  </conditionalFormatting>
  <conditionalFormatting sqref="B15">
    <cfRule type="duplicateValues" dxfId="941" priority="5"/>
  </conditionalFormatting>
  <conditionalFormatting sqref="B31">
    <cfRule type="duplicateValues" dxfId="940" priority="4"/>
  </conditionalFormatting>
  <conditionalFormatting sqref="B32:B33 B26:B30">
    <cfRule type="duplicateValues" dxfId="939" priority="3"/>
  </conditionalFormatting>
  <conditionalFormatting sqref="B20">
    <cfRule type="duplicateValues" dxfId="938" priority="2"/>
  </conditionalFormatting>
  <conditionalFormatting sqref="B15">
    <cfRule type="expression" dxfId="937" priority="9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6" priority="10" stopIfTrue="1">
      <formula>AND(COUNTIF(#REF!, B15)+COUNTIF(#REF!, B15)+COUNTIF(#REF!, B15)&gt;1,NOT(ISBLANK(B15)))</formula>
    </cfRule>
  </conditionalFormatting>
  <conditionalFormatting sqref="B15">
    <cfRule type="expression" dxfId="935" priority="11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34" priority="12"/>
  </conditionalFormatting>
  <conditionalFormatting sqref="B22:B24">
    <cfRule type="duplicateValues" dxfId="933" priority="13"/>
  </conditionalFormatting>
  <conditionalFormatting sqref="B22:B24 B16:B20">
    <cfRule type="duplicateValues" dxfId="932" priority="14"/>
  </conditionalFormatting>
  <conditionalFormatting sqref="B22:B23 B16:B19">
    <cfRule type="duplicateValues" dxfId="931" priority="15"/>
  </conditionalFormatting>
  <conditionalFormatting sqref="B22:B23">
    <cfRule type="duplicateValues" dxfId="930" priority="16"/>
  </conditionalFormatting>
  <conditionalFormatting sqref="B16:B19 B21:B22">
    <cfRule type="duplicateValues" dxfId="929" priority="17"/>
  </conditionalFormatting>
  <conditionalFormatting sqref="B24 B16:B22">
    <cfRule type="duplicateValues" dxfId="928" priority="18"/>
  </conditionalFormatting>
  <conditionalFormatting sqref="B24">
    <cfRule type="duplicateValues" dxfId="927" priority="19"/>
  </conditionalFormatting>
  <conditionalFormatting sqref="B25:B26">
    <cfRule type="duplicateValues" dxfId="926" priority="20"/>
  </conditionalFormatting>
  <conditionalFormatting sqref="B26:B33">
    <cfRule type="duplicateValues" dxfId="925" priority="21"/>
  </conditionalFormatting>
  <conditionalFormatting sqref="B26:B30">
    <cfRule type="duplicateValues" dxfId="924" priority="22"/>
  </conditionalFormatting>
  <conditionalFormatting sqref="B6:B9">
    <cfRule type="duplicateValues" dxfId="923" priority="23"/>
  </conditionalFormatting>
  <conditionalFormatting sqref="B38">
    <cfRule type="expression" dxfId="922" priority="1" stopIfTrue="1">
      <formula>AND(COUNTIF(#REF!, B38)&gt;1,NOT(ISBLANK(B38)))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20" sqref="H20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663" t="s">
        <v>924</v>
      </c>
      <c r="B1" s="663"/>
      <c r="C1" s="663"/>
      <c r="D1" s="663"/>
      <c r="E1" s="663"/>
      <c r="F1" s="663"/>
      <c r="G1" s="364"/>
      <c r="H1" s="364"/>
      <c r="I1" s="364"/>
      <c r="J1" s="364"/>
      <c r="K1" s="364"/>
      <c r="L1" s="364"/>
      <c r="M1" s="364"/>
      <c r="N1" s="364"/>
      <c r="O1" s="364"/>
      <c r="P1" s="364"/>
    </row>
    <row r="2" spans="1:16" ht="21">
      <c r="A2" s="58"/>
    </row>
    <row r="3" spans="1:16" ht="15" customHeight="1">
      <c r="A3" s="660" t="s">
        <v>587</v>
      </c>
      <c r="B3" s="659" t="s">
        <v>926</v>
      </c>
      <c r="C3" s="659"/>
      <c r="D3" s="660" t="s">
        <v>589</v>
      </c>
      <c r="E3" s="660" t="s">
        <v>590</v>
      </c>
      <c r="F3" s="661" t="s">
        <v>591</v>
      </c>
      <c r="G3" s="659" t="s">
        <v>927</v>
      </c>
      <c r="H3" s="659"/>
      <c r="I3" s="660" t="s">
        <v>589</v>
      </c>
      <c r="J3" s="660" t="s">
        <v>590</v>
      </c>
      <c r="K3" s="661" t="s">
        <v>591</v>
      </c>
      <c r="L3" s="659" t="s">
        <v>928</v>
      </c>
      <c r="M3" s="659"/>
      <c r="N3" s="660" t="s">
        <v>589</v>
      </c>
      <c r="O3" s="660" t="s">
        <v>590</v>
      </c>
      <c r="P3" s="661" t="s">
        <v>591</v>
      </c>
    </row>
    <row r="4" spans="1:16">
      <c r="A4" s="660"/>
      <c r="B4" s="355" t="s">
        <v>592</v>
      </c>
      <c r="C4" s="355" t="s">
        <v>593</v>
      </c>
      <c r="D4" s="660"/>
      <c r="E4" s="660"/>
      <c r="F4" s="662"/>
      <c r="G4" s="355" t="s">
        <v>592</v>
      </c>
      <c r="H4" s="355" t="s">
        <v>593</v>
      </c>
      <c r="I4" s="660"/>
      <c r="J4" s="660"/>
      <c r="K4" s="662"/>
      <c r="L4" s="355" t="s">
        <v>592</v>
      </c>
      <c r="M4" s="355" t="s">
        <v>593</v>
      </c>
      <c r="N4" s="660"/>
      <c r="O4" s="660"/>
      <c r="P4" s="662"/>
    </row>
    <row r="5" spans="1:16">
      <c r="A5" s="347">
        <v>1</v>
      </c>
      <c r="B5" s="348">
        <v>20371</v>
      </c>
      <c r="C5" s="348">
        <v>21598</v>
      </c>
      <c r="D5" s="348">
        <f>C5-B5</f>
        <v>1227</v>
      </c>
      <c r="E5" s="356">
        <v>3991</v>
      </c>
      <c r="F5" s="356">
        <f>E5*D5</f>
        <v>4896957</v>
      </c>
      <c r="G5" s="348">
        <v>11581</v>
      </c>
      <c r="H5" s="348">
        <v>12257</v>
      </c>
      <c r="I5" s="348">
        <f>H5-G5</f>
        <v>676</v>
      </c>
      <c r="J5" s="356">
        <v>1412</v>
      </c>
      <c r="K5" s="356">
        <f>J5*I5</f>
        <v>954512</v>
      </c>
      <c r="L5" s="348">
        <v>60410</v>
      </c>
      <c r="M5" s="348">
        <v>63911</v>
      </c>
      <c r="N5" s="348">
        <f>M5-L5</f>
        <v>3501</v>
      </c>
      <c r="O5" s="356">
        <v>2320</v>
      </c>
      <c r="P5" s="356">
        <f>O5*N5</f>
        <v>8122320</v>
      </c>
    </row>
    <row r="6" spans="1:16">
      <c r="A6" s="347">
        <v>2</v>
      </c>
      <c r="B6" s="348">
        <f>C5</f>
        <v>21598</v>
      </c>
      <c r="C6" s="348">
        <v>22748</v>
      </c>
      <c r="D6" s="348">
        <f t="shared" ref="D6:D16" si="0">C6-B6</f>
        <v>1150</v>
      </c>
      <c r="E6" s="356">
        <v>3991</v>
      </c>
      <c r="F6" s="356">
        <f t="shared" ref="F6:F16" si="1">E6*D6</f>
        <v>4589650</v>
      </c>
      <c r="G6" s="348">
        <f>H5</f>
        <v>12257</v>
      </c>
      <c r="H6" s="348">
        <v>12918</v>
      </c>
      <c r="I6" s="348">
        <f t="shared" ref="I6:I16" si="2">H6-G6</f>
        <v>661</v>
      </c>
      <c r="J6" s="356">
        <v>1412</v>
      </c>
      <c r="K6" s="356">
        <f t="shared" ref="K6:K16" si="3">J6*I6</f>
        <v>933332</v>
      </c>
      <c r="L6" s="348">
        <f>M5</f>
        <v>63911</v>
      </c>
      <c r="M6" s="348">
        <v>67223</v>
      </c>
      <c r="N6" s="348">
        <f t="shared" ref="N6:N16" si="4">M6-L6</f>
        <v>3312</v>
      </c>
      <c r="O6" s="356">
        <v>2320</v>
      </c>
      <c r="P6" s="356">
        <f t="shared" ref="P6:P16" si="5">O6*N6</f>
        <v>7683840</v>
      </c>
    </row>
    <row r="7" spans="1:16">
      <c r="A7" s="347">
        <v>3</v>
      </c>
      <c r="B7" s="348">
        <f t="shared" ref="B7:B16" si="6">C6</f>
        <v>22748</v>
      </c>
      <c r="C7" s="348">
        <v>23783</v>
      </c>
      <c r="D7" s="348">
        <f t="shared" si="0"/>
        <v>1035</v>
      </c>
      <c r="E7" s="356">
        <v>3991</v>
      </c>
      <c r="F7" s="356">
        <f t="shared" si="1"/>
        <v>4130685</v>
      </c>
      <c r="G7" s="348">
        <f t="shared" ref="G7:G16" si="7">H6</f>
        <v>12918</v>
      </c>
      <c r="H7" s="348">
        <v>13504</v>
      </c>
      <c r="I7" s="348">
        <f t="shared" si="2"/>
        <v>586</v>
      </c>
      <c r="J7" s="356">
        <v>1412</v>
      </c>
      <c r="K7" s="356">
        <f t="shared" si="3"/>
        <v>827432</v>
      </c>
      <c r="L7" s="348">
        <f t="shared" ref="L7:L16" si="8">M6</f>
        <v>67223</v>
      </c>
      <c r="M7" s="348">
        <v>70295</v>
      </c>
      <c r="N7" s="348">
        <f t="shared" si="4"/>
        <v>3072</v>
      </c>
      <c r="O7" s="356">
        <v>2320</v>
      </c>
      <c r="P7" s="356">
        <f t="shared" si="5"/>
        <v>7127040</v>
      </c>
    </row>
    <row r="8" spans="1:16">
      <c r="A8" s="347">
        <v>4</v>
      </c>
      <c r="B8" s="348">
        <f t="shared" si="6"/>
        <v>23783</v>
      </c>
      <c r="C8" s="348">
        <v>24977</v>
      </c>
      <c r="D8" s="348">
        <f t="shared" si="0"/>
        <v>1194</v>
      </c>
      <c r="E8" s="356">
        <v>3991</v>
      </c>
      <c r="F8" s="356">
        <f t="shared" si="1"/>
        <v>4765254</v>
      </c>
      <c r="G8" s="348">
        <f t="shared" si="7"/>
        <v>13504</v>
      </c>
      <c r="H8" s="348">
        <v>14193</v>
      </c>
      <c r="I8" s="348">
        <f t="shared" si="2"/>
        <v>689</v>
      </c>
      <c r="J8" s="356">
        <v>1412</v>
      </c>
      <c r="K8" s="356">
        <f t="shared" si="3"/>
        <v>972868</v>
      </c>
      <c r="L8" s="348">
        <f t="shared" si="8"/>
        <v>70295</v>
      </c>
      <c r="M8" s="348">
        <v>73752</v>
      </c>
      <c r="N8" s="348">
        <f t="shared" si="4"/>
        <v>3457</v>
      </c>
      <c r="O8" s="356">
        <v>2320</v>
      </c>
      <c r="P8" s="356">
        <f t="shared" si="5"/>
        <v>8020240</v>
      </c>
    </row>
    <row r="9" spans="1:16">
      <c r="A9" s="347">
        <v>5</v>
      </c>
      <c r="B9" s="348">
        <f t="shared" si="6"/>
        <v>24977</v>
      </c>
      <c r="C9" s="348">
        <v>26141</v>
      </c>
      <c r="D9" s="348">
        <f t="shared" si="0"/>
        <v>1164</v>
      </c>
      <c r="E9" s="356">
        <v>3991</v>
      </c>
      <c r="F9" s="356">
        <f t="shared" si="1"/>
        <v>4645524</v>
      </c>
      <c r="G9" s="348">
        <f t="shared" si="7"/>
        <v>14193</v>
      </c>
      <c r="H9" s="348">
        <v>14840</v>
      </c>
      <c r="I9" s="348">
        <f t="shared" si="2"/>
        <v>647</v>
      </c>
      <c r="J9" s="356">
        <v>1412</v>
      </c>
      <c r="K9" s="356">
        <f t="shared" si="3"/>
        <v>913564</v>
      </c>
      <c r="L9" s="348">
        <f t="shared" si="8"/>
        <v>73752</v>
      </c>
      <c r="M9" s="348">
        <v>77135</v>
      </c>
      <c r="N9" s="348">
        <f t="shared" si="4"/>
        <v>3383</v>
      </c>
      <c r="O9" s="356">
        <v>2320</v>
      </c>
      <c r="P9" s="356">
        <f t="shared" si="5"/>
        <v>7848560</v>
      </c>
    </row>
    <row r="10" spans="1:16">
      <c r="A10" s="347">
        <v>6</v>
      </c>
      <c r="B10" s="348">
        <f t="shared" si="6"/>
        <v>26141</v>
      </c>
      <c r="C10" s="348">
        <v>27317</v>
      </c>
      <c r="D10" s="348">
        <f t="shared" si="0"/>
        <v>1176</v>
      </c>
      <c r="E10" s="356">
        <v>3991</v>
      </c>
      <c r="F10" s="356">
        <f t="shared" si="1"/>
        <v>4693416</v>
      </c>
      <c r="G10" s="348">
        <f t="shared" si="7"/>
        <v>14840</v>
      </c>
      <c r="H10" s="348">
        <v>15519</v>
      </c>
      <c r="I10" s="348">
        <f t="shared" si="2"/>
        <v>679</v>
      </c>
      <c r="J10" s="356">
        <v>1412</v>
      </c>
      <c r="K10" s="356">
        <f t="shared" si="3"/>
        <v>958748</v>
      </c>
      <c r="L10" s="348">
        <f t="shared" si="8"/>
        <v>77135</v>
      </c>
      <c r="M10" s="348">
        <v>80701</v>
      </c>
      <c r="N10" s="348">
        <f t="shared" si="4"/>
        <v>3566</v>
      </c>
      <c r="O10" s="356">
        <v>2320</v>
      </c>
      <c r="P10" s="356">
        <f t="shared" si="5"/>
        <v>8273120</v>
      </c>
    </row>
    <row r="11" spans="1:16">
      <c r="A11" s="347">
        <v>7</v>
      </c>
      <c r="B11" s="348">
        <f t="shared" si="6"/>
        <v>27317</v>
      </c>
      <c r="C11" s="348"/>
      <c r="D11" s="348">
        <f t="shared" si="0"/>
        <v>-27317</v>
      </c>
      <c r="E11" s="356">
        <v>3991</v>
      </c>
      <c r="F11" s="356">
        <f t="shared" si="1"/>
        <v>-109022147</v>
      </c>
      <c r="G11" s="348">
        <f t="shared" si="7"/>
        <v>15519</v>
      </c>
      <c r="H11" s="348"/>
      <c r="I11" s="348">
        <f t="shared" si="2"/>
        <v>-15519</v>
      </c>
      <c r="J11" s="356">
        <v>1412</v>
      </c>
      <c r="K11" s="356">
        <f t="shared" si="3"/>
        <v>-21912828</v>
      </c>
      <c r="L11" s="348">
        <f t="shared" si="8"/>
        <v>80701</v>
      </c>
      <c r="M11" s="348"/>
      <c r="N11" s="348">
        <f t="shared" si="4"/>
        <v>-80701</v>
      </c>
      <c r="O11" s="356">
        <v>2320</v>
      </c>
      <c r="P11" s="356">
        <f t="shared" si="5"/>
        <v>-187226320</v>
      </c>
    </row>
    <row r="12" spans="1:16">
      <c r="A12" s="347">
        <v>8</v>
      </c>
      <c r="B12" s="348">
        <f t="shared" si="6"/>
        <v>0</v>
      </c>
      <c r="C12" s="348"/>
      <c r="D12" s="348">
        <f t="shared" si="0"/>
        <v>0</v>
      </c>
      <c r="E12" s="356">
        <v>3991</v>
      </c>
      <c r="F12" s="356">
        <f t="shared" si="1"/>
        <v>0</v>
      </c>
      <c r="G12" s="348">
        <f t="shared" si="7"/>
        <v>0</v>
      </c>
      <c r="H12" s="348"/>
      <c r="I12" s="348">
        <f t="shared" si="2"/>
        <v>0</v>
      </c>
      <c r="J12" s="356">
        <v>1412</v>
      </c>
      <c r="K12" s="356">
        <f t="shared" si="3"/>
        <v>0</v>
      </c>
      <c r="L12" s="348">
        <f t="shared" si="8"/>
        <v>0</v>
      </c>
      <c r="M12" s="348"/>
      <c r="N12" s="348">
        <f t="shared" si="4"/>
        <v>0</v>
      </c>
      <c r="O12" s="356">
        <v>2320</v>
      </c>
      <c r="P12" s="356">
        <f t="shared" si="5"/>
        <v>0</v>
      </c>
    </row>
    <row r="13" spans="1:16">
      <c r="A13" s="347">
        <v>9</v>
      </c>
      <c r="B13" s="348">
        <f t="shared" si="6"/>
        <v>0</v>
      </c>
      <c r="C13" s="348"/>
      <c r="D13" s="348">
        <f t="shared" si="0"/>
        <v>0</v>
      </c>
      <c r="E13" s="356">
        <v>3991</v>
      </c>
      <c r="F13" s="356">
        <f t="shared" si="1"/>
        <v>0</v>
      </c>
      <c r="G13" s="348">
        <f t="shared" si="7"/>
        <v>0</v>
      </c>
      <c r="H13" s="348"/>
      <c r="I13" s="348">
        <f t="shared" si="2"/>
        <v>0</v>
      </c>
      <c r="J13" s="356">
        <v>1412</v>
      </c>
      <c r="K13" s="356">
        <f t="shared" si="3"/>
        <v>0</v>
      </c>
      <c r="L13" s="348">
        <f t="shared" si="8"/>
        <v>0</v>
      </c>
      <c r="M13" s="348"/>
      <c r="N13" s="348">
        <f t="shared" si="4"/>
        <v>0</v>
      </c>
      <c r="O13" s="356">
        <v>2320</v>
      </c>
      <c r="P13" s="356">
        <f t="shared" si="5"/>
        <v>0</v>
      </c>
    </row>
    <row r="14" spans="1:16">
      <c r="A14" s="347">
        <v>10</v>
      </c>
      <c r="B14" s="348">
        <f t="shared" si="6"/>
        <v>0</v>
      </c>
      <c r="C14" s="348"/>
      <c r="D14" s="348">
        <f t="shared" si="0"/>
        <v>0</v>
      </c>
      <c r="E14" s="356">
        <v>3991</v>
      </c>
      <c r="F14" s="356">
        <f t="shared" si="1"/>
        <v>0</v>
      </c>
      <c r="G14" s="348">
        <f t="shared" si="7"/>
        <v>0</v>
      </c>
      <c r="H14" s="348"/>
      <c r="I14" s="348">
        <f t="shared" si="2"/>
        <v>0</v>
      </c>
      <c r="J14" s="356">
        <v>1412</v>
      </c>
      <c r="K14" s="356">
        <f t="shared" si="3"/>
        <v>0</v>
      </c>
      <c r="L14" s="348">
        <f t="shared" si="8"/>
        <v>0</v>
      </c>
      <c r="M14" s="348"/>
      <c r="N14" s="348">
        <f t="shared" si="4"/>
        <v>0</v>
      </c>
      <c r="O14" s="356">
        <v>2320</v>
      </c>
      <c r="P14" s="356">
        <f t="shared" si="5"/>
        <v>0</v>
      </c>
    </row>
    <row r="15" spans="1:16">
      <c r="A15" s="347">
        <v>11</v>
      </c>
      <c r="B15" s="348">
        <f t="shared" si="6"/>
        <v>0</v>
      </c>
      <c r="C15" s="348"/>
      <c r="D15" s="348">
        <f t="shared" si="0"/>
        <v>0</v>
      </c>
      <c r="E15" s="356">
        <v>3991</v>
      </c>
      <c r="F15" s="356">
        <f t="shared" si="1"/>
        <v>0</v>
      </c>
      <c r="G15" s="348">
        <f t="shared" si="7"/>
        <v>0</v>
      </c>
      <c r="H15" s="348"/>
      <c r="I15" s="348">
        <f t="shared" si="2"/>
        <v>0</v>
      </c>
      <c r="J15" s="356">
        <v>1412</v>
      </c>
      <c r="K15" s="356">
        <f t="shared" si="3"/>
        <v>0</v>
      </c>
      <c r="L15" s="348">
        <f t="shared" si="8"/>
        <v>0</v>
      </c>
      <c r="M15" s="348"/>
      <c r="N15" s="348">
        <f t="shared" si="4"/>
        <v>0</v>
      </c>
      <c r="O15" s="356">
        <v>2320</v>
      </c>
      <c r="P15" s="356">
        <f t="shared" si="5"/>
        <v>0</v>
      </c>
    </row>
    <row r="16" spans="1:16">
      <c r="A16" s="347">
        <v>12</v>
      </c>
      <c r="B16" s="348">
        <f t="shared" si="6"/>
        <v>0</v>
      </c>
      <c r="C16" s="348"/>
      <c r="D16" s="348">
        <f t="shared" si="0"/>
        <v>0</v>
      </c>
      <c r="E16" s="356">
        <v>3991</v>
      </c>
      <c r="F16" s="356">
        <f t="shared" si="1"/>
        <v>0</v>
      </c>
      <c r="G16" s="348">
        <f t="shared" si="7"/>
        <v>0</v>
      </c>
      <c r="H16" s="348"/>
      <c r="I16" s="348">
        <f t="shared" si="2"/>
        <v>0</v>
      </c>
      <c r="J16" s="356">
        <v>1412</v>
      </c>
      <c r="K16" s="356">
        <f t="shared" si="3"/>
        <v>0</v>
      </c>
      <c r="L16" s="348">
        <f t="shared" si="8"/>
        <v>0</v>
      </c>
      <c r="M16" s="348"/>
      <c r="N16" s="348">
        <f t="shared" si="4"/>
        <v>0</v>
      </c>
      <c r="O16" s="356">
        <v>2320</v>
      </c>
      <c r="P16" s="356">
        <f t="shared" si="5"/>
        <v>0</v>
      </c>
    </row>
    <row r="17" spans="1:16">
      <c r="A17" s="106" t="s">
        <v>584</v>
      </c>
      <c r="B17" s="348"/>
      <c r="C17" s="348"/>
      <c r="D17" s="348">
        <f>SUM(D5:D16)</f>
        <v>-20371</v>
      </c>
      <c r="E17" s="356">
        <f>SUM(E5:E16)</f>
        <v>47892</v>
      </c>
      <c r="F17" s="356">
        <f>SUM(F5:F16)</f>
        <v>-81300661</v>
      </c>
      <c r="G17" s="348"/>
      <c r="H17" s="348"/>
      <c r="I17" s="348">
        <f>SUM(I5:I16)</f>
        <v>-11581</v>
      </c>
      <c r="J17" s="348">
        <f>SUM(J5:J16)</f>
        <v>16944</v>
      </c>
      <c r="K17" s="348">
        <f>SUM(K5:K16)</f>
        <v>-16352372</v>
      </c>
      <c r="L17" s="348"/>
      <c r="M17" s="348"/>
      <c r="N17" s="348">
        <f>SUM(N5:N16)</f>
        <v>-60410</v>
      </c>
      <c r="O17" s="348">
        <f>SUM(O5:O16)</f>
        <v>27840</v>
      </c>
      <c r="P17" s="348">
        <f>SUM(P5:P16)</f>
        <v>-140151200</v>
      </c>
    </row>
    <row r="21" spans="1:16" ht="21">
      <c r="A21" s="663" t="s">
        <v>925</v>
      </c>
      <c r="B21" s="663"/>
      <c r="C21" s="663"/>
      <c r="D21" s="663"/>
      <c r="E21" s="663"/>
      <c r="F21" s="663"/>
      <c r="G21" s="364"/>
      <c r="H21" s="364"/>
      <c r="I21" s="364"/>
      <c r="J21" s="364"/>
      <c r="K21" s="364"/>
      <c r="L21" s="364"/>
      <c r="M21" s="364"/>
      <c r="N21" s="364"/>
      <c r="O21" s="364"/>
      <c r="P21" s="364"/>
    </row>
    <row r="22" spans="1:16" ht="21">
      <c r="A22" s="58"/>
    </row>
    <row r="23" spans="1:16" ht="15" customHeight="1">
      <c r="A23" s="660" t="s">
        <v>587</v>
      </c>
      <c r="B23" s="659" t="s">
        <v>588</v>
      </c>
      <c r="C23" s="659"/>
      <c r="D23" s="660" t="s">
        <v>589</v>
      </c>
      <c r="E23" s="660" t="s">
        <v>590</v>
      </c>
      <c r="F23" s="660" t="s">
        <v>591</v>
      </c>
    </row>
    <row r="24" spans="1:16">
      <c r="A24" s="660"/>
      <c r="B24" s="355" t="s">
        <v>592</v>
      </c>
      <c r="C24" s="355" t="s">
        <v>593</v>
      </c>
      <c r="D24" s="660"/>
      <c r="E24" s="660"/>
      <c r="F24" s="660"/>
    </row>
    <row r="25" spans="1:16">
      <c r="A25" s="347">
        <v>1</v>
      </c>
      <c r="B25" s="348">
        <v>573</v>
      </c>
      <c r="C25" s="348">
        <v>607</v>
      </c>
      <c r="D25" s="348">
        <f>C25-B25</f>
        <v>34</v>
      </c>
      <c r="E25" s="356">
        <v>17800</v>
      </c>
      <c r="F25" s="356">
        <f>E25*D25</f>
        <v>605200</v>
      </c>
    </row>
    <row r="26" spans="1:16">
      <c r="A26" s="347">
        <v>2</v>
      </c>
      <c r="B26" s="348">
        <f>C25</f>
        <v>607</v>
      </c>
      <c r="C26" s="348">
        <v>638</v>
      </c>
      <c r="D26" s="348">
        <f t="shared" ref="D26:D36" si="9">C26-B26</f>
        <v>31</v>
      </c>
      <c r="E26" s="356">
        <v>17800</v>
      </c>
      <c r="F26" s="356">
        <f t="shared" ref="F26:F36" si="10">E26*D26</f>
        <v>551800</v>
      </c>
    </row>
    <row r="27" spans="1:16">
      <c r="A27" s="347">
        <v>3</v>
      </c>
      <c r="B27" s="348">
        <f t="shared" ref="B27:B36" si="11">C26</f>
        <v>638</v>
      </c>
      <c r="C27" s="348">
        <v>664</v>
      </c>
      <c r="D27" s="348">
        <f t="shared" si="9"/>
        <v>26</v>
      </c>
      <c r="E27" s="356">
        <v>17800</v>
      </c>
      <c r="F27" s="356">
        <f t="shared" si="10"/>
        <v>462800</v>
      </c>
    </row>
    <row r="28" spans="1:16">
      <c r="A28" s="347">
        <v>4</v>
      </c>
      <c r="B28" s="348">
        <f t="shared" si="11"/>
        <v>664</v>
      </c>
      <c r="C28" s="348">
        <v>693</v>
      </c>
      <c r="D28" s="348">
        <f t="shared" si="9"/>
        <v>29</v>
      </c>
      <c r="E28" s="356">
        <v>17800</v>
      </c>
      <c r="F28" s="356">
        <f t="shared" si="10"/>
        <v>516200</v>
      </c>
    </row>
    <row r="29" spans="1:16">
      <c r="A29" s="347">
        <v>5</v>
      </c>
      <c r="B29" s="348">
        <f t="shared" si="11"/>
        <v>693</v>
      </c>
      <c r="C29" s="348">
        <v>725</v>
      </c>
      <c r="D29" s="348">
        <f t="shared" si="9"/>
        <v>32</v>
      </c>
      <c r="E29" s="356">
        <v>17800</v>
      </c>
      <c r="F29" s="356">
        <f t="shared" si="10"/>
        <v>569600</v>
      </c>
    </row>
    <row r="30" spans="1:16">
      <c r="A30" s="347">
        <v>6</v>
      </c>
      <c r="B30" s="348">
        <f t="shared" si="11"/>
        <v>725</v>
      </c>
      <c r="C30" s="348">
        <v>757</v>
      </c>
      <c r="D30" s="348">
        <f t="shared" si="9"/>
        <v>32</v>
      </c>
      <c r="E30" s="356">
        <v>17800</v>
      </c>
      <c r="F30" s="356">
        <f t="shared" si="10"/>
        <v>569600</v>
      </c>
    </row>
    <row r="31" spans="1:16">
      <c r="A31" s="347">
        <v>7</v>
      </c>
      <c r="B31" s="348">
        <f t="shared" si="11"/>
        <v>757</v>
      </c>
      <c r="C31" s="348"/>
      <c r="D31" s="348">
        <f t="shared" si="9"/>
        <v>-757</v>
      </c>
      <c r="E31" s="356">
        <v>17800</v>
      </c>
      <c r="F31" s="356">
        <f t="shared" si="10"/>
        <v>-13474600</v>
      </c>
    </row>
    <row r="32" spans="1:16">
      <c r="A32" s="347">
        <v>8</v>
      </c>
      <c r="B32" s="348">
        <f t="shared" si="11"/>
        <v>0</v>
      </c>
      <c r="C32" s="348"/>
      <c r="D32" s="348">
        <f t="shared" si="9"/>
        <v>0</v>
      </c>
      <c r="E32" s="356">
        <v>17800</v>
      </c>
      <c r="F32" s="356">
        <f t="shared" si="10"/>
        <v>0</v>
      </c>
    </row>
    <row r="33" spans="1:6">
      <c r="A33" s="347">
        <v>9</v>
      </c>
      <c r="B33" s="348">
        <f t="shared" si="11"/>
        <v>0</v>
      </c>
      <c r="C33" s="348"/>
      <c r="D33" s="348">
        <f t="shared" si="9"/>
        <v>0</v>
      </c>
      <c r="E33" s="356">
        <v>17800</v>
      </c>
      <c r="F33" s="356">
        <f t="shared" si="10"/>
        <v>0</v>
      </c>
    </row>
    <row r="34" spans="1:6">
      <c r="A34" s="347">
        <v>10</v>
      </c>
      <c r="B34" s="348">
        <f t="shared" si="11"/>
        <v>0</v>
      </c>
      <c r="C34" s="348"/>
      <c r="D34" s="348">
        <f t="shared" si="9"/>
        <v>0</v>
      </c>
      <c r="E34" s="356">
        <v>17800</v>
      </c>
      <c r="F34" s="356">
        <f t="shared" si="10"/>
        <v>0</v>
      </c>
    </row>
    <row r="35" spans="1:6">
      <c r="A35" s="347">
        <v>11</v>
      </c>
      <c r="B35" s="348">
        <f t="shared" si="11"/>
        <v>0</v>
      </c>
      <c r="C35" s="348"/>
      <c r="D35" s="348">
        <f t="shared" si="9"/>
        <v>0</v>
      </c>
      <c r="E35" s="356">
        <v>17800</v>
      </c>
      <c r="F35" s="356">
        <f t="shared" si="10"/>
        <v>0</v>
      </c>
    </row>
    <row r="36" spans="1:6">
      <c r="A36" s="347">
        <v>12</v>
      </c>
      <c r="B36" s="348">
        <f t="shared" si="11"/>
        <v>0</v>
      </c>
      <c r="C36" s="348"/>
      <c r="D36" s="348">
        <f t="shared" si="9"/>
        <v>0</v>
      </c>
      <c r="E36" s="356">
        <v>17800</v>
      </c>
      <c r="F36" s="356">
        <f t="shared" si="10"/>
        <v>0</v>
      </c>
    </row>
    <row r="37" spans="1:6">
      <c r="A37" s="106" t="s">
        <v>584</v>
      </c>
      <c r="B37" s="348"/>
      <c r="C37" s="348"/>
      <c r="D37" s="348">
        <f>SUM(D25:D36)</f>
        <v>-573</v>
      </c>
      <c r="E37" s="348">
        <f>SUM(E25:E36)</f>
        <v>213600</v>
      </c>
      <c r="F37" s="348">
        <f>SUM(F25:F36)</f>
        <v>-10199400</v>
      </c>
    </row>
  </sheetData>
  <mergeCells count="20">
    <mergeCell ref="G3:H3"/>
    <mergeCell ref="A21:F21"/>
    <mergeCell ref="A23:A24"/>
    <mergeCell ref="B23:C23"/>
    <mergeCell ref="D23:D24"/>
    <mergeCell ref="E23:E24"/>
    <mergeCell ref="F23:F24"/>
    <mergeCell ref="A1:F1"/>
    <mergeCell ref="A3:A4"/>
    <mergeCell ref="B3:C3"/>
    <mergeCell ref="D3:D4"/>
    <mergeCell ref="E3:E4"/>
    <mergeCell ref="F3:F4"/>
    <mergeCell ref="L3:M3"/>
    <mergeCell ref="N3:N4"/>
    <mergeCell ref="O3:O4"/>
    <mergeCell ref="P3:P4"/>
    <mergeCell ref="I3:I4"/>
    <mergeCell ref="J3:J4"/>
    <mergeCell ref="K3:K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U932"/>
  <sheetViews>
    <sheetView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19" sqref="E19"/>
    </sheetView>
  </sheetViews>
  <sheetFormatPr defaultColWidth="9.140625" defaultRowHeight="16.5"/>
  <cols>
    <col min="1" max="1" width="12" style="129" customWidth="1"/>
    <col min="2" max="2" width="13" style="156" customWidth="1"/>
    <col min="3" max="3" width="12.7109375" style="157" customWidth="1"/>
    <col min="4" max="4" width="43.140625" style="158" customWidth="1"/>
    <col min="5" max="5" width="11.140625" style="158" customWidth="1"/>
    <col min="6" max="6" width="14.140625" style="241" customWidth="1"/>
    <col min="7" max="7" width="16.7109375" style="241" customWidth="1"/>
    <col min="8" max="8" width="19.5703125" style="247" customWidth="1"/>
    <col min="9" max="9" width="21.5703125" style="241" customWidth="1"/>
    <col min="10" max="10" width="17.42578125" style="160" customWidth="1"/>
    <col min="11" max="11" width="5.5703125" style="151" customWidth="1"/>
    <col min="12" max="12" width="12" style="129" customWidth="1"/>
    <col min="13" max="13" width="13" style="156" customWidth="1"/>
    <col min="14" max="14" width="11.7109375" style="157" customWidth="1"/>
    <col min="15" max="15" width="28.140625" style="158" customWidth="1"/>
    <col min="16" max="16" width="7.42578125" style="158" customWidth="1"/>
    <col min="17" max="17" width="13.28515625" style="323" customWidth="1"/>
    <col min="18" max="18" width="16.28515625" style="161" customWidth="1"/>
    <col min="19" max="19" width="17.5703125" style="159" customWidth="1"/>
    <col min="20" max="20" width="33.28515625" style="160" customWidth="1"/>
    <col min="21" max="21" width="10" style="129" bestFit="1" customWidth="1"/>
    <col min="22" max="16384" width="9.140625" style="129"/>
  </cols>
  <sheetData>
    <row r="1" spans="1:20">
      <c r="B1" s="130" t="s">
        <v>1022</v>
      </c>
      <c r="C1" s="130"/>
      <c r="D1" s="130"/>
      <c r="E1" s="130"/>
      <c r="F1" s="238"/>
      <c r="G1" s="239"/>
      <c r="H1" s="244"/>
      <c r="I1" s="239"/>
      <c r="J1" s="133"/>
      <c r="K1" s="134"/>
      <c r="M1" s="130" t="s">
        <v>1000</v>
      </c>
      <c r="N1" s="130"/>
      <c r="O1" s="130"/>
      <c r="P1" s="130"/>
      <c r="Q1" s="311"/>
      <c r="R1" s="131"/>
      <c r="S1" s="132"/>
      <c r="T1" s="133"/>
    </row>
    <row r="2" spans="1:20">
      <c r="B2" s="132"/>
      <c r="C2" s="135"/>
      <c r="D2" s="136" t="s">
        <v>595</v>
      </c>
      <c r="E2" s="137"/>
      <c r="F2" s="239"/>
      <c r="G2" s="239"/>
      <c r="H2" s="244"/>
      <c r="I2" s="239"/>
      <c r="J2" s="133"/>
      <c r="K2" s="134"/>
      <c r="M2" s="132"/>
      <c r="N2" s="135"/>
      <c r="O2" s="136" t="s">
        <v>595</v>
      </c>
      <c r="P2" s="137"/>
      <c r="Q2" s="312"/>
      <c r="R2" s="131"/>
      <c r="S2" s="138"/>
      <c r="T2" s="133"/>
    </row>
    <row r="3" spans="1:20">
      <c r="A3" s="139" t="s">
        <v>634</v>
      </c>
      <c r="B3" s="132"/>
      <c r="C3" s="135"/>
      <c r="D3" s="136"/>
      <c r="E3" s="137"/>
      <c r="F3" s="239"/>
      <c r="G3" s="239"/>
      <c r="H3" s="244"/>
      <c r="I3" s="239"/>
      <c r="J3" s="133"/>
      <c r="K3" s="134"/>
      <c r="L3" s="139" t="s">
        <v>635</v>
      </c>
      <c r="M3" s="132"/>
      <c r="N3" s="135"/>
      <c r="O3" s="136"/>
      <c r="P3" s="137"/>
      <c r="Q3" s="312"/>
      <c r="R3" s="131"/>
      <c r="S3" s="138"/>
      <c r="T3" s="133"/>
    </row>
    <row r="4" spans="1:20" ht="16.5" customHeight="1">
      <c r="A4" s="699" t="s">
        <v>596</v>
      </c>
      <c r="B4" s="685" t="s">
        <v>597</v>
      </c>
      <c r="C4" s="690" t="s">
        <v>598</v>
      </c>
      <c r="D4" s="691" t="s">
        <v>599</v>
      </c>
      <c r="E4" s="691" t="s">
        <v>1</v>
      </c>
      <c r="F4" s="692" t="s">
        <v>517</v>
      </c>
      <c r="G4" s="688" t="s">
        <v>472</v>
      </c>
      <c r="H4" s="686" t="s">
        <v>469</v>
      </c>
      <c r="I4" s="688" t="s">
        <v>474</v>
      </c>
      <c r="J4" s="685" t="s">
        <v>600</v>
      </c>
      <c r="K4" s="140"/>
      <c r="L4" s="699" t="s">
        <v>596</v>
      </c>
      <c r="M4" s="685" t="s">
        <v>597</v>
      </c>
      <c r="N4" s="690" t="s">
        <v>598</v>
      </c>
      <c r="O4" s="691" t="s">
        <v>599</v>
      </c>
      <c r="P4" s="691" t="s">
        <v>1</v>
      </c>
      <c r="Q4" s="698" t="s">
        <v>517</v>
      </c>
      <c r="R4" s="697" t="s">
        <v>472</v>
      </c>
      <c r="S4" s="696" t="s">
        <v>469</v>
      </c>
      <c r="T4" s="685" t="s">
        <v>600</v>
      </c>
    </row>
    <row r="5" spans="1:20">
      <c r="A5" s="685"/>
      <c r="B5" s="685"/>
      <c r="C5" s="690"/>
      <c r="D5" s="691"/>
      <c r="E5" s="691"/>
      <c r="F5" s="692"/>
      <c r="G5" s="692"/>
      <c r="H5" s="687"/>
      <c r="I5" s="689"/>
      <c r="J5" s="685"/>
      <c r="K5" s="140"/>
      <c r="L5" s="685"/>
      <c r="M5" s="685"/>
      <c r="N5" s="690"/>
      <c r="O5" s="691"/>
      <c r="P5" s="691"/>
      <c r="Q5" s="698"/>
      <c r="R5" s="697"/>
      <c r="S5" s="696"/>
      <c r="T5" s="685"/>
    </row>
    <row r="6" spans="1:20" ht="17.25" customHeight="1">
      <c r="A6" s="706" t="s">
        <v>1033</v>
      </c>
      <c r="B6" s="242">
        <v>43070</v>
      </c>
      <c r="C6" s="336">
        <v>20201835</v>
      </c>
      <c r="D6" s="306" t="s">
        <v>1034</v>
      </c>
      <c r="E6" s="358" t="s">
        <v>17</v>
      </c>
      <c r="F6" s="457">
        <v>1975</v>
      </c>
      <c r="G6" s="456">
        <v>201.3</v>
      </c>
      <c r="H6" s="411">
        <f t="shared" ref="H6:H71" si="0">F6*G6</f>
        <v>397567.5</v>
      </c>
      <c r="I6" s="458"/>
      <c r="J6" s="673" t="s">
        <v>1006</v>
      </c>
      <c r="K6" s="134"/>
      <c r="L6" s="340"/>
      <c r="M6" s="274">
        <v>42920</v>
      </c>
      <c r="N6" s="289" t="s">
        <v>380</v>
      </c>
      <c r="O6" s="292" t="s">
        <v>381</v>
      </c>
      <c r="P6" s="300" t="s">
        <v>512</v>
      </c>
      <c r="Q6" s="324">
        <v>1500</v>
      </c>
      <c r="R6" s="143">
        <v>2050</v>
      </c>
      <c r="S6" s="143">
        <f t="shared" ref="S6:S71" si="1">Q6*R6</f>
        <v>3075000</v>
      </c>
      <c r="T6" s="325"/>
    </row>
    <row r="7" spans="1:20" ht="17.25" customHeight="1">
      <c r="A7" s="707"/>
      <c r="B7" s="242">
        <v>43070</v>
      </c>
      <c r="C7" s="336">
        <v>20201834</v>
      </c>
      <c r="D7" s="306" t="s">
        <v>1035</v>
      </c>
      <c r="E7" s="358" t="s">
        <v>17</v>
      </c>
      <c r="F7" s="456">
        <v>1560</v>
      </c>
      <c r="G7" s="456">
        <v>111.21</v>
      </c>
      <c r="H7" s="411">
        <f t="shared" si="0"/>
        <v>173487.59999999998</v>
      </c>
      <c r="I7" s="420"/>
      <c r="J7" s="674"/>
      <c r="K7" s="134"/>
      <c r="L7" s="667">
        <v>7375</v>
      </c>
      <c r="M7" s="274">
        <v>42920</v>
      </c>
      <c r="N7" s="305" t="s">
        <v>675</v>
      </c>
      <c r="O7" s="284" t="s">
        <v>613</v>
      </c>
      <c r="P7" s="310" t="s">
        <v>991</v>
      </c>
      <c r="Q7" s="333">
        <v>8</v>
      </c>
      <c r="R7" s="143">
        <f>20727/4</f>
        <v>5181.75</v>
      </c>
      <c r="S7" s="143">
        <f t="shared" si="1"/>
        <v>41454</v>
      </c>
      <c r="T7" s="664" t="s">
        <v>993</v>
      </c>
    </row>
    <row r="8" spans="1:20" ht="17.25" customHeight="1">
      <c r="A8" s="707"/>
      <c r="B8" s="242">
        <v>43070</v>
      </c>
      <c r="C8" s="470">
        <v>20201145</v>
      </c>
      <c r="D8" s="306" t="s">
        <v>1036</v>
      </c>
      <c r="E8" s="358" t="s">
        <v>17</v>
      </c>
      <c r="F8" s="329">
        <v>820</v>
      </c>
      <c r="G8" s="457">
        <v>55.63</v>
      </c>
      <c r="H8" s="411">
        <f t="shared" si="0"/>
        <v>45616.6</v>
      </c>
      <c r="I8" s="426"/>
      <c r="J8" s="674"/>
      <c r="K8" s="134"/>
      <c r="L8" s="668"/>
      <c r="M8" s="274">
        <v>42920</v>
      </c>
      <c r="N8" s="305" t="s">
        <v>674</v>
      </c>
      <c r="O8" s="284" t="s">
        <v>601</v>
      </c>
      <c r="P8" s="310" t="s">
        <v>991</v>
      </c>
      <c r="Q8" s="333">
        <v>12</v>
      </c>
      <c r="R8" s="143">
        <f>19454/4</f>
        <v>4863.5</v>
      </c>
      <c r="S8" s="143">
        <f t="shared" si="1"/>
        <v>58362</v>
      </c>
      <c r="T8" s="665"/>
    </row>
    <row r="9" spans="1:20" ht="18" customHeight="1">
      <c r="A9" s="707"/>
      <c r="B9" s="242">
        <v>43070</v>
      </c>
      <c r="C9" s="470">
        <v>20204035</v>
      </c>
      <c r="D9" s="306" t="s">
        <v>1037</v>
      </c>
      <c r="E9" s="306" t="s">
        <v>17</v>
      </c>
      <c r="F9" s="329">
        <v>4440</v>
      </c>
      <c r="G9" s="456">
        <v>44.933</v>
      </c>
      <c r="H9" s="411">
        <f t="shared" si="0"/>
        <v>199502.52</v>
      </c>
      <c r="I9" s="426"/>
      <c r="J9" s="674"/>
      <c r="K9" s="134"/>
      <c r="L9" s="667">
        <v>7374</v>
      </c>
      <c r="M9" s="274">
        <v>42920</v>
      </c>
      <c r="N9" s="305" t="s">
        <v>541</v>
      </c>
      <c r="O9" s="284" t="s">
        <v>542</v>
      </c>
      <c r="P9" s="310" t="s">
        <v>992</v>
      </c>
      <c r="Q9" s="333">
        <v>0.8</v>
      </c>
      <c r="R9" s="143">
        <v>26571</v>
      </c>
      <c r="S9" s="143">
        <f t="shared" si="1"/>
        <v>21256.800000000003</v>
      </c>
      <c r="T9" s="665"/>
    </row>
    <row r="10" spans="1:20" s="188" customFormat="1" ht="17.25" customHeight="1">
      <c r="A10" s="707"/>
      <c r="B10" s="242">
        <v>43070</v>
      </c>
      <c r="C10" s="360">
        <v>20204034</v>
      </c>
      <c r="D10" s="328" t="s">
        <v>1038</v>
      </c>
      <c r="E10" s="328" t="s">
        <v>17</v>
      </c>
      <c r="F10" s="329">
        <v>11609</v>
      </c>
      <c r="G10" s="456">
        <v>29.24</v>
      </c>
      <c r="H10" s="411">
        <f t="shared" si="0"/>
        <v>339447.16</v>
      </c>
      <c r="I10" s="420"/>
      <c r="J10" s="674"/>
      <c r="K10" s="134"/>
      <c r="L10" s="669"/>
      <c r="M10" s="386">
        <v>42920</v>
      </c>
      <c r="N10" s="387" t="s">
        <v>669</v>
      </c>
      <c r="O10" s="388" t="s">
        <v>547</v>
      </c>
      <c r="P10" s="389" t="s">
        <v>992</v>
      </c>
      <c r="Q10" s="390">
        <v>0.8</v>
      </c>
      <c r="R10" s="391">
        <v>26666</v>
      </c>
      <c r="S10" s="391">
        <f t="shared" si="1"/>
        <v>21332.800000000003</v>
      </c>
      <c r="T10" s="665"/>
    </row>
    <row r="11" spans="1:20" ht="17.25" customHeight="1">
      <c r="A11" s="707"/>
      <c r="B11" s="375">
        <v>43070</v>
      </c>
      <c r="C11" s="336">
        <v>30701001</v>
      </c>
      <c r="D11" s="361" t="s">
        <v>1039</v>
      </c>
      <c r="E11" s="414" t="s">
        <v>4</v>
      </c>
      <c r="F11" s="376">
        <v>5</v>
      </c>
      <c r="G11" s="456">
        <v>434208.1</v>
      </c>
      <c r="H11" s="412">
        <f t="shared" si="0"/>
        <v>2171040.5</v>
      </c>
      <c r="I11" s="426"/>
      <c r="J11" s="674"/>
      <c r="K11" s="134"/>
      <c r="L11" s="669"/>
      <c r="M11" s="377">
        <v>42920</v>
      </c>
      <c r="N11" s="378" t="s">
        <v>539</v>
      </c>
      <c r="O11" s="379" t="s">
        <v>540</v>
      </c>
      <c r="P11" s="380" t="s">
        <v>992</v>
      </c>
      <c r="Q11" s="381">
        <v>0.9</v>
      </c>
      <c r="R11" s="285">
        <v>15714</v>
      </c>
      <c r="S11" s="285">
        <f t="shared" si="1"/>
        <v>14142.6</v>
      </c>
      <c r="T11" s="665"/>
    </row>
    <row r="12" spans="1:20" ht="17.25" customHeight="1">
      <c r="A12" s="707"/>
      <c r="B12" s="242">
        <v>43070</v>
      </c>
      <c r="C12" s="336">
        <v>30701004</v>
      </c>
      <c r="D12" s="306" t="s">
        <v>1040</v>
      </c>
      <c r="E12" s="358" t="s">
        <v>29</v>
      </c>
      <c r="F12" s="329">
        <v>2</v>
      </c>
      <c r="G12" s="456">
        <v>451064.24</v>
      </c>
      <c r="H12" s="411">
        <f t="shared" si="0"/>
        <v>902128.48</v>
      </c>
      <c r="I12" s="426"/>
      <c r="J12" s="674"/>
      <c r="K12" s="134"/>
      <c r="L12" s="669"/>
      <c r="M12" s="274">
        <v>42920</v>
      </c>
      <c r="N12" s="305" t="s">
        <v>545</v>
      </c>
      <c r="O12" s="284" t="s">
        <v>546</v>
      </c>
      <c r="P12" s="310" t="s">
        <v>992</v>
      </c>
      <c r="Q12" s="333">
        <v>0.9</v>
      </c>
      <c r="R12" s="143">
        <v>45238</v>
      </c>
      <c r="S12" s="143">
        <f t="shared" si="1"/>
        <v>40714.200000000004</v>
      </c>
      <c r="T12" s="665"/>
    </row>
    <row r="13" spans="1:20" ht="17.25" customHeight="1">
      <c r="A13" s="707"/>
      <c r="B13" s="242">
        <v>43070</v>
      </c>
      <c r="C13" s="336" t="s">
        <v>513</v>
      </c>
      <c r="D13" s="306" t="s">
        <v>514</v>
      </c>
      <c r="E13" s="358" t="s">
        <v>4</v>
      </c>
      <c r="F13" s="329">
        <v>2</v>
      </c>
      <c r="G13" s="456">
        <v>160000</v>
      </c>
      <c r="H13" s="411">
        <f t="shared" si="0"/>
        <v>320000</v>
      </c>
      <c r="I13" s="426"/>
      <c r="J13" s="674"/>
      <c r="K13" s="134"/>
      <c r="L13" s="669"/>
      <c r="M13" s="274">
        <v>42920</v>
      </c>
      <c r="N13" s="305" t="s">
        <v>535</v>
      </c>
      <c r="O13" s="284" t="s">
        <v>536</v>
      </c>
      <c r="P13" s="310" t="s">
        <v>992</v>
      </c>
      <c r="Q13" s="333">
        <v>1</v>
      </c>
      <c r="R13" s="143">
        <v>27142</v>
      </c>
      <c r="S13" s="143">
        <f t="shared" si="1"/>
        <v>27142</v>
      </c>
      <c r="T13" s="665"/>
    </row>
    <row r="14" spans="1:20" ht="17.25" customHeight="1">
      <c r="A14" s="707"/>
      <c r="B14" s="242">
        <v>43070</v>
      </c>
      <c r="C14" s="336">
        <v>20204032</v>
      </c>
      <c r="D14" s="306" t="s">
        <v>1041</v>
      </c>
      <c r="E14" s="358" t="s">
        <v>17</v>
      </c>
      <c r="F14" s="227">
        <v>8224</v>
      </c>
      <c r="G14" s="456">
        <v>64.89</v>
      </c>
      <c r="H14" s="411">
        <f t="shared" si="0"/>
        <v>533655.36</v>
      </c>
      <c r="I14" s="426"/>
      <c r="J14" s="674"/>
      <c r="K14" s="134"/>
      <c r="L14" s="669"/>
      <c r="M14" s="274">
        <v>42920</v>
      </c>
      <c r="N14" s="305" t="s">
        <v>537</v>
      </c>
      <c r="O14" s="284" t="s">
        <v>538</v>
      </c>
      <c r="P14" s="310" t="s">
        <v>992</v>
      </c>
      <c r="Q14" s="333">
        <v>1.3</v>
      </c>
      <c r="R14" s="143">
        <v>23714</v>
      </c>
      <c r="S14" s="143">
        <f t="shared" si="1"/>
        <v>30828.2</v>
      </c>
      <c r="T14" s="665"/>
    </row>
    <row r="15" spans="1:20" ht="17.25" customHeight="1">
      <c r="A15" s="707"/>
      <c r="B15" s="242">
        <v>43070</v>
      </c>
      <c r="C15" s="471">
        <v>20201319</v>
      </c>
      <c r="D15" s="306" t="s">
        <v>1042</v>
      </c>
      <c r="E15" s="358" t="s">
        <v>17</v>
      </c>
      <c r="F15" s="329">
        <v>13440</v>
      </c>
      <c r="G15" s="456">
        <v>54.09</v>
      </c>
      <c r="H15" s="411">
        <f t="shared" si="0"/>
        <v>726969.60000000009</v>
      </c>
      <c r="I15" s="426"/>
      <c r="J15" s="674"/>
      <c r="K15" s="134"/>
      <c r="L15" s="669"/>
      <c r="M15" s="274">
        <v>42920</v>
      </c>
      <c r="N15" s="305" t="s">
        <v>531</v>
      </c>
      <c r="O15" s="284" t="s">
        <v>532</v>
      </c>
      <c r="P15" s="310" t="s">
        <v>992</v>
      </c>
      <c r="Q15" s="333">
        <v>13</v>
      </c>
      <c r="R15" s="143">
        <v>20857</v>
      </c>
      <c r="S15" s="143">
        <f t="shared" si="1"/>
        <v>271141</v>
      </c>
      <c r="T15" s="665"/>
    </row>
    <row r="16" spans="1:20" ht="17.25" customHeight="1">
      <c r="A16" s="707"/>
      <c r="B16" s="242">
        <v>43070</v>
      </c>
      <c r="C16" s="309" t="s">
        <v>231</v>
      </c>
      <c r="D16" s="306" t="s">
        <v>232</v>
      </c>
      <c r="E16" s="358" t="s">
        <v>4</v>
      </c>
      <c r="F16" s="227">
        <v>1</v>
      </c>
      <c r="G16" s="456">
        <v>74623.59</v>
      </c>
      <c r="H16" s="411">
        <f t="shared" si="0"/>
        <v>74623.59</v>
      </c>
      <c r="I16" s="426"/>
      <c r="J16" s="674"/>
      <c r="K16" s="134"/>
      <c r="L16" s="669"/>
      <c r="M16" s="274">
        <v>42920</v>
      </c>
      <c r="N16" s="305" t="s">
        <v>527</v>
      </c>
      <c r="O16" s="284" t="s">
        <v>922</v>
      </c>
      <c r="P16" s="310" t="s">
        <v>992</v>
      </c>
      <c r="Q16" s="333">
        <v>1.4</v>
      </c>
      <c r="R16" s="143">
        <v>31904</v>
      </c>
      <c r="S16" s="143">
        <f t="shared" si="1"/>
        <v>44665.599999999999</v>
      </c>
      <c r="T16" s="665"/>
    </row>
    <row r="17" spans="1:20" ht="17.25" customHeight="1">
      <c r="A17" s="707"/>
      <c r="B17" s="242">
        <v>43070</v>
      </c>
      <c r="C17" s="309" t="s">
        <v>809</v>
      </c>
      <c r="D17" s="306" t="s">
        <v>1043</v>
      </c>
      <c r="E17" s="306" t="s">
        <v>28</v>
      </c>
      <c r="F17" s="227">
        <v>50</v>
      </c>
      <c r="G17" s="456">
        <v>200</v>
      </c>
      <c r="H17" s="411">
        <f t="shared" si="0"/>
        <v>10000</v>
      </c>
      <c r="I17" s="426"/>
      <c r="J17" s="674"/>
      <c r="K17" s="134"/>
      <c r="L17" s="668"/>
      <c r="M17" s="274">
        <v>42920</v>
      </c>
      <c r="N17" s="305" t="s">
        <v>515</v>
      </c>
      <c r="O17" s="284" t="s">
        <v>516</v>
      </c>
      <c r="P17" s="310" t="s">
        <v>992</v>
      </c>
      <c r="Q17" s="333">
        <v>5.6</v>
      </c>
      <c r="R17" s="143">
        <v>19904</v>
      </c>
      <c r="S17" s="143">
        <f t="shared" si="1"/>
        <v>111462.39999999999</v>
      </c>
      <c r="T17" s="665"/>
    </row>
    <row r="18" spans="1:20" ht="17.25" customHeight="1">
      <c r="A18" s="707"/>
      <c r="B18" s="242">
        <v>43070</v>
      </c>
      <c r="C18" s="309" t="s">
        <v>829</v>
      </c>
      <c r="D18" s="306" t="s">
        <v>314</v>
      </c>
      <c r="E18" s="306" t="s">
        <v>28</v>
      </c>
      <c r="F18" s="329">
        <v>100</v>
      </c>
      <c r="G18" s="456">
        <v>150</v>
      </c>
      <c r="H18" s="411">
        <f t="shared" si="0"/>
        <v>15000</v>
      </c>
      <c r="I18" s="420"/>
      <c r="J18" s="674"/>
      <c r="K18" s="134"/>
      <c r="L18" s="667">
        <v>7130</v>
      </c>
      <c r="M18" s="274">
        <v>42918</v>
      </c>
      <c r="N18" s="305" t="s">
        <v>675</v>
      </c>
      <c r="O18" s="284" t="s">
        <v>613</v>
      </c>
      <c r="P18" s="310" t="s">
        <v>991</v>
      </c>
      <c r="Q18" s="333">
        <v>8</v>
      </c>
      <c r="R18" s="143">
        <f>20727/4</f>
        <v>5181.75</v>
      </c>
      <c r="S18" s="143">
        <f t="shared" si="1"/>
        <v>41454</v>
      </c>
      <c r="T18" s="665"/>
    </row>
    <row r="19" spans="1:20" ht="17.25" customHeight="1">
      <c r="A19" s="707"/>
      <c r="B19" s="242">
        <v>43070</v>
      </c>
      <c r="C19" s="309" t="s">
        <v>427</v>
      </c>
      <c r="D19" s="306" t="s">
        <v>1016</v>
      </c>
      <c r="E19" s="306" t="s">
        <v>28</v>
      </c>
      <c r="F19" s="329">
        <v>2</v>
      </c>
      <c r="G19" s="456">
        <v>6000</v>
      </c>
      <c r="H19" s="411">
        <f t="shared" si="0"/>
        <v>12000</v>
      </c>
      <c r="I19" s="420"/>
      <c r="J19" s="674"/>
      <c r="K19" s="134"/>
      <c r="L19" s="669"/>
      <c r="M19" s="274">
        <v>42918</v>
      </c>
      <c r="N19" s="305" t="s">
        <v>674</v>
      </c>
      <c r="O19" s="284" t="s">
        <v>601</v>
      </c>
      <c r="P19" s="310" t="s">
        <v>991</v>
      </c>
      <c r="Q19" s="333">
        <v>12</v>
      </c>
      <c r="R19" s="143">
        <f>19454/4</f>
        <v>4863.5</v>
      </c>
      <c r="S19" s="143">
        <f t="shared" si="1"/>
        <v>58362</v>
      </c>
      <c r="T19" s="665"/>
    </row>
    <row r="20" spans="1:20" ht="17.25" customHeight="1">
      <c r="A20" s="707"/>
      <c r="B20" s="242">
        <v>43070</v>
      </c>
      <c r="C20" s="309" t="s">
        <v>384</v>
      </c>
      <c r="D20" s="306" t="s">
        <v>385</v>
      </c>
      <c r="E20" s="306" t="s">
        <v>28</v>
      </c>
      <c r="F20" s="227">
        <v>10</v>
      </c>
      <c r="G20" s="456">
        <v>10919.44</v>
      </c>
      <c r="H20" s="411">
        <f t="shared" si="0"/>
        <v>109194.40000000001</v>
      </c>
      <c r="I20" s="420"/>
      <c r="J20" s="674"/>
      <c r="K20" s="134"/>
      <c r="L20" s="667">
        <v>8356</v>
      </c>
      <c r="M20" s="274">
        <v>42926</v>
      </c>
      <c r="N20" s="305" t="s">
        <v>675</v>
      </c>
      <c r="O20" s="284" t="s">
        <v>613</v>
      </c>
      <c r="P20" s="310" t="s">
        <v>991</v>
      </c>
      <c r="Q20" s="333">
        <v>8</v>
      </c>
      <c r="R20" s="143">
        <f>22909/4</f>
        <v>5727.25</v>
      </c>
      <c r="S20" s="143">
        <f t="shared" si="1"/>
        <v>45818</v>
      </c>
      <c r="T20" s="665"/>
    </row>
    <row r="21" spans="1:20" ht="17.25" customHeight="1">
      <c r="A21" s="707"/>
      <c r="B21" s="242">
        <v>43070</v>
      </c>
      <c r="C21" s="309" t="s">
        <v>519</v>
      </c>
      <c r="D21" s="306" t="s">
        <v>520</v>
      </c>
      <c r="E21" s="306" t="s">
        <v>4</v>
      </c>
      <c r="F21" s="329">
        <v>2</v>
      </c>
      <c r="G21" s="195">
        <v>125000</v>
      </c>
      <c r="H21" s="411">
        <f t="shared" si="0"/>
        <v>250000</v>
      </c>
      <c r="I21" s="420"/>
      <c r="J21" s="674"/>
      <c r="K21" s="134"/>
      <c r="L21" s="669"/>
      <c r="M21" s="274">
        <v>42926</v>
      </c>
      <c r="N21" s="305" t="s">
        <v>674</v>
      </c>
      <c r="O21" s="284" t="s">
        <v>601</v>
      </c>
      <c r="P21" s="310" t="s">
        <v>991</v>
      </c>
      <c r="Q21" s="333">
        <v>12</v>
      </c>
      <c r="R21" s="143">
        <f>19454/4</f>
        <v>4863.5</v>
      </c>
      <c r="S21" s="143">
        <f t="shared" si="1"/>
        <v>58362</v>
      </c>
      <c r="T21" s="665"/>
    </row>
    <row r="22" spans="1:20" ht="17.25" customHeight="1">
      <c r="A22" s="707"/>
      <c r="B22" s="242">
        <v>43070</v>
      </c>
      <c r="C22" s="309" t="s">
        <v>521</v>
      </c>
      <c r="D22" s="306" t="s">
        <v>522</v>
      </c>
      <c r="E22" s="306" t="s">
        <v>4</v>
      </c>
      <c r="F22" s="329">
        <v>6</v>
      </c>
      <c r="G22" s="195">
        <v>118170</v>
      </c>
      <c r="H22" s="411">
        <f t="shared" si="0"/>
        <v>709020</v>
      </c>
      <c r="I22" s="421"/>
      <c r="J22" s="674"/>
      <c r="K22" s="134"/>
      <c r="L22" s="667">
        <v>8355</v>
      </c>
      <c r="M22" s="274">
        <v>42926</v>
      </c>
      <c r="N22" s="305" t="s">
        <v>539</v>
      </c>
      <c r="O22" s="284" t="s">
        <v>540</v>
      </c>
      <c r="P22" s="310" t="s">
        <v>992</v>
      </c>
      <c r="Q22" s="333">
        <v>0.2</v>
      </c>
      <c r="R22" s="143">
        <v>15714</v>
      </c>
      <c r="S22" s="143">
        <f t="shared" si="1"/>
        <v>3142.8</v>
      </c>
      <c r="T22" s="665"/>
    </row>
    <row r="23" spans="1:20" ht="17.25" customHeight="1">
      <c r="A23" s="707"/>
      <c r="B23" s="242">
        <v>43070</v>
      </c>
      <c r="C23" s="309" t="s">
        <v>523</v>
      </c>
      <c r="D23" s="306" t="s">
        <v>524</v>
      </c>
      <c r="E23" s="306" t="s">
        <v>4</v>
      </c>
      <c r="F23" s="227">
        <v>8</v>
      </c>
      <c r="G23" s="195">
        <v>97110</v>
      </c>
      <c r="H23" s="411">
        <f t="shared" si="0"/>
        <v>776880</v>
      </c>
      <c r="I23" s="420">
        <f>SUM(H6:H51)</f>
        <v>23360701.390000008</v>
      </c>
      <c r="J23" s="674"/>
      <c r="K23" s="134"/>
      <c r="L23" s="669"/>
      <c r="M23" s="274">
        <v>42926</v>
      </c>
      <c r="N23" s="305" t="s">
        <v>669</v>
      </c>
      <c r="O23" s="284" t="s">
        <v>547</v>
      </c>
      <c r="P23" s="310" t="s">
        <v>992</v>
      </c>
      <c r="Q23" s="333">
        <v>0.3</v>
      </c>
      <c r="R23" s="143">
        <v>26666</v>
      </c>
      <c r="S23" s="143">
        <f t="shared" si="1"/>
        <v>7999.7999999999993</v>
      </c>
      <c r="T23" s="665"/>
    </row>
    <row r="24" spans="1:20" ht="17.25" customHeight="1">
      <c r="A24" s="707"/>
      <c r="B24" s="242">
        <v>43070</v>
      </c>
      <c r="C24" s="309" t="s">
        <v>525</v>
      </c>
      <c r="D24" s="306" t="s">
        <v>1044</v>
      </c>
      <c r="E24" s="306" t="s">
        <v>4</v>
      </c>
      <c r="F24" s="329">
        <v>2</v>
      </c>
      <c r="G24" s="195">
        <v>128700</v>
      </c>
      <c r="H24" s="411">
        <f t="shared" si="0"/>
        <v>257400</v>
      </c>
      <c r="I24" s="420"/>
      <c r="J24" s="674"/>
      <c r="K24" s="134"/>
      <c r="L24" s="669"/>
      <c r="M24" s="274">
        <v>42926</v>
      </c>
      <c r="N24" s="305" t="s">
        <v>541</v>
      </c>
      <c r="O24" s="284" t="s">
        <v>542</v>
      </c>
      <c r="P24" s="310" t="s">
        <v>992</v>
      </c>
      <c r="Q24" s="333">
        <v>0.6</v>
      </c>
      <c r="R24" s="143">
        <v>26571</v>
      </c>
      <c r="S24" s="143">
        <f t="shared" si="1"/>
        <v>15942.599999999999</v>
      </c>
      <c r="T24" s="665"/>
    </row>
    <row r="25" spans="1:20" ht="17.25" customHeight="1">
      <c r="A25" s="707"/>
      <c r="B25" s="242">
        <v>43070</v>
      </c>
      <c r="C25" s="309" t="s">
        <v>807</v>
      </c>
      <c r="D25" s="306" t="s">
        <v>1045</v>
      </c>
      <c r="E25" s="306" t="s">
        <v>146</v>
      </c>
      <c r="F25" s="227">
        <v>24</v>
      </c>
      <c r="G25" s="195">
        <v>85886.43</v>
      </c>
      <c r="H25" s="411">
        <f t="shared" si="0"/>
        <v>2061274.3199999998</v>
      </c>
      <c r="I25" s="420"/>
      <c r="J25" s="674"/>
      <c r="K25" s="134"/>
      <c r="L25" s="669"/>
      <c r="M25" s="274">
        <v>42926</v>
      </c>
      <c r="N25" s="305" t="s">
        <v>535</v>
      </c>
      <c r="O25" s="284" t="s">
        <v>536</v>
      </c>
      <c r="P25" s="310" t="s">
        <v>992</v>
      </c>
      <c r="Q25" s="359">
        <v>0.8</v>
      </c>
      <c r="R25" s="143">
        <v>23333</v>
      </c>
      <c r="S25" s="143">
        <f t="shared" si="1"/>
        <v>18666.400000000001</v>
      </c>
      <c r="T25" s="665"/>
    </row>
    <row r="26" spans="1:20" ht="17.25" customHeight="1">
      <c r="A26" s="707"/>
      <c r="B26" s="242">
        <v>43070</v>
      </c>
      <c r="C26" s="309" t="s">
        <v>37</v>
      </c>
      <c r="D26" s="306" t="s">
        <v>1014</v>
      </c>
      <c r="E26" s="306" t="s">
        <v>4</v>
      </c>
      <c r="F26" s="227">
        <v>5</v>
      </c>
      <c r="G26" s="195">
        <v>82363.73</v>
      </c>
      <c r="H26" s="411">
        <f t="shared" si="0"/>
        <v>411818.64999999997</v>
      </c>
      <c r="I26" s="420"/>
      <c r="J26" s="674"/>
      <c r="K26" s="134"/>
      <c r="L26" s="669"/>
      <c r="M26" s="274">
        <v>42926</v>
      </c>
      <c r="N26" s="305" t="s">
        <v>545</v>
      </c>
      <c r="O26" s="284" t="s">
        <v>546</v>
      </c>
      <c r="P26" s="310" t="s">
        <v>992</v>
      </c>
      <c r="Q26" s="333">
        <v>0.9</v>
      </c>
      <c r="R26" s="143">
        <v>45238</v>
      </c>
      <c r="S26" s="143">
        <f t="shared" si="1"/>
        <v>40714.200000000004</v>
      </c>
      <c r="T26" s="665"/>
    </row>
    <row r="27" spans="1:20" ht="17.25" customHeight="1">
      <c r="A27" s="707"/>
      <c r="B27" s="242">
        <v>43070</v>
      </c>
      <c r="C27" s="309" t="s">
        <v>938</v>
      </c>
      <c r="D27" s="306" t="s">
        <v>1046</v>
      </c>
      <c r="E27" s="306" t="s">
        <v>146</v>
      </c>
      <c r="F27" s="329">
        <v>24</v>
      </c>
      <c r="G27" s="195">
        <v>21000</v>
      </c>
      <c r="H27" s="411">
        <f t="shared" si="0"/>
        <v>504000</v>
      </c>
      <c r="I27" s="420"/>
      <c r="J27" s="674"/>
      <c r="K27" s="134"/>
      <c r="L27" s="669"/>
      <c r="M27" s="274">
        <v>42926</v>
      </c>
      <c r="N27" s="290" t="s">
        <v>533</v>
      </c>
      <c r="O27" s="283" t="s">
        <v>534</v>
      </c>
      <c r="P27" s="308" t="s">
        <v>4</v>
      </c>
      <c r="Q27" s="333">
        <v>0.9</v>
      </c>
      <c r="R27" s="143">
        <v>28571</v>
      </c>
      <c r="S27" s="143">
        <f t="shared" si="1"/>
        <v>25713.9</v>
      </c>
      <c r="T27" s="665"/>
    </row>
    <row r="28" spans="1:20" ht="17.25" customHeight="1">
      <c r="A28" s="707"/>
      <c r="B28" s="242">
        <v>43070</v>
      </c>
      <c r="C28" s="309" t="s">
        <v>142</v>
      </c>
      <c r="D28" s="306" t="s">
        <v>1001</v>
      </c>
      <c r="E28" s="306" t="s">
        <v>29</v>
      </c>
      <c r="F28" s="227">
        <v>36</v>
      </c>
      <c r="G28" s="195">
        <v>17900</v>
      </c>
      <c r="H28" s="411">
        <f t="shared" si="0"/>
        <v>644400</v>
      </c>
      <c r="I28" s="420"/>
      <c r="J28" s="674"/>
      <c r="K28" s="134"/>
      <c r="L28" s="669"/>
      <c r="M28" s="274">
        <v>42926</v>
      </c>
      <c r="N28" s="305" t="s">
        <v>531</v>
      </c>
      <c r="O28" s="284" t="s">
        <v>532</v>
      </c>
      <c r="P28" s="310" t="s">
        <v>992</v>
      </c>
      <c r="Q28" s="333">
        <v>1.1000000000000001</v>
      </c>
      <c r="R28" s="143">
        <v>17047</v>
      </c>
      <c r="S28" s="143">
        <f t="shared" si="1"/>
        <v>18751.7</v>
      </c>
      <c r="T28" s="665"/>
    </row>
    <row r="29" spans="1:20" ht="17.25" customHeight="1">
      <c r="A29" s="707"/>
      <c r="B29" s="242">
        <v>43070</v>
      </c>
      <c r="C29" s="309" t="s">
        <v>765</v>
      </c>
      <c r="D29" s="306" t="s">
        <v>10</v>
      </c>
      <c r="E29" s="306" t="s">
        <v>29</v>
      </c>
      <c r="F29" s="227">
        <v>1</v>
      </c>
      <c r="G29" s="195">
        <v>7000</v>
      </c>
      <c r="H29" s="411">
        <f t="shared" si="0"/>
        <v>7000</v>
      </c>
      <c r="I29" s="420"/>
      <c r="J29" s="674"/>
      <c r="K29" s="134"/>
      <c r="L29" s="669"/>
      <c r="M29" s="274">
        <v>42926</v>
      </c>
      <c r="N29" s="305" t="s">
        <v>537</v>
      </c>
      <c r="O29" s="284" t="s">
        <v>538</v>
      </c>
      <c r="P29" s="310" t="s">
        <v>992</v>
      </c>
      <c r="Q29" s="333">
        <v>1.2</v>
      </c>
      <c r="R29" s="143">
        <v>23714</v>
      </c>
      <c r="S29" s="143">
        <f t="shared" si="1"/>
        <v>28456.799999999999</v>
      </c>
      <c r="T29" s="665"/>
    </row>
    <row r="30" spans="1:20" ht="17.25" customHeight="1">
      <c r="A30" s="707"/>
      <c r="B30" s="242">
        <v>43070</v>
      </c>
      <c r="C30" s="309" t="s">
        <v>79</v>
      </c>
      <c r="D30" s="306" t="s">
        <v>3</v>
      </c>
      <c r="E30" s="306" t="s">
        <v>29</v>
      </c>
      <c r="F30" s="227">
        <v>2</v>
      </c>
      <c r="G30" s="195">
        <v>308400</v>
      </c>
      <c r="H30" s="411">
        <f t="shared" si="0"/>
        <v>616800</v>
      </c>
      <c r="I30" s="420"/>
      <c r="J30" s="674"/>
      <c r="K30" s="134"/>
      <c r="L30" s="668"/>
      <c r="M30" s="274">
        <v>42926</v>
      </c>
      <c r="N30" s="305" t="s">
        <v>527</v>
      </c>
      <c r="O30" s="284" t="s">
        <v>922</v>
      </c>
      <c r="P30" s="310" t="s">
        <v>992</v>
      </c>
      <c r="Q30" s="333">
        <v>1.3</v>
      </c>
      <c r="R30" s="143">
        <v>43333</v>
      </c>
      <c r="S30" s="143">
        <f t="shared" si="1"/>
        <v>56332.9</v>
      </c>
      <c r="T30" s="666"/>
    </row>
    <row r="31" spans="1:20" ht="17.25" customHeight="1">
      <c r="A31" s="707"/>
      <c r="B31" s="242">
        <v>43070</v>
      </c>
      <c r="C31" s="309" t="s">
        <v>82</v>
      </c>
      <c r="D31" s="306" t="s">
        <v>5</v>
      </c>
      <c r="E31" s="306" t="s">
        <v>29</v>
      </c>
      <c r="F31" s="227">
        <v>10</v>
      </c>
      <c r="G31" s="195">
        <v>90639.89</v>
      </c>
      <c r="H31" s="411">
        <f t="shared" si="0"/>
        <v>906398.9</v>
      </c>
      <c r="I31" s="420"/>
      <c r="J31" s="674"/>
      <c r="K31" s="134"/>
      <c r="L31" s="340"/>
      <c r="M31" s="274">
        <v>42928</v>
      </c>
      <c r="N31" s="289" t="s">
        <v>380</v>
      </c>
      <c r="O31" s="292" t="s">
        <v>381</v>
      </c>
      <c r="P31" s="300" t="s">
        <v>512</v>
      </c>
      <c r="Q31" s="333">
        <v>1500</v>
      </c>
      <c r="R31" s="143">
        <v>2050</v>
      </c>
      <c r="S31" s="143">
        <f t="shared" si="1"/>
        <v>3075000</v>
      </c>
      <c r="T31" s="664" t="s">
        <v>997</v>
      </c>
    </row>
    <row r="32" spans="1:20" ht="17.25" customHeight="1">
      <c r="A32" s="707"/>
      <c r="B32" s="242">
        <v>43070</v>
      </c>
      <c r="C32" s="309" t="s">
        <v>93</v>
      </c>
      <c r="D32" s="306" t="s">
        <v>1047</v>
      </c>
      <c r="E32" s="306" t="s">
        <v>4</v>
      </c>
      <c r="F32" s="227">
        <v>4</v>
      </c>
      <c r="G32" s="195">
        <v>186674.44</v>
      </c>
      <c r="H32" s="411">
        <f t="shared" si="0"/>
        <v>746697.76</v>
      </c>
      <c r="I32" s="420"/>
      <c r="J32" s="674"/>
      <c r="K32" s="134"/>
      <c r="L32" s="340"/>
      <c r="M32" s="274">
        <v>42930</v>
      </c>
      <c r="N32" s="341" t="s">
        <v>523</v>
      </c>
      <c r="O32" s="342" t="s">
        <v>524</v>
      </c>
      <c r="P32" s="343" t="s">
        <v>992</v>
      </c>
      <c r="Q32" s="333">
        <v>4</v>
      </c>
      <c r="R32" s="143">
        <v>97110</v>
      </c>
      <c r="S32" s="143">
        <f t="shared" si="1"/>
        <v>388440</v>
      </c>
      <c r="T32" s="665"/>
    </row>
    <row r="33" spans="1:20" ht="17.25" customHeight="1">
      <c r="A33" s="707"/>
      <c r="B33" s="242">
        <v>43070</v>
      </c>
      <c r="C33" s="309" t="s">
        <v>64</v>
      </c>
      <c r="D33" s="306" t="s">
        <v>6</v>
      </c>
      <c r="E33" s="306" t="s">
        <v>4</v>
      </c>
      <c r="F33" s="227">
        <v>25</v>
      </c>
      <c r="G33" s="195">
        <v>85000</v>
      </c>
      <c r="H33" s="411">
        <f t="shared" si="0"/>
        <v>2125000</v>
      </c>
      <c r="I33" s="420"/>
      <c r="J33" s="674"/>
      <c r="K33" s="134"/>
      <c r="L33" s="357"/>
      <c r="M33" s="274">
        <v>42930</v>
      </c>
      <c r="N33" s="341" t="s">
        <v>519</v>
      </c>
      <c r="O33" s="342" t="s">
        <v>520</v>
      </c>
      <c r="P33" s="343" t="s">
        <v>992</v>
      </c>
      <c r="Q33" s="333">
        <v>1</v>
      </c>
      <c r="R33" s="143">
        <v>125000</v>
      </c>
      <c r="S33" s="143">
        <f t="shared" si="1"/>
        <v>125000</v>
      </c>
      <c r="T33" s="665"/>
    </row>
    <row r="34" spans="1:20" ht="17.25" customHeight="1">
      <c r="A34" s="707"/>
      <c r="B34" s="242">
        <v>43070</v>
      </c>
      <c r="C34" s="383" t="s">
        <v>95</v>
      </c>
      <c r="D34" s="306" t="s">
        <v>1048</v>
      </c>
      <c r="E34" s="306" t="s">
        <v>4</v>
      </c>
      <c r="F34" s="227">
        <v>20</v>
      </c>
      <c r="G34" s="195">
        <v>137158.85999999999</v>
      </c>
      <c r="H34" s="411">
        <f t="shared" si="0"/>
        <v>2743177.1999999997</v>
      </c>
      <c r="I34" s="420"/>
      <c r="J34" s="674"/>
      <c r="K34" s="134"/>
      <c r="L34" s="357"/>
      <c r="M34" s="274">
        <v>42930</v>
      </c>
      <c r="N34" s="341" t="s">
        <v>521</v>
      </c>
      <c r="O34" s="342" t="s">
        <v>522</v>
      </c>
      <c r="P34" s="343" t="s">
        <v>992</v>
      </c>
      <c r="Q34" s="333">
        <v>2</v>
      </c>
      <c r="R34" s="143">
        <v>118170</v>
      </c>
      <c r="S34" s="143">
        <f t="shared" si="1"/>
        <v>236340</v>
      </c>
      <c r="T34" s="665"/>
    </row>
    <row r="35" spans="1:20" ht="17.25" customHeight="1">
      <c r="A35" s="707"/>
      <c r="B35" s="382">
        <v>43070</v>
      </c>
      <c r="C35" s="235" t="s">
        <v>882</v>
      </c>
      <c r="D35" s="384" t="s">
        <v>1005</v>
      </c>
      <c r="E35" s="384" t="s">
        <v>115</v>
      </c>
      <c r="F35" s="396">
        <v>2</v>
      </c>
      <c r="G35" s="385">
        <v>195000</v>
      </c>
      <c r="H35" s="413">
        <f t="shared" si="0"/>
        <v>390000</v>
      </c>
      <c r="I35" s="420"/>
      <c r="J35" s="674"/>
      <c r="K35" s="134"/>
      <c r="L35" s="397"/>
      <c r="M35" s="386">
        <v>42930</v>
      </c>
      <c r="N35" s="387" t="s">
        <v>513</v>
      </c>
      <c r="O35" s="388" t="s">
        <v>514</v>
      </c>
      <c r="P35" s="389" t="s">
        <v>992</v>
      </c>
      <c r="Q35" s="390">
        <v>2</v>
      </c>
      <c r="R35" s="391">
        <v>160000</v>
      </c>
      <c r="S35" s="391">
        <f t="shared" si="1"/>
        <v>320000</v>
      </c>
      <c r="T35" s="665"/>
    </row>
    <row r="36" spans="1:20" s="409" customFormat="1" ht="17.25" customHeight="1" thickBot="1">
      <c r="A36" s="707"/>
      <c r="B36" s="242">
        <v>43070</v>
      </c>
      <c r="C36" s="326" t="s">
        <v>102</v>
      </c>
      <c r="D36" s="299" t="s">
        <v>1049</v>
      </c>
      <c r="E36" s="235" t="s">
        <v>4</v>
      </c>
      <c r="F36" s="227">
        <v>3</v>
      </c>
      <c r="G36" s="195">
        <v>57272.98</v>
      </c>
      <c r="H36" s="411">
        <f t="shared" si="0"/>
        <v>171818.94</v>
      </c>
      <c r="I36" s="420"/>
      <c r="J36" s="674"/>
      <c r="K36" s="403"/>
      <c r="L36" s="404"/>
      <c r="M36" s="405">
        <v>42937</v>
      </c>
      <c r="N36" s="406" t="s">
        <v>519</v>
      </c>
      <c r="O36" s="400" t="s">
        <v>520</v>
      </c>
      <c r="P36" s="407" t="s">
        <v>29</v>
      </c>
      <c r="Q36" s="401">
        <v>1</v>
      </c>
      <c r="R36" s="402">
        <v>125000</v>
      </c>
      <c r="S36" s="408">
        <f t="shared" si="1"/>
        <v>125000</v>
      </c>
      <c r="T36" s="665"/>
    </row>
    <row r="37" spans="1:20" ht="17.25" customHeight="1">
      <c r="A37" s="707"/>
      <c r="B37" s="375">
        <v>43070</v>
      </c>
      <c r="C37" s="235" t="s">
        <v>789</v>
      </c>
      <c r="D37" s="326" t="s">
        <v>1050</v>
      </c>
      <c r="E37" s="326" t="s">
        <v>4</v>
      </c>
      <c r="F37" s="327">
        <v>2</v>
      </c>
      <c r="G37" s="286">
        <v>255493.25</v>
      </c>
      <c r="H37" s="286">
        <f t="shared" si="0"/>
        <v>510986.5</v>
      </c>
      <c r="I37" s="420"/>
      <c r="J37" s="674"/>
      <c r="K37" s="134"/>
      <c r="L37" s="392"/>
      <c r="M37" s="377">
        <v>42937</v>
      </c>
      <c r="N37" s="398" t="s">
        <v>521</v>
      </c>
      <c r="O37" s="326" t="s">
        <v>522</v>
      </c>
      <c r="P37" s="399" t="s">
        <v>29</v>
      </c>
      <c r="Q37" s="327">
        <v>2</v>
      </c>
      <c r="R37" s="286">
        <v>118170</v>
      </c>
      <c r="S37" s="285">
        <f t="shared" si="1"/>
        <v>236340</v>
      </c>
      <c r="T37" s="665"/>
    </row>
    <row r="38" spans="1:20" ht="17.25" customHeight="1">
      <c r="A38" s="707"/>
      <c r="B38" s="242">
        <v>43070</v>
      </c>
      <c r="C38" s="235" t="s">
        <v>104</v>
      </c>
      <c r="D38" s="235" t="s">
        <v>7</v>
      </c>
      <c r="E38" s="235" t="s">
        <v>4</v>
      </c>
      <c r="F38" s="227">
        <v>2</v>
      </c>
      <c r="G38" s="195">
        <v>30041.8</v>
      </c>
      <c r="H38" s="195">
        <f t="shared" si="0"/>
        <v>60083.6</v>
      </c>
      <c r="I38" s="420"/>
      <c r="J38" s="674"/>
      <c r="K38" s="134"/>
      <c r="L38" s="357"/>
      <c r="M38" s="274">
        <v>42937</v>
      </c>
      <c r="N38" s="334" t="s">
        <v>523</v>
      </c>
      <c r="O38" s="235" t="s">
        <v>524</v>
      </c>
      <c r="P38" s="298" t="s">
        <v>29</v>
      </c>
      <c r="Q38" s="227">
        <v>4</v>
      </c>
      <c r="R38" s="195">
        <v>97110</v>
      </c>
      <c r="S38" s="143">
        <f t="shared" si="1"/>
        <v>388440</v>
      </c>
      <c r="T38" s="666"/>
    </row>
    <row r="39" spans="1:20" ht="17.25" customHeight="1">
      <c r="A39" s="707"/>
      <c r="B39" s="242">
        <v>43070</v>
      </c>
      <c r="C39" s="157" t="s">
        <v>33</v>
      </c>
      <c r="D39" s="235" t="s">
        <v>34</v>
      </c>
      <c r="E39" s="235" t="s">
        <v>146</v>
      </c>
      <c r="F39" s="227">
        <v>18</v>
      </c>
      <c r="G39" s="195">
        <v>47416.76</v>
      </c>
      <c r="H39" s="195">
        <f t="shared" si="0"/>
        <v>853501.68</v>
      </c>
      <c r="I39" s="420"/>
      <c r="J39" s="674"/>
      <c r="K39" s="134"/>
      <c r="L39" s="357"/>
      <c r="M39" s="274"/>
      <c r="N39" s="341"/>
      <c r="O39" s="24" t="s">
        <v>536</v>
      </c>
      <c r="P39" s="343"/>
      <c r="Q39" s="333"/>
      <c r="R39" s="143"/>
      <c r="S39" s="143">
        <f t="shared" si="1"/>
        <v>0</v>
      </c>
      <c r="T39" s="325"/>
    </row>
    <row r="40" spans="1:20" ht="17.25" customHeight="1">
      <c r="A40" s="707"/>
      <c r="B40" s="242">
        <v>43070</v>
      </c>
      <c r="C40" s="235" t="s">
        <v>766</v>
      </c>
      <c r="D40" s="235" t="s">
        <v>11</v>
      </c>
      <c r="E40" s="235" t="s">
        <v>4</v>
      </c>
      <c r="F40" s="227">
        <v>3</v>
      </c>
      <c r="G40" s="195">
        <v>48304.480000000003</v>
      </c>
      <c r="H40" s="195">
        <f t="shared" si="0"/>
        <v>144913.44</v>
      </c>
      <c r="I40" s="420"/>
      <c r="J40" s="674"/>
      <c r="K40" s="134"/>
      <c r="L40" s="357"/>
      <c r="M40" s="274"/>
      <c r="N40" s="341"/>
      <c r="O40" s="342"/>
      <c r="P40" s="343"/>
      <c r="Q40" s="333"/>
      <c r="R40" s="143"/>
      <c r="S40" s="143"/>
      <c r="T40" s="325"/>
    </row>
    <row r="41" spans="1:20" s="395" customFormat="1" ht="16.5" customHeight="1">
      <c r="A41" s="707"/>
      <c r="B41" s="242">
        <v>43070</v>
      </c>
      <c r="C41" s="235" t="s">
        <v>135</v>
      </c>
      <c r="D41" s="235" t="s">
        <v>979</v>
      </c>
      <c r="E41" s="235" t="s">
        <v>4</v>
      </c>
      <c r="F41" s="227">
        <v>2</v>
      </c>
      <c r="G41" s="195">
        <v>269999.96000000002</v>
      </c>
      <c r="H41" s="195">
        <f t="shared" si="0"/>
        <v>539999.92000000004</v>
      </c>
      <c r="I41" s="426"/>
      <c r="J41" s="674"/>
      <c r="K41" s="394"/>
      <c r="L41" s="357"/>
      <c r="M41" s="274"/>
      <c r="N41" s="341"/>
      <c r="O41" s="342"/>
      <c r="P41" s="343"/>
      <c r="Q41" s="333"/>
      <c r="R41" s="143"/>
      <c r="S41" s="143">
        <f t="shared" si="1"/>
        <v>0</v>
      </c>
      <c r="T41" s="325"/>
    </row>
    <row r="42" spans="1:20" s="395" customFormat="1" ht="17.25" hidden="1" customHeight="1">
      <c r="A42" s="707"/>
      <c r="B42" s="375">
        <v>43070</v>
      </c>
      <c r="C42" s="326"/>
      <c r="D42" s="326" t="s">
        <v>1001</v>
      </c>
      <c r="E42" s="326"/>
      <c r="F42" s="327"/>
      <c r="G42" s="286"/>
      <c r="H42" s="286">
        <f t="shared" si="0"/>
        <v>0</v>
      </c>
      <c r="I42" s="374"/>
      <c r="J42" s="674"/>
      <c r="K42" s="394"/>
      <c r="L42" s="392"/>
      <c r="M42" s="377"/>
      <c r="N42" s="344"/>
      <c r="O42" s="345"/>
      <c r="P42" s="346"/>
      <c r="Q42" s="381"/>
      <c r="R42" s="285"/>
      <c r="S42" s="285">
        <f t="shared" si="1"/>
        <v>0</v>
      </c>
      <c r="T42" s="393"/>
    </row>
    <row r="43" spans="1:20" ht="17.25" hidden="1" customHeight="1">
      <c r="A43" s="707"/>
      <c r="B43" s="375">
        <v>43070</v>
      </c>
      <c r="C43" s="326"/>
      <c r="D43" s="326"/>
      <c r="E43" s="326"/>
      <c r="F43" s="327"/>
      <c r="G43" s="286"/>
      <c r="H43" s="286">
        <f t="shared" si="0"/>
        <v>0</v>
      </c>
      <c r="I43" s="374"/>
      <c r="J43" s="674"/>
      <c r="K43" s="134"/>
      <c r="L43" s="392"/>
      <c r="M43" s="377"/>
      <c r="N43" s="378"/>
      <c r="O43" s="379"/>
      <c r="P43" s="380"/>
      <c r="Q43" s="381"/>
      <c r="R43" s="285"/>
      <c r="S43" s="285">
        <f t="shared" si="1"/>
        <v>0</v>
      </c>
      <c r="T43" s="393"/>
    </row>
    <row r="44" spans="1:20" ht="17.25" hidden="1" customHeight="1">
      <c r="A44" s="707"/>
      <c r="B44" s="242">
        <v>43070</v>
      </c>
      <c r="C44" s="235"/>
      <c r="D44" s="235"/>
      <c r="E44" s="235"/>
      <c r="F44" s="227"/>
      <c r="G44" s="195"/>
      <c r="H44" s="195">
        <f t="shared" si="0"/>
        <v>0</v>
      </c>
      <c r="I44" s="374"/>
      <c r="J44" s="674"/>
      <c r="K44" s="134"/>
      <c r="L44" s="357"/>
      <c r="M44" s="274"/>
      <c r="N44" s="305"/>
      <c r="O44" s="284"/>
      <c r="P44" s="310"/>
      <c r="Q44" s="333"/>
      <c r="R44" s="143"/>
      <c r="S44" s="143">
        <f t="shared" si="1"/>
        <v>0</v>
      </c>
      <c r="T44" s="325"/>
    </row>
    <row r="45" spans="1:20" ht="17.25" customHeight="1">
      <c r="A45" s="707"/>
      <c r="B45" s="242">
        <v>43070</v>
      </c>
      <c r="C45" s="235" t="s">
        <v>60</v>
      </c>
      <c r="D45" s="235" t="s">
        <v>1052</v>
      </c>
      <c r="E45" s="235" t="s">
        <v>29</v>
      </c>
      <c r="F45" s="227">
        <v>25</v>
      </c>
      <c r="G45" s="195">
        <v>12500</v>
      </c>
      <c r="H45" s="195">
        <f>F45*G45</f>
        <v>312500</v>
      </c>
      <c r="I45" s="420"/>
      <c r="J45" s="674"/>
      <c r="K45" s="134"/>
      <c r="L45" s="357"/>
      <c r="M45" s="274"/>
      <c r="N45" s="305"/>
      <c r="O45" s="284"/>
      <c r="P45" s="310"/>
      <c r="Q45" s="333"/>
      <c r="R45" s="143"/>
      <c r="S45" s="143"/>
      <c r="T45" s="325"/>
    </row>
    <row r="46" spans="1:20" ht="17.25" customHeight="1">
      <c r="A46" s="707"/>
      <c r="B46" s="242">
        <v>43070</v>
      </c>
      <c r="C46" s="235" t="s">
        <v>47</v>
      </c>
      <c r="D46" s="235" t="s">
        <v>727</v>
      </c>
      <c r="E46" s="235" t="s">
        <v>29</v>
      </c>
      <c r="F46" s="227">
        <v>1</v>
      </c>
      <c r="G46" s="195">
        <v>92249</v>
      </c>
      <c r="H46" s="195">
        <f t="shared" si="0"/>
        <v>92249</v>
      </c>
      <c r="I46" s="420"/>
      <c r="J46" s="674"/>
      <c r="K46" s="134"/>
      <c r="L46" s="357"/>
      <c r="M46" s="274"/>
      <c r="N46" s="305"/>
      <c r="O46" s="284"/>
      <c r="P46" s="310"/>
      <c r="Q46" s="333"/>
      <c r="R46" s="143"/>
      <c r="S46" s="143">
        <f t="shared" si="1"/>
        <v>0</v>
      </c>
      <c r="T46" s="325"/>
    </row>
    <row r="47" spans="1:20" ht="17.25" customHeight="1">
      <c r="A47" s="707"/>
      <c r="B47" s="242">
        <v>43070</v>
      </c>
      <c r="C47" s="235" t="s">
        <v>1051</v>
      </c>
      <c r="D47" s="235" t="s">
        <v>1053</v>
      </c>
      <c r="E47" s="235" t="s">
        <v>29</v>
      </c>
      <c r="F47" s="227">
        <v>1</v>
      </c>
      <c r="G47" s="195">
        <v>60454.59</v>
      </c>
      <c r="H47" s="195">
        <f t="shared" si="0"/>
        <v>60454.59</v>
      </c>
      <c r="I47" s="420"/>
      <c r="J47" s="674"/>
      <c r="K47" s="134"/>
      <c r="L47" s="357"/>
      <c r="M47" s="274"/>
      <c r="N47" s="305"/>
      <c r="O47" s="284"/>
      <c r="P47" s="310"/>
      <c r="Q47" s="333"/>
      <c r="R47" s="143"/>
      <c r="S47" s="143">
        <f t="shared" si="1"/>
        <v>0</v>
      </c>
      <c r="T47" s="325"/>
    </row>
    <row r="48" spans="1:20" ht="17.25" customHeight="1">
      <c r="A48" s="707"/>
      <c r="B48" s="242">
        <v>43070</v>
      </c>
      <c r="C48" s="235" t="s">
        <v>771</v>
      </c>
      <c r="D48" s="235" t="s">
        <v>159</v>
      </c>
      <c r="E48" s="235" t="s">
        <v>996</v>
      </c>
      <c r="F48" s="227">
        <v>12</v>
      </c>
      <c r="G48" s="195">
        <v>47600</v>
      </c>
      <c r="H48" s="195">
        <f t="shared" si="0"/>
        <v>571200</v>
      </c>
      <c r="I48" s="420"/>
      <c r="J48" s="674"/>
      <c r="K48" s="134"/>
      <c r="L48" s="357"/>
      <c r="M48" s="274"/>
      <c r="N48" s="305"/>
      <c r="O48" s="284"/>
      <c r="P48" s="310"/>
      <c r="Q48" s="333"/>
      <c r="R48" s="143"/>
      <c r="S48" s="143">
        <f t="shared" si="1"/>
        <v>0</v>
      </c>
      <c r="T48" s="325"/>
    </row>
    <row r="49" spans="1:21" ht="17.25" customHeight="1">
      <c r="A49" s="707"/>
      <c r="B49" s="242">
        <v>43070</v>
      </c>
      <c r="C49" s="235" t="s">
        <v>118</v>
      </c>
      <c r="D49" s="235" t="s">
        <v>1054</v>
      </c>
      <c r="E49" s="235" t="s">
        <v>996</v>
      </c>
      <c r="F49" s="227">
        <v>5</v>
      </c>
      <c r="G49" s="195">
        <v>20239.96</v>
      </c>
      <c r="H49" s="195">
        <f t="shared" si="0"/>
        <v>101199.79999999999</v>
      </c>
      <c r="I49" s="420"/>
      <c r="J49" s="674"/>
      <c r="K49" s="134"/>
      <c r="L49" s="357"/>
      <c r="M49" s="274"/>
      <c r="N49" s="305"/>
      <c r="O49" s="284"/>
      <c r="P49" s="310"/>
      <c r="Q49" s="333"/>
      <c r="R49" s="143"/>
      <c r="S49" s="143">
        <f t="shared" si="1"/>
        <v>0</v>
      </c>
      <c r="T49" s="325"/>
    </row>
    <row r="50" spans="1:21" ht="17.25" customHeight="1">
      <c r="A50" s="707"/>
      <c r="B50" s="242">
        <v>43070</v>
      </c>
      <c r="C50" s="235" t="s">
        <v>773</v>
      </c>
      <c r="D50" s="235" t="s">
        <v>160</v>
      </c>
      <c r="E50" s="235" t="s">
        <v>995</v>
      </c>
      <c r="F50" s="227">
        <v>10</v>
      </c>
      <c r="G50" s="195">
        <v>59808.11</v>
      </c>
      <c r="H50" s="195">
        <f t="shared" si="0"/>
        <v>598081.1</v>
      </c>
      <c r="I50" s="420"/>
      <c r="J50" s="674"/>
      <c r="K50" s="134"/>
      <c r="L50" s="357"/>
      <c r="M50" s="274"/>
      <c r="N50" s="305"/>
      <c r="O50" s="284"/>
      <c r="P50" s="310"/>
      <c r="Q50" s="333"/>
      <c r="R50" s="143"/>
      <c r="S50" s="143">
        <f t="shared" si="1"/>
        <v>0</v>
      </c>
      <c r="T50" s="325"/>
    </row>
    <row r="51" spans="1:21" ht="17.25" customHeight="1">
      <c r="A51" s="708"/>
      <c r="B51" s="242">
        <v>43070</v>
      </c>
      <c r="C51" s="235" t="s">
        <v>107</v>
      </c>
      <c r="D51" s="235" t="s">
        <v>1055</v>
      </c>
      <c r="E51" s="235" t="s">
        <v>995</v>
      </c>
      <c r="F51" s="227">
        <v>12</v>
      </c>
      <c r="G51" s="195">
        <v>13634.39</v>
      </c>
      <c r="H51" s="195">
        <f t="shared" si="0"/>
        <v>163612.68</v>
      </c>
      <c r="I51" s="410"/>
      <c r="J51" s="675"/>
      <c r="K51" s="134"/>
      <c r="L51" s="357"/>
      <c r="M51" s="274"/>
      <c r="N51" s="341"/>
      <c r="O51" s="342"/>
      <c r="P51" s="343"/>
      <c r="Q51" s="333"/>
      <c r="R51" s="143"/>
      <c r="S51" s="143">
        <f t="shared" si="1"/>
        <v>0</v>
      </c>
      <c r="T51" s="325"/>
    </row>
    <row r="52" spans="1:21" ht="17.25" customHeight="1">
      <c r="A52" s="459" t="s">
        <v>1056</v>
      </c>
      <c r="B52" s="242">
        <v>43070</v>
      </c>
      <c r="C52" s="334" t="s">
        <v>813</v>
      </c>
      <c r="D52" s="299" t="s">
        <v>814</v>
      </c>
      <c r="E52" s="235" t="s">
        <v>1057</v>
      </c>
      <c r="F52" s="227">
        <v>1</v>
      </c>
      <c r="G52" s="195">
        <v>6000</v>
      </c>
      <c r="H52" s="195">
        <f t="shared" si="0"/>
        <v>6000</v>
      </c>
      <c r="I52" s="424">
        <v>6000</v>
      </c>
      <c r="J52" s="425" t="s">
        <v>1006</v>
      </c>
      <c r="K52" s="134"/>
      <c r="L52" s="357"/>
      <c r="M52" s="274"/>
      <c r="N52" s="341"/>
      <c r="O52" s="342"/>
      <c r="P52" s="343"/>
      <c r="Q52" s="333"/>
      <c r="R52" s="143"/>
      <c r="S52" s="143">
        <f t="shared" si="1"/>
        <v>0</v>
      </c>
      <c r="T52" s="325"/>
    </row>
    <row r="53" spans="1:21" ht="17.25" customHeight="1">
      <c r="A53" s="459" t="s">
        <v>1059</v>
      </c>
      <c r="B53" s="242">
        <v>43070</v>
      </c>
      <c r="C53" s="334" t="s">
        <v>459</v>
      </c>
      <c r="D53" s="235" t="s">
        <v>994</v>
      </c>
      <c r="E53" s="235" t="s">
        <v>1058</v>
      </c>
      <c r="F53" s="227">
        <v>5</v>
      </c>
      <c r="G53" s="195">
        <v>15855.38</v>
      </c>
      <c r="H53" s="195">
        <f t="shared" si="0"/>
        <v>79276.899999999994</v>
      </c>
      <c r="I53" s="422">
        <v>79277</v>
      </c>
      <c r="J53" s="425" t="s">
        <v>1006</v>
      </c>
      <c r="K53" s="134"/>
      <c r="L53" s="357"/>
      <c r="M53" s="274"/>
      <c r="N53" s="305"/>
      <c r="O53" s="284"/>
      <c r="P53" s="310"/>
      <c r="Q53" s="333"/>
      <c r="R53" s="143"/>
      <c r="S53" s="143">
        <f t="shared" si="1"/>
        <v>0</v>
      </c>
      <c r="T53" s="325"/>
    </row>
    <row r="54" spans="1:21" ht="17.25" customHeight="1">
      <c r="A54" s="706" t="s">
        <v>1067</v>
      </c>
      <c r="B54" s="375">
        <v>43070</v>
      </c>
      <c r="C54" s="398" t="s">
        <v>263</v>
      </c>
      <c r="D54" s="326" t="s">
        <v>1062</v>
      </c>
      <c r="E54" s="326" t="s">
        <v>115</v>
      </c>
      <c r="F54" s="327">
        <v>1</v>
      </c>
      <c r="G54" s="286">
        <v>6303.77</v>
      </c>
      <c r="H54" s="286">
        <f t="shared" si="0"/>
        <v>6303.77</v>
      </c>
      <c r="I54" s="670">
        <f>SUM(H54:H87)</f>
        <v>7561750.7799999993</v>
      </c>
      <c r="J54" s="673" t="s">
        <v>1006</v>
      </c>
      <c r="K54" s="134"/>
      <c r="L54" s="357"/>
      <c r="M54" s="274"/>
      <c r="N54" s="305"/>
      <c r="O54" s="284"/>
      <c r="P54" s="310"/>
      <c r="Q54" s="333"/>
      <c r="R54" s="143"/>
      <c r="S54" s="143">
        <f t="shared" si="1"/>
        <v>0</v>
      </c>
      <c r="T54" s="325"/>
    </row>
    <row r="55" spans="1:21" ht="17.25" customHeight="1">
      <c r="A55" s="707"/>
      <c r="B55" s="242">
        <v>43070</v>
      </c>
      <c r="C55" s="334" t="s">
        <v>264</v>
      </c>
      <c r="D55" s="235" t="s">
        <v>1003</v>
      </c>
      <c r="E55" s="235" t="s">
        <v>28</v>
      </c>
      <c r="F55" s="227">
        <v>200</v>
      </c>
      <c r="G55" s="195">
        <v>200</v>
      </c>
      <c r="H55" s="195">
        <f t="shared" si="0"/>
        <v>40000</v>
      </c>
      <c r="I55" s="671"/>
      <c r="J55" s="674"/>
      <c r="K55" s="134"/>
      <c r="L55" s="357"/>
      <c r="M55" s="274"/>
      <c r="N55" s="341"/>
      <c r="O55" s="342"/>
      <c r="P55" s="343"/>
      <c r="Q55" s="333"/>
      <c r="R55" s="143"/>
      <c r="S55" s="143">
        <f t="shared" si="1"/>
        <v>0</v>
      </c>
      <c r="T55" s="325"/>
    </row>
    <row r="56" spans="1:21" ht="17.25" customHeight="1">
      <c r="A56" s="707"/>
      <c r="B56" s="242">
        <v>43070</v>
      </c>
      <c r="C56" s="334" t="s">
        <v>266</v>
      </c>
      <c r="D56" s="235" t="s">
        <v>267</v>
      </c>
      <c r="E56" s="235" t="s">
        <v>28</v>
      </c>
      <c r="F56" s="227">
        <v>50</v>
      </c>
      <c r="G56" s="195">
        <v>1200</v>
      </c>
      <c r="H56" s="195">
        <f t="shared" si="0"/>
        <v>60000</v>
      </c>
      <c r="I56" s="671"/>
      <c r="J56" s="674"/>
      <c r="K56" s="134"/>
      <c r="L56" s="357"/>
      <c r="M56" s="274"/>
      <c r="N56" s="341"/>
      <c r="O56" s="342"/>
      <c r="P56" s="343"/>
      <c r="Q56" s="333"/>
      <c r="R56" s="143"/>
      <c r="S56" s="143">
        <f t="shared" si="1"/>
        <v>0</v>
      </c>
      <c r="T56" s="325"/>
    </row>
    <row r="57" spans="1:21" ht="17.25" customHeight="1">
      <c r="A57" s="707"/>
      <c r="B57" s="242">
        <v>43070</v>
      </c>
      <c r="C57" s="334" t="s">
        <v>272</v>
      </c>
      <c r="D57" s="235" t="s">
        <v>1063</v>
      </c>
      <c r="E57" s="235" t="s">
        <v>146</v>
      </c>
      <c r="F57" s="227">
        <v>1</v>
      </c>
      <c r="G57" s="195">
        <v>11999.15</v>
      </c>
      <c r="H57" s="195">
        <f t="shared" si="0"/>
        <v>11999.15</v>
      </c>
      <c r="I57" s="671"/>
      <c r="J57" s="674"/>
      <c r="K57" s="134"/>
      <c r="L57" s="357"/>
      <c r="M57" s="274"/>
      <c r="N57" s="344"/>
      <c r="O57" s="345"/>
      <c r="P57" s="346"/>
      <c r="Q57" s="333"/>
      <c r="R57" s="143"/>
      <c r="S57" s="143">
        <f t="shared" si="1"/>
        <v>0</v>
      </c>
      <c r="T57" s="325"/>
    </row>
    <row r="58" spans="1:21" ht="17.25" customHeight="1">
      <c r="A58" s="707"/>
      <c r="B58" s="242">
        <v>43070</v>
      </c>
      <c r="C58" s="334" t="s">
        <v>276</v>
      </c>
      <c r="D58" s="299" t="s">
        <v>1064</v>
      </c>
      <c r="E58" s="235" t="s">
        <v>146</v>
      </c>
      <c r="F58" s="227">
        <v>1</v>
      </c>
      <c r="G58" s="195">
        <v>11998.93</v>
      </c>
      <c r="H58" s="195">
        <f t="shared" si="0"/>
        <v>11998.93</v>
      </c>
      <c r="I58" s="671"/>
      <c r="J58" s="674"/>
      <c r="K58" s="134"/>
      <c r="L58" s="357"/>
      <c r="M58" s="274"/>
      <c r="N58" s="305"/>
      <c r="O58" s="284"/>
      <c r="P58" s="310"/>
      <c r="Q58" s="333"/>
      <c r="R58" s="143"/>
      <c r="S58" s="143">
        <f t="shared" si="1"/>
        <v>0</v>
      </c>
      <c r="T58" s="325"/>
    </row>
    <row r="59" spans="1:21" ht="17.25" customHeight="1">
      <c r="A59" s="707"/>
      <c r="B59" s="242">
        <v>43070</v>
      </c>
      <c r="C59" s="235" t="s">
        <v>853</v>
      </c>
      <c r="D59" s="235" t="s">
        <v>374</v>
      </c>
      <c r="E59" s="235" t="s">
        <v>28</v>
      </c>
      <c r="F59" s="227">
        <v>50</v>
      </c>
      <c r="G59" s="195">
        <v>659.98</v>
      </c>
      <c r="H59" s="195">
        <f t="shared" si="0"/>
        <v>32999</v>
      </c>
      <c r="I59" s="671"/>
      <c r="J59" s="674"/>
      <c r="K59" s="134"/>
      <c r="L59" s="357"/>
      <c r="M59" s="274"/>
      <c r="N59" s="305"/>
      <c r="O59" s="284"/>
      <c r="P59" s="310"/>
      <c r="Q59" s="333"/>
      <c r="R59" s="143"/>
      <c r="S59" s="143">
        <f t="shared" si="1"/>
        <v>0</v>
      </c>
      <c r="T59" s="325"/>
    </row>
    <row r="60" spans="1:21" ht="17.25" customHeight="1">
      <c r="A60" s="707"/>
      <c r="B60" s="242">
        <v>43070</v>
      </c>
      <c r="C60" s="235" t="s">
        <v>714</v>
      </c>
      <c r="D60" s="235" t="s">
        <v>716</v>
      </c>
      <c r="E60" s="235" t="s">
        <v>115</v>
      </c>
      <c r="F60" s="227">
        <v>5</v>
      </c>
      <c r="G60" s="195">
        <v>3000</v>
      </c>
      <c r="H60" s="195">
        <f t="shared" si="0"/>
        <v>15000</v>
      </c>
      <c r="I60" s="671"/>
      <c r="J60" s="674"/>
      <c r="K60" s="134"/>
      <c r="L60" s="357"/>
      <c r="M60" s="274"/>
      <c r="N60" s="305"/>
      <c r="O60" s="284"/>
      <c r="P60" s="310"/>
      <c r="Q60" s="333"/>
      <c r="R60" s="143"/>
      <c r="S60" s="143">
        <f t="shared" si="1"/>
        <v>0</v>
      </c>
      <c r="T60" s="325"/>
    </row>
    <row r="61" spans="1:21" ht="17.25" customHeight="1">
      <c r="A61" s="707"/>
      <c r="B61" s="242">
        <v>43070</v>
      </c>
      <c r="C61" s="235" t="s">
        <v>651</v>
      </c>
      <c r="D61" s="235" t="s">
        <v>1065</v>
      </c>
      <c r="E61" s="235" t="s">
        <v>28</v>
      </c>
      <c r="F61" s="227">
        <v>10</v>
      </c>
      <c r="G61" s="195">
        <v>7100.15</v>
      </c>
      <c r="H61" s="195">
        <f t="shared" si="0"/>
        <v>71001.5</v>
      </c>
      <c r="I61" s="671"/>
      <c r="J61" s="674"/>
      <c r="K61" s="134"/>
      <c r="L61" s="357"/>
      <c r="M61" s="274"/>
      <c r="N61" s="305"/>
      <c r="O61" s="284"/>
      <c r="P61" s="310"/>
      <c r="Q61" s="333"/>
      <c r="R61" s="143"/>
      <c r="S61" s="143">
        <f t="shared" si="1"/>
        <v>0</v>
      </c>
      <c r="T61" s="325"/>
    </row>
    <row r="62" spans="1:21" ht="17.25" customHeight="1">
      <c r="A62" s="707"/>
      <c r="B62" s="242">
        <v>43070</v>
      </c>
      <c r="C62" s="235" t="s">
        <v>636</v>
      </c>
      <c r="D62" s="235" t="s">
        <v>616</v>
      </c>
      <c r="E62" s="235" t="s">
        <v>28</v>
      </c>
      <c r="F62" s="227">
        <v>5</v>
      </c>
      <c r="G62" s="195">
        <v>4000</v>
      </c>
      <c r="H62" s="195">
        <f t="shared" si="0"/>
        <v>20000</v>
      </c>
      <c r="I62" s="671"/>
      <c r="J62" s="674"/>
      <c r="K62" s="134"/>
      <c r="L62" s="357"/>
      <c r="M62" s="274"/>
      <c r="N62" s="305"/>
      <c r="O62" s="284"/>
      <c r="P62" s="310"/>
      <c r="Q62" s="333"/>
      <c r="R62" s="143"/>
      <c r="S62" s="143">
        <f t="shared" si="1"/>
        <v>0</v>
      </c>
      <c r="T62" s="325"/>
    </row>
    <row r="63" spans="1:21" ht="17.25" customHeight="1">
      <c r="A63" s="707"/>
      <c r="B63" s="242">
        <v>43070</v>
      </c>
      <c r="C63" s="334" t="s">
        <v>652</v>
      </c>
      <c r="D63" s="265" t="s">
        <v>630</v>
      </c>
      <c r="E63" s="235" t="s">
        <v>28</v>
      </c>
      <c r="F63" s="227">
        <v>50</v>
      </c>
      <c r="G63" s="195">
        <v>5702.1</v>
      </c>
      <c r="H63" s="195">
        <f t="shared" si="0"/>
        <v>285105</v>
      </c>
      <c r="I63" s="671"/>
      <c r="J63" s="674"/>
      <c r="K63" s="134"/>
      <c r="L63" s="357"/>
      <c r="M63" s="274"/>
      <c r="N63" s="305"/>
      <c r="O63" s="284"/>
      <c r="P63" s="310"/>
      <c r="Q63" s="333"/>
      <c r="R63" s="143"/>
      <c r="S63" s="143">
        <f t="shared" si="1"/>
        <v>0</v>
      </c>
      <c r="T63" s="325"/>
    </row>
    <row r="64" spans="1:21" ht="17.25" customHeight="1">
      <c r="A64" s="707"/>
      <c r="B64" s="242">
        <v>43070</v>
      </c>
      <c r="C64" s="334" t="s">
        <v>421</v>
      </c>
      <c r="D64" s="235" t="s">
        <v>1066</v>
      </c>
      <c r="E64" s="235" t="s">
        <v>4</v>
      </c>
      <c r="F64" s="227">
        <v>3</v>
      </c>
      <c r="G64" s="195">
        <v>28003.98</v>
      </c>
      <c r="H64" s="195">
        <f t="shared" si="0"/>
        <v>84011.94</v>
      </c>
      <c r="I64" s="671"/>
      <c r="J64" s="674"/>
      <c r="K64" s="134"/>
      <c r="L64" s="357"/>
      <c r="M64" s="274"/>
      <c r="N64" s="305"/>
      <c r="O64" s="284"/>
      <c r="P64" s="310"/>
      <c r="Q64" s="333"/>
      <c r="R64" s="143"/>
      <c r="S64" s="143">
        <f t="shared" si="1"/>
        <v>0</v>
      </c>
      <c r="T64" s="325"/>
      <c r="U64" s="226"/>
    </row>
    <row r="65" spans="1:21" ht="17.25" customHeight="1">
      <c r="A65" s="707"/>
      <c r="B65" s="242">
        <v>43070</v>
      </c>
      <c r="C65" s="235" t="s">
        <v>427</v>
      </c>
      <c r="D65" s="235" t="s">
        <v>1016</v>
      </c>
      <c r="E65" s="235" t="s">
        <v>28</v>
      </c>
      <c r="F65" s="227">
        <v>2</v>
      </c>
      <c r="G65" s="195">
        <v>6000</v>
      </c>
      <c r="H65" s="195">
        <f t="shared" si="0"/>
        <v>12000</v>
      </c>
      <c r="I65" s="671"/>
      <c r="J65" s="674"/>
      <c r="K65" s="134"/>
      <c r="L65" s="357"/>
      <c r="M65" s="274"/>
      <c r="N65" s="305"/>
      <c r="O65" s="284"/>
      <c r="P65" s="310"/>
      <c r="Q65" s="333"/>
      <c r="R65" s="143"/>
      <c r="S65" s="143">
        <f t="shared" si="1"/>
        <v>0</v>
      </c>
      <c r="T65" s="325"/>
      <c r="U65" s="226"/>
    </row>
    <row r="66" spans="1:21" ht="17.25" customHeight="1">
      <c r="A66" s="707"/>
      <c r="B66" s="242">
        <v>43070</v>
      </c>
      <c r="C66" s="235" t="s">
        <v>764</v>
      </c>
      <c r="D66" s="235" t="s">
        <v>1068</v>
      </c>
      <c r="E66" s="235" t="s">
        <v>146</v>
      </c>
      <c r="F66" s="227">
        <v>24</v>
      </c>
      <c r="G66" s="195">
        <v>52910.07</v>
      </c>
      <c r="H66" s="195">
        <f t="shared" si="0"/>
        <v>1269841.68</v>
      </c>
      <c r="I66" s="671"/>
      <c r="J66" s="674"/>
      <c r="K66" s="134"/>
      <c r="L66" s="357"/>
      <c r="M66" s="274"/>
      <c r="N66" s="305"/>
      <c r="O66" s="284"/>
      <c r="P66" s="310"/>
      <c r="Q66" s="333"/>
      <c r="R66" s="143"/>
      <c r="S66" s="143">
        <f t="shared" si="1"/>
        <v>0</v>
      </c>
      <c r="T66" s="325"/>
      <c r="U66" s="226"/>
    </row>
    <row r="67" spans="1:21" ht="17.25" customHeight="1">
      <c r="A67" s="707"/>
      <c r="B67" s="242">
        <v>43070</v>
      </c>
      <c r="C67" s="235" t="s">
        <v>822</v>
      </c>
      <c r="D67" s="235" t="s">
        <v>1069</v>
      </c>
      <c r="E67" s="235" t="s">
        <v>1084</v>
      </c>
      <c r="F67" s="227">
        <v>3</v>
      </c>
      <c r="G67" s="195">
        <v>72722.8</v>
      </c>
      <c r="H67" s="195">
        <f t="shared" si="0"/>
        <v>218168.40000000002</v>
      </c>
      <c r="I67" s="671"/>
      <c r="J67" s="674"/>
      <c r="K67" s="134"/>
      <c r="L67" s="357"/>
      <c r="M67" s="274"/>
      <c r="N67" s="289"/>
      <c r="O67" s="292"/>
      <c r="P67" s="300"/>
      <c r="Q67" s="333"/>
      <c r="R67" s="143"/>
      <c r="S67" s="143">
        <f t="shared" si="1"/>
        <v>0</v>
      </c>
      <c r="T67" s="325"/>
      <c r="U67" s="226"/>
    </row>
    <row r="68" spans="1:21" ht="17.25" customHeight="1">
      <c r="A68" s="707"/>
      <c r="B68" s="242">
        <v>43070</v>
      </c>
      <c r="C68" s="235" t="s">
        <v>694</v>
      </c>
      <c r="D68" s="235" t="s">
        <v>695</v>
      </c>
      <c r="E68" s="235" t="s">
        <v>115</v>
      </c>
      <c r="F68" s="227">
        <v>2</v>
      </c>
      <c r="G68" s="195">
        <v>50000</v>
      </c>
      <c r="H68" s="195">
        <f t="shared" si="0"/>
        <v>100000</v>
      </c>
      <c r="I68" s="671"/>
      <c r="J68" s="674"/>
      <c r="K68" s="134"/>
      <c r="L68" s="357"/>
      <c r="M68" s="274"/>
      <c r="N68" s="289"/>
      <c r="O68" s="292"/>
      <c r="P68" s="300"/>
      <c r="Q68" s="333"/>
      <c r="R68" s="143"/>
      <c r="S68" s="143">
        <f t="shared" si="1"/>
        <v>0</v>
      </c>
      <c r="T68" s="325"/>
      <c r="U68" s="226"/>
    </row>
    <row r="69" spans="1:21" ht="17.25" customHeight="1">
      <c r="A69" s="707"/>
      <c r="B69" s="242">
        <v>43070</v>
      </c>
      <c r="C69" s="235" t="s">
        <v>921</v>
      </c>
      <c r="D69" s="235" t="s">
        <v>1070</v>
      </c>
      <c r="E69" s="235" t="s">
        <v>28</v>
      </c>
      <c r="F69" s="227">
        <v>100</v>
      </c>
      <c r="G69" s="195">
        <v>390</v>
      </c>
      <c r="H69" s="195">
        <f t="shared" si="0"/>
        <v>39000</v>
      </c>
      <c r="I69" s="671"/>
      <c r="J69" s="674"/>
      <c r="K69" s="134"/>
      <c r="L69" s="357"/>
      <c r="M69" s="274"/>
      <c r="N69" s="289"/>
      <c r="O69" s="292"/>
      <c r="P69" s="300"/>
      <c r="Q69" s="333"/>
      <c r="R69" s="143"/>
      <c r="S69" s="143">
        <f t="shared" si="1"/>
        <v>0</v>
      </c>
      <c r="T69" s="325"/>
      <c r="U69" s="226"/>
    </row>
    <row r="70" spans="1:21" ht="17.25" customHeight="1">
      <c r="A70" s="707"/>
      <c r="B70" s="242">
        <v>43070</v>
      </c>
      <c r="C70" s="235" t="s">
        <v>209</v>
      </c>
      <c r="D70" s="235" t="s">
        <v>1071</v>
      </c>
      <c r="E70" s="235" t="s">
        <v>4</v>
      </c>
      <c r="F70" s="227">
        <v>3</v>
      </c>
      <c r="G70" s="195">
        <v>48987.05</v>
      </c>
      <c r="H70" s="195">
        <f t="shared" si="0"/>
        <v>146961.15000000002</v>
      </c>
      <c r="I70" s="671"/>
      <c r="J70" s="674"/>
      <c r="K70" s="134"/>
      <c r="L70" s="357"/>
      <c r="M70" s="274"/>
      <c r="N70" s="305"/>
      <c r="O70" s="284"/>
      <c r="P70" s="310"/>
      <c r="Q70" s="333"/>
      <c r="R70" s="143"/>
      <c r="S70" s="143">
        <f t="shared" si="1"/>
        <v>0</v>
      </c>
      <c r="T70" s="325"/>
      <c r="U70" s="226"/>
    </row>
    <row r="71" spans="1:21" ht="17.25" customHeight="1">
      <c r="A71" s="707"/>
      <c r="B71" s="242">
        <v>43070</v>
      </c>
      <c r="C71" s="235" t="s">
        <v>211</v>
      </c>
      <c r="D71" s="235" t="s">
        <v>1072</v>
      </c>
      <c r="E71" s="235" t="s">
        <v>4</v>
      </c>
      <c r="F71" s="227">
        <v>2</v>
      </c>
      <c r="G71" s="195">
        <v>48999.9</v>
      </c>
      <c r="H71" s="195">
        <f t="shared" si="0"/>
        <v>97999.8</v>
      </c>
      <c r="I71" s="671"/>
      <c r="J71" s="674"/>
      <c r="K71" s="134"/>
      <c r="L71" s="357"/>
      <c r="M71" s="274"/>
      <c r="N71" s="305"/>
      <c r="O71" s="284"/>
      <c r="P71" s="310"/>
      <c r="Q71" s="333"/>
      <c r="R71" s="143"/>
      <c r="S71" s="143">
        <f t="shared" si="1"/>
        <v>0</v>
      </c>
      <c r="T71" s="325"/>
    </row>
    <row r="72" spans="1:21" ht="17.25" customHeight="1">
      <c r="A72" s="707"/>
      <c r="B72" s="242">
        <v>43070</v>
      </c>
      <c r="C72" s="235" t="s">
        <v>223</v>
      </c>
      <c r="D72" s="235" t="s">
        <v>1073</v>
      </c>
      <c r="E72" s="235" t="s">
        <v>4</v>
      </c>
      <c r="F72" s="227">
        <v>3</v>
      </c>
      <c r="G72" s="195">
        <v>49000</v>
      </c>
      <c r="H72" s="195">
        <f t="shared" ref="H72:H135" si="2">F72*G72</f>
        <v>147000</v>
      </c>
      <c r="I72" s="671"/>
      <c r="J72" s="674"/>
      <c r="K72" s="134"/>
      <c r="L72" s="357"/>
      <c r="M72" s="274"/>
      <c r="N72" s="305"/>
      <c r="O72" s="284"/>
      <c r="P72" s="310"/>
      <c r="Q72" s="333"/>
      <c r="R72" s="143"/>
      <c r="S72" s="143">
        <f t="shared" ref="S72:S114" si="3">Q72*R72</f>
        <v>0</v>
      </c>
      <c r="T72" s="325"/>
    </row>
    <row r="73" spans="1:21" ht="17.25" customHeight="1">
      <c r="A73" s="707"/>
      <c r="B73" s="242">
        <v>43070</v>
      </c>
      <c r="C73" s="235" t="s">
        <v>235</v>
      </c>
      <c r="D73" s="235" t="s">
        <v>1074</v>
      </c>
      <c r="E73" s="235" t="s">
        <v>1085</v>
      </c>
      <c r="F73" s="227">
        <v>1</v>
      </c>
      <c r="G73" s="195">
        <v>138333.49</v>
      </c>
      <c r="H73" s="195">
        <f t="shared" si="2"/>
        <v>138333.49</v>
      </c>
      <c r="I73" s="671"/>
      <c r="J73" s="674"/>
      <c r="K73" s="134"/>
      <c r="L73" s="357"/>
      <c r="M73" s="274"/>
      <c r="N73" s="305"/>
      <c r="O73" s="284"/>
      <c r="P73" s="310"/>
      <c r="Q73" s="333"/>
      <c r="R73" s="143"/>
      <c r="S73" s="143">
        <f t="shared" si="3"/>
        <v>0</v>
      </c>
      <c r="T73" s="325"/>
    </row>
    <row r="74" spans="1:21" ht="17.25" customHeight="1">
      <c r="A74" s="707"/>
      <c r="B74" s="242">
        <v>43070</v>
      </c>
      <c r="C74" s="235" t="s">
        <v>812</v>
      </c>
      <c r="D74" s="235" t="s">
        <v>1075</v>
      </c>
      <c r="E74" s="235" t="s">
        <v>28</v>
      </c>
      <c r="F74" s="227">
        <v>100</v>
      </c>
      <c r="G74" s="195">
        <v>4143</v>
      </c>
      <c r="H74" s="195">
        <f t="shared" si="2"/>
        <v>414300</v>
      </c>
      <c r="I74" s="671"/>
      <c r="J74" s="674"/>
      <c r="K74" s="134"/>
      <c r="L74" s="357"/>
      <c r="M74" s="274"/>
      <c r="N74" s="341"/>
      <c r="O74" s="342"/>
      <c r="P74" s="343"/>
      <c r="Q74" s="353"/>
      <c r="R74" s="143"/>
      <c r="S74" s="143">
        <f t="shared" si="3"/>
        <v>0</v>
      </c>
      <c r="T74" s="325"/>
    </row>
    <row r="75" spans="1:21" ht="17.25" customHeight="1">
      <c r="A75" s="707"/>
      <c r="B75" s="242">
        <v>43070</v>
      </c>
      <c r="C75" s="235" t="s">
        <v>248</v>
      </c>
      <c r="D75" s="235" t="s">
        <v>1076</v>
      </c>
      <c r="E75" s="235" t="s">
        <v>28</v>
      </c>
      <c r="F75" s="227">
        <v>200</v>
      </c>
      <c r="G75" s="195">
        <v>1990</v>
      </c>
      <c r="H75" s="195">
        <f t="shared" si="2"/>
        <v>398000</v>
      </c>
      <c r="I75" s="671"/>
      <c r="J75" s="674"/>
      <c r="K75" s="134"/>
      <c r="L75" s="357"/>
      <c r="M75" s="274"/>
      <c r="N75" s="341"/>
      <c r="O75" s="342"/>
      <c r="P75" s="343"/>
      <c r="Q75" s="333"/>
      <c r="R75" s="143"/>
      <c r="S75" s="143">
        <f t="shared" si="3"/>
        <v>0</v>
      </c>
      <c r="T75" s="325"/>
    </row>
    <row r="76" spans="1:21" ht="17.25" customHeight="1">
      <c r="A76" s="707"/>
      <c r="B76" s="242">
        <v>43070</v>
      </c>
      <c r="C76" s="235" t="s">
        <v>250</v>
      </c>
      <c r="D76" s="265" t="s">
        <v>1077</v>
      </c>
      <c r="E76" s="235" t="s">
        <v>28</v>
      </c>
      <c r="F76" s="227">
        <v>500</v>
      </c>
      <c r="G76" s="195">
        <v>1352.79</v>
      </c>
      <c r="H76" s="195">
        <f t="shared" si="2"/>
        <v>676395</v>
      </c>
      <c r="I76" s="671"/>
      <c r="J76" s="674"/>
      <c r="K76" s="134"/>
      <c r="L76" s="357"/>
      <c r="M76" s="274"/>
      <c r="N76" s="305"/>
      <c r="O76" s="284"/>
      <c r="P76" s="310"/>
      <c r="Q76" s="333"/>
      <c r="R76" s="143"/>
      <c r="S76" s="143">
        <f t="shared" si="3"/>
        <v>0</v>
      </c>
      <c r="T76" s="325"/>
    </row>
    <row r="77" spans="1:21" ht="17.25" customHeight="1">
      <c r="A77" s="707"/>
      <c r="B77" s="242">
        <v>43070</v>
      </c>
      <c r="C77" s="235" t="s">
        <v>252</v>
      </c>
      <c r="D77" s="265" t="s">
        <v>1078</v>
      </c>
      <c r="E77" s="235" t="s">
        <v>28</v>
      </c>
      <c r="F77" s="227">
        <v>500</v>
      </c>
      <c r="G77" s="195">
        <v>1120</v>
      </c>
      <c r="H77" s="195">
        <f t="shared" si="2"/>
        <v>560000</v>
      </c>
      <c r="I77" s="671"/>
      <c r="J77" s="674"/>
      <c r="K77" s="134"/>
      <c r="L77" s="357"/>
      <c r="M77" s="274"/>
      <c r="N77" s="282"/>
      <c r="O77" s="284"/>
      <c r="P77" s="350"/>
      <c r="Q77" s="333"/>
      <c r="R77" s="143"/>
      <c r="S77" s="143">
        <f t="shared" si="3"/>
        <v>0</v>
      </c>
      <c r="T77" s="325"/>
    </row>
    <row r="78" spans="1:21" ht="17.25" customHeight="1">
      <c r="A78" s="707"/>
      <c r="B78" s="242">
        <v>43070</v>
      </c>
      <c r="C78" s="235" t="s">
        <v>1060</v>
      </c>
      <c r="D78" s="328" t="s">
        <v>982</v>
      </c>
      <c r="E78" s="235" t="s">
        <v>28</v>
      </c>
      <c r="F78" s="227">
        <v>50</v>
      </c>
      <c r="G78" s="195">
        <v>863</v>
      </c>
      <c r="H78" s="195">
        <f t="shared" si="2"/>
        <v>43150</v>
      </c>
      <c r="I78" s="671"/>
      <c r="J78" s="674"/>
      <c r="K78" s="134"/>
      <c r="L78" s="357"/>
      <c r="M78" s="274"/>
      <c r="N78" s="282"/>
      <c r="O78" s="284"/>
      <c r="P78" s="350"/>
      <c r="Q78" s="333"/>
      <c r="R78" s="143"/>
      <c r="S78" s="143">
        <f t="shared" si="3"/>
        <v>0</v>
      </c>
      <c r="T78" s="325"/>
    </row>
    <row r="79" spans="1:21" ht="17.25" customHeight="1">
      <c r="A79" s="707"/>
      <c r="B79" s="242">
        <v>43070</v>
      </c>
      <c r="C79" s="235" t="s">
        <v>1061</v>
      </c>
      <c r="D79" s="328" t="s">
        <v>1079</v>
      </c>
      <c r="E79" s="235" t="s">
        <v>28</v>
      </c>
      <c r="F79" s="227">
        <v>100</v>
      </c>
      <c r="G79" s="195">
        <v>7985.05</v>
      </c>
      <c r="H79" s="195">
        <f t="shared" si="2"/>
        <v>798505</v>
      </c>
      <c r="I79" s="671"/>
      <c r="J79" s="674"/>
      <c r="K79" s="134"/>
      <c r="L79" s="357"/>
      <c r="M79" s="274"/>
      <c r="N79" s="282"/>
      <c r="O79" s="284"/>
      <c r="P79" s="350"/>
      <c r="Q79" s="333"/>
      <c r="R79" s="302"/>
      <c r="S79" s="143">
        <f t="shared" si="3"/>
        <v>0</v>
      </c>
      <c r="T79" s="325"/>
    </row>
    <row r="80" spans="1:21" ht="17.25" customHeight="1">
      <c r="A80" s="707"/>
      <c r="B80" s="242">
        <v>43070</v>
      </c>
      <c r="C80" s="235" t="s">
        <v>1004</v>
      </c>
      <c r="D80" s="328" t="s">
        <v>988</v>
      </c>
      <c r="E80" s="235" t="s">
        <v>28</v>
      </c>
      <c r="F80" s="227">
        <v>500</v>
      </c>
      <c r="G80" s="195">
        <v>649.87</v>
      </c>
      <c r="H80" s="195">
        <f t="shared" si="2"/>
        <v>324935</v>
      </c>
      <c r="I80" s="671"/>
      <c r="J80" s="674"/>
      <c r="K80" s="134"/>
      <c r="L80" s="357"/>
      <c r="M80" s="274"/>
      <c r="N80" s="282"/>
      <c r="O80" s="284"/>
      <c r="P80" s="350"/>
      <c r="Q80" s="333"/>
      <c r="R80" s="143"/>
      <c r="S80" s="143">
        <f t="shared" si="3"/>
        <v>0</v>
      </c>
      <c r="T80" s="325"/>
    </row>
    <row r="81" spans="1:21" ht="17.25" customHeight="1">
      <c r="A81" s="707"/>
      <c r="B81" s="242">
        <v>43070</v>
      </c>
      <c r="C81" s="235" t="s">
        <v>974</v>
      </c>
      <c r="D81" s="328" t="s">
        <v>989</v>
      </c>
      <c r="E81" s="235" t="s">
        <v>28</v>
      </c>
      <c r="F81" s="227">
        <v>200</v>
      </c>
      <c r="G81" s="195">
        <v>250.05</v>
      </c>
      <c r="H81" s="195">
        <f t="shared" si="2"/>
        <v>50010</v>
      </c>
      <c r="I81" s="671"/>
      <c r="J81" s="674"/>
      <c r="K81" s="134"/>
      <c r="L81" s="357"/>
      <c r="M81" s="274"/>
      <c r="N81" s="282"/>
      <c r="O81" s="284"/>
      <c r="P81" s="350"/>
      <c r="Q81" s="333"/>
      <c r="R81" s="143"/>
      <c r="S81" s="143">
        <f t="shared" si="3"/>
        <v>0</v>
      </c>
      <c r="T81" s="325"/>
    </row>
    <row r="82" spans="1:21" ht="17.25" customHeight="1">
      <c r="A82" s="707"/>
      <c r="B82" s="242">
        <v>43070</v>
      </c>
      <c r="C82" s="309" t="s">
        <v>639</v>
      </c>
      <c r="D82" s="306" t="s">
        <v>620</v>
      </c>
      <c r="E82" s="306" t="s">
        <v>146</v>
      </c>
      <c r="F82" s="227">
        <v>12</v>
      </c>
      <c r="G82" s="195">
        <v>27061.75</v>
      </c>
      <c r="H82" s="195">
        <f t="shared" si="2"/>
        <v>324741</v>
      </c>
      <c r="I82" s="671"/>
      <c r="J82" s="674"/>
      <c r="K82" s="134"/>
      <c r="L82" s="357"/>
      <c r="M82" s="274"/>
      <c r="N82" s="351"/>
      <c r="O82" s="342"/>
      <c r="P82" s="352"/>
      <c r="Q82" s="333"/>
      <c r="R82" s="251"/>
      <c r="S82" s="143">
        <f t="shared" si="3"/>
        <v>0</v>
      </c>
      <c r="T82" s="325"/>
    </row>
    <row r="83" spans="1:21" ht="17.25" customHeight="1">
      <c r="A83" s="707"/>
      <c r="B83" s="242">
        <v>43070</v>
      </c>
      <c r="C83" s="309" t="s">
        <v>640</v>
      </c>
      <c r="D83" s="306" t="s">
        <v>1080</v>
      </c>
      <c r="E83" s="306" t="s">
        <v>1086</v>
      </c>
      <c r="F83" s="227">
        <v>10</v>
      </c>
      <c r="G83" s="195">
        <v>9500</v>
      </c>
      <c r="H83" s="195">
        <f t="shared" si="2"/>
        <v>95000</v>
      </c>
      <c r="I83" s="671"/>
      <c r="J83" s="674"/>
      <c r="K83" s="134"/>
      <c r="L83" s="357"/>
      <c r="M83" s="274"/>
      <c r="N83" s="351"/>
      <c r="O83" s="342"/>
      <c r="P83" s="352"/>
      <c r="Q83" s="333"/>
      <c r="R83" s="143"/>
      <c r="S83" s="143">
        <f t="shared" si="3"/>
        <v>0</v>
      </c>
      <c r="T83" s="325"/>
    </row>
    <row r="84" spans="1:21" ht="17.25" customHeight="1">
      <c r="A84" s="707"/>
      <c r="B84" s="242">
        <v>43070</v>
      </c>
      <c r="C84" s="309" t="s">
        <v>1011</v>
      </c>
      <c r="D84" s="306" t="s">
        <v>1081</v>
      </c>
      <c r="E84" s="306" t="s">
        <v>115</v>
      </c>
      <c r="F84" s="227">
        <v>1</v>
      </c>
      <c r="G84" s="195"/>
      <c r="H84" s="195">
        <f t="shared" si="2"/>
        <v>0</v>
      </c>
      <c r="I84" s="671"/>
      <c r="J84" s="674"/>
      <c r="K84" s="134"/>
      <c r="L84" s="357"/>
      <c r="M84" s="274"/>
      <c r="N84" s="351"/>
      <c r="O84" s="342"/>
      <c r="P84" s="352"/>
      <c r="Q84" s="333"/>
      <c r="R84" s="143"/>
      <c r="S84" s="143">
        <f t="shared" si="3"/>
        <v>0</v>
      </c>
      <c r="T84" s="325"/>
    </row>
    <row r="85" spans="1:21" ht="17.25" customHeight="1">
      <c r="A85" s="707"/>
      <c r="B85" s="242">
        <v>43070</v>
      </c>
      <c r="C85" s="309" t="s">
        <v>1010</v>
      </c>
      <c r="D85" s="306" t="s">
        <v>1082</v>
      </c>
      <c r="E85" s="306" t="s">
        <v>29</v>
      </c>
      <c r="F85" s="227">
        <v>1</v>
      </c>
      <c r="G85" s="195">
        <v>127272</v>
      </c>
      <c r="H85" s="195">
        <f t="shared" si="2"/>
        <v>127272</v>
      </c>
      <c r="I85" s="671"/>
      <c r="J85" s="674"/>
      <c r="K85" s="134"/>
      <c r="L85" s="357"/>
      <c r="M85" s="274"/>
      <c r="N85" s="351"/>
      <c r="O85" s="342"/>
      <c r="P85" s="352"/>
      <c r="Q85" s="333"/>
      <c r="R85" s="143"/>
      <c r="S85" s="143">
        <f t="shared" si="3"/>
        <v>0</v>
      </c>
      <c r="T85" s="325"/>
    </row>
    <row r="86" spans="1:21" ht="17.25" customHeight="1">
      <c r="A86" s="707"/>
      <c r="B86" s="242">
        <v>43070</v>
      </c>
      <c r="C86" s="309" t="s">
        <v>1009</v>
      </c>
      <c r="D86" s="306" t="s">
        <v>1083</v>
      </c>
      <c r="E86" s="306" t="s">
        <v>4</v>
      </c>
      <c r="F86" s="227">
        <v>1</v>
      </c>
      <c r="G86" s="195">
        <v>178082.97</v>
      </c>
      <c r="H86" s="195">
        <f t="shared" si="2"/>
        <v>178082.97</v>
      </c>
      <c r="I86" s="671"/>
      <c r="J86" s="674"/>
      <c r="K86" s="134"/>
      <c r="L86" s="357"/>
      <c r="M86" s="274"/>
      <c r="N86" s="282"/>
      <c r="O86" s="284"/>
      <c r="P86" s="350"/>
      <c r="Q86" s="333"/>
      <c r="R86" s="143"/>
      <c r="S86" s="143">
        <f t="shared" si="3"/>
        <v>0</v>
      </c>
      <c r="T86" s="325"/>
    </row>
    <row r="87" spans="1:21" ht="17.25" customHeight="1">
      <c r="A87" s="708"/>
      <c r="B87" s="242">
        <v>43070</v>
      </c>
      <c r="C87" s="309" t="s">
        <v>906</v>
      </c>
      <c r="D87" s="306" t="s">
        <v>623</v>
      </c>
      <c r="E87" s="306" t="s">
        <v>1087</v>
      </c>
      <c r="F87" s="227">
        <v>4</v>
      </c>
      <c r="G87" s="415">
        <v>190909</v>
      </c>
      <c r="H87" s="195">
        <f t="shared" si="2"/>
        <v>763636</v>
      </c>
      <c r="I87" s="672"/>
      <c r="J87" s="675"/>
      <c r="K87" s="134"/>
      <c r="L87" s="357"/>
      <c r="M87" s="274"/>
      <c r="N87" s="282"/>
      <c r="O87" s="284"/>
      <c r="P87" s="350"/>
      <c r="Q87" s="333"/>
      <c r="R87" s="143"/>
      <c r="S87" s="143">
        <f t="shared" si="3"/>
        <v>0</v>
      </c>
      <c r="T87" s="325"/>
    </row>
    <row r="88" spans="1:21" ht="17.25" customHeight="1">
      <c r="A88" s="715" t="s">
        <v>1088</v>
      </c>
      <c r="B88" s="242">
        <v>43073</v>
      </c>
      <c r="C88" s="309">
        <v>40305019</v>
      </c>
      <c r="D88" s="328" t="s">
        <v>1090</v>
      </c>
      <c r="E88" s="328" t="s">
        <v>28</v>
      </c>
      <c r="F88" s="227">
        <v>400</v>
      </c>
      <c r="G88" s="195">
        <v>501.32</v>
      </c>
      <c r="H88" s="195">
        <f t="shared" si="2"/>
        <v>200528</v>
      </c>
      <c r="I88" s="670">
        <f>SUM(H88:H90)</f>
        <v>417528</v>
      </c>
      <c r="J88" s="673" t="s">
        <v>1006</v>
      </c>
      <c r="K88" s="134"/>
      <c r="L88" s="357"/>
      <c r="M88" s="274"/>
      <c r="N88" s="282"/>
      <c r="O88" s="284"/>
      <c r="P88" s="350"/>
      <c r="Q88" s="333"/>
      <c r="R88" s="143"/>
      <c r="S88" s="143">
        <f t="shared" si="3"/>
        <v>0</v>
      </c>
      <c r="T88" s="325"/>
    </row>
    <row r="89" spans="1:21" ht="17.25" customHeight="1">
      <c r="A89" s="716"/>
      <c r="B89" s="242">
        <v>43073</v>
      </c>
      <c r="C89" s="309" t="s">
        <v>1089</v>
      </c>
      <c r="D89" s="328" t="s">
        <v>1091</v>
      </c>
      <c r="E89" s="328" t="s">
        <v>29</v>
      </c>
      <c r="F89" s="227">
        <v>2</v>
      </c>
      <c r="G89" s="195">
        <v>95000</v>
      </c>
      <c r="H89" s="195">
        <f t="shared" si="2"/>
        <v>190000</v>
      </c>
      <c r="I89" s="671"/>
      <c r="J89" s="674"/>
      <c r="K89" s="134"/>
      <c r="L89" s="357"/>
      <c r="M89" s="274"/>
      <c r="N89" s="282"/>
      <c r="O89" s="284"/>
      <c r="P89" s="350"/>
      <c r="Q89" s="333"/>
      <c r="R89" s="143"/>
      <c r="S89" s="143">
        <f t="shared" si="3"/>
        <v>0</v>
      </c>
      <c r="T89" s="325"/>
    </row>
    <row r="90" spans="1:21" ht="15.75" customHeight="1">
      <c r="A90" s="717"/>
      <c r="B90" s="242">
        <v>43073</v>
      </c>
      <c r="C90" s="335" t="s">
        <v>794</v>
      </c>
      <c r="D90" s="265" t="s">
        <v>1092</v>
      </c>
      <c r="E90" s="261" t="s">
        <v>146</v>
      </c>
      <c r="F90" s="227">
        <v>1</v>
      </c>
      <c r="G90" s="195">
        <v>27000</v>
      </c>
      <c r="H90" s="195">
        <f t="shared" si="2"/>
        <v>27000</v>
      </c>
      <c r="I90" s="672"/>
      <c r="J90" s="675"/>
      <c r="K90" s="134"/>
      <c r="L90" s="357"/>
      <c r="M90" s="274"/>
      <c r="N90" s="282"/>
      <c r="O90" s="284"/>
      <c r="P90" s="350"/>
      <c r="Q90" s="333"/>
      <c r="R90" s="143"/>
      <c r="S90" s="143">
        <f t="shared" si="3"/>
        <v>0</v>
      </c>
      <c r="T90" s="325"/>
    </row>
    <row r="91" spans="1:21" ht="17.25" customHeight="1">
      <c r="A91" s="703" t="s">
        <v>1093</v>
      </c>
      <c r="B91" s="242">
        <v>43073</v>
      </c>
      <c r="C91" s="309" t="s">
        <v>906</v>
      </c>
      <c r="D91" s="306" t="s">
        <v>623</v>
      </c>
      <c r="E91" s="306" t="s">
        <v>1087</v>
      </c>
      <c r="F91" s="227">
        <v>3</v>
      </c>
      <c r="G91" s="195">
        <v>190909</v>
      </c>
      <c r="H91" s="195">
        <f t="shared" si="2"/>
        <v>572727</v>
      </c>
      <c r="I91" s="670">
        <f>SUM(H91:H94)</f>
        <v>816172.6</v>
      </c>
      <c r="J91" s="682" t="s">
        <v>1006</v>
      </c>
      <c r="K91" s="134"/>
      <c r="L91" s="357"/>
      <c r="M91" s="274"/>
      <c r="N91" s="282"/>
      <c r="O91" s="284"/>
      <c r="P91" s="350"/>
      <c r="Q91" s="333"/>
      <c r="R91" s="143"/>
      <c r="S91" s="143">
        <f t="shared" si="3"/>
        <v>0</v>
      </c>
      <c r="T91" s="325"/>
    </row>
    <row r="92" spans="1:21" ht="17.25" customHeight="1">
      <c r="A92" s="704"/>
      <c r="B92" s="242">
        <v>43073</v>
      </c>
      <c r="C92" s="309" t="s">
        <v>917</v>
      </c>
      <c r="D92" s="306" t="s">
        <v>1094</v>
      </c>
      <c r="E92" s="306" t="s">
        <v>115</v>
      </c>
      <c r="F92" s="329">
        <v>1</v>
      </c>
      <c r="G92" s="195">
        <v>50000</v>
      </c>
      <c r="H92" s="411">
        <f t="shared" si="2"/>
        <v>50000</v>
      </c>
      <c r="I92" s="671"/>
      <c r="J92" s="683"/>
      <c r="K92" s="134"/>
      <c r="L92" s="357"/>
      <c r="M92" s="274"/>
      <c r="N92" s="305"/>
      <c r="O92" s="284"/>
      <c r="P92" s="310"/>
      <c r="Q92" s="333"/>
      <c r="R92" s="143"/>
      <c r="S92" s="143">
        <f t="shared" si="3"/>
        <v>0</v>
      </c>
      <c r="T92" s="325"/>
    </row>
    <row r="93" spans="1:21" ht="17.25" customHeight="1">
      <c r="A93" s="704"/>
      <c r="B93" s="242">
        <v>43073</v>
      </c>
      <c r="C93" s="309" t="s">
        <v>822</v>
      </c>
      <c r="D93" s="306" t="s">
        <v>1069</v>
      </c>
      <c r="E93" s="306" t="s">
        <v>1084</v>
      </c>
      <c r="F93" s="329">
        <v>2</v>
      </c>
      <c r="G93" s="302">
        <v>72722.8</v>
      </c>
      <c r="H93" s="195">
        <f t="shared" si="2"/>
        <v>145445.6</v>
      </c>
      <c r="I93" s="671"/>
      <c r="J93" s="683"/>
      <c r="K93" s="134"/>
      <c r="L93" s="357"/>
      <c r="M93" s="274"/>
      <c r="N93" s="305"/>
      <c r="O93" s="284"/>
      <c r="P93" s="310"/>
      <c r="Q93" s="333"/>
      <c r="R93" s="143"/>
      <c r="S93" s="143">
        <f t="shared" si="3"/>
        <v>0</v>
      </c>
      <c r="T93" s="325"/>
      <c r="U93" s="226"/>
    </row>
    <row r="94" spans="1:21" ht="17.25" customHeight="1">
      <c r="A94" s="705"/>
      <c r="B94" s="242">
        <v>43073</v>
      </c>
      <c r="C94" s="309" t="s">
        <v>411</v>
      </c>
      <c r="D94" s="306" t="s">
        <v>412</v>
      </c>
      <c r="E94" s="306" t="s">
        <v>1085</v>
      </c>
      <c r="F94" s="329">
        <v>5</v>
      </c>
      <c r="G94" s="302">
        <v>9600</v>
      </c>
      <c r="H94" s="195">
        <f t="shared" si="2"/>
        <v>48000</v>
      </c>
      <c r="I94" s="672"/>
      <c r="J94" s="684"/>
      <c r="K94" s="134"/>
      <c r="L94" s="357"/>
      <c r="M94" s="274"/>
      <c r="N94" s="305"/>
      <c r="O94" s="284"/>
      <c r="P94" s="310"/>
      <c r="Q94" s="333"/>
      <c r="R94" s="143"/>
      <c r="S94" s="143">
        <f t="shared" si="3"/>
        <v>0</v>
      </c>
      <c r="T94" s="325"/>
      <c r="U94" s="226"/>
    </row>
    <row r="95" spans="1:21" ht="17.25" customHeight="1">
      <c r="A95" s="427" t="s">
        <v>1117</v>
      </c>
      <c r="B95" s="242">
        <v>43075</v>
      </c>
      <c r="C95" s="309" t="s">
        <v>1095</v>
      </c>
      <c r="D95" s="306" t="s">
        <v>1096</v>
      </c>
      <c r="E95" s="306" t="s">
        <v>28</v>
      </c>
      <c r="F95" s="329">
        <v>36</v>
      </c>
      <c r="G95" s="302">
        <v>13000</v>
      </c>
      <c r="H95" s="195">
        <f t="shared" si="2"/>
        <v>468000</v>
      </c>
      <c r="I95" s="428">
        <f>SUM(H95)</f>
        <v>468000</v>
      </c>
      <c r="J95" s="425" t="s">
        <v>1006</v>
      </c>
      <c r="K95" s="134"/>
      <c r="L95" s="357"/>
      <c r="M95" s="274"/>
      <c r="N95" s="305"/>
      <c r="O95" s="284"/>
      <c r="P95" s="310"/>
      <c r="Q95" s="333"/>
      <c r="R95" s="143"/>
      <c r="S95" s="143">
        <f t="shared" si="3"/>
        <v>0</v>
      </c>
      <c r="T95" s="325"/>
      <c r="U95" s="226"/>
    </row>
    <row r="96" spans="1:21" ht="15.75" customHeight="1">
      <c r="A96" s="709" t="s">
        <v>1097</v>
      </c>
      <c r="B96" s="242">
        <v>43077</v>
      </c>
      <c r="C96" s="309" t="s">
        <v>938</v>
      </c>
      <c r="D96" s="306" t="s">
        <v>1046</v>
      </c>
      <c r="E96" s="306" t="s">
        <v>146</v>
      </c>
      <c r="F96" s="329">
        <v>12</v>
      </c>
      <c r="G96" s="302">
        <v>21000</v>
      </c>
      <c r="H96" s="195">
        <f t="shared" si="2"/>
        <v>252000</v>
      </c>
      <c r="I96" s="676">
        <f>SUM(H96:H137)</f>
        <v>16434713.829999998</v>
      </c>
      <c r="J96" s="673" t="s">
        <v>1015</v>
      </c>
      <c r="K96" s="134"/>
      <c r="L96" s="357"/>
      <c r="M96" s="274"/>
      <c r="N96" s="305"/>
      <c r="O96" s="284"/>
      <c r="P96" s="310"/>
      <c r="Q96" s="333"/>
      <c r="R96" s="143"/>
      <c r="S96" s="143">
        <f t="shared" si="3"/>
        <v>0</v>
      </c>
      <c r="T96" s="325"/>
      <c r="U96" s="226"/>
    </row>
    <row r="97" spans="1:21" ht="15.75" customHeight="1">
      <c r="A97" s="710"/>
      <c r="B97" s="242">
        <v>43077</v>
      </c>
      <c r="C97" s="309" t="s">
        <v>1098</v>
      </c>
      <c r="D97" s="306" t="s">
        <v>1103</v>
      </c>
      <c r="E97" s="306" t="s">
        <v>146</v>
      </c>
      <c r="F97" s="329">
        <v>3</v>
      </c>
      <c r="G97" s="302">
        <v>22000</v>
      </c>
      <c r="H97" s="195">
        <f t="shared" si="2"/>
        <v>66000</v>
      </c>
      <c r="I97" s="677"/>
      <c r="J97" s="674"/>
      <c r="K97" s="134"/>
      <c r="L97" s="357"/>
      <c r="M97" s="274"/>
      <c r="N97" s="305"/>
      <c r="O97" s="284"/>
      <c r="P97" s="310"/>
      <c r="Q97" s="333"/>
      <c r="R97" s="143"/>
      <c r="S97" s="143">
        <f t="shared" si="3"/>
        <v>0</v>
      </c>
      <c r="T97" s="325"/>
    </row>
    <row r="98" spans="1:21" ht="15.75" customHeight="1">
      <c r="A98" s="710"/>
      <c r="B98" s="242">
        <v>43077</v>
      </c>
      <c r="C98" s="309" t="s">
        <v>142</v>
      </c>
      <c r="D98" s="306" t="s">
        <v>1001</v>
      </c>
      <c r="E98" s="306" t="s">
        <v>4</v>
      </c>
      <c r="F98" s="329">
        <v>24</v>
      </c>
      <c r="G98" s="302">
        <v>17900.009999999998</v>
      </c>
      <c r="H98" s="195">
        <f t="shared" si="2"/>
        <v>429600.24</v>
      </c>
      <c r="I98" s="677"/>
      <c r="J98" s="674"/>
      <c r="K98" s="134"/>
      <c r="L98" s="357"/>
      <c r="M98" s="274"/>
      <c r="N98" s="305"/>
      <c r="O98" s="284"/>
      <c r="P98" s="310"/>
      <c r="Q98" s="333"/>
      <c r="R98" s="143"/>
      <c r="S98" s="143">
        <f t="shared" si="3"/>
        <v>0</v>
      </c>
      <c r="T98" s="325"/>
    </row>
    <row r="99" spans="1:21" ht="15.75" customHeight="1">
      <c r="A99" s="710"/>
      <c r="B99" s="242">
        <v>43077</v>
      </c>
      <c r="C99" s="309" t="s">
        <v>140</v>
      </c>
      <c r="D99" s="306" t="s">
        <v>1104</v>
      </c>
      <c r="E99" s="306" t="s">
        <v>4</v>
      </c>
      <c r="F99" s="329">
        <v>10</v>
      </c>
      <c r="G99" s="302">
        <v>22000</v>
      </c>
      <c r="H99" s="195">
        <f t="shared" si="2"/>
        <v>220000</v>
      </c>
      <c r="I99" s="677"/>
      <c r="J99" s="674"/>
      <c r="L99" s="357"/>
      <c r="M99" s="274"/>
      <c r="N99" s="305"/>
      <c r="O99" s="284"/>
      <c r="P99" s="310"/>
      <c r="Q99" s="333"/>
      <c r="R99" s="143"/>
      <c r="S99" s="143">
        <f t="shared" si="3"/>
        <v>0</v>
      </c>
      <c r="T99" s="325"/>
    </row>
    <row r="100" spans="1:21" ht="15.75" customHeight="1">
      <c r="A100" s="710"/>
      <c r="B100" s="242">
        <v>43077</v>
      </c>
      <c r="C100" s="309" t="s">
        <v>131</v>
      </c>
      <c r="D100" s="306" t="s">
        <v>1105</v>
      </c>
      <c r="E100" s="306" t="s">
        <v>4</v>
      </c>
      <c r="F100" s="329">
        <v>3</v>
      </c>
      <c r="G100" s="302">
        <v>260000.05</v>
      </c>
      <c r="H100" s="195">
        <f t="shared" si="2"/>
        <v>780000.14999999991</v>
      </c>
      <c r="I100" s="677"/>
      <c r="J100" s="674"/>
      <c r="L100" s="357"/>
      <c r="M100" s="274"/>
      <c r="N100" s="305"/>
      <c r="O100" s="284"/>
      <c r="P100" s="310"/>
      <c r="Q100" s="333"/>
      <c r="R100" s="143"/>
      <c r="S100" s="143">
        <f t="shared" si="3"/>
        <v>0</v>
      </c>
      <c r="T100" s="325"/>
    </row>
    <row r="101" spans="1:21" ht="15.75" customHeight="1">
      <c r="A101" s="710"/>
      <c r="B101" s="242">
        <v>43077</v>
      </c>
      <c r="C101" s="309" t="s">
        <v>766</v>
      </c>
      <c r="D101" s="306" t="s">
        <v>11</v>
      </c>
      <c r="E101" s="306" t="s">
        <v>4</v>
      </c>
      <c r="F101" s="329">
        <v>3</v>
      </c>
      <c r="G101" s="302">
        <v>47970.09</v>
      </c>
      <c r="H101" s="195">
        <f t="shared" si="2"/>
        <v>143910.26999999999</v>
      </c>
      <c r="I101" s="677"/>
      <c r="J101" s="674"/>
      <c r="L101" s="357"/>
      <c r="M101" s="274"/>
      <c r="N101" s="305"/>
      <c r="O101" s="284"/>
      <c r="P101" s="310"/>
      <c r="Q101" s="333"/>
      <c r="R101" s="143"/>
      <c r="S101" s="143">
        <f t="shared" si="3"/>
        <v>0</v>
      </c>
      <c r="T101" s="325"/>
      <c r="U101" s="226"/>
    </row>
    <row r="102" spans="1:21" ht="15.75" customHeight="1">
      <c r="A102" s="710"/>
      <c r="B102" s="242">
        <v>43077</v>
      </c>
      <c r="C102" s="309" t="s">
        <v>133</v>
      </c>
      <c r="D102" s="306" t="s">
        <v>1106</v>
      </c>
      <c r="E102" s="306" t="s">
        <v>4</v>
      </c>
      <c r="F102" s="331">
        <v>1</v>
      </c>
      <c r="G102" s="302">
        <v>362000</v>
      </c>
      <c r="H102" s="195">
        <f t="shared" si="2"/>
        <v>362000</v>
      </c>
      <c r="I102" s="677"/>
      <c r="J102" s="674"/>
      <c r="L102" s="357"/>
      <c r="M102" s="274"/>
      <c r="N102" s="305"/>
      <c r="O102" s="284"/>
      <c r="P102" s="310"/>
      <c r="Q102" s="333"/>
      <c r="R102" s="143"/>
      <c r="S102" s="143">
        <f t="shared" si="3"/>
        <v>0</v>
      </c>
      <c r="T102" s="325"/>
      <c r="U102" s="226"/>
    </row>
    <row r="103" spans="1:21" ht="15.75" customHeight="1">
      <c r="A103" s="710"/>
      <c r="B103" s="242">
        <v>43077</v>
      </c>
      <c r="C103" s="309" t="s">
        <v>135</v>
      </c>
      <c r="D103" s="306" t="s">
        <v>979</v>
      </c>
      <c r="E103" s="306" t="s">
        <v>4</v>
      </c>
      <c r="F103" s="329">
        <v>3</v>
      </c>
      <c r="G103" s="302">
        <v>270001.67</v>
      </c>
      <c r="H103" s="195">
        <f t="shared" si="2"/>
        <v>810005.01</v>
      </c>
      <c r="I103" s="677"/>
      <c r="J103" s="674"/>
      <c r="K103" s="134"/>
      <c r="L103" s="357"/>
      <c r="M103" s="274"/>
      <c r="N103" s="305"/>
      <c r="O103" s="284"/>
      <c r="P103" s="310"/>
      <c r="Q103" s="333"/>
      <c r="R103" s="143"/>
      <c r="S103" s="143">
        <f t="shared" si="3"/>
        <v>0</v>
      </c>
      <c r="T103" s="325"/>
      <c r="U103" s="226"/>
    </row>
    <row r="104" spans="1:21" ht="15.75" customHeight="1">
      <c r="A104" s="710"/>
      <c r="B104" s="242">
        <v>43077</v>
      </c>
      <c r="C104" s="309" t="s">
        <v>1099</v>
      </c>
      <c r="D104" s="306" t="s">
        <v>1107</v>
      </c>
      <c r="E104" s="306" t="s">
        <v>995</v>
      </c>
      <c r="F104" s="329">
        <v>5</v>
      </c>
      <c r="G104" s="302">
        <v>30000</v>
      </c>
      <c r="H104" s="195">
        <f t="shared" si="2"/>
        <v>150000</v>
      </c>
      <c r="I104" s="677"/>
      <c r="J104" s="674"/>
      <c r="L104" s="357"/>
      <c r="M104" s="274"/>
      <c r="N104" s="305"/>
      <c r="O104" s="284"/>
      <c r="P104" s="310"/>
      <c r="Q104" s="333"/>
      <c r="R104" s="143"/>
      <c r="S104" s="143">
        <f t="shared" si="3"/>
        <v>0</v>
      </c>
      <c r="T104" s="325"/>
      <c r="U104" s="226"/>
    </row>
    <row r="105" spans="1:21" ht="15.75" customHeight="1">
      <c r="A105" s="710"/>
      <c r="B105" s="242">
        <v>43077</v>
      </c>
      <c r="C105" s="309" t="s">
        <v>1100</v>
      </c>
      <c r="D105" s="306" t="s">
        <v>1108</v>
      </c>
      <c r="E105" s="306" t="s">
        <v>995</v>
      </c>
      <c r="F105" s="329">
        <v>5</v>
      </c>
      <c r="G105" s="302">
        <v>19000</v>
      </c>
      <c r="H105" s="195">
        <f t="shared" si="2"/>
        <v>95000</v>
      </c>
      <c r="I105" s="677"/>
      <c r="J105" s="674"/>
      <c r="L105" s="357"/>
      <c r="M105" s="274"/>
      <c r="N105" s="305"/>
      <c r="O105" s="284"/>
      <c r="P105" s="310"/>
      <c r="Q105" s="333"/>
      <c r="R105" s="143"/>
      <c r="S105" s="143">
        <f t="shared" si="3"/>
        <v>0</v>
      </c>
      <c r="T105" s="325"/>
      <c r="U105" s="226"/>
    </row>
    <row r="106" spans="1:21" ht="15.75" customHeight="1">
      <c r="A106" s="710"/>
      <c r="B106" s="242">
        <v>43077</v>
      </c>
      <c r="C106" s="309" t="s">
        <v>62</v>
      </c>
      <c r="D106" s="306" t="s">
        <v>1109</v>
      </c>
      <c r="E106" s="306" t="s">
        <v>4</v>
      </c>
      <c r="F106" s="329">
        <v>1</v>
      </c>
      <c r="G106" s="302">
        <v>26000</v>
      </c>
      <c r="H106" s="195">
        <f t="shared" si="2"/>
        <v>26000</v>
      </c>
      <c r="I106" s="677"/>
      <c r="J106" s="674"/>
      <c r="L106" s="357"/>
      <c r="M106" s="274"/>
      <c r="N106" s="341"/>
      <c r="O106" s="342"/>
      <c r="P106" s="343"/>
      <c r="Q106" s="333"/>
      <c r="R106" s="143"/>
      <c r="S106" s="143">
        <f t="shared" si="3"/>
        <v>0</v>
      </c>
      <c r="T106" s="325"/>
      <c r="U106" s="226"/>
    </row>
    <row r="107" spans="1:21" ht="15.75" customHeight="1">
      <c r="A107" s="710"/>
      <c r="B107" s="242">
        <v>43077</v>
      </c>
      <c r="C107" s="309" t="s">
        <v>59</v>
      </c>
      <c r="D107" s="306" t="s">
        <v>1110</v>
      </c>
      <c r="E107" s="306" t="s">
        <v>4</v>
      </c>
      <c r="F107" s="329">
        <v>5</v>
      </c>
      <c r="G107" s="302">
        <v>80596.160000000003</v>
      </c>
      <c r="H107" s="195">
        <f t="shared" si="2"/>
        <v>402980.80000000005</v>
      </c>
      <c r="I107" s="677"/>
      <c r="J107" s="674"/>
      <c r="L107" s="357"/>
      <c r="M107" s="274"/>
      <c r="N107" s="344"/>
      <c r="O107" s="345"/>
      <c r="P107" s="346"/>
      <c r="Q107" s="333"/>
      <c r="R107" s="143"/>
      <c r="S107" s="143">
        <f t="shared" si="3"/>
        <v>0</v>
      </c>
      <c r="T107" s="325"/>
      <c r="U107" s="226"/>
    </row>
    <row r="108" spans="1:21" ht="15.75" customHeight="1">
      <c r="A108" s="710"/>
      <c r="B108" s="242">
        <v>43077</v>
      </c>
      <c r="C108" s="309" t="s">
        <v>69</v>
      </c>
      <c r="D108" s="306" t="s">
        <v>1111</v>
      </c>
      <c r="E108" s="306" t="s">
        <v>4</v>
      </c>
      <c r="F108" s="227">
        <v>4</v>
      </c>
      <c r="G108" s="302">
        <v>85000.01</v>
      </c>
      <c r="H108" s="195">
        <f t="shared" si="2"/>
        <v>340000.04</v>
      </c>
      <c r="I108" s="677"/>
      <c r="J108" s="674"/>
      <c r="L108" s="357"/>
      <c r="M108" s="274"/>
      <c r="N108" s="344"/>
      <c r="O108" s="345"/>
      <c r="P108" s="346"/>
      <c r="Q108" s="333"/>
      <c r="R108" s="143"/>
      <c r="S108" s="143">
        <f t="shared" si="3"/>
        <v>0</v>
      </c>
      <c r="T108" s="325"/>
      <c r="U108" s="226"/>
    </row>
    <row r="109" spans="1:21" ht="15.75" customHeight="1">
      <c r="A109" s="710"/>
      <c r="B109" s="242">
        <v>43077</v>
      </c>
      <c r="C109" s="309" t="s">
        <v>771</v>
      </c>
      <c r="D109" s="328" t="s">
        <v>1112</v>
      </c>
      <c r="E109" s="328" t="s">
        <v>996</v>
      </c>
      <c r="F109" s="227">
        <v>12</v>
      </c>
      <c r="G109" s="302">
        <v>47600</v>
      </c>
      <c r="H109" s="195">
        <f t="shared" si="2"/>
        <v>571200</v>
      </c>
      <c r="I109" s="677"/>
      <c r="J109" s="674"/>
      <c r="L109" s="357"/>
      <c r="M109" s="274"/>
      <c r="N109" s="344"/>
      <c r="O109" s="345"/>
      <c r="P109" s="346"/>
      <c r="Q109" s="333"/>
      <c r="R109" s="143"/>
      <c r="S109" s="143">
        <f t="shared" si="3"/>
        <v>0</v>
      </c>
      <c r="T109" s="325"/>
    </row>
    <row r="110" spans="1:21" ht="15.75" customHeight="1">
      <c r="A110" s="710"/>
      <c r="B110" s="242">
        <v>43077</v>
      </c>
      <c r="C110" s="363" t="s">
        <v>773</v>
      </c>
      <c r="D110" s="306" t="s">
        <v>160</v>
      </c>
      <c r="E110" s="358" t="s">
        <v>995</v>
      </c>
      <c r="F110" s="227">
        <v>5</v>
      </c>
      <c r="G110" s="302">
        <v>59808.11</v>
      </c>
      <c r="H110" s="195">
        <f t="shared" si="2"/>
        <v>299040.55</v>
      </c>
      <c r="I110" s="677"/>
      <c r="J110" s="674"/>
      <c r="L110" s="357"/>
      <c r="M110" s="274"/>
      <c r="N110" s="305"/>
      <c r="O110" s="284"/>
      <c r="P110" s="310"/>
      <c r="Q110" s="333"/>
      <c r="R110" s="143"/>
      <c r="S110" s="143">
        <f t="shared" si="3"/>
        <v>0</v>
      </c>
      <c r="T110" s="325"/>
    </row>
    <row r="111" spans="1:21" ht="15.75" customHeight="1">
      <c r="A111" s="710"/>
      <c r="B111" s="242">
        <v>43077</v>
      </c>
      <c r="C111" s="309">
        <v>20201319</v>
      </c>
      <c r="D111" s="306" t="s">
        <v>1042</v>
      </c>
      <c r="E111" s="306" t="s">
        <v>17</v>
      </c>
      <c r="F111" s="227">
        <v>13440</v>
      </c>
      <c r="G111" s="302">
        <v>54.09</v>
      </c>
      <c r="H111" s="195">
        <f t="shared" si="2"/>
        <v>726969.60000000009</v>
      </c>
      <c r="I111" s="677"/>
      <c r="J111" s="674"/>
      <c r="L111" s="357"/>
      <c r="M111" s="274"/>
      <c r="N111" s="305"/>
      <c r="O111" s="284"/>
      <c r="P111" s="310"/>
      <c r="Q111" s="333"/>
      <c r="R111" s="143"/>
      <c r="S111" s="143">
        <f t="shared" si="3"/>
        <v>0</v>
      </c>
      <c r="T111" s="325"/>
    </row>
    <row r="112" spans="1:21" ht="15.75" customHeight="1">
      <c r="A112" s="710"/>
      <c r="B112" s="242">
        <v>43077</v>
      </c>
      <c r="C112" s="309">
        <v>20204035</v>
      </c>
      <c r="D112" s="306" t="s">
        <v>1113</v>
      </c>
      <c r="E112" s="306" t="s">
        <v>17</v>
      </c>
      <c r="F112" s="227">
        <v>4440</v>
      </c>
      <c r="G112" s="302">
        <v>44.93</v>
      </c>
      <c r="H112" s="195">
        <f t="shared" si="2"/>
        <v>199489.2</v>
      </c>
      <c r="I112" s="677"/>
      <c r="J112" s="674"/>
      <c r="L112" s="357"/>
      <c r="M112" s="274"/>
      <c r="N112" s="305"/>
      <c r="O112" s="284"/>
      <c r="P112" s="310"/>
      <c r="Q112" s="333"/>
      <c r="R112" s="143"/>
      <c r="S112" s="143">
        <f t="shared" si="3"/>
        <v>0</v>
      </c>
      <c r="T112" s="325"/>
    </row>
    <row r="113" spans="1:21" ht="15.75" customHeight="1">
      <c r="A113" s="710"/>
      <c r="B113" s="242">
        <v>43077</v>
      </c>
      <c r="C113" s="309">
        <v>20204034</v>
      </c>
      <c r="D113" s="306" t="s">
        <v>1114</v>
      </c>
      <c r="E113" s="306" t="s">
        <v>17</v>
      </c>
      <c r="F113" s="227">
        <v>10716</v>
      </c>
      <c r="G113" s="302">
        <v>29.24</v>
      </c>
      <c r="H113" s="195">
        <f t="shared" si="2"/>
        <v>313335.83999999997</v>
      </c>
      <c r="I113" s="677"/>
      <c r="J113" s="674"/>
      <c r="L113" s="357"/>
      <c r="M113" s="274"/>
      <c r="N113" s="305"/>
      <c r="O113" s="284"/>
      <c r="P113" s="310"/>
      <c r="Q113" s="333"/>
      <c r="R113" s="143"/>
      <c r="S113" s="143">
        <f t="shared" si="3"/>
        <v>0</v>
      </c>
      <c r="T113" s="325"/>
    </row>
    <row r="114" spans="1:21" ht="15.75" customHeight="1">
      <c r="A114" s="710"/>
      <c r="B114" s="242">
        <v>43077</v>
      </c>
      <c r="C114" s="309" t="s">
        <v>231</v>
      </c>
      <c r="D114" s="306" t="s">
        <v>232</v>
      </c>
      <c r="E114" s="306" t="s">
        <v>4</v>
      </c>
      <c r="F114" s="227">
        <v>2</v>
      </c>
      <c r="G114" s="302">
        <v>74924.679999999993</v>
      </c>
      <c r="H114" s="195">
        <f t="shared" si="2"/>
        <v>149849.35999999999</v>
      </c>
      <c r="I114" s="677"/>
      <c r="J114" s="674"/>
      <c r="K114" s="134"/>
      <c r="L114" s="357"/>
      <c r="M114" s="274"/>
      <c r="N114" s="305"/>
      <c r="O114" s="284"/>
      <c r="P114" s="310"/>
      <c r="Q114" s="333"/>
      <c r="R114" s="143"/>
      <c r="S114" s="143">
        <f t="shared" si="3"/>
        <v>0</v>
      </c>
      <c r="T114" s="325"/>
    </row>
    <row r="115" spans="1:21" ht="15.75" customHeight="1">
      <c r="A115" s="710"/>
      <c r="B115" s="242">
        <v>43077</v>
      </c>
      <c r="C115" s="309" t="s">
        <v>804</v>
      </c>
      <c r="D115" s="306" t="s">
        <v>1115</v>
      </c>
      <c r="E115" s="306" t="s">
        <v>1122</v>
      </c>
      <c r="F115" s="227">
        <v>1</v>
      </c>
      <c r="G115" s="195">
        <v>250000</v>
      </c>
      <c r="H115" s="195">
        <f t="shared" si="2"/>
        <v>250000</v>
      </c>
      <c r="I115" s="677"/>
      <c r="J115" s="674"/>
      <c r="L115" s="357"/>
      <c r="M115" s="274"/>
      <c r="N115" s="305"/>
      <c r="O115" s="284"/>
      <c r="P115" s="310"/>
      <c r="Q115" s="333"/>
      <c r="R115" s="143"/>
      <c r="S115" s="143">
        <f t="shared" ref="S115:S135" si="4">Q115*R115</f>
        <v>0</v>
      </c>
      <c r="T115" s="325"/>
    </row>
    <row r="116" spans="1:21" ht="15.75" customHeight="1">
      <c r="A116" s="710"/>
      <c r="B116" s="242">
        <v>43077</v>
      </c>
      <c r="C116" s="309" t="s">
        <v>909</v>
      </c>
      <c r="D116" s="306" t="s">
        <v>1116</v>
      </c>
      <c r="E116" s="306" t="s">
        <v>28</v>
      </c>
      <c r="F116" s="227">
        <v>50</v>
      </c>
      <c r="G116" s="195">
        <v>3400</v>
      </c>
      <c r="H116" s="195">
        <f t="shared" si="2"/>
        <v>170000</v>
      </c>
      <c r="I116" s="677"/>
      <c r="J116" s="674"/>
      <c r="L116" s="357"/>
      <c r="M116" s="274"/>
      <c r="N116" s="305"/>
      <c r="O116" s="284"/>
      <c r="P116" s="310"/>
      <c r="Q116" s="333"/>
      <c r="R116" s="143"/>
      <c r="S116" s="143">
        <f t="shared" si="4"/>
        <v>0</v>
      </c>
      <c r="T116" s="325"/>
    </row>
    <row r="117" spans="1:21" ht="15.75" customHeight="1">
      <c r="A117" s="710"/>
      <c r="B117" s="242">
        <v>43077</v>
      </c>
      <c r="C117" s="309" t="s">
        <v>828</v>
      </c>
      <c r="D117" s="306" t="s">
        <v>347</v>
      </c>
      <c r="E117" s="306" t="s">
        <v>28</v>
      </c>
      <c r="F117" s="227">
        <v>50</v>
      </c>
      <c r="G117" s="195">
        <v>2500</v>
      </c>
      <c r="H117" s="195">
        <f t="shared" si="2"/>
        <v>125000</v>
      </c>
      <c r="I117" s="677"/>
      <c r="J117" s="674"/>
      <c r="K117" s="134"/>
      <c r="L117" s="357"/>
      <c r="M117" s="274"/>
      <c r="N117" s="305"/>
      <c r="O117" s="284"/>
      <c r="P117" s="310"/>
      <c r="Q117" s="333"/>
      <c r="R117" s="143"/>
      <c r="S117" s="143">
        <f t="shared" si="4"/>
        <v>0</v>
      </c>
      <c r="T117" s="325"/>
    </row>
    <row r="118" spans="1:21" ht="15.75" customHeight="1">
      <c r="A118" s="710"/>
      <c r="B118" s="242">
        <v>43077</v>
      </c>
      <c r="C118" s="309" t="s">
        <v>829</v>
      </c>
      <c r="D118" s="306" t="s">
        <v>314</v>
      </c>
      <c r="E118" s="306" t="s">
        <v>28</v>
      </c>
      <c r="F118" s="227">
        <v>50</v>
      </c>
      <c r="G118" s="195">
        <v>150</v>
      </c>
      <c r="H118" s="195">
        <f t="shared" si="2"/>
        <v>7500</v>
      </c>
      <c r="I118" s="677"/>
      <c r="J118" s="674"/>
      <c r="L118" s="357"/>
      <c r="M118" s="274"/>
      <c r="N118" s="290"/>
      <c r="O118" s="283"/>
      <c r="P118" s="308"/>
      <c r="Q118" s="333"/>
      <c r="R118" s="143"/>
      <c r="S118" s="143">
        <f t="shared" si="4"/>
        <v>0</v>
      </c>
      <c r="T118" s="325"/>
    </row>
    <row r="119" spans="1:21" ht="15.75" customHeight="1">
      <c r="A119" s="710"/>
      <c r="B119" s="242">
        <v>43077</v>
      </c>
      <c r="C119" s="309" t="s">
        <v>929</v>
      </c>
      <c r="D119" s="306" t="s">
        <v>352</v>
      </c>
      <c r="E119" s="306" t="s">
        <v>28</v>
      </c>
      <c r="F119" s="227">
        <v>50</v>
      </c>
      <c r="G119" s="195">
        <v>2000</v>
      </c>
      <c r="H119" s="195">
        <f t="shared" si="2"/>
        <v>100000</v>
      </c>
      <c r="I119" s="677"/>
      <c r="J119" s="674"/>
      <c r="L119" s="357"/>
      <c r="M119" s="274"/>
      <c r="N119" s="289"/>
      <c r="O119" s="292"/>
      <c r="P119" s="300"/>
      <c r="Q119" s="333"/>
      <c r="R119" s="143"/>
      <c r="S119" s="143">
        <f t="shared" si="4"/>
        <v>0</v>
      </c>
      <c r="T119" s="325"/>
    </row>
    <row r="120" spans="1:21" ht="15.75" customHeight="1">
      <c r="A120" s="710"/>
      <c r="B120" s="242">
        <v>43077</v>
      </c>
      <c r="C120" s="309" t="s">
        <v>902</v>
      </c>
      <c r="D120" s="306" t="s">
        <v>353</v>
      </c>
      <c r="E120" s="306" t="s">
        <v>28</v>
      </c>
      <c r="F120" s="227">
        <v>50</v>
      </c>
      <c r="G120" s="195">
        <v>2500</v>
      </c>
      <c r="H120" s="195">
        <f t="shared" si="2"/>
        <v>125000</v>
      </c>
      <c r="I120" s="677"/>
      <c r="J120" s="674"/>
      <c r="L120" s="357"/>
      <c r="M120" s="274"/>
      <c r="N120" s="341"/>
      <c r="O120" s="342"/>
      <c r="P120" s="343"/>
      <c r="Q120" s="333"/>
      <c r="R120" s="143"/>
      <c r="S120" s="143">
        <f t="shared" si="4"/>
        <v>0</v>
      </c>
      <c r="T120" s="325"/>
      <c r="U120" s="226"/>
    </row>
    <row r="121" spans="1:21" ht="15.75" customHeight="1">
      <c r="A121" s="710"/>
      <c r="B121" s="242">
        <v>43077</v>
      </c>
      <c r="C121" s="309" t="s">
        <v>1002</v>
      </c>
      <c r="D121" s="306" t="s">
        <v>1118</v>
      </c>
      <c r="E121" s="306" t="s">
        <v>146</v>
      </c>
      <c r="F121" s="227">
        <v>8</v>
      </c>
      <c r="G121" s="195">
        <v>13000</v>
      </c>
      <c r="H121" s="195">
        <f t="shared" si="2"/>
        <v>104000</v>
      </c>
      <c r="I121" s="677"/>
      <c r="J121" s="674"/>
      <c r="L121" s="357"/>
      <c r="M121" s="274"/>
      <c r="N121" s="344"/>
      <c r="O121" s="345"/>
      <c r="P121" s="346"/>
      <c r="Q121" s="333"/>
      <c r="R121" s="143"/>
      <c r="S121" s="143">
        <f t="shared" si="4"/>
        <v>0</v>
      </c>
      <c r="T121" s="325"/>
      <c r="U121" s="264"/>
    </row>
    <row r="122" spans="1:21" ht="15.75" customHeight="1">
      <c r="A122" s="710"/>
      <c r="B122" s="242">
        <v>43077</v>
      </c>
      <c r="C122" s="309" t="s">
        <v>1101</v>
      </c>
      <c r="D122" s="306" t="s">
        <v>1119</v>
      </c>
      <c r="E122" s="306" t="s">
        <v>1087</v>
      </c>
      <c r="F122" s="227">
        <v>6</v>
      </c>
      <c r="G122" s="195">
        <v>28000</v>
      </c>
      <c r="H122" s="195">
        <f t="shared" si="2"/>
        <v>168000</v>
      </c>
      <c r="I122" s="677"/>
      <c r="J122" s="674"/>
      <c r="K122" s="134"/>
      <c r="L122" s="357"/>
      <c r="M122" s="274"/>
      <c r="N122" s="344"/>
      <c r="O122" s="345"/>
      <c r="P122" s="346"/>
      <c r="Q122" s="333"/>
      <c r="R122" s="143"/>
      <c r="S122" s="143">
        <f t="shared" si="4"/>
        <v>0</v>
      </c>
      <c r="T122" s="325"/>
      <c r="U122" s="264"/>
    </row>
    <row r="123" spans="1:21" ht="15.75" customHeight="1">
      <c r="A123" s="710"/>
      <c r="B123" s="242">
        <v>43077</v>
      </c>
      <c r="C123" s="309" t="s">
        <v>1102</v>
      </c>
      <c r="D123" s="306" t="s">
        <v>1120</v>
      </c>
      <c r="E123" s="306" t="s">
        <v>995</v>
      </c>
      <c r="F123" s="227">
        <v>4</v>
      </c>
      <c r="G123" s="195">
        <v>24000</v>
      </c>
      <c r="H123" s="195">
        <f t="shared" si="2"/>
        <v>96000</v>
      </c>
      <c r="I123" s="677"/>
      <c r="J123" s="674"/>
      <c r="L123" s="357"/>
      <c r="M123" s="274"/>
      <c r="N123" s="344"/>
      <c r="O123" s="345"/>
      <c r="P123" s="346"/>
      <c r="Q123" s="333"/>
      <c r="R123" s="143"/>
      <c r="S123" s="143">
        <f t="shared" si="4"/>
        <v>0</v>
      </c>
      <c r="T123" s="325"/>
      <c r="U123" s="226"/>
    </row>
    <row r="124" spans="1:21" ht="15.75" customHeight="1">
      <c r="A124" s="710"/>
      <c r="B124" s="242">
        <v>43077</v>
      </c>
      <c r="C124" s="309" t="s">
        <v>80</v>
      </c>
      <c r="D124" s="306" t="s">
        <v>81</v>
      </c>
      <c r="E124" s="306" t="s">
        <v>955</v>
      </c>
      <c r="F124" s="227">
        <v>6</v>
      </c>
      <c r="G124" s="195">
        <v>87454.47</v>
      </c>
      <c r="H124" s="195">
        <f t="shared" si="2"/>
        <v>524726.82000000007</v>
      </c>
      <c r="I124" s="677"/>
      <c r="J124" s="674"/>
      <c r="K124" s="134"/>
      <c r="L124" s="357"/>
      <c r="M124" s="274"/>
      <c r="N124" s="305"/>
      <c r="O124" s="284"/>
      <c r="P124" s="310"/>
      <c r="Q124" s="333"/>
      <c r="R124" s="143"/>
      <c r="S124" s="143">
        <f t="shared" si="4"/>
        <v>0</v>
      </c>
      <c r="T124" s="325"/>
      <c r="U124" s="226"/>
    </row>
    <row r="125" spans="1:21" ht="15.75" customHeight="1">
      <c r="A125" s="710"/>
      <c r="B125" s="242">
        <v>43077</v>
      </c>
      <c r="C125" s="309" t="s">
        <v>83</v>
      </c>
      <c r="D125" s="306" t="s">
        <v>84</v>
      </c>
      <c r="E125" s="306" t="s">
        <v>29</v>
      </c>
      <c r="F125" s="227">
        <v>10</v>
      </c>
      <c r="G125" s="195">
        <v>92727.27</v>
      </c>
      <c r="H125" s="195">
        <f t="shared" si="2"/>
        <v>927272.70000000007</v>
      </c>
      <c r="I125" s="677"/>
      <c r="J125" s="674"/>
      <c r="L125" s="357"/>
      <c r="M125" s="274"/>
      <c r="N125" s="305"/>
      <c r="O125" s="284"/>
      <c r="P125" s="310"/>
      <c r="Q125" s="287"/>
      <c r="R125" s="143"/>
      <c r="S125" s="143">
        <f t="shared" si="4"/>
        <v>0</v>
      </c>
      <c r="T125" s="325"/>
      <c r="U125" s="226"/>
    </row>
    <row r="126" spans="1:21" ht="17.25" customHeight="1">
      <c r="A126" s="710"/>
      <c r="B126" s="242">
        <v>43077</v>
      </c>
      <c r="C126" s="334" t="s">
        <v>87</v>
      </c>
      <c r="D126" s="235" t="s">
        <v>1124</v>
      </c>
      <c r="E126" s="235" t="s">
        <v>29</v>
      </c>
      <c r="F126" s="227">
        <v>1</v>
      </c>
      <c r="G126" s="195">
        <v>115000</v>
      </c>
      <c r="H126" s="195">
        <f t="shared" si="2"/>
        <v>115000</v>
      </c>
      <c r="I126" s="677"/>
      <c r="J126" s="674"/>
      <c r="K126" s="134"/>
      <c r="L126" s="357"/>
      <c r="M126" s="274"/>
      <c r="N126" s="305"/>
      <c r="O126" s="284"/>
      <c r="P126" s="310"/>
      <c r="Q126" s="287"/>
      <c r="R126" s="143"/>
      <c r="S126" s="143">
        <f t="shared" si="4"/>
        <v>0</v>
      </c>
      <c r="T126" s="325"/>
    </row>
    <row r="127" spans="1:21" ht="18" customHeight="1">
      <c r="A127" s="710"/>
      <c r="B127" s="242">
        <v>43077</v>
      </c>
      <c r="C127" s="334" t="s">
        <v>91</v>
      </c>
      <c r="D127" s="235" t="s">
        <v>92</v>
      </c>
      <c r="E127" s="235" t="s">
        <v>29</v>
      </c>
      <c r="F127" s="227">
        <v>1</v>
      </c>
      <c r="G127" s="195">
        <v>280000</v>
      </c>
      <c r="H127" s="195">
        <f t="shared" si="2"/>
        <v>280000</v>
      </c>
      <c r="I127" s="677"/>
      <c r="J127" s="674"/>
      <c r="K127" s="134"/>
      <c r="L127" s="357"/>
      <c r="M127" s="274"/>
      <c r="N127" s="305"/>
      <c r="O127" s="284"/>
      <c r="P127" s="310"/>
      <c r="Q127" s="287"/>
      <c r="R127" s="143"/>
      <c r="S127" s="143">
        <f t="shared" si="4"/>
        <v>0</v>
      </c>
      <c r="T127" s="325"/>
    </row>
    <row r="128" spans="1:21" ht="15.75" customHeight="1">
      <c r="A128" s="710"/>
      <c r="B128" s="242">
        <v>43077</v>
      </c>
      <c r="C128" s="336" t="s">
        <v>64</v>
      </c>
      <c r="D128" s="299" t="s">
        <v>6</v>
      </c>
      <c r="E128" s="235" t="s">
        <v>29</v>
      </c>
      <c r="F128" s="227">
        <v>25</v>
      </c>
      <c r="G128" s="195">
        <v>85000</v>
      </c>
      <c r="H128" s="195">
        <f t="shared" si="2"/>
        <v>2125000</v>
      </c>
      <c r="I128" s="677"/>
      <c r="J128" s="674"/>
      <c r="K128" s="134"/>
      <c r="L128" s="357"/>
      <c r="M128" s="274"/>
      <c r="N128" s="305"/>
      <c r="O128" s="284"/>
      <c r="P128" s="310"/>
      <c r="Q128" s="287"/>
      <c r="R128" s="143"/>
      <c r="S128" s="143">
        <f t="shared" si="4"/>
        <v>0</v>
      </c>
      <c r="T128" s="325"/>
    </row>
    <row r="129" spans="1:21" ht="17.25" customHeight="1">
      <c r="A129" s="710"/>
      <c r="B129" s="242">
        <v>43077</v>
      </c>
      <c r="C129" s="336" t="s">
        <v>95</v>
      </c>
      <c r="D129" s="235" t="s">
        <v>1125</v>
      </c>
      <c r="E129" s="235" t="s">
        <v>29</v>
      </c>
      <c r="F129" s="227">
        <v>14</v>
      </c>
      <c r="G129" s="195">
        <v>137018.69</v>
      </c>
      <c r="H129" s="195">
        <f t="shared" si="2"/>
        <v>1918261.6600000001</v>
      </c>
      <c r="I129" s="677"/>
      <c r="J129" s="674"/>
      <c r="K129" s="134"/>
      <c r="L129" s="357"/>
      <c r="M129" s="274"/>
      <c r="N129" s="305"/>
      <c r="O129" s="284"/>
      <c r="P129" s="310"/>
      <c r="Q129" s="287"/>
      <c r="R129" s="143"/>
      <c r="S129" s="143">
        <f t="shared" si="4"/>
        <v>0</v>
      </c>
      <c r="T129" s="325"/>
    </row>
    <row r="130" spans="1:21" ht="17.25" customHeight="1">
      <c r="A130" s="710"/>
      <c r="B130" s="242">
        <v>43077</v>
      </c>
      <c r="C130" s="336" t="s">
        <v>882</v>
      </c>
      <c r="D130" s="235" t="s">
        <v>883</v>
      </c>
      <c r="E130" s="235" t="s">
        <v>115</v>
      </c>
      <c r="F130" s="227">
        <v>2</v>
      </c>
      <c r="G130" s="195">
        <v>195000</v>
      </c>
      <c r="H130" s="195">
        <f t="shared" si="2"/>
        <v>390000</v>
      </c>
      <c r="I130" s="677"/>
      <c r="J130" s="674"/>
      <c r="K130" s="134"/>
      <c r="L130" s="357"/>
      <c r="M130" s="274"/>
      <c r="N130" s="305"/>
      <c r="O130" s="284"/>
      <c r="P130" s="310"/>
      <c r="Q130" s="287"/>
      <c r="R130" s="143"/>
      <c r="S130" s="143">
        <f t="shared" si="4"/>
        <v>0</v>
      </c>
      <c r="T130" s="325"/>
    </row>
    <row r="131" spans="1:21" ht="17.25" customHeight="1">
      <c r="A131" s="710"/>
      <c r="B131" s="242">
        <v>43077</v>
      </c>
      <c r="C131" s="336" t="s">
        <v>100</v>
      </c>
      <c r="D131" s="265" t="s">
        <v>101</v>
      </c>
      <c r="E131" s="235" t="s">
        <v>29</v>
      </c>
      <c r="F131" s="227">
        <v>1</v>
      </c>
      <c r="G131" s="195">
        <v>145661.26999999999</v>
      </c>
      <c r="H131" s="195">
        <f t="shared" si="2"/>
        <v>145661.26999999999</v>
      </c>
      <c r="I131" s="677"/>
      <c r="J131" s="674"/>
      <c r="K131" s="134"/>
      <c r="L131" s="357"/>
      <c r="M131" s="274"/>
      <c r="N131" s="305"/>
      <c r="O131" s="284"/>
      <c r="P131" s="310"/>
      <c r="Q131" s="287"/>
      <c r="R131" s="143"/>
      <c r="S131" s="143">
        <f t="shared" si="4"/>
        <v>0</v>
      </c>
      <c r="T131" s="325"/>
    </row>
    <row r="132" spans="1:21" ht="17.25" customHeight="1">
      <c r="A132" s="710"/>
      <c r="B132" s="242">
        <v>43077</v>
      </c>
      <c r="C132" s="309" t="s">
        <v>102</v>
      </c>
      <c r="D132" s="235" t="s">
        <v>1049</v>
      </c>
      <c r="E132" s="235" t="s">
        <v>29</v>
      </c>
      <c r="F132" s="227">
        <v>3</v>
      </c>
      <c r="G132" s="195">
        <v>57272.54</v>
      </c>
      <c r="H132" s="195">
        <f t="shared" si="2"/>
        <v>171817.62</v>
      </c>
      <c r="I132" s="677"/>
      <c r="J132" s="674"/>
      <c r="K132" s="134"/>
      <c r="L132" s="357"/>
      <c r="M132" s="274"/>
      <c r="N132" s="305"/>
      <c r="O132" s="284"/>
      <c r="P132" s="310"/>
      <c r="Q132" s="287"/>
      <c r="R132" s="143"/>
      <c r="S132" s="143">
        <f t="shared" si="4"/>
        <v>0</v>
      </c>
      <c r="T132" s="325"/>
    </row>
    <row r="133" spans="1:21" ht="17.25" customHeight="1">
      <c r="A133" s="710"/>
      <c r="B133" s="242">
        <v>43077</v>
      </c>
      <c r="C133" s="309" t="s">
        <v>104</v>
      </c>
      <c r="D133" s="235" t="s">
        <v>7</v>
      </c>
      <c r="E133" s="235" t="s">
        <v>29</v>
      </c>
      <c r="F133" s="227">
        <v>2</v>
      </c>
      <c r="G133" s="195">
        <v>30042.01</v>
      </c>
      <c r="H133" s="195">
        <f t="shared" si="2"/>
        <v>60084.02</v>
      </c>
      <c r="I133" s="677"/>
      <c r="J133" s="674"/>
      <c r="K133" s="134"/>
      <c r="L133" s="357"/>
      <c r="M133" s="274"/>
      <c r="N133" s="289"/>
      <c r="O133" s="163"/>
      <c r="P133" s="300"/>
      <c r="Q133" s="287"/>
      <c r="R133" s="143"/>
      <c r="S133" s="143">
        <f t="shared" si="4"/>
        <v>0</v>
      </c>
      <c r="T133" s="325"/>
    </row>
    <row r="134" spans="1:21" ht="17.25" customHeight="1">
      <c r="A134" s="710"/>
      <c r="B134" s="242">
        <v>43077</v>
      </c>
      <c r="C134" s="309" t="s">
        <v>1123</v>
      </c>
      <c r="D134" s="235" t="s">
        <v>13</v>
      </c>
      <c r="E134" s="235" t="s">
        <v>29</v>
      </c>
      <c r="F134" s="227">
        <v>2</v>
      </c>
      <c r="G134" s="195">
        <v>83316.67</v>
      </c>
      <c r="H134" s="195">
        <f t="shared" si="2"/>
        <v>166633.34</v>
      </c>
      <c r="I134" s="677"/>
      <c r="J134" s="674"/>
      <c r="K134" s="134"/>
      <c r="L134" s="357"/>
      <c r="M134" s="274"/>
      <c r="N134" s="289"/>
      <c r="O134" s="163"/>
      <c r="P134" s="300"/>
      <c r="Q134" s="287"/>
      <c r="R134" s="143"/>
      <c r="S134" s="143">
        <f t="shared" si="4"/>
        <v>0</v>
      </c>
      <c r="T134" s="325"/>
    </row>
    <row r="135" spans="1:21" ht="17.25" customHeight="1">
      <c r="A135" s="710"/>
      <c r="B135" s="242">
        <v>43077</v>
      </c>
      <c r="C135" s="309" t="s">
        <v>33</v>
      </c>
      <c r="D135" s="306" t="s">
        <v>34</v>
      </c>
      <c r="E135" s="306" t="s">
        <v>146</v>
      </c>
      <c r="F135" s="227">
        <v>9</v>
      </c>
      <c r="G135" s="195">
        <v>47416</v>
      </c>
      <c r="H135" s="195">
        <f t="shared" si="2"/>
        <v>426744</v>
      </c>
      <c r="I135" s="677"/>
      <c r="J135" s="674"/>
      <c r="K135" s="134"/>
      <c r="L135" s="357"/>
      <c r="M135" s="274"/>
      <c r="N135" s="289"/>
      <c r="O135" s="163"/>
      <c r="P135" s="300"/>
      <c r="Q135" s="287"/>
      <c r="R135" s="143"/>
      <c r="S135" s="143">
        <f t="shared" si="4"/>
        <v>0</v>
      </c>
      <c r="T135" s="325"/>
    </row>
    <row r="136" spans="1:21" ht="17.25" customHeight="1">
      <c r="A136" s="710"/>
      <c r="B136" s="242">
        <v>43077</v>
      </c>
      <c r="C136" s="309" t="s">
        <v>807</v>
      </c>
      <c r="D136" s="306" t="s">
        <v>1045</v>
      </c>
      <c r="E136" s="306" t="s">
        <v>146</v>
      </c>
      <c r="F136" s="227">
        <v>12</v>
      </c>
      <c r="G136" s="195">
        <v>84522.32</v>
      </c>
      <c r="H136" s="195">
        <f t="shared" ref="H136:H167" si="5">F136*G136</f>
        <v>1014267.8400000001</v>
      </c>
      <c r="I136" s="677"/>
      <c r="J136" s="674"/>
      <c r="K136" s="134"/>
      <c r="L136" s="357"/>
      <c r="M136" s="274"/>
      <c r="N136" s="289"/>
      <c r="O136" s="163"/>
      <c r="P136" s="300"/>
      <c r="Q136" s="287"/>
      <c r="R136" s="143"/>
      <c r="S136" s="143">
        <f t="shared" ref="S136:S197" si="6">Q136*R136</f>
        <v>0</v>
      </c>
      <c r="T136" s="325"/>
    </row>
    <row r="137" spans="1:21" ht="17.25" customHeight="1">
      <c r="A137" s="711"/>
      <c r="B137" s="242">
        <v>43077</v>
      </c>
      <c r="C137" s="309" t="s">
        <v>37</v>
      </c>
      <c r="D137" s="306" t="s">
        <v>1014</v>
      </c>
      <c r="E137" s="306" t="s">
        <v>29</v>
      </c>
      <c r="F137" s="227">
        <v>5</v>
      </c>
      <c r="G137" s="195">
        <v>137272.70000000001</v>
      </c>
      <c r="H137" s="195">
        <f t="shared" si="5"/>
        <v>686363.5</v>
      </c>
      <c r="I137" s="678"/>
      <c r="J137" s="675"/>
      <c r="K137" s="134"/>
      <c r="L137" s="357"/>
      <c r="M137" s="274"/>
      <c r="N137" s="305"/>
      <c r="O137" s="284"/>
      <c r="P137" s="310"/>
      <c r="Q137" s="287"/>
      <c r="R137" s="143"/>
      <c r="S137" s="143">
        <f t="shared" si="6"/>
        <v>0</v>
      </c>
      <c r="T137" s="325"/>
    </row>
    <row r="138" spans="1:21" ht="17.25" customHeight="1">
      <c r="A138" s="712" t="s">
        <v>1126</v>
      </c>
      <c r="B138" s="242">
        <v>43077</v>
      </c>
      <c r="C138" s="309" t="s">
        <v>637</v>
      </c>
      <c r="D138" s="306" t="s">
        <v>1128</v>
      </c>
      <c r="E138" s="306" t="s">
        <v>985</v>
      </c>
      <c r="F138" s="227">
        <v>30</v>
      </c>
      <c r="G138" s="195">
        <v>38053.26</v>
      </c>
      <c r="H138" s="195">
        <f t="shared" si="5"/>
        <v>1141597.8</v>
      </c>
      <c r="I138" s="676">
        <f>SUM(H138:H173)</f>
        <v>6922114.459999999</v>
      </c>
      <c r="J138" s="679" t="s">
        <v>1006</v>
      </c>
      <c r="K138" s="134"/>
      <c r="L138" s="357"/>
      <c r="M138" s="274"/>
      <c r="N138" s="290"/>
      <c r="O138" s="283"/>
      <c r="P138" s="308"/>
      <c r="Q138" s="287"/>
      <c r="R138" s="143"/>
      <c r="S138" s="143">
        <f t="shared" si="6"/>
        <v>0</v>
      </c>
      <c r="T138" s="325"/>
      <c r="U138" s="226"/>
    </row>
    <row r="139" spans="1:21" ht="17.25" customHeight="1">
      <c r="A139" s="713"/>
      <c r="B139" s="242">
        <v>43077</v>
      </c>
      <c r="C139" s="309">
        <v>60101002</v>
      </c>
      <c r="D139" s="306" t="s">
        <v>1129</v>
      </c>
      <c r="E139" s="306" t="s">
        <v>1084</v>
      </c>
      <c r="F139" s="227">
        <v>24</v>
      </c>
      <c r="G139" s="195">
        <v>37513.32</v>
      </c>
      <c r="H139" s="195">
        <f t="shared" si="5"/>
        <v>900319.67999999993</v>
      </c>
      <c r="I139" s="677"/>
      <c r="J139" s="680"/>
      <c r="K139" s="134"/>
      <c r="L139" s="357"/>
      <c r="M139" s="274"/>
      <c r="N139" s="290"/>
      <c r="O139" s="283"/>
      <c r="P139" s="308"/>
      <c r="Q139" s="287"/>
      <c r="R139" s="143"/>
      <c r="S139" s="143">
        <f t="shared" si="6"/>
        <v>0</v>
      </c>
      <c r="T139" s="325"/>
      <c r="U139" s="226"/>
    </row>
    <row r="140" spans="1:21" ht="17.25" customHeight="1">
      <c r="A140" s="713"/>
      <c r="B140" s="242">
        <v>43077</v>
      </c>
      <c r="C140" s="309" t="s">
        <v>411</v>
      </c>
      <c r="D140" s="306" t="s">
        <v>412</v>
      </c>
      <c r="E140" s="306" t="s">
        <v>1085</v>
      </c>
      <c r="F140" s="227">
        <v>20</v>
      </c>
      <c r="G140" s="195">
        <v>9599.83</v>
      </c>
      <c r="H140" s="195">
        <f t="shared" si="5"/>
        <v>191996.6</v>
      </c>
      <c r="I140" s="677"/>
      <c r="J140" s="680"/>
      <c r="K140" s="134"/>
      <c r="L140" s="357"/>
      <c r="M140" s="274"/>
      <c r="N140" s="305"/>
      <c r="O140" s="284"/>
      <c r="P140" s="310"/>
      <c r="Q140" s="287"/>
      <c r="R140" s="143"/>
      <c r="S140" s="143">
        <f t="shared" si="6"/>
        <v>0</v>
      </c>
      <c r="T140" s="325"/>
      <c r="U140" s="226"/>
    </row>
    <row r="141" spans="1:21" ht="17.25" customHeight="1">
      <c r="A141" s="713"/>
      <c r="B141" s="242">
        <v>43077</v>
      </c>
      <c r="C141" s="309" t="s">
        <v>764</v>
      </c>
      <c r="D141" s="306" t="s">
        <v>1068</v>
      </c>
      <c r="E141" s="306" t="s">
        <v>146</v>
      </c>
      <c r="F141" s="227">
        <v>8</v>
      </c>
      <c r="G141" s="195">
        <v>54499.01</v>
      </c>
      <c r="H141" s="195">
        <f t="shared" si="5"/>
        <v>435992.08</v>
      </c>
      <c r="I141" s="677"/>
      <c r="J141" s="680"/>
      <c r="K141" s="134"/>
      <c r="L141" s="357"/>
      <c r="M141" s="274"/>
      <c r="N141" s="305"/>
      <c r="O141" s="284"/>
      <c r="P141" s="310"/>
      <c r="Q141" s="287"/>
      <c r="R141" s="143"/>
      <c r="S141" s="143">
        <f t="shared" si="6"/>
        <v>0</v>
      </c>
      <c r="T141" s="325"/>
      <c r="U141" s="226"/>
    </row>
    <row r="142" spans="1:21" ht="17.25" customHeight="1">
      <c r="A142" s="713"/>
      <c r="B142" s="242">
        <v>43077</v>
      </c>
      <c r="C142" s="309" t="s">
        <v>822</v>
      </c>
      <c r="D142" s="306" t="s">
        <v>1069</v>
      </c>
      <c r="E142" s="306" t="s">
        <v>1084</v>
      </c>
      <c r="F142" s="227">
        <v>3</v>
      </c>
      <c r="G142" s="195">
        <v>72733.75</v>
      </c>
      <c r="H142" s="195">
        <f t="shared" si="5"/>
        <v>218201.25</v>
      </c>
      <c r="I142" s="677"/>
      <c r="J142" s="680"/>
      <c r="K142" s="134"/>
      <c r="L142" s="357"/>
      <c r="M142" s="274"/>
      <c r="N142" s="305"/>
      <c r="O142" s="284"/>
      <c r="P142" s="310"/>
      <c r="Q142" s="287"/>
      <c r="R142" s="143"/>
      <c r="S142" s="143">
        <f t="shared" si="6"/>
        <v>0</v>
      </c>
      <c r="T142" s="325"/>
      <c r="U142" s="226"/>
    </row>
    <row r="143" spans="1:21" ht="17.25" customHeight="1">
      <c r="A143" s="713"/>
      <c r="B143" s="242">
        <v>43077</v>
      </c>
      <c r="C143" s="309" t="s">
        <v>694</v>
      </c>
      <c r="D143" s="306" t="s">
        <v>695</v>
      </c>
      <c r="E143" s="306" t="s">
        <v>115</v>
      </c>
      <c r="F143" s="227">
        <v>1</v>
      </c>
      <c r="G143" s="195">
        <v>50000</v>
      </c>
      <c r="H143" s="195">
        <f t="shared" si="5"/>
        <v>50000</v>
      </c>
      <c r="I143" s="677"/>
      <c r="J143" s="680"/>
      <c r="K143" s="134"/>
      <c r="L143" s="357"/>
      <c r="M143" s="274"/>
      <c r="N143" s="305"/>
      <c r="O143" s="284"/>
      <c r="P143" s="310"/>
      <c r="Q143" s="287"/>
      <c r="R143" s="143"/>
      <c r="S143" s="143">
        <f t="shared" si="6"/>
        <v>0</v>
      </c>
      <c r="T143" s="325"/>
      <c r="U143" s="226"/>
    </row>
    <row r="144" spans="1:21" ht="17.25" customHeight="1">
      <c r="A144" s="713"/>
      <c r="B144" s="242">
        <v>43077</v>
      </c>
      <c r="C144" s="309" t="s">
        <v>917</v>
      </c>
      <c r="D144" s="306" t="s">
        <v>1094</v>
      </c>
      <c r="E144" s="306" t="s">
        <v>115</v>
      </c>
      <c r="F144" s="227">
        <v>1</v>
      </c>
      <c r="G144" s="195">
        <v>50000</v>
      </c>
      <c r="H144" s="195">
        <f t="shared" si="5"/>
        <v>50000</v>
      </c>
      <c r="I144" s="677"/>
      <c r="J144" s="680"/>
      <c r="K144" s="134"/>
      <c r="L144" s="357"/>
      <c r="M144" s="274"/>
      <c r="N144" s="305"/>
      <c r="O144" s="284"/>
      <c r="P144" s="310"/>
      <c r="Q144" s="287"/>
      <c r="R144" s="143"/>
      <c r="S144" s="143">
        <f t="shared" si="6"/>
        <v>0</v>
      </c>
      <c r="T144" s="325"/>
      <c r="U144" s="226"/>
    </row>
    <row r="145" spans="1:21" ht="17.25" customHeight="1">
      <c r="A145" s="713"/>
      <c r="B145" s="242">
        <v>43077</v>
      </c>
      <c r="C145" s="309" t="s">
        <v>638</v>
      </c>
      <c r="D145" s="306" t="s">
        <v>619</v>
      </c>
      <c r="E145" s="306" t="s">
        <v>4</v>
      </c>
      <c r="F145" s="227">
        <v>1</v>
      </c>
      <c r="G145" s="195">
        <v>184890.5</v>
      </c>
      <c r="H145" s="195">
        <f t="shared" si="5"/>
        <v>184890.5</v>
      </c>
      <c r="I145" s="677"/>
      <c r="J145" s="680"/>
      <c r="K145" s="134"/>
      <c r="L145" s="357"/>
      <c r="M145" s="274"/>
      <c r="N145" s="305"/>
      <c r="O145" s="284"/>
      <c r="P145" s="310"/>
      <c r="Q145" s="287"/>
      <c r="R145" s="143"/>
      <c r="S145" s="143">
        <f t="shared" si="6"/>
        <v>0</v>
      </c>
      <c r="T145" s="325"/>
      <c r="U145" s="226"/>
    </row>
    <row r="146" spans="1:21" ht="17.25" customHeight="1">
      <c r="A146" s="713"/>
      <c r="B146" s="242">
        <v>43077</v>
      </c>
      <c r="C146" s="309" t="s">
        <v>639</v>
      </c>
      <c r="D146" s="306" t="s">
        <v>620</v>
      </c>
      <c r="E146" s="306" t="s">
        <v>146</v>
      </c>
      <c r="F146" s="227">
        <v>5</v>
      </c>
      <c r="G146" s="195">
        <v>27062.61</v>
      </c>
      <c r="H146" s="195">
        <f t="shared" si="5"/>
        <v>135313.04999999999</v>
      </c>
      <c r="I146" s="677"/>
      <c r="J146" s="680"/>
      <c r="K146" s="134"/>
      <c r="L146" s="357"/>
      <c r="M146" s="274"/>
      <c r="N146" s="290"/>
      <c r="O146" s="283"/>
      <c r="P146" s="308"/>
      <c r="Q146" s="287"/>
      <c r="R146" s="143"/>
      <c r="S146" s="143">
        <f t="shared" si="6"/>
        <v>0</v>
      </c>
      <c r="T146" s="325"/>
      <c r="U146" s="226"/>
    </row>
    <row r="147" spans="1:21" ht="17.25" customHeight="1">
      <c r="A147" s="713"/>
      <c r="B147" s="242">
        <v>43077</v>
      </c>
      <c r="C147" s="309" t="s">
        <v>640</v>
      </c>
      <c r="D147" s="306" t="s">
        <v>1080</v>
      </c>
      <c r="E147" s="306" t="s">
        <v>1086</v>
      </c>
      <c r="F147" s="227">
        <v>10</v>
      </c>
      <c r="G147" s="195">
        <v>9500</v>
      </c>
      <c r="H147" s="195">
        <f t="shared" si="5"/>
        <v>95000</v>
      </c>
      <c r="I147" s="677"/>
      <c r="J147" s="680"/>
      <c r="K147" s="134"/>
      <c r="L147" s="357"/>
      <c r="M147" s="274"/>
      <c r="N147" s="290"/>
      <c r="O147" s="283"/>
      <c r="P147" s="308"/>
      <c r="Q147" s="287"/>
      <c r="R147" s="143"/>
      <c r="S147" s="143">
        <f t="shared" si="6"/>
        <v>0</v>
      </c>
      <c r="T147" s="325"/>
      <c r="U147" s="226"/>
    </row>
    <row r="148" spans="1:21" ht="17.25" customHeight="1">
      <c r="A148" s="713"/>
      <c r="B148" s="242">
        <v>43077</v>
      </c>
      <c r="C148" s="334" t="s">
        <v>906</v>
      </c>
      <c r="D148" s="235" t="s">
        <v>623</v>
      </c>
      <c r="E148" s="235" t="s">
        <v>1087</v>
      </c>
      <c r="F148" s="227">
        <v>7</v>
      </c>
      <c r="G148" s="195">
        <v>190909</v>
      </c>
      <c r="H148" s="195">
        <f t="shared" si="5"/>
        <v>1336363</v>
      </c>
      <c r="I148" s="677"/>
      <c r="J148" s="680"/>
      <c r="K148" s="134"/>
      <c r="L148" s="357"/>
      <c r="M148" s="274"/>
      <c r="N148" s="291"/>
      <c r="O148" s="293"/>
      <c r="P148" s="307"/>
      <c r="Q148" s="287"/>
      <c r="R148" s="143"/>
      <c r="S148" s="143">
        <f t="shared" si="6"/>
        <v>0</v>
      </c>
      <c r="T148" s="325"/>
    </row>
    <row r="149" spans="1:21" ht="17.25" customHeight="1">
      <c r="A149" s="713"/>
      <c r="B149" s="242">
        <v>43077</v>
      </c>
      <c r="C149" s="334" t="s">
        <v>1011</v>
      </c>
      <c r="D149" s="235" t="s">
        <v>1081</v>
      </c>
      <c r="E149" s="235" t="s">
        <v>115</v>
      </c>
      <c r="F149" s="227">
        <v>3</v>
      </c>
      <c r="G149" s="195">
        <v>83018.080000000002</v>
      </c>
      <c r="H149" s="195">
        <f t="shared" si="5"/>
        <v>249054.24</v>
      </c>
      <c r="I149" s="677"/>
      <c r="J149" s="680"/>
      <c r="L149" s="357"/>
      <c r="M149" s="274"/>
      <c r="N149" s="291"/>
      <c r="O149" s="293"/>
      <c r="P149" s="307"/>
      <c r="Q149" s="287"/>
      <c r="R149" s="143"/>
      <c r="S149" s="143">
        <f t="shared" si="6"/>
        <v>0</v>
      </c>
      <c r="T149" s="325"/>
    </row>
    <row r="150" spans="1:21" ht="17.25" customHeight="1">
      <c r="A150" s="713"/>
      <c r="B150" s="242">
        <v>43077</v>
      </c>
      <c r="C150" s="334" t="s">
        <v>1013</v>
      </c>
      <c r="D150" s="235" t="s">
        <v>1130</v>
      </c>
      <c r="E150" s="235" t="s">
        <v>4</v>
      </c>
      <c r="F150" s="227">
        <v>1</v>
      </c>
      <c r="G150" s="195">
        <v>168181</v>
      </c>
      <c r="H150" s="195">
        <f t="shared" si="5"/>
        <v>168181</v>
      </c>
      <c r="I150" s="677"/>
      <c r="J150" s="680"/>
      <c r="K150" s="134"/>
      <c r="L150" s="357"/>
      <c r="M150" s="274"/>
      <c r="N150" s="291"/>
      <c r="O150" s="293"/>
      <c r="P150" s="307"/>
      <c r="Q150" s="287"/>
      <c r="R150" s="143"/>
      <c r="S150" s="143">
        <f t="shared" si="6"/>
        <v>0</v>
      </c>
      <c r="T150" s="325"/>
    </row>
    <row r="151" spans="1:21" ht="17.25" customHeight="1">
      <c r="A151" s="713"/>
      <c r="B151" s="242">
        <v>43077</v>
      </c>
      <c r="C151" s="334" t="s">
        <v>935</v>
      </c>
      <c r="D151" s="235" t="s">
        <v>1131</v>
      </c>
      <c r="E151" s="235" t="s">
        <v>4</v>
      </c>
      <c r="F151" s="227">
        <v>1</v>
      </c>
      <c r="G151" s="195">
        <v>82000</v>
      </c>
      <c r="H151" s="195">
        <f t="shared" si="5"/>
        <v>82000</v>
      </c>
      <c r="I151" s="677"/>
      <c r="J151" s="680"/>
      <c r="K151" s="134"/>
      <c r="L151" s="357"/>
      <c r="M151" s="274"/>
      <c r="N151" s="291"/>
      <c r="O151" s="293"/>
      <c r="P151" s="307"/>
      <c r="Q151" s="287"/>
      <c r="R151" s="143"/>
      <c r="S151" s="143">
        <f t="shared" si="6"/>
        <v>0</v>
      </c>
      <c r="T151" s="325"/>
    </row>
    <row r="152" spans="1:21" ht="17.25" customHeight="1">
      <c r="A152" s="713"/>
      <c r="B152" s="242">
        <v>43077</v>
      </c>
      <c r="C152" s="334" t="s">
        <v>930</v>
      </c>
      <c r="D152" s="235" t="s">
        <v>1132</v>
      </c>
      <c r="E152" s="235" t="s">
        <v>28</v>
      </c>
      <c r="F152" s="227">
        <v>100</v>
      </c>
      <c r="G152" s="195">
        <v>442.96</v>
      </c>
      <c r="H152" s="195">
        <f t="shared" si="5"/>
        <v>44296</v>
      </c>
      <c r="I152" s="677"/>
      <c r="J152" s="680"/>
      <c r="K152" s="134"/>
      <c r="L152" s="357"/>
      <c r="M152" s="274"/>
      <c r="N152" s="291"/>
      <c r="O152" s="293"/>
      <c r="P152" s="307"/>
      <c r="Q152" s="287"/>
      <c r="R152" s="143"/>
      <c r="S152" s="143">
        <f t="shared" si="6"/>
        <v>0</v>
      </c>
      <c r="T152" s="325"/>
    </row>
    <row r="153" spans="1:21" ht="17.25" customHeight="1">
      <c r="A153" s="713"/>
      <c r="B153" s="242">
        <v>43077</v>
      </c>
      <c r="C153" s="309" t="s">
        <v>931</v>
      </c>
      <c r="D153" s="328" t="s">
        <v>1133</v>
      </c>
      <c r="E153" s="328" t="s">
        <v>28</v>
      </c>
      <c r="F153" s="227">
        <v>100</v>
      </c>
      <c r="G153" s="195">
        <v>390</v>
      </c>
      <c r="H153" s="195">
        <f t="shared" si="5"/>
        <v>39000</v>
      </c>
      <c r="I153" s="677"/>
      <c r="J153" s="680"/>
      <c r="K153" s="134"/>
      <c r="L153" s="357"/>
      <c r="M153" s="274"/>
      <c r="N153" s="291"/>
      <c r="O153" s="293"/>
      <c r="P153" s="307"/>
      <c r="Q153" s="287"/>
      <c r="R153" s="143"/>
      <c r="S153" s="143">
        <f t="shared" si="6"/>
        <v>0</v>
      </c>
      <c r="T153" s="325"/>
    </row>
    <row r="154" spans="1:21" ht="17.25" customHeight="1">
      <c r="A154" s="713"/>
      <c r="B154" s="242">
        <v>43077</v>
      </c>
      <c r="C154" s="309" t="s">
        <v>1127</v>
      </c>
      <c r="D154" s="328" t="s">
        <v>1134</v>
      </c>
      <c r="E154" s="328" t="s">
        <v>28</v>
      </c>
      <c r="F154" s="227">
        <v>50</v>
      </c>
      <c r="G154" s="195">
        <v>390</v>
      </c>
      <c r="H154" s="195">
        <f t="shared" si="5"/>
        <v>19500</v>
      </c>
      <c r="I154" s="677"/>
      <c r="J154" s="680"/>
      <c r="K154" s="134"/>
      <c r="L154" s="357"/>
      <c r="M154" s="274"/>
      <c r="N154" s="291"/>
      <c r="O154" s="293"/>
      <c r="P154" s="307"/>
      <c r="Q154" s="287"/>
      <c r="R154" s="143"/>
      <c r="S154" s="143">
        <f t="shared" si="6"/>
        <v>0</v>
      </c>
      <c r="T154" s="325"/>
    </row>
    <row r="155" spans="1:21" ht="17.25" customHeight="1">
      <c r="A155" s="713"/>
      <c r="B155" s="242">
        <v>43077</v>
      </c>
      <c r="C155" s="309" t="s">
        <v>921</v>
      </c>
      <c r="D155" s="328" t="s">
        <v>1070</v>
      </c>
      <c r="E155" s="328" t="s">
        <v>28</v>
      </c>
      <c r="F155" s="227">
        <v>100</v>
      </c>
      <c r="G155" s="195">
        <v>390</v>
      </c>
      <c r="H155" s="195">
        <f t="shared" si="5"/>
        <v>39000</v>
      </c>
      <c r="I155" s="677"/>
      <c r="J155" s="680"/>
      <c r="L155" s="357"/>
      <c r="M155" s="274"/>
      <c r="N155" s="291"/>
      <c r="O155" s="293"/>
      <c r="P155" s="307"/>
      <c r="Q155" s="287"/>
      <c r="R155" s="143"/>
      <c r="S155" s="143">
        <f t="shared" si="6"/>
        <v>0</v>
      </c>
      <c r="T155" s="325"/>
    </row>
    <row r="156" spans="1:21" ht="17.25" customHeight="1">
      <c r="A156" s="713"/>
      <c r="B156" s="242">
        <v>43077</v>
      </c>
      <c r="C156" s="309" t="s">
        <v>936</v>
      </c>
      <c r="D156" s="328" t="s">
        <v>1135</v>
      </c>
      <c r="E156" s="328" t="s">
        <v>28</v>
      </c>
      <c r="F156" s="227">
        <v>100</v>
      </c>
      <c r="G156" s="195">
        <v>390</v>
      </c>
      <c r="H156" s="195">
        <f t="shared" si="5"/>
        <v>39000</v>
      </c>
      <c r="I156" s="677"/>
      <c r="J156" s="680"/>
      <c r="L156" s="357"/>
      <c r="M156" s="274"/>
      <c r="N156" s="291"/>
      <c r="O156" s="293"/>
      <c r="P156" s="307"/>
      <c r="Q156" s="287"/>
      <c r="R156" s="143"/>
      <c r="S156" s="143">
        <f t="shared" si="6"/>
        <v>0</v>
      </c>
      <c r="T156" s="325"/>
    </row>
    <row r="157" spans="1:21" ht="17.25" customHeight="1">
      <c r="A157" s="713"/>
      <c r="B157" s="242">
        <v>43077</v>
      </c>
      <c r="C157" s="309" t="s">
        <v>941</v>
      </c>
      <c r="D157" s="235" t="s">
        <v>1136</v>
      </c>
      <c r="E157" s="235" t="s">
        <v>28</v>
      </c>
      <c r="F157" s="227">
        <v>50</v>
      </c>
      <c r="G157" s="195">
        <v>390</v>
      </c>
      <c r="H157" s="195">
        <f t="shared" si="5"/>
        <v>19500</v>
      </c>
      <c r="I157" s="677"/>
      <c r="J157" s="680"/>
      <c r="K157" s="134"/>
      <c r="L157" s="357"/>
      <c r="M157" s="274"/>
      <c r="N157" s="291"/>
      <c r="O157" s="293"/>
      <c r="P157" s="287"/>
      <c r="Q157" s="287"/>
      <c r="R157" s="143"/>
      <c r="S157" s="143">
        <f t="shared" si="6"/>
        <v>0</v>
      </c>
      <c r="T157" s="325"/>
    </row>
    <row r="158" spans="1:21" ht="17.25" customHeight="1">
      <c r="A158" s="713"/>
      <c r="B158" s="242">
        <v>43077</v>
      </c>
      <c r="C158" s="309" t="s">
        <v>650</v>
      </c>
      <c r="D158" s="235" t="s">
        <v>627</v>
      </c>
      <c r="E158" s="235" t="s">
        <v>28</v>
      </c>
      <c r="F158" s="227">
        <v>5</v>
      </c>
      <c r="G158" s="195">
        <v>5500</v>
      </c>
      <c r="H158" s="195">
        <f t="shared" si="5"/>
        <v>27500</v>
      </c>
      <c r="I158" s="677"/>
      <c r="J158" s="680"/>
      <c r="K158" s="134"/>
      <c r="L158" s="357"/>
      <c r="M158" s="274"/>
      <c r="N158" s="291"/>
      <c r="O158" s="293"/>
      <c r="P158" s="287"/>
      <c r="Q158" s="287"/>
      <c r="R158" s="143"/>
      <c r="S158" s="143">
        <f t="shared" si="6"/>
        <v>0</v>
      </c>
      <c r="T158" s="325"/>
    </row>
    <row r="159" spans="1:21" ht="17.25" customHeight="1">
      <c r="A159" s="713"/>
      <c r="B159" s="242">
        <v>43077</v>
      </c>
      <c r="C159" s="309" t="s">
        <v>710</v>
      </c>
      <c r="D159" s="328" t="s">
        <v>712</v>
      </c>
      <c r="E159" s="328" t="s">
        <v>28</v>
      </c>
      <c r="F159" s="227">
        <v>5</v>
      </c>
      <c r="G159" s="195">
        <v>3293.72</v>
      </c>
      <c r="H159" s="195">
        <f t="shared" si="5"/>
        <v>16468.599999999999</v>
      </c>
      <c r="I159" s="677"/>
      <c r="J159" s="680"/>
      <c r="K159" s="134"/>
      <c r="L159" s="357"/>
      <c r="M159" s="274"/>
      <c r="N159" s="291"/>
      <c r="O159" s="293"/>
      <c r="P159" s="287"/>
      <c r="Q159" s="287"/>
      <c r="R159" s="143"/>
      <c r="S159" s="143">
        <f t="shared" si="6"/>
        <v>0</v>
      </c>
      <c r="T159" s="325"/>
    </row>
    <row r="160" spans="1:21" ht="17.25" customHeight="1">
      <c r="A160" s="713"/>
      <c r="B160" s="242">
        <v>43077</v>
      </c>
      <c r="C160" s="309" t="s">
        <v>651</v>
      </c>
      <c r="D160" s="328" t="s">
        <v>1065</v>
      </c>
      <c r="E160" s="328" t="s">
        <v>115</v>
      </c>
      <c r="F160" s="227">
        <v>10</v>
      </c>
      <c r="G160" s="195">
        <v>7100.06</v>
      </c>
      <c r="H160" s="195">
        <f t="shared" si="5"/>
        <v>71000.600000000006</v>
      </c>
      <c r="I160" s="677"/>
      <c r="J160" s="680"/>
      <c r="K160" s="134"/>
      <c r="L160" s="357"/>
      <c r="M160" s="274"/>
      <c r="N160" s="282"/>
      <c r="O160" s="301"/>
      <c r="P160" s="303"/>
      <c r="Q160" s="287"/>
      <c r="R160" s="143"/>
      <c r="S160" s="143">
        <f t="shared" si="6"/>
        <v>0</v>
      </c>
      <c r="T160" s="325"/>
    </row>
    <row r="161" spans="1:21" ht="17.25" customHeight="1">
      <c r="A161" s="713"/>
      <c r="B161" s="242">
        <v>43077</v>
      </c>
      <c r="C161" s="334" t="s">
        <v>636</v>
      </c>
      <c r="D161" s="328" t="s">
        <v>616</v>
      </c>
      <c r="E161" s="328" t="s">
        <v>617</v>
      </c>
      <c r="F161" s="227">
        <v>5</v>
      </c>
      <c r="G161" s="195">
        <v>4000</v>
      </c>
      <c r="H161" s="195">
        <f t="shared" si="5"/>
        <v>20000</v>
      </c>
      <c r="I161" s="677"/>
      <c r="J161" s="680"/>
      <c r="K161" s="134"/>
      <c r="L161" s="357"/>
      <c r="M161" s="274"/>
      <c r="N161" s="282"/>
      <c r="O161" s="301"/>
      <c r="P161" s="303"/>
      <c r="Q161" s="287"/>
      <c r="R161" s="143"/>
      <c r="S161" s="143">
        <f t="shared" si="6"/>
        <v>0</v>
      </c>
      <c r="T161" s="325"/>
    </row>
    <row r="162" spans="1:21" ht="17.25" customHeight="1">
      <c r="A162" s="713"/>
      <c r="B162" s="242">
        <v>43077</v>
      </c>
      <c r="C162" s="309" t="s">
        <v>209</v>
      </c>
      <c r="D162" s="328" t="s">
        <v>1071</v>
      </c>
      <c r="E162" s="328" t="s">
        <v>4</v>
      </c>
      <c r="F162" s="227">
        <v>5</v>
      </c>
      <c r="G162" s="195">
        <v>49007.97</v>
      </c>
      <c r="H162" s="195">
        <f t="shared" si="5"/>
        <v>245039.85</v>
      </c>
      <c r="I162" s="677"/>
      <c r="J162" s="680"/>
      <c r="K162" s="134"/>
      <c r="L162" s="357"/>
      <c r="M162" s="274"/>
      <c r="N162" s="291"/>
      <c r="O162" s="293"/>
      <c r="P162" s="287"/>
      <c r="Q162" s="287"/>
      <c r="R162" s="143"/>
      <c r="S162" s="143">
        <f t="shared" si="6"/>
        <v>0</v>
      </c>
      <c r="T162" s="325"/>
    </row>
    <row r="163" spans="1:21" ht="17.25" customHeight="1">
      <c r="A163" s="713"/>
      <c r="B163" s="242">
        <v>43077</v>
      </c>
      <c r="C163" s="309" t="s">
        <v>211</v>
      </c>
      <c r="D163" s="328" t="s">
        <v>1137</v>
      </c>
      <c r="E163" s="328" t="s">
        <v>4</v>
      </c>
      <c r="F163" s="333">
        <v>3</v>
      </c>
      <c r="G163" s="195">
        <v>48999.88</v>
      </c>
      <c r="H163" s="195">
        <f t="shared" si="5"/>
        <v>146999.63999999998</v>
      </c>
      <c r="I163" s="677"/>
      <c r="J163" s="680"/>
      <c r="K163" s="134"/>
      <c r="L163" s="357"/>
      <c r="M163" s="274"/>
      <c r="N163" s="282"/>
      <c r="O163" s="301"/>
      <c r="P163" s="303"/>
      <c r="Q163" s="287"/>
      <c r="R163" s="143"/>
      <c r="S163" s="143">
        <f t="shared" si="6"/>
        <v>0</v>
      </c>
      <c r="T163" s="325"/>
    </row>
    <row r="164" spans="1:21" ht="17.25" customHeight="1">
      <c r="A164" s="713"/>
      <c r="B164" s="242">
        <v>43077</v>
      </c>
      <c r="C164" s="309" t="s">
        <v>217</v>
      </c>
      <c r="D164" s="328" t="s">
        <v>1138</v>
      </c>
      <c r="E164" s="328" t="s">
        <v>4</v>
      </c>
      <c r="F164" s="333">
        <v>3</v>
      </c>
      <c r="G164" s="195">
        <v>49026.75</v>
      </c>
      <c r="H164" s="195">
        <f t="shared" si="5"/>
        <v>147080.25</v>
      </c>
      <c r="I164" s="677"/>
      <c r="J164" s="680"/>
      <c r="K164" s="134"/>
      <c r="L164" s="357"/>
      <c r="M164" s="274"/>
      <c r="N164" s="282"/>
      <c r="O164" s="301"/>
      <c r="P164" s="303"/>
      <c r="Q164" s="287"/>
      <c r="R164" s="143"/>
      <c r="S164" s="143">
        <f t="shared" si="6"/>
        <v>0</v>
      </c>
      <c r="T164" s="325"/>
    </row>
    <row r="165" spans="1:21" ht="17.25" customHeight="1">
      <c r="A165" s="713"/>
      <c r="B165" s="242">
        <v>43077</v>
      </c>
      <c r="C165" s="309" t="s">
        <v>248</v>
      </c>
      <c r="D165" s="328" t="s">
        <v>1076</v>
      </c>
      <c r="E165" s="328" t="s">
        <v>28</v>
      </c>
      <c r="F165" s="333">
        <v>200</v>
      </c>
      <c r="G165" s="195">
        <v>1990</v>
      </c>
      <c r="H165" s="195">
        <f t="shared" si="5"/>
        <v>398000</v>
      </c>
      <c r="I165" s="677"/>
      <c r="J165" s="680"/>
      <c r="K165" s="134"/>
      <c r="L165" s="357"/>
      <c r="M165" s="274"/>
      <c r="N165" s="305"/>
      <c r="O165" s="284"/>
      <c r="P165" s="310"/>
      <c r="Q165" s="287"/>
      <c r="R165" s="143"/>
      <c r="S165" s="143">
        <f t="shared" si="6"/>
        <v>0</v>
      </c>
      <c r="T165" s="325"/>
    </row>
    <row r="166" spans="1:21" ht="17.25" customHeight="1">
      <c r="A166" s="713"/>
      <c r="B166" s="242">
        <v>43077</v>
      </c>
      <c r="C166" s="309" t="s">
        <v>1004</v>
      </c>
      <c r="D166" s="328" t="s">
        <v>988</v>
      </c>
      <c r="E166" s="328" t="s">
        <v>28</v>
      </c>
      <c r="F166" s="333">
        <v>200</v>
      </c>
      <c r="G166" s="195">
        <v>649.86</v>
      </c>
      <c r="H166" s="195">
        <f t="shared" si="5"/>
        <v>129972</v>
      </c>
      <c r="I166" s="677"/>
      <c r="J166" s="680"/>
      <c r="K166" s="134"/>
      <c r="L166" s="357"/>
      <c r="M166" s="274"/>
      <c r="N166" s="305"/>
      <c r="O166" s="284"/>
      <c r="P166" s="310"/>
      <c r="Q166" s="287"/>
      <c r="R166" s="143"/>
      <c r="S166" s="143">
        <f t="shared" si="6"/>
        <v>0</v>
      </c>
      <c r="T166" s="325"/>
    </row>
    <row r="167" spans="1:21" ht="17.25" customHeight="1">
      <c r="A167" s="713"/>
      <c r="B167" s="242">
        <v>43077</v>
      </c>
      <c r="C167" s="309" t="s">
        <v>974</v>
      </c>
      <c r="D167" s="328" t="s">
        <v>989</v>
      </c>
      <c r="E167" s="328" t="s">
        <v>28</v>
      </c>
      <c r="F167" s="333">
        <v>200</v>
      </c>
      <c r="G167" s="195">
        <v>250.05</v>
      </c>
      <c r="H167" s="195">
        <f t="shared" si="5"/>
        <v>50010</v>
      </c>
      <c r="I167" s="677"/>
      <c r="J167" s="680"/>
      <c r="K167" s="134"/>
      <c r="L167" s="357"/>
      <c r="M167" s="274"/>
      <c r="N167" s="305"/>
      <c r="O167" s="284"/>
      <c r="P167" s="303"/>
      <c r="Q167" s="287"/>
      <c r="R167" s="143"/>
      <c r="S167" s="143">
        <f t="shared" si="6"/>
        <v>0</v>
      </c>
      <c r="T167" s="325"/>
    </row>
    <row r="168" spans="1:21" ht="17.25" customHeight="1">
      <c r="A168" s="713"/>
      <c r="B168" s="242">
        <v>43077</v>
      </c>
      <c r="C168" s="309" t="s">
        <v>263</v>
      </c>
      <c r="D168" s="328" t="s">
        <v>1062</v>
      </c>
      <c r="E168" s="328" t="s">
        <v>115</v>
      </c>
      <c r="F168" s="333">
        <v>1</v>
      </c>
      <c r="G168" s="195">
        <v>6839.32</v>
      </c>
      <c r="H168" s="411">
        <f>F168*G168</f>
        <v>6839.32</v>
      </c>
      <c r="I168" s="677"/>
      <c r="J168" s="680"/>
      <c r="K168" s="134"/>
      <c r="L168" s="357"/>
      <c r="M168" s="274"/>
      <c r="N168" s="282"/>
      <c r="O168" s="301"/>
      <c r="P168" s="303"/>
      <c r="Q168" s="287"/>
      <c r="R168" s="143"/>
      <c r="S168" s="143">
        <f t="shared" si="6"/>
        <v>0</v>
      </c>
      <c r="T168" s="325"/>
    </row>
    <row r="169" spans="1:21" ht="17.25" customHeight="1">
      <c r="A169" s="713"/>
      <c r="B169" s="242">
        <v>43077</v>
      </c>
      <c r="C169" s="309" t="s">
        <v>254</v>
      </c>
      <c r="D169" s="328" t="s">
        <v>255</v>
      </c>
      <c r="E169" s="328" t="s">
        <v>29</v>
      </c>
      <c r="F169" s="333">
        <v>1</v>
      </c>
      <c r="G169" s="195">
        <v>36000</v>
      </c>
      <c r="H169" s="411">
        <f>F169*G169</f>
        <v>36000</v>
      </c>
      <c r="I169" s="677"/>
      <c r="J169" s="680"/>
      <c r="K169" s="134"/>
      <c r="L169" s="357"/>
      <c r="M169" s="274"/>
      <c r="N169" s="305"/>
      <c r="O169" s="284"/>
      <c r="P169" s="303"/>
      <c r="Q169" s="287"/>
      <c r="R169" s="143"/>
      <c r="S169" s="143">
        <f t="shared" si="6"/>
        <v>0</v>
      </c>
      <c r="T169" s="325"/>
      <c r="U169" s="226"/>
    </row>
    <row r="170" spans="1:21" ht="17.25" customHeight="1">
      <c r="A170" s="713"/>
      <c r="B170" s="242">
        <v>43077</v>
      </c>
      <c r="C170" s="309" t="s">
        <v>256</v>
      </c>
      <c r="D170" s="328" t="s">
        <v>257</v>
      </c>
      <c r="E170" s="328" t="s">
        <v>29</v>
      </c>
      <c r="F170" s="333">
        <v>1</v>
      </c>
      <c r="G170" s="286">
        <v>36000</v>
      </c>
      <c r="H170" s="195">
        <f t="shared" ref="H170:H199" si="7">F170*G170</f>
        <v>36000</v>
      </c>
      <c r="I170" s="677"/>
      <c r="J170" s="680"/>
      <c r="K170" s="134"/>
      <c r="L170" s="357"/>
      <c r="M170" s="274"/>
      <c r="N170" s="305"/>
      <c r="O170" s="284"/>
      <c r="P170" s="303"/>
      <c r="Q170" s="313"/>
      <c r="R170" s="143"/>
      <c r="S170" s="143">
        <f t="shared" si="6"/>
        <v>0</v>
      </c>
      <c r="T170" s="325"/>
      <c r="U170" s="226"/>
    </row>
    <row r="171" spans="1:21" ht="17.25" customHeight="1">
      <c r="A171" s="713"/>
      <c r="B171" s="242">
        <v>43077</v>
      </c>
      <c r="C171" s="309" t="s">
        <v>264</v>
      </c>
      <c r="D171" s="328" t="s">
        <v>1003</v>
      </c>
      <c r="E171" s="328" t="s">
        <v>28</v>
      </c>
      <c r="F171" s="333">
        <v>400</v>
      </c>
      <c r="G171" s="195">
        <v>200</v>
      </c>
      <c r="H171" s="195">
        <f t="shared" si="7"/>
        <v>80000</v>
      </c>
      <c r="I171" s="677"/>
      <c r="J171" s="680"/>
      <c r="K171" s="134"/>
      <c r="L171" s="357"/>
      <c r="M171" s="274"/>
      <c r="N171" s="291"/>
      <c r="O171" s="293"/>
      <c r="P171" s="287"/>
      <c r="Q171" s="313"/>
      <c r="R171" s="143"/>
      <c r="S171" s="143">
        <f t="shared" si="6"/>
        <v>0</v>
      </c>
      <c r="T171" s="325"/>
      <c r="U171" s="226"/>
    </row>
    <row r="172" spans="1:21" ht="17.25" customHeight="1">
      <c r="A172" s="713"/>
      <c r="B172" s="242">
        <v>43077</v>
      </c>
      <c r="C172" s="309" t="s">
        <v>266</v>
      </c>
      <c r="D172" s="328" t="s">
        <v>267</v>
      </c>
      <c r="E172" s="328" t="s">
        <v>28</v>
      </c>
      <c r="F172" s="333">
        <v>50</v>
      </c>
      <c r="G172" s="195">
        <v>1200</v>
      </c>
      <c r="H172" s="415">
        <f t="shared" si="7"/>
        <v>60000</v>
      </c>
      <c r="I172" s="677"/>
      <c r="J172" s="680"/>
      <c r="K172" s="153"/>
      <c r="L172" s="357"/>
      <c r="M172" s="274"/>
      <c r="N172" s="291"/>
      <c r="O172" s="293"/>
      <c r="P172" s="287"/>
      <c r="Q172" s="313"/>
      <c r="R172" s="143"/>
      <c r="S172" s="143">
        <f t="shared" si="6"/>
        <v>0</v>
      </c>
      <c r="T172" s="325"/>
      <c r="U172" s="226"/>
    </row>
    <row r="173" spans="1:21" ht="17.25" customHeight="1">
      <c r="A173" s="714"/>
      <c r="B173" s="242">
        <v>43077</v>
      </c>
      <c r="C173" s="309" t="s">
        <v>274</v>
      </c>
      <c r="D173" s="306" t="s">
        <v>1139</v>
      </c>
      <c r="E173" s="306" t="s">
        <v>146</v>
      </c>
      <c r="F173" s="333">
        <v>1</v>
      </c>
      <c r="G173" s="195">
        <v>11999</v>
      </c>
      <c r="H173" s="195">
        <f t="shared" si="7"/>
        <v>11999</v>
      </c>
      <c r="I173" s="678"/>
      <c r="J173" s="681"/>
      <c r="K173" s="153"/>
      <c r="L173" s="357"/>
      <c r="M173" s="274"/>
      <c r="N173" s="282"/>
      <c r="O173" s="301"/>
      <c r="P173" s="303"/>
      <c r="Q173" s="313"/>
      <c r="R173" s="143"/>
      <c r="S173" s="143">
        <f t="shared" si="6"/>
        <v>0</v>
      </c>
      <c r="T173" s="325"/>
      <c r="U173" s="226"/>
    </row>
    <row r="174" spans="1:21" ht="17.25" customHeight="1">
      <c r="A174" s="427" t="s">
        <v>1140</v>
      </c>
      <c r="B174" s="242">
        <v>43076</v>
      </c>
      <c r="C174" s="309" t="s">
        <v>445</v>
      </c>
      <c r="D174" s="306" t="s">
        <v>461</v>
      </c>
      <c r="E174" s="306" t="s">
        <v>1122</v>
      </c>
      <c r="F174" s="333">
        <v>10</v>
      </c>
      <c r="G174" s="302">
        <v>3169.76</v>
      </c>
      <c r="H174" s="195">
        <f t="shared" si="7"/>
        <v>31697.600000000002</v>
      </c>
      <c r="I174" s="428">
        <f>SUM(H174)</f>
        <v>31697.600000000002</v>
      </c>
      <c r="J174" s="425" t="s">
        <v>1006</v>
      </c>
      <c r="K174" s="153"/>
      <c r="L174" s="357"/>
      <c r="M174" s="274"/>
      <c r="N174" s="282"/>
      <c r="O174" s="301"/>
      <c r="P174" s="303"/>
      <c r="Q174" s="313"/>
      <c r="R174" s="143"/>
      <c r="S174" s="143">
        <f t="shared" si="6"/>
        <v>0</v>
      </c>
      <c r="T174" s="325"/>
      <c r="U174" s="226"/>
    </row>
    <row r="175" spans="1:21" ht="17.25" customHeight="1">
      <c r="A175" s="712" t="s">
        <v>1141</v>
      </c>
      <c r="B175" s="242">
        <v>43083</v>
      </c>
      <c r="C175" s="309">
        <v>30701001</v>
      </c>
      <c r="D175" s="306" t="s">
        <v>1039</v>
      </c>
      <c r="E175" s="306" t="s">
        <v>29</v>
      </c>
      <c r="F175" s="333">
        <v>5</v>
      </c>
      <c r="G175" s="302">
        <v>434245.78</v>
      </c>
      <c r="H175" s="195">
        <f t="shared" si="7"/>
        <v>2171228.9000000004</v>
      </c>
      <c r="I175" s="676">
        <f>SUM(H175:H232)</f>
        <v>27051205.470000003</v>
      </c>
      <c r="J175" s="679" t="s">
        <v>1006</v>
      </c>
      <c r="K175" s="153"/>
      <c r="L175" s="357"/>
      <c r="M175" s="274"/>
      <c r="N175" s="305"/>
      <c r="O175" s="284"/>
      <c r="P175" s="310"/>
      <c r="Q175" s="313"/>
      <c r="R175" s="143"/>
      <c r="S175" s="143">
        <f t="shared" si="6"/>
        <v>0</v>
      </c>
      <c r="T175" s="325"/>
      <c r="U175" s="226"/>
    </row>
    <row r="176" spans="1:21" ht="17.25" customHeight="1">
      <c r="A176" s="713"/>
      <c r="B176" s="242">
        <v>43083</v>
      </c>
      <c r="C176" s="309" t="s">
        <v>724</v>
      </c>
      <c r="D176" s="306" t="s">
        <v>1146</v>
      </c>
      <c r="E176" s="306" t="s">
        <v>985</v>
      </c>
      <c r="F176" s="333">
        <v>2</v>
      </c>
      <c r="G176" s="302">
        <v>16500</v>
      </c>
      <c r="H176" s="195">
        <f t="shared" si="7"/>
        <v>33000</v>
      </c>
      <c r="I176" s="677"/>
      <c r="J176" s="680"/>
      <c r="K176" s="153"/>
      <c r="L176" s="357"/>
      <c r="M176" s="274"/>
      <c r="N176" s="305"/>
      <c r="O176" s="284"/>
      <c r="P176" s="303"/>
      <c r="Q176" s="313"/>
      <c r="R176" s="143"/>
      <c r="S176" s="143">
        <f t="shared" si="6"/>
        <v>0</v>
      </c>
      <c r="T176" s="325"/>
      <c r="U176" s="226"/>
    </row>
    <row r="177" spans="1:20" ht="17.25" customHeight="1">
      <c r="A177" s="713"/>
      <c r="B177" s="242">
        <v>43083</v>
      </c>
      <c r="C177" s="309" t="s">
        <v>909</v>
      </c>
      <c r="D177" s="306" t="s">
        <v>1116</v>
      </c>
      <c r="E177" s="306" t="s">
        <v>28</v>
      </c>
      <c r="F177" s="329">
        <v>50</v>
      </c>
      <c r="G177" s="302">
        <v>3400</v>
      </c>
      <c r="H177" s="195">
        <f t="shared" si="7"/>
        <v>170000</v>
      </c>
      <c r="I177" s="677"/>
      <c r="J177" s="680"/>
      <c r="K177" s="153"/>
      <c r="L177" s="357"/>
      <c r="M177" s="274"/>
      <c r="N177" s="282"/>
      <c r="O177" s="301"/>
      <c r="P177" s="303"/>
      <c r="Q177" s="313"/>
      <c r="R177" s="143"/>
      <c r="S177" s="143">
        <f t="shared" si="6"/>
        <v>0</v>
      </c>
      <c r="T177" s="325"/>
    </row>
    <row r="178" spans="1:20" ht="17.25" customHeight="1">
      <c r="A178" s="713"/>
      <c r="B178" s="242">
        <v>43083</v>
      </c>
      <c r="C178" s="334" t="s">
        <v>1142</v>
      </c>
      <c r="D178" s="306" t="s">
        <v>346</v>
      </c>
      <c r="E178" s="306" t="s">
        <v>28</v>
      </c>
      <c r="F178" s="329">
        <v>50</v>
      </c>
      <c r="G178" s="302">
        <v>2000</v>
      </c>
      <c r="H178" s="195">
        <f t="shared" si="7"/>
        <v>100000</v>
      </c>
      <c r="I178" s="677"/>
      <c r="J178" s="680"/>
      <c r="K178" s="153"/>
      <c r="L178" s="357"/>
      <c r="M178" s="274"/>
      <c r="N178" s="305"/>
      <c r="O178" s="284"/>
      <c r="P178" s="303"/>
      <c r="Q178" s="313"/>
      <c r="R178" s="143"/>
      <c r="S178" s="143">
        <f t="shared" si="6"/>
        <v>0</v>
      </c>
      <c r="T178" s="325"/>
    </row>
    <row r="179" spans="1:20" ht="17.25" customHeight="1">
      <c r="A179" s="713"/>
      <c r="B179" s="242">
        <v>43083</v>
      </c>
      <c r="C179" s="334" t="s">
        <v>829</v>
      </c>
      <c r="D179" s="306" t="s">
        <v>314</v>
      </c>
      <c r="E179" s="306" t="s">
        <v>28</v>
      </c>
      <c r="F179" s="329">
        <v>50</v>
      </c>
      <c r="G179" s="302">
        <v>150</v>
      </c>
      <c r="H179" s="195">
        <f t="shared" si="7"/>
        <v>7500</v>
      </c>
      <c r="I179" s="677"/>
      <c r="J179" s="680"/>
      <c r="K179" s="153"/>
      <c r="L179" s="357"/>
      <c r="M179" s="274"/>
      <c r="N179" s="305"/>
      <c r="O179" s="284"/>
      <c r="P179" s="303"/>
      <c r="Q179" s="313"/>
      <c r="R179" s="143"/>
      <c r="S179" s="143">
        <f t="shared" si="6"/>
        <v>0</v>
      </c>
      <c r="T179" s="325"/>
    </row>
    <row r="180" spans="1:20" ht="17.25" customHeight="1">
      <c r="A180" s="713"/>
      <c r="B180" s="242">
        <v>43083</v>
      </c>
      <c r="C180" s="334" t="s">
        <v>384</v>
      </c>
      <c r="D180" s="235" t="s">
        <v>385</v>
      </c>
      <c r="E180" s="235" t="s">
        <v>28</v>
      </c>
      <c r="F180" s="227">
        <v>10</v>
      </c>
      <c r="G180" s="195">
        <v>10500.35</v>
      </c>
      <c r="H180" s="195">
        <f t="shared" si="7"/>
        <v>105003.5</v>
      </c>
      <c r="I180" s="677"/>
      <c r="J180" s="680"/>
      <c r="K180" s="153"/>
      <c r="L180" s="357"/>
      <c r="M180" s="274"/>
      <c r="N180" s="305"/>
      <c r="O180" s="284"/>
      <c r="P180" s="310"/>
      <c r="Q180" s="313"/>
      <c r="R180" s="143"/>
      <c r="S180" s="143">
        <f t="shared" si="6"/>
        <v>0</v>
      </c>
      <c r="T180" s="325"/>
    </row>
    <row r="181" spans="1:20" ht="17.25" customHeight="1">
      <c r="A181" s="713"/>
      <c r="B181" s="242">
        <v>43083</v>
      </c>
      <c r="C181" s="334" t="s">
        <v>382</v>
      </c>
      <c r="D181" s="235" t="s">
        <v>383</v>
      </c>
      <c r="E181" s="235" t="s">
        <v>146</v>
      </c>
      <c r="F181" s="227">
        <v>5</v>
      </c>
      <c r="G181" s="195">
        <v>73000.06</v>
      </c>
      <c r="H181" s="195">
        <f t="shared" si="7"/>
        <v>365000.3</v>
      </c>
      <c r="I181" s="677"/>
      <c r="J181" s="680"/>
      <c r="K181" s="153"/>
      <c r="L181" s="357"/>
      <c r="M181" s="274"/>
      <c r="N181" s="282"/>
      <c r="O181" s="301"/>
      <c r="P181" s="303"/>
      <c r="Q181" s="313"/>
      <c r="R181" s="143"/>
      <c r="S181" s="143">
        <f t="shared" si="6"/>
        <v>0</v>
      </c>
      <c r="T181" s="325"/>
    </row>
    <row r="182" spans="1:20" ht="17.25" customHeight="1">
      <c r="A182" s="713"/>
      <c r="B182" s="242">
        <v>43083</v>
      </c>
      <c r="C182" s="334" t="s">
        <v>648</v>
      </c>
      <c r="D182" s="235" t="s">
        <v>1147</v>
      </c>
      <c r="E182" s="235" t="s">
        <v>28</v>
      </c>
      <c r="F182" s="227">
        <v>200</v>
      </c>
      <c r="G182" s="195">
        <v>4000</v>
      </c>
      <c r="H182" s="195">
        <f t="shared" si="7"/>
        <v>800000</v>
      </c>
      <c r="I182" s="677"/>
      <c r="J182" s="680"/>
      <c r="K182" s="153"/>
      <c r="L182" s="357"/>
      <c r="M182" s="274"/>
      <c r="N182" s="305"/>
      <c r="O182" s="284"/>
      <c r="P182" s="303"/>
      <c r="Q182" s="313"/>
      <c r="R182" s="143"/>
      <c r="S182" s="143">
        <f t="shared" si="6"/>
        <v>0</v>
      </c>
      <c r="T182" s="325"/>
    </row>
    <row r="183" spans="1:20" ht="17.25" customHeight="1">
      <c r="A183" s="713"/>
      <c r="B183" s="242">
        <v>43083</v>
      </c>
      <c r="C183" s="334" t="s">
        <v>797</v>
      </c>
      <c r="D183" s="235" t="s">
        <v>189</v>
      </c>
      <c r="E183" s="235" t="s">
        <v>29</v>
      </c>
      <c r="F183" s="227">
        <v>5</v>
      </c>
      <c r="G183" s="195">
        <v>70000</v>
      </c>
      <c r="H183" s="195">
        <f t="shared" si="7"/>
        <v>350000</v>
      </c>
      <c r="I183" s="677"/>
      <c r="J183" s="680"/>
      <c r="K183" s="153"/>
      <c r="L183" s="357"/>
      <c r="M183" s="274"/>
      <c r="N183" s="305"/>
      <c r="O183" s="284"/>
      <c r="P183" s="303"/>
      <c r="Q183" s="313"/>
      <c r="R183" s="143"/>
      <c r="S183" s="143">
        <f t="shared" si="6"/>
        <v>0</v>
      </c>
      <c r="T183" s="325"/>
    </row>
    <row r="184" spans="1:20" ht="17.25" customHeight="1">
      <c r="A184" s="713"/>
      <c r="B184" s="242">
        <v>43083</v>
      </c>
      <c r="C184" s="334" t="s">
        <v>772</v>
      </c>
      <c r="D184" s="235" t="s">
        <v>1148</v>
      </c>
      <c r="E184" s="235" t="s">
        <v>995</v>
      </c>
      <c r="F184" s="227">
        <v>10</v>
      </c>
      <c r="G184" s="195">
        <v>75885.16</v>
      </c>
      <c r="H184" s="195">
        <f t="shared" si="7"/>
        <v>758851.60000000009</v>
      </c>
      <c r="I184" s="677"/>
      <c r="J184" s="680"/>
      <c r="K184" s="153"/>
      <c r="L184" s="357"/>
      <c r="M184" s="274"/>
      <c r="N184" s="291"/>
      <c r="O184" s="293"/>
      <c r="P184" s="287"/>
      <c r="Q184" s="313"/>
      <c r="R184" s="143"/>
      <c r="S184" s="143">
        <f t="shared" si="6"/>
        <v>0</v>
      </c>
      <c r="T184" s="325"/>
    </row>
    <row r="185" spans="1:20" ht="17.25" customHeight="1">
      <c r="A185" s="713"/>
      <c r="B185" s="242">
        <v>43083</v>
      </c>
      <c r="C185" s="334" t="s">
        <v>789</v>
      </c>
      <c r="D185" s="299" t="s">
        <v>1050</v>
      </c>
      <c r="E185" s="235" t="s">
        <v>29</v>
      </c>
      <c r="F185" s="227">
        <v>2</v>
      </c>
      <c r="G185" s="195">
        <v>258283.14</v>
      </c>
      <c r="H185" s="195">
        <f t="shared" si="7"/>
        <v>516566.28</v>
      </c>
      <c r="I185" s="677"/>
      <c r="J185" s="680"/>
      <c r="K185" s="153"/>
      <c r="L185" s="357"/>
      <c r="M185" s="142"/>
      <c r="N185" s="236"/>
      <c r="O185" s="142"/>
      <c r="P185" s="142"/>
      <c r="Q185" s="313"/>
      <c r="R185" s="143"/>
      <c r="S185" s="143">
        <f t="shared" si="6"/>
        <v>0</v>
      </c>
      <c r="T185" s="325"/>
    </row>
    <row r="186" spans="1:20" ht="17.25" customHeight="1">
      <c r="A186" s="713"/>
      <c r="B186" s="242">
        <v>43083</v>
      </c>
      <c r="C186" s="334" t="s">
        <v>1121</v>
      </c>
      <c r="D186" s="265" t="s">
        <v>1149</v>
      </c>
      <c r="E186" s="235" t="s">
        <v>4</v>
      </c>
      <c r="F186" s="227">
        <v>1</v>
      </c>
      <c r="G186" s="195">
        <v>362000</v>
      </c>
      <c r="H186" s="195">
        <f t="shared" si="7"/>
        <v>362000</v>
      </c>
      <c r="I186" s="677"/>
      <c r="J186" s="680"/>
      <c r="K186" s="153"/>
      <c r="L186" s="357"/>
      <c r="M186" s="142"/>
      <c r="N186" s="236"/>
      <c r="O186" s="146"/>
      <c r="P186" s="146"/>
      <c r="Q186" s="313"/>
      <c r="R186" s="143"/>
      <c r="S186" s="143">
        <f t="shared" si="6"/>
        <v>0</v>
      </c>
      <c r="T186" s="144"/>
    </row>
    <row r="187" spans="1:20" ht="17.25" customHeight="1">
      <c r="A187" s="713"/>
      <c r="B187" s="242">
        <v>43083</v>
      </c>
      <c r="C187" s="334" t="s">
        <v>60</v>
      </c>
      <c r="D187" s="265" t="s">
        <v>1150</v>
      </c>
      <c r="E187" s="235" t="s">
        <v>4</v>
      </c>
      <c r="F187" s="227">
        <v>25</v>
      </c>
      <c r="G187" s="195">
        <v>12499.99</v>
      </c>
      <c r="H187" s="195">
        <f t="shared" si="7"/>
        <v>312499.75</v>
      </c>
      <c r="I187" s="677"/>
      <c r="J187" s="680"/>
      <c r="K187" s="153"/>
      <c r="L187" s="357"/>
      <c r="M187" s="142"/>
      <c r="N187" s="236"/>
      <c r="O187" s="142"/>
      <c r="P187" s="142"/>
      <c r="Q187" s="313"/>
      <c r="R187" s="143"/>
      <c r="S187" s="143">
        <f t="shared" si="6"/>
        <v>0</v>
      </c>
      <c r="T187" s="144"/>
    </row>
    <row r="188" spans="1:20" ht="17.25" customHeight="1">
      <c r="A188" s="713"/>
      <c r="B188" s="242">
        <v>43083</v>
      </c>
      <c r="C188" s="334" t="s">
        <v>62</v>
      </c>
      <c r="D188" s="328" t="s">
        <v>1109</v>
      </c>
      <c r="E188" s="235" t="s">
        <v>4</v>
      </c>
      <c r="F188" s="227">
        <v>1</v>
      </c>
      <c r="G188" s="195">
        <v>26000</v>
      </c>
      <c r="H188" s="195">
        <f t="shared" si="7"/>
        <v>26000</v>
      </c>
      <c r="I188" s="677"/>
      <c r="J188" s="680"/>
      <c r="K188" s="153"/>
      <c r="L188" s="357"/>
      <c r="M188" s="142"/>
      <c r="N188" s="236"/>
      <c r="O188" s="146"/>
      <c r="P188" s="146"/>
      <c r="Q188" s="313"/>
      <c r="R188" s="143"/>
      <c r="S188" s="143">
        <f t="shared" si="6"/>
        <v>0</v>
      </c>
      <c r="T188" s="144"/>
    </row>
    <row r="189" spans="1:20" ht="17.25" customHeight="1">
      <c r="A189" s="713"/>
      <c r="B189" s="242">
        <v>43083</v>
      </c>
      <c r="C189" s="334" t="s">
        <v>53</v>
      </c>
      <c r="D189" s="328" t="s">
        <v>1151</v>
      </c>
      <c r="E189" s="235" t="s">
        <v>4</v>
      </c>
      <c r="F189" s="227">
        <v>0.5</v>
      </c>
      <c r="G189" s="195">
        <v>22000</v>
      </c>
      <c r="H189" s="195">
        <f t="shared" si="7"/>
        <v>11000</v>
      </c>
      <c r="I189" s="677"/>
      <c r="J189" s="680"/>
      <c r="K189" s="153"/>
      <c r="L189" s="242"/>
      <c r="M189" s="142"/>
      <c r="N189" s="236"/>
      <c r="O189" s="142"/>
      <c r="P189" s="142"/>
      <c r="Q189" s="313"/>
      <c r="R189" s="251"/>
      <c r="S189" s="143">
        <f t="shared" si="6"/>
        <v>0</v>
      </c>
      <c r="T189" s="147"/>
    </row>
    <row r="190" spans="1:20" ht="17.25" customHeight="1">
      <c r="A190" s="713"/>
      <c r="B190" s="242">
        <v>43083</v>
      </c>
      <c r="C190" s="334" t="s">
        <v>47</v>
      </c>
      <c r="D190" s="328" t="s">
        <v>727</v>
      </c>
      <c r="E190" s="235" t="s">
        <v>4</v>
      </c>
      <c r="F190" s="227">
        <v>1</v>
      </c>
      <c r="G190" s="195">
        <v>91961.75</v>
      </c>
      <c r="H190" s="195">
        <f t="shared" si="7"/>
        <v>91961.75</v>
      </c>
      <c r="I190" s="677"/>
      <c r="J190" s="680"/>
      <c r="K190" s="153"/>
      <c r="L190" s="242"/>
      <c r="M190" s="142"/>
      <c r="N190" s="236"/>
      <c r="O190" s="146"/>
      <c r="P190" s="146"/>
      <c r="Q190" s="313"/>
      <c r="R190" s="143"/>
      <c r="S190" s="143">
        <f t="shared" si="6"/>
        <v>0</v>
      </c>
      <c r="T190" s="144"/>
    </row>
    <row r="191" spans="1:20" ht="17.25" customHeight="1">
      <c r="A191" s="713"/>
      <c r="B191" s="242">
        <v>43083</v>
      </c>
      <c r="C191" s="334" t="s">
        <v>788</v>
      </c>
      <c r="D191" s="328" t="s">
        <v>1152</v>
      </c>
      <c r="E191" s="235" t="s">
        <v>4</v>
      </c>
      <c r="F191" s="227">
        <v>1</v>
      </c>
      <c r="G191" s="195">
        <v>42768.17</v>
      </c>
      <c r="H191" s="195">
        <f t="shared" si="7"/>
        <v>42768.17</v>
      </c>
      <c r="I191" s="677"/>
      <c r="J191" s="680"/>
      <c r="K191" s="153"/>
      <c r="L191" s="242"/>
      <c r="M191" s="142"/>
      <c r="N191" s="236"/>
      <c r="O191" s="142"/>
      <c r="P191" s="142"/>
      <c r="Q191" s="313"/>
      <c r="R191" s="251"/>
      <c r="S191" s="143">
        <f t="shared" si="6"/>
        <v>0</v>
      </c>
      <c r="T191" s="147"/>
    </row>
    <row r="192" spans="1:20" ht="17.25" customHeight="1">
      <c r="A192" s="713"/>
      <c r="B192" s="242">
        <v>43083</v>
      </c>
      <c r="C192" s="334" t="s">
        <v>57</v>
      </c>
      <c r="D192" s="306" t="s">
        <v>1153</v>
      </c>
      <c r="E192" s="358" t="s">
        <v>4</v>
      </c>
      <c r="F192" s="227">
        <v>1</v>
      </c>
      <c r="G192" s="195">
        <v>700000</v>
      </c>
      <c r="H192" s="195">
        <f t="shared" si="7"/>
        <v>700000</v>
      </c>
      <c r="I192" s="677"/>
      <c r="J192" s="680"/>
      <c r="K192" s="153"/>
      <c r="L192" s="141"/>
      <c r="M192" s="142"/>
      <c r="N192" s="236"/>
      <c r="O192" s="146"/>
      <c r="P192" s="146"/>
      <c r="Q192" s="313"/>
      <c r="R192" s="143"/>
      <c r="S192" s="143">
        <f t="shared" si="6"/>
        <v>0</v>
      </c>
      <c r="T192" s="144"/>
    </row>
    <row r="193" spans="1:21" ht="17.25" customHeight="1">
      <c r="A193" s="713"/>
      <c r="B193" s="242">
        <v>43083</v>
      </c>
      <c r="C193" s="309" t="s">
        <v>790</v>
      </c>
      <c r="D193" s="306" t="s">
        <v>157</v>
      </c>
      <c r="E193" s="235" t="s">
        <v>146</v>
      </c>
      <c r="F193" s="227">
        <v>1</v>
      </c>
      <c r="G193" s="195">
        <v>200000</v>
      </c>
      <c r="H193" s="195">
        <f t="shared" si="7"/>
        <v>200000</v>
      </c>
      <c r="I193" s="677"/>
      <c r="J193" s="680"/>
      <c r="K193" s="153"/>
      <c r="L193" s="162"/>
      <c r="M193" s="142"/>
      <c r="N193" s="236"/>
      <c r="O193" s="142"/>
      <c r="P193" s="142"/>
      <c r="Q193" s="313"/>
      <c r="R193" s="251"/>
      <c r="S193" s="143">
        <f t="shared" si="6"/>
        <v>0</v>
      </c>
      <c r="T193" s="147"/>
    </row>
    <row r="194" spans="1:21" ht="17.25" customHeight="1">
      <c r="A194" s="713"/>
      <c r="B194" s="242">
        <v>43083</v>
      </c>
      <c r="C194" s="309" t="s">
        <v>771</v>
      </c>
      <c r="D194" s="295" t="s">
        <v>1154</v>
      </c>
      <c r="E194" s="235" t="s">
        <v>996</v>
      </c>
      <c r="F194" s="227">
        <v>12</v>
      </c>
      <c r="G194" s="195">
        <v>47600</v>
      </c>
      <c r="H194" s="195">
        <f t="shared" si="7"/>
        <v>571200</v>
      </c>
      <c r="I194" s="677"/>
      <c r="J194" s="680"/>
      <c r="K194" s="153"/>
      <c r="L194" s="162"/>
      <c r="M194" s="142"/>
      <c r="N194" s="236"/>
      <c r="O194" s="142"/>
      <c r="P194" s="142"/>
      <c r="Q194" s="313"/>
      <c r="R194" s="251"/>
      <c r="S194" s="143">
        <f t="shared" si="6"/>
        <v>0</v>
      </c>
      <c r="T194" s="147"/>
    </row>
    <row r="195" spans="1:21" ht="17.25" customHeight="1">
      <c r="A195" s="713"/>
      <c r="B195" s="242">
        <v>43083</v>
      </c>
      <c r="C195" s="309" t="s">
        <v>773</v>
      </c>
      <c r="D195" s="306" t="s">
        <v>160</v>
      </c>
      <c r="E195" s="306" t="s">
        <v>995</v>
      </c>
      <c r="F195" s="227">
        <v>10</v>
      </c>
      <c r="G195" s="195">
        <v>58854.04</v>
      </c>
      <c r="H195" s="195">
        <f t="shared" si="7"/>
        <v>588540.4</v>
      </c>
      <c r="I195" s="677"/>
      <c r="J195" s="680"/>
      <c r="K195" s="153"/>
      <c r="L195" s="162"/>
      <c r="M195" s="142"/>
      <c r="N195" s="236"/>
      <c r="O195" s="142"/>
      <c r="P195" s="142"/>
      <c r="Q195" s="313"/>
      <c r="R195" s="251"/>
      <c r="S195" s="143">
        <f t="shared" si="6"/>
        <v>0</v>
      </c>
      <c r="T195" s="147"/>
    </row>
    <row r="196" spans="1:21" ht="17.25" customHeight="1">
      <c r="A196" s="713"/>
      <c r="B196" s="242">
        <v>43083</v>
      </c>
      <c r="C196" s="309" t="s">
        <v>774</v>
      </c>
      <c r="D196" s="306" t="s">
        <v>196</v>
      </c>
      <c r="E196" s="306" t="s">
        <v>995</v>
      </c>
      <c r="F196" s="227">
        <v>3</v>
      </c>
      <c r="G196" s="195">
        <v>33000</v>
      </c>
      <c r="H196" s="195">
        <f t="shared" si="7"/>
        <v>99000</v>
      </c>
      <c r="I196" s="677"/>
      <c r="J196" s="680"/>
      <c r="K196" s="153"/>
      <c r="L196" s="162"/>
      <c r="M196" s="142"/>
      <c r="N196" s="236"/>
      <c r="O196" s="142"/>
      <c r="P196" s="142"/>
      <c r="Q196" s="313"/>
      <c r="R196" s="251"/>
      <c r="S196" s="143">
        <f t="shared" si="6"/>
        <v>0</v>
      </c>
      <c r="T196" s="147"/>
    </row>
    <row r="197" spans="1:21" ht="17.25" customHeight="1">
      <c r="A197" s="713"/>
      <c r="B197" s="242">
        <v>43083</v>
      </c>
      <c r="C197" s="309" t="s">
        <v>109</v>
      </c>
      <c r="D197" s="306" t="s">
        <v>1155</v>
      </c>
      <c r="E197" s="306" t="s">
        <v>995</v>
      </c>
      <c r="F197" s="227">
        <v>5</v>
      </c>
      <c r="G197" s="195">
        <v>62191.9</v>
      </c>
      <c r="H197" s="195">
        <f t="shared" si="7"/>
        <v>310959.5</v>
      </c>
      <c r="I197" s="677"/>
      <c r="J197" s="680"/>
      <c r="K197" s="153"/>
      <c r="L197" s="162"/>
      <c r="M197" s="142"/>
      <c r="N197" s="145"/>
      <c r="O197" s="146"/>
      <c r="P197" s="146"/>
      <c r="Q197" s="313"/>
      <c r="R197" s="251"/>
      <c r="S197" s="143">
        <f t="shared" si="6"/>
        <v>0</v>
      </c>
      <c r="T197" s="147"/>
    </row>
    <row r="198" spans="1:21" ht="17.25" customHeight="1">
      <c r="A198" s="713"/>
      <c r="B198" s="242">
        <v>43083</v>
      </c>
      <c r="C198" s="309" t="s">
        <v>1143</v>
      </c>
      <c r="D198" s="306" t="s">
        <v>1156</v>
      </c>
      <c r="E198" s="306" t="s">
        <v>1087</v>
      </c>
      <c r="F198" s="227">
        <v>1</v>
      </c>
      <c r="G198" s="195">
        <v>46818</v>
      </c>
      <c r="H198" s="195">
        <f t="shared" si="7"/>
        <v>46818</v>
      </c>
      <c r="I198" s="677"/>
      <c r="J198" s="680"/>
      <c r="K198" s="153"/>
      <c r="L198" s="162"/>
      <c r="M198" s="142"/>
      <c r="N198" s="236"/>
      <c r="O198" s="142"/>
      <c r="P198" s="142"/>
      <c r="Q198" s="313"/>
      <c r="R198" s="251"/>
      <c r="S198" s="143">
        <f t="shared" ref="S198:S202" si="8">Q198*R198</f>
        <v>0</v>
      </c>
      <c r="T198" s="147"/>
    </row>
    <row r="199" spans="1:21" ht="17.25" customHeight="1">
      <c r="A199" s="713"/>
      <c r="B199" s="242">
        <v>43083</v>
      </c>
      <c r="C199" s="309" t="s">
        <v>1144</v>
      </c>
      <c r="D199" s="306" t="s">
        <v>1157</v>
      </c>
      <c r="E199" s="306" t="s">
        <v>1087</v>
      </c>
      <c r="F199" s="227">
        <v>1</v>
      </c>
      <c r="G199" s="195">
        <v>47273</v>
      </c>
      <c r="H199" s="195">
        <f t="shared" si="7"/>
        <v>47273</v>
      </c>
      <c r="I199" s="677"/>
      <c r="J199" s="680"/>
      <c r="K199" s="153"/>
      <c r="L199" s="162"/>
      <c r="M199" s="142"/>
      <c r="N199" s="237"/>
      <c r="O199" s="163"/>
      <c r="P199" s="164"/>
      <c r="Q199" s="313"/>
      <c r="R199" s="251"/>
      <c r="S199" s="143">
        <f t="shared" si="8"/>
        <v>0</v>
      </c>
      <c r="T199" s="147"/>
    </row>
    <row r="200" spans="1:21" ht="17.25" customHeight="1">
      <c r="A200" s="713"/>
      <c r="B200" s="242">
        <v>43083</v>
      </c>
      <c r="C200" s="309" t="s">
        <v>1145</v>
      </c>
      <c r="D200" s="306" t="s">
        <v>1158</v>
      </c>
      <c r="E200" s="306" t="s">
        <v>1087</v>
      </c>
      <c r="F200" s="227">
        <v>1</v>
      </c>
      <c r="G200" s="195">
        <v>80900</v>
      </c>
      <c r="H200" s="195">
        <f t="shared" ref="H200:H230" si="9">F200*G200</f>
        <v>80900</v>
      </c>
      <c r="I200" s="677"/>
      <c r="J200" s="680"/>
      <c r="K200" s="153"/>
      <c r="L200" s="162"/>
      <c r="M200" s="142"/>
      <c r="N200" s="236"/>
      <c r="O200" s="142"/>
      <c r="P200" s="142"/>
      <c r="Q200" s="313"/>
      <c r="R200" s="251"/>
      <c r="S200" s="143">
        <f t="shared" si="8"/>
        <v>0</v>
      </c>
      <c r="T200" s="147"/>
    </row>
    <row r="201" spans="1:21" ht="17.25" customHeight="1">
      <c r="A201" s="713"/>
      <c r="B201" s="242">
        <v>43083</v>
      </c>
      <c r="C201" s="149" t="s">
        <v>107</v>
      </c>
      <c r="D201" s="306" t="s">
        <v>1055</v>
      </c>
      <c r="E201" s="306" t="s">
        <v>995</v>
      </c>
      <c r="F201" s="227">
        <v>30</v>
      </c>
      <c r="G201" s="195">
        <v>13635.55</v>
      </c>
      <c r="H201" s="195">
        <f t="shared" si="9"/>
        <v>409066.5</v>
      </c>
      <c r="I201" s="677"/>
      <c r="J201" s="680"/>
      <c r="K201" s="153"/>
      <c r="L201" s="162"/>
      <c r="M201" s="142"/>
      <c r="N201" s="263"/>
      <c r="O201" s="142"/>
      <c r="P201" s="142"/>
      <c r="Q201" s="313"/>
      <c r="R201" s="143"/>
      <c r="S201" s="143">
        <f t="shared" si="8"/>
        <v>0</v>
      </c>
      <c r="T201" s="147"/>
    </row>
    <row r="202" spans="1:21" ht="17.25" customHeight="1">
      <c r="A202" s="713"/>
      <c r="B202" s="242">
        <v>43083</v>
      </c>
      <c r="C202" s="472">
        <v>20201319</v>
      </c>
      <c r="D202" s="306" t="s">
        <v>1042</v>
      </c>
      <c r="E202" s="306" t="s">
        <v>17</v>
      </c>
      <c r="F202" s="304">
        <v>13440</v>
      </c>
      <c r="G202" s="195">
        <v>54.1</v>
      </c>
      <c r="H202" s="195">
        <f t="shared" si="9"/>
        <v>727104</v>
      </c>
      <c r="I202" s="677"/>
      <c r="J202" s="680"/>
      <c r="K202" s="153"/>
      <c r="L202" s="162"/>
      <c r="M202" s="142"/>
      <c r="N202" s="236"/>
      <c r="O202" s="142"/>
      <c r="P202" s="142"/>
      <c r="Q202" s="313"/>
      <c r="R202" s="143"/>
      <c r="S202" s="143">
        <f t="shared" si="8"/>
        <v>0</v>
      </c>
      <c r="T202" s="147"/>
    </row>
    <row r="203" spans="1:21" ht="17.25" customHeight="1">
      <c r="A203" s="713"/>
      <c r="B203" s="242">
        <v>43083</v>
      </c>
      <c r="C203" s="472">
        <v>20204035</v>
      </c>
      <c r="D203" s="306" t="s">
        <v>1159</v>
      </c>
      <c r="E203" s="306" t="s">
        <v>17</v>
      </c>
      <c r="F203" s="304">
        <v>4440</v>
      </c>
      <c r="G203" s="195">
        <v>44.96</v>
      </c>
      <c r="H203" s="195">
        <f t="shared" si="9"/>
        <v>199622.39999999999</v>
      </c>
      <c r="I203" s="677"/>
      <c r="J203" s="680"/>
      <c r="K203" s="153"/>
      <c r="L203" s="162"/>
      <c r="M203" s="148"/>
      <c r="N203" s="149"/>
      <c r="O203" s="252" t="s">
        <v>474</v>
      </c>
      <c r="P203" s="256"/>
      <c r="Q203" s="314"/>
      <c r="R203" s="257"/>
      <c r="S203" s="257">
        <f>SUM(S6:S202)</f>
        <v>9071778.6999999993</v>
      </c>
      <c r="T203" s="147"/>
    </row>
    <row r="204" spans="1:21" ht="17.25" customHeight="1">
      <c r="A204" s="713"/>
      <c r="B204" s="242">
        <v>43083</v>
      </c>
      <c r="C204" s="472">
        <v>20204034</v>
      </c>
      <c r="D204" s="306" t="s">
        <v>1160</v>
      </c>
      <c r="E204" s="306" t="s">
        <v>17</v>
      </c>
      <c r="F204" s="304">
        <v>10716</v>
      </c>
      <c r="G204" s="195">
        <v>29.25</v>
      </c>
      <c r="H204" s="195">
        <f t="shared" si="9"/>
        <v>313443</v>
      </c>
      <c r="I204" s="677"/>
      <c r="J204" s="680"/>
      <c r="K204" s="153"/>
      <c r="L204" s="170"/>
      <c r="M204" s="166"/>
      <c r="N204" s="167"/>
      <c r="O204" s="166"/>
      <c r="P204" s="166"/>
      <c r="Q204" s="315"/>
      <c r="R204" s="169"/>
      <c r="S204" s="168"/>
      <c r="T204" s="153"/>
    </row>
    <row r="205" spans="1:21" ht="17.25" customHeight="1">
      <c r="A205" s="713"/>
      <c r="B205" s="242">
        <v>43083</v>
      </c>
      <c r="C205" s="309" t="s">
        <v>976</v>
      </c>
      <c r="D205" s="306" t="s">
        <v>986</v>
      </c>
      <c r="E205" s="306" t="s">
        <v>4</v>
      </c>
      <c r="F205" s="227">
        <v>3</v>
      </c>
      <c r="G205" s="195">
        <v>160000</v>
      </c>
      <c r="H205" s="195">
        <f t="shared" si="9"/>
        <v>480000</v>
      </c>
      <c r="I205" s="677"/>
      <c r="J205" s="680"/>
      <c r="K205" s="153"/>
      <c r="L205" s="141"/>
      <c r="M205" s="142"/>
      <c r="N205" s="289" t="s">
        <v>519</v>
      </c>
      <c r="O205" s="163" t="s">
        <v>520</v>
      </c>
      <c r="P205" s="300" t="s">
        <v>4</v>
      </c>
      <c r="Q205" s="313">
        <f t="shared" ref="Q205:Q228" si="10">SUMIF($N$6:$N$202,N205,$Q$6:$Q$202)</f>
        <v>2</v>
      </c>
      <c r="R205" s="143">
        <f>S205/Q205</f>
        <v>125000</v>
      </c>
      <c r="S205" s="195">
        <f t="shared" ref="S205:S228" si="11">SUMIF($N$6:$N$202,N205,$S$6:$S$202)</f>
        <v>250000</v>
      </c>
      <c r="T205" s="195"/>
    </row>
    <row r="206" spans="1:21" ht="17.25" customHeight="1">
      <c r="A206" s="713"/>
      <c r="B206" s="242">
        <v>43083</v>
      </c>
      <c r="C206" s="309" t="s">
        <v>33</v>
      </c>
      <c r="D206" s="306" t="s">
        <v>34</v>
      </c>
      <c r="E206" s="306" t="s">
        <v>146</v>
      </c>
      <c r="F206" s="227">
        <v>36</v>
      </c>
      <c r="G206" s="195">
        <v>51215.57</v>
      </c>
      <c r="H206" s="195">
        <f t="shared" si="9"/>
        <v>1843760.52</v>
      </c>
      <c r="I206" s="677"/>
      <c r="J206" s="680"/>
      <c r="K206" s="153"/>
      <c r="L206" s="141"/>
      <c r="M206" s="142"/>
      <c r="N206" s="289" t="s">
        <v>521</v>
      </c>
      <c r="O206" s="163" t="s">
        <v>522</v>
      </c>
      <c r="P206" s="300" t="s">
        <v>4</v>
      </c>
      <c r="Q206" s="316">
        <f t="shared" si="10"/>
        <v>4</v>
      </c>
      <c r="R206" s="285">
        <f t="shared" ref="R206:R222" si="12">S206/Q206</f>
        <v>118170</v>
      </c>
      <c r="S206" s="286">
        <f t="shared" si="11"/>
        <v>472680</v>
      </c>
      <c r="T206" s="286"/>
    </row>
    <row r="207" spans="1:21" ht="17.25" customHeight="1">
      <c r="A207" s="713"/>
      <c r="B207" s="242">
        <v>43083</v>
      </c>
      <c r="C207" s="309" t="s">
        <v>35</v>
      </c>
      <c r="D207" s="306" t="s">
        <v>1161</v>
      </c>
      <c r="E207" s="306" t="s">
        <v>146</v>
      </c>
      <c r="F207" s="227">
        <v>5</v>
      </c>
      <c r="G207" s="195">
        <v>56000</v>
      </c>
      <c r="H207" s="195">
        <f t="shared" si="9"/>
        <v>280000</v>
      </c>
      <c r="I207" s="677"/>
      <c r="J207" s="680"/>
      <c r="K207" s="153"/>
      <c r="L207" s="141"/>
      <c r="M207" s="142"/>
      <c r="N207" s="289" t="s">
        <v>523</v>
      </c>
      <c r="O207" s="163" t="s">
        <v>524</v>
      </c>
      <c r="P207" s="300" t="s">
        <v>4</v>
      </c>
      <c r="Q207" s="313">
        <f t="shared" si="10"/>
        <v>8</v>
      </c>
      <c r="R207" s="143">
        <f t="shared" si="12"/>
        <v>97110</v>
      </c>
      <c r="S207" s="195">
        <f t="shared" si="11"/>
        <v>776880</v>
      </c>
      <c r="T207" s="195"/>
      <c r="U207" s="188"/>
    </row>
    <row r="208" spans="1:21" ht="17.25" customHeight="1">
      <c r="A208" s="713"/>
      <c r="B208" s="242">
        <v>43083</v>
      </c>
      <c r="C208" s="309" t="s">
        <v>807</v>
      </c>
      <c r="D208" s="306" t="s">
        <v>1045</v>
      </c>
      <c r="E208" s="306" t="s">
        <v>146</v>
      </c>
      <c r="F208" s="329">
        <v>24</v>
      </c>
      <c r="G208" s="195">
        <v>86038.75</v>
      </c>
      <c r="H208" s="195">
        <f t="shared" si="9"/>
        <v>2064930</v>
      </c>
      <c r="I208" s="677"/>
      <c r="J208" s="680"/>
      <c r="K208" s="153"/>
      <c r="L208" s="141"/>
      <c r="M208" s="142"/>
      <c r="N208" s="289" t="s">
        <v>525</v>
      </c>
      <c r="O208" s="163" t="s">
        <v>526</v>
      </c>
      <c r="P208" s="300" t="s">
        <v>4</v>
      </c>
      <c r="Q208" s="313">
        <f t="shared" si="10"/>
        <v>0</v>
      </c>
      <c r="R208" s="143" t="e">
        <f t="shared" si="12"/>
        <v>#DIV/0!</v>
      </c>
      <c r="S208" s="195">
        <f t="shared" si="11"/>
        <v>0</v>
      </c>
      <c r="T208" s="195"/>
    </row>
    <row r="209" spans="1:20" ht="17.25" customHeight="1">
      <c r="A209" s="713"/>
      <c r="B209" s="242">
        <v>43083</v>
      </c>
      <c r="C209" s="309" t="s">
        <v>37</v>
      </c>
      <c r="D209" s="306" t="s">
        <v>1014</v>
      </c>
      <c r="E209" s="306" t="s">
        <v>4</v>
      </c>
      <c r="F209" s="329">
        <v>5</v>
      </c>
      <c r="G209" s="302">
        <v>82363.73</v>
      </c>
      <c r="H209" s="195">
        <f t="shared" si="9"/>
        <v>411818.64999999997</v>
      </c>
      <c r="I209" s="677"/>
      <c r="J209" s="680"/>
      <c r="K209" s="153"/>
      <c r="L209" s="141"/>
      <c r="M209" s="142"/>
      <c r="N209" s="289" t="s">
        <v>380</v>
      </c>
      <c r="O209" s="292" t="s">
        <v>381</v>
      </c>
      <c r="P209" s="300" t="s">
        <v>512</v>
      </c>
      <c r="Q209" s="313">
        <f t="shared" si="10"/>
        <v>3000</v>
      </c>
      <c r="R209" s="143">
        <f t="shared" si="12"/>
        <v>2050</v>
      </c>
      <c r="S209" s="195">
        <f t="shared" si="11"/>
        <v>6150000</v>
      </c>
      <c r="T209" s="195"/>
    </row>
    <row r="210" spans="1:20" ht="17.25" customHeight="1">
      <c r="A210" s="713"/>
      <c r="B210" s="242">
        <v>43083</v>
      </c>
      <c r="C210" s="338" t="s">
        <v>938</v>
      </c>
      <c r="D210" s="298" t="s">
        <v>1046</v>
      </c>
      <c r="E210" s="235" t="s">
        <v>146</v>
      </c>
      <c r="F210" s="329">
        <v>24</v>
      </c>
      <c r="G210" s="302">
        <v>21000</v>
      </c>
      <c r="H210" s="195">
        <f t="shared" si="9"/>
        <v>504000</v>
      </c>
      <c r="I210" s="677"/>
      <c r="J210" s="680"/>
      <c r="K210" s="153"/>
      <c r="L210" s="141"/>
      <c r="M210" s="142"/>
      <c r="N210" s="290" t="s">
        <v>515</v>
      </c>
      <c r="O210" s="283" t="s">
        <v>516</v>
      </c>
      <c r="P210" s="308" t="s">
        <v>4</v>
      </c>
      <c r="Q210" s="313">
        <f t="shared" si="10"/>
        <v>5.6</v>
      </c>
      <c r="R210" s="143">
        <f>S210/Q210</f>
        <v>19904</v>
      </c>
      <c r="S210" s="195">
        <f t="shared" si="11"/>
        <v>111462.39999999999</v>
      </c>
      <c r="T210" s="195"/>
    </row>
    <row r="211" spans="1:20" ht="17.25" customHeight="1">
      <c r="A211" s="713"/>
      <c r="B211" s="242">
        <v>43083</v>
      </c>
      <c r="C211" s="336" t="s">
        <v>1098</v>
      </c>
      <c r="D211" s="306" t="s">
        <v>1103</v>
      </c>
      <c r="E211" s="358" t="s">
        <v>146</v>
      </c>
      <c r="F211" s="329">
        <v>5</v>
      </c>
      <c r="G211" s="302">
        <v>22000</v>
      </c>
      <c r="H211" s="195">
        <f t="shared" si="9"/>
        <v>110000</v>
      </c>
      <c r="I211" s="677"/>
      <c r="J211" s="680"/>
      <c r="K211" s="153"/>
      <c r="L211" s="141"/>
      <c r="M211" s="142"/>
      <c r="N211" s="290" t="s">
        <v>527</v>
      </c>
      <c r="O211" s="283" t="s">
        <v>922</v>
      </c>
      <c r="P211" s="308" t="s">
        <v>4</v>
      </c>
      <c r="Q211" s="316">
        <f t="shared" si="10"/>
        <v>2.7</v>
      </c>
      <c r="R211" s="143">
        <f t="shared" si="12"/>
        <v>37406.851851851847</v>
      </c>
      <c r="S211" s="195">
        <f t="shared" si="11"/>
        <v>100998.5</v>
      </c>
      <c r="T211" s="195"/>
    </row>
    <row r="212" spans="1:20" ht="17.25" customHeight="1">
      <c r="A212" s="713"/>
      <c r="B212" s="242">
        <v>43083</v>
      </c>
      <c r="C212" s="336" t="s">
        <v>142</v>
      </c>
      <c r="D212" s="306" t="s">
        <v>1001</v>
      </c>
      <c r="E212" s="358" t="s">
        <v>4</v>
      </c>
      <c r="F212" s="329">
        <v>36</v>
      </c>
      <c r="G212" s="302">
        <v>17899.990000000002</v>
      </c>
      <c r="H212" s="195">
        <f t="shared" si="9"/>
        <v>644399.64</v>
      </c>
      <c r="I212" s="677"/>
      <c r="J212" s="680"/>
      <c r="K212" s="153"/>
      <c r="L212" s="141"/>
      <c r="M212" s="142"/>
      <c r="N212" s="290" t="s">
        <v>513</v>
      </c>
      <c r="O212" s="283" t="s">
        <v>514</v>
      </c>
      <c r="P212" s="308" t="s">
        <v>4</v>
      </c>
      <c r="Q212" s="313">
        <f t="shared" si="10"/>
        <v>2</v>
      </c>
      <c r="R212" s="143">
        <f t="shared" si="12"/>
        <v>160000</v>
      </c>
      <c r="S212" s="195">
        <f t="shared" si="11"/>
        <v>320000</v>
      </c>
      <c r="T212" s="195"/>
    </row>
    <row r="213" spans="1:20" ht="17.25" customHeight="1">
      <c r="A213" s="713"/>
      <c r="B213" s="242">
        <v>43083</v>
      </c>
      <c r="C213" s="309" t="s">
        <v>765</v>
      </c>
      <c r="D213" s="306" t="s">
        <v>10</v>
      </c>
      <c r="E213" s="358" t="s">
        <v>4</v>
      </c>
      <c r="F213" s="329">
        <v>1</v>
      </c>
      <c r="G213" s="302">
        <v>8428.57</v>
      </c>
      <c r="H213" s="195">
        <f t="shared" si="9"/>
        <v>8428.57</v>
      </c>
      <c r="I213" s="677"/>
      <c r="J213" s="680"/>
      <c r="K213" s="153"/>
      <c r="L213" s="141"/>
      <c r="M213" s="142"/>
      <c r="N213" s="290" t="s">
        <v>529</v>
      </c>
      <c r="O213" s="283" t="s">
        <v>530</v>
      </c>
      <c r="P213" s="308" t="s">
        <v>4</v>
      </c>
      <c r="Q213" s="313">
        <f t="shared" si="10"/>
        <v>0</v>
      </c>
      <c r="R213" s="143" t="e">
        <f t="shared" si="12"/>
        <v>#DIV/0!</v>
      </c>
      <c r="S213" s="195">
        <f t="shared" si="11"/>
        <v>0</v>
      </c>
      <c r="T213" s="195"/>
    </row>
    <row r="214" spans="1:20" ht="17.25" customHeight="1">
      <c r="A214" s="713"/>
      <c r="B214" s="242">
        <v>43083</v>
      </c>
      <c r="C214" s="309" t="s">
        <v>131</v>
      </c>
      <c r="D214" s="306" t="s">
        <v>1105</v>
      </c>
      <c r="E214" s="306" t="s">
        <v>4</v>
      </c>
      <c r="F214" s="227">
        <v>3</v>
      </c>
      <c r="G214" s="195">
        <v>259999.01</v>
      </c>
      <c r="H214" s="195">
        <f t="shared" si="9"/>
        <v>779997.03</v>
      </c>
      <c r="I214" s="677"/>
      <c r="J214" s="680"/>
      <c r="K214" s="153"/>
      <c r="L214" s="141"/>
      <c r="M214" s="142"/>
      <c r="N214" s="290" t="s">
        <v>531</v>
      </c>
      <c r="O214" s="283" t="s">
        <v>532</v>
      </c>
      <c r="P214" s="308" t="s">
        <v>4</v>
      </c>
      <c r="Q214" s="313">
        <f t="shared" si="10"/>
        <v>14.1</v>
      </c>
      <c r="R214" s="143">
        <f t="shared" si="12"/>
        <v>20559.765957446809</v>
      </c>
      <c r="S214" s="195">
        <f t="shared" si="11"/>
        <v>289892.7</v>
      </c>
      <c r="T214" s="195"/>
    </row>
    <row r="215" spans="1:20" ht="17.25" customHeight="1">
      <c r="A215" s="713"/>
      <c r="B215" s="242">
        <v>43083</v>
      </c>
      <c r="C215" s="309" t="s">
        <v>766</v>
      </c>
      <c r="D215" s="306" t="s">
        <v>11</v>
      </c>
      <c r="E215" s="306" t="s">
        <v>29</v>
      </c>
      <c r="F215" s="329">
        <v>5</v>
      </c>
      <c r="G215" s="302">
        <v>51803.25</v>
      </c>
      <c r="H215" s="195">
        <f t="shared" si="9"/>
        <v>259016.25</v>
      </c>
      <c r="I215" s="677"/>
      <c r="J215" s="680"/>
      <c r="K215" s="153"/>
      <c r="L215" s="141"/>
      <c r="M215" s="142"/>
      <c r="N215" s="290" t="s">
        <v>533</v>
      </c>
      <c r="O215" s="283" t="s">
        <v>534</v>
      </c>
      <c r="P215" s="308" t="s">
        <v>4</v>
      </c>
      <c r="Q215" s="313">
        <f t="shared" si="10"/>
        <v>0.9</v>
      </c>
      <c r="R215" s="143">
        <f t="shared" si="12"/>
        <v>28571</v>
      </c>
      <c r="S215" s="195">
        <f t="shared" si="11"/>
        <v>25713.9</v>
      </c>
      <c r="T215" s="195"/>
    </row>
    <row r="216" spans="1:20" ht="17.25" customHeight="1">
      <c r="A216" s="713"/>
      <c r="B216" s="242">
        <v>43083</v>
      </c>
      <c r="C216" s="309" t="s">
        <v>135</v>
      </c>
      <c r="D216" s="306" t="s">
        <v>979</v>
      </c>
      <c r="E216" s="306" t="s">
        <v>29</v>
      </c>
      <c r="F216" s="329">
        <v>3</v>
      </c>
      <c r="G216" s="302">
        <v>270668.19</v>
      </c>
      <c r="H216" s="195">
        <f t="shared" si="9"/>
        <v>812004.57000000007</v>
      </c>
      <c r="I216" s="677"/>
      <c r="J216" s="680"/>
      <c r="K216" s="153"/>
      <c r="L216" s="141"/>
      <c r="M216" s="142"/>
      <c r="N216" s="290" t="s">
        <v>535</v>
      </c>
      <c r="O216" s="283" t="s">
        <v>536</v>
      </c>
      <c r="P216" s="308" t="s">
        <v>4</v>
      </c>
      <c r="Q216" s="313">
        <f t="shared" si="10"/>
        <v>1.8</v>
      </c>
      <c r="R216" s="143">
        <f t="shared" si="12"/>
        <v>25449.111111111109</v>
      </c>
      <c r="S216" s="195">
        <f t="shared" si="11"/>
        <v>45808.4</v>
      </c>
      <c r="T216" s="195"/>
    </row>
    <row r="217" spans="1:20" ht="17.25" customHeight="1">
      <c r="A217" s="713"/>
      <c r="B217" s="242">
        <v>43083</v>
      </c>
      <c r="C217" s="149" t="s">
        <v>1099</v>
      </c>
      <c r="D217" s="306" t="s">
        <v>1107</v>
      </c>
      <c r="E217" s="306" t="s">
        <v>995</v>
      </c>
      <c r="F217" s="329">
        <v>3</v>
      </c>
      <c r="G217" s="302">
        <v>30000</v>
      </c>
      <c r="H217" s="195">
        <f t="shared" si="9"/>
        <v>90000</v>
      </c>
      <c r="I217" s="677"/>
      <c r="J217" s="680"/>
      <c r="K217" s="153"/>
      <c r="L217" s="141"/>
      <c r="M217" s="142"/>
      <c r="N217" s="290" t="s">
        <v>537</v>
      </c>
      <c r="O217" s="283" t="s">
        <v>538</v>
      </c>
      <c r="P217" s="308" t="s">
        <v>4</v>
      </c>
      <c r="Q217" s="313">
        <f t="shared" si="10"/>
        <v>2.5</v>
      </c>
      <c r="R217" s="143">
        <f t="shared" si="12"/>
        <v>23714</v>
      </c>
      <c r="S217" s="195">
        <f t="shared" si="11"/>
        <v>59285</v>
      </c>
      <c r="T217" s="195"/>
    </row>
    <row r="218" spans="1:20" ht="17.25" customHeight="1">
      <c r="A218" s="713"/>
      <c r="B218" s="242">
        <v>43083</v>
      </c>
      <c r="C218" s="309" t="s">
        <v>1100</v>
      </c>
      <c r="D218" s="306" t="s">
        <v>1108</v>
      </c>
      <c r="E218" s="306" t="s">
        <v>995</v>
      </c>
      <c r="F218" s="329">
        <v>5</v>
      </c>
      <c r="G218" s="302">
        <v>19000</v>
      </c>
      <c r="H218" s="195">
        <f t="shared" si="9"/>
        <v>95000</v>
      </c>
      <c r="I218" s="677"/>
      <c r="J218" s="680"/>
      <c r="K218" s="153"/>
      <c r="L218" s="141"/>
      <c r="M218" s="142"/>
      <c r="N218" s="290" t="s">
        <v>539</v>
      </c>
      <c r="O218" s="283" t="s">
        <v>540</v>
      </c>
      <c r="P218" s="308" t="s">
        <v>4</v>
      </c>
      <c r="Q218" s="313">
        <f t="shared" si="10"/>
        <v>1.1000000000000001</v>
      </c>
      <c r="R218" s="143">
        <f t="shared" si="12"/>
        <v>15714</v>
      </c>
      <c r="S218" s="195">
        <f t="shared" si="11"/>
        <v>17285.400000000001</v>
      </c>
      <c r="T218" s="195"/>
    </row>
    <row r="219" spans="1:20" ht="17.25" customHeight="1">
      <c r="A219" s="713"/>
      <c r="B219" s="242">
        <v>43083</v>
      </c>
      <c r="C219" s="309" t="s">
        <v>1102</v>
      </c>
      <c r="D219" s="306" t="s">
        <v>1120</v>
      </c>
      <c r="E219" s="306" t="s">
        <v>995</v>
      </c>
      <c r="F219" s="331">
        <v>5</v>
      </c>
      <c r="G219" s="302">
        <v>24000</v>
      </c>
      <c r="H219" s="195">
        <f t="shared" si="9"/>
        <v>120000</v>
      </c>
      <c r="I219" s="677"/>
      <c r="J219" s="680"/>
      <c r="K219" s="153"/>
      <c r="L219" s="141"/>
      <c r="M219" s="142"/>
      <c r="N219" s="290" t="s">
        <v>541</v>
      </c>
      <c r="O219" s="283" t="s">
        <v>542</v>
      </c>
      <c r="P219" s="308" t="s">
        <v>4</v>
      </c>
      <c r="Q219" s="313">
        <f t="shared" si="10"/>
        <v>1.4</v>
      </c>
      <c r="R219" s="143">
        <f t="shared" si="12"/>
        <v>26571.000000000004</v>
      </c>
      <c r="S219" s="195">
        <f t="shared" si="11"/>
        <v>37199.4</v>
      </c>
      <c r="T219" s="195"/>
    </row>
    <row r="220" spans="1:20" ht="17.25" customHeight="1">
      <c r="A220" s="713"/>
      <c r="B220" s="242">
        <v>43083</v>
      </c>
      <c r="C220" s="309" t="s">
        <v>79</v>
      </c>
      <c r="D220" s="306" t="s">
        <v>3</v>
      </c>
      <c r="E220" s="306" t="s">
        <v>29</v>
      </c>
      <c r="F220" s="227">
        <v>3</v>
      </c>
      <c r="G220" s="195">
        <v>308400</v>
      </c>
      <c r="H220" s="195">
        <f t="shared" si="9"/>
        <v>925200</v>
      </c>
      <c r="I220" s="677"/>
      <c r="J220" s="680"/>
      <c r="K220" s="153"/>
      <c r="L220" s="141"/>
      <c r="M220" s="142"/>
      <c r="N220" s="290" t="s">
        <v>543</v>
      </c>
      <c r="O220" s="283" t="s">
        <v>544</v>
      </c>
      <c r="P220" s="308" t="s">
        <v>99</v>
      </c>
      <c r="Q220" s="313">
        <f t="shared" si="10"/>
        <v>0</v>
      </c>
      <c r="R220" s="143" t="e">
        <f t="shared" si="12"/>
        <v>#DIV/0!</v>
      </c>
      <c r="S220" s="195">
        <f t="shared" si="11"/>
        <v>0</v>
      </c>
      <c r="T220" s="195"/>
    </row>
    <row r="221" spans="1:20" ht="17.25" customHeight="1">
      <c r="A221" s="713"/>
      <c r="B221" s="242">
        <v>43083</v>
      </c>
      <c r="C221" s="309" t="s">
        <v>82</v>
      </c>
      <c r="D221" s="306" t="s">
        <v>1162</v>
      </c>
      <c r="E221" s="306" t="s">
        <v>29</v>
      </c>
      <c r="F221" s="227">
        <v>10</v>
      </c>
      <c r="G221" s="195">
        <v>94876.08</v>
      </c>
      <c r="H221" s="195">
        <f t="shared" si="9"/>
        <v>948760.8</v>
      </c>
      <c r="I221" s="677"/>
      <c r="J221" s="680"/>
      <c r="K221" s="153"/>
      <c r="L221" s="141"/>
      <c r="M221" s="142"/>
      <c r="N221" s="290" t="s">
        <v>545</v>
      </c>
      <c r="O221" s="283" t="s">
        <v>546</v>
      </c>
      <c r="P221" s="308" t="s">
        <v>4</v>
      </c>
      <c r="Q221" s="313">
        <f t="shared" si="10"/>
        <v>1.8</v>
      </c>
      <c r="R221" s="143">
        <f t="shared" si="12"/>
        <v>45238.000000000007</v>
      </c>
      <c r="S221" s="195">
        <f t="shared" si="11"/>
        <v>81428.400000000009</v>
      </c>
      <c r="T221" s="195"/>
    </row>
    <row r="222" spans="1:20" ht="17.25" customHeight="1">
      <c r="A222" s="713"/>
      <c r="B222" s="242">
        <v>43083</v>
      </c>
      <c r="C222" s="309" t="s">
        <v>83</v>
      </c>
      <c r="D222" s="306" t="s">
        <v>84</v>
      </c>
      <c r="E222" s="306" t="s">
        <v>29</v>
      </c>
      <c r="F222" s="227">
        <v>5</v>
      </c>
      <c r="G222" s="195">
        <v>93621.78</v>
      </c>
      <c r="H222" s="195">
        <f t="shared" si="9"/>
        <v>468108.9</v>
      </c>
      <c r="I222" s="677"/>
      <c r="J222" s="680"/>
      <c r="K222" s="153"/>
      <c r="L222" s="141"/>
      <c r="M222" s="142"/>
      <c r="N222" s="290" t="s">
        <v>669</v>
      </c>
      <c r="O222" s="283" t="s">
        <v>547</v>
      </c>
      <c r="P222" s="308" t="s">
        <v>4</v>
      </c>
      <c r="Q222" s="313">
        <f t="shared" si="10"/>
        <v>1.1000000000000001</v>
      </c>
      <c r="R222" s="143">
        <f t="shared" si="12"/>
        <v>26666</v>
      </c>
      <c r="S222" s="195">
        <f t="shared" si="11"/>
        <v>29332.600000000002</v>
      </c>
      <c r="T222" s="195"/>
    </row>
    <row r="223" spans="1:20" ht="17.25" customHeight="1">
      <c r="A223" s="713"/>
      <c r="B223" s="242">
        <v>43083</v>
      </c>
      <c r="C223" s="309" t="s">
        <v>85</v>
      </c>
      <c r="D223" s="361" t="s">
        <v>86</v>
      </c>
      <c r="E223" s="361" t="s">
        <v>29</v>
      </c>
      <c r="F223" s="227">
        <v>1</v>
      </c>
      <c r="G223" s="195">
        <v>100000</v>
      </c>
      <c r="H223" s="195">
        <f t="shared" si="9"/>
        <v>100000</v>
      </c>
      <c r="I223" s="677"/>
      <c r="J223" s="680"/>
      <c r="K223" s="153"/>
      <c r="L223" s="141"/>
      <c r="M223" s="142"/>
      <c r="N223" s="290" t="s">
        <v>760</v>
      </c>
      <c r="O223" s="283" t="s">
        <v>761</v>
      </c>
      <c r="P223" s="308" t="s">
        <v>4</v>
      </c>
      <c r="Q223" s="313">
        <f t="shared" si="10"/>
        <v>0</v>
      </c>
      <c r="R223" s="143" t="e">
        <f t="shared" ref="R223:R228" si="13">S223/Q223</f>
        <v>#DIV/0!</v>
      </c>
      <c r="S223" s="195">
        <f t="shared" si="11"/>
        <v>0</v>
      </c>
      <c r="T223" s="195"/>
    </row>
    <row r="224" spans="1:20" ht="17.25" customHeight="1">
      <c r="A224" s="713"/>
      <c r="B224" s="242">
        <v>43083</v>
      </c>
      <c r="C224" s="309" t="s">
        <v>1007</v>
      </c>
      <c r="D224" s="306" t="s">
        <v>1008</v>
      </c>
      <c r="E224" s="306" t="s">
        <v>29</v>
      </c>
      <c r="F224" s="227">
        <v>1</v>
      </c>
      <c r="G224" s="195">
        <v>100000</v>
      </c>
      <c r="H224" s="195">
        <f t="shared" si="9"/>
        <v>100000</v>
      </c>
      <c r="I224" s="677"/>
      <c r="J224" s="680"/>
      <c r="K224" s="153"/>
      <c r="L224" s="162"/>
      <c r="M224" s="148"/>
      <c r="N224" s="288" t="s">
        <v>825</v>
      </c>
      <c r="O224" s="265" t="s">
        <v>826</v>
      </c>
      <c r="P224" s="265" t="s">
        <v>4</v>
      </c>
      <c r="Q224" s="313">
        <f t="shared" si="10"/>
        <v>0</v>
      </c>
      <c r="R224" s="143">
        <v>0</v>
      </c>
      <c r="S224" s="195">
        <f t="shared" si="11"/>
        <v>0</v>
      </c>
      <c r="T224" s="147"/>
    </row>
    <row r="225" spans="1:20" ht="17.25" customHeight="1">
      <c r="A225" s="713"/>
      <c r="B225" s="242">
        <v>43083</v>
      </c>
      <c r="C225" s="309" t="s">
        <v>91</v>
      </c>
      <c r="D225" s="306" t="s">
        <v>92</v>
      </c>
      <c r="E225" s="306" t="s">
        <v>29</v>
      </c>
      <c r="F225" s="227">
        <v>1</v>
      </c>
      <c r="G225" s="195">
        <v>280000</v>
      </c>
      <c r="H225" s="195">
        <f t="shared" si="9"/>
        <v>280000</v>
      </c>
      <c r="I225" s="677"/>
      <c r="J225" s="680"/>
      <c r="K225" s="153"/>
      <c r="L225" s="141"/>
      <c r="M225" s="142"/>
      <c r="N225" s="290" t="s">
        <v>674</v>
      </c>
      <c r="O225" s="283" t="s">
        <v>601</v>
      </c>
      <c r="P225" s="308" t="s">
        <v>76</v>
      </c>
      <c r="Q225" s="313">
        <f t="shared" si="10"/>
        <v>36</v>
      </c>
      <c r="R225" s="143">
        <f t="shared" si="13"/>
        <v>4863.5</v>
      </c>
      <c r="S225" s="195">
        <f t="shared" si="11"/>
        <v>175086</v>
      </c>
      <c r="T225" s="195"/>
    </row>
    <row r="226" spans="1:20" ht="17.25" customHeight="1">
      <c r="A226" s="713"/>
      <c r="B226" s="242">
        <v>43083</v>
      </c>
      <c r="C226" s="334" t="s">
        <v>93</v>
      </c>
      <c r="D226" s="306" t="s">
        <v>1163</v>
      </c>
      <c r="E226" s="306" t="s">
        <v>29</v>
      </c>
      <c r="F226" s="365">
        <v>3</v>
      </c>
      <c r="G226" s="195">
        <v>172367.72</v>
      </c>
      <c r="H226" s="195">
        <f t="shared" si="9"/>
        <v>517103.16000000003</v>
      </c>
      <c r="I226" s="677"/>
      <c r="J226" s="680"/>
      <c r="K226" s="153"/>
      <c r="L226" s="141"/>
      <c r="M226" s="142"/>
      <c r="N226" s="290" t="s">
        <v>675</v>
      </c>
      <c r="O226" s="283" t="s">
        <v>613</v>
      </c>
      <c r="P226" s="308" t="s">
        <v>76</v>
      </c>
      <c r="Q226" s="313">
        <f t="shared" si="10"/>
        <v>24</v>
      </c>
      <c r="R226" s="143">
        <f t="shared" si="13"/>
        <v>5363.583333333333</v>
      </c>
      <c r="S226" s="195">
        <f t="shared" si="11"/>
        <v>128726</v>
      </c>
      <c r="T226" s="195"/>
    </row>
    <row r="227" spans="1:20" ht="17.25" customHeight="1">
      <c r="A227" s="713"/>
      <c r="B227" s="242">
        <v>43083</v>
      </c>
      <c r="C227" s="157" t="s">
        <v>64</v>
      </c>
      <c r="D227" s="235" t="s">
        <v>6</v>
      </c>
      <c r="E227" s="235" t="s">
        <v>29</v>
      </c>
      <c r="F227" s="227">
        <v>25</v>
      </c>
      <c r="G227" s="195">
        <v>85000</v>
      </c>
      <c r="H227" s="195">
        <f t="shared" si="9"/>
        <v>2125000</v>
      </c>
      <c r="I227" s="677"/>
      <c r="J227" s="680"/>
      <c r="K227" s="153"/>
      <c r="L227" s="141"/>
      <c r="M227" s="142"/>
      <c r="N227" s="291" t="s">
        <v>673</v>
      </c>
      <c r="O227" s="293" t="s">
        <v>671</v>
      </c>
      <c r="P227" s="307" t="s">
        <v>300</v>
      </c>
      <c r="Q227" s="313">
        <f t="shared" si="10"/>
        <v>0</v>
      </c>
      <c r="R227" s="143">
        <v>0</v>
      </c>
      <c r="S227" s="195">
        <f t="shared" si="11"/>
        <v>0</v>
      </c>
      <c r="T227" s="195"/>
    </row>
    <row r="228" spans="1:20" ht="17.25" customHeight="1">
      <c r="A228" s="713"/>
      <c r="B228" s="242">
        <v>43083</v>
      </c>
      <c r="C228" s="334" t="s">
        <v>95</v>
      </c>
      <c r="D228" s="235" t="s">
        <v>1125</v>
      </c>
      <c r="E228" s="235" t="s">
        <v>29</v>
      </c>
      <c r="F228" s="227">
        <v>12</v>
      </c>
      <c r="G228" s="195">
        <v>136564.31</v>
      </c>
      <c r="H228" s="195">
        <f t="shared" si="9"/>
        <v>1638771.72</v>
      </c>
      <c r="I228" s="677"/>
      <c r="J228" s="680"/>
      <c r="K228" s="153"/>
      <c r="L228" s="141"/>
      <c r="M228" s="142"/>
      <c r="N228" s="291" t="s">
        <v>678</v>
      </c>
      <c r="O228" s="293" t="s">
        <v>677</v>
      </c>
      <c r="P228" s="307" t="s">
        <v>603</v>
      </c>
      <c r="Q228" s="313">
        <f t="shared" si="10"/>
        <v>0</v>
      </c>
      <c r="R228" s="143" t="e">
        <f t="shared" si="13"/>
        <v>#DIV/0!</v>
      </c>
      <c r="S228" s="195">
        <f t="shared" si="11"/>
        <v>0</v>
      </c>
      <c r="T228" s="195"/>
    </row>
    <row r="229" spans="1:20" ht="17.25" customHeight="1">
      <c r="A229" s="713"/>
      <c r="B229" s="242">
        <v>43083</v>
      </c>
      <c r="C229" s="366" t="s">
        <v>882</v>
      </c>
      <c r="D229" s="367" t="s">
        <v>1164</v>
      </c>
      <c r="E229" s="368" t="s">
        <v>115</v>
      </c>
      <c r="F229" s="227">
        <v>2</v>
      </c>
      <c r="G229" s="195">
        <v>195000</v>
      </c>
      <c r="H229" s="195">
        <f t="shared" si="9"/>
        <v>390000</v>
      </c>
      <c r="I229" s="677"/>
      <c r="J229" s="680"/>
      <c r="K229" s="153"/>
      <c r="L229" s="141"/>
      <c r="M229" s="142"/>
      <c r="N229" s="150"/>
      <c r="O229" s="253" t="s">
        <v>474</v>
      </c>
      <c r="P229" s="254"/>
      <c r="Q229" s="317"/>
      <c r="R229" s="255"/>
      <c r="S229" s="248">
        <f>SUM(S204:S228)</f>
        <v>9071778.7000000011</v>
      </c>
      <c r="T229" s="152"/>
    </row>
    <row r="230" spans="1:20" ht="17.25" customHeight="1">
      <c r="A230" s="713"/>
      <c r="B230" s="242">
        <v>43083</v>
      </c>
      <c r="C230" s="369" t="s">
        <v>100</v>
      </c>
      <c r="D230" s="370" t="s">
        <v>101</v>
      </c>
      <c r="E230" s="371" t="s">
        <v>29</v>
      </c>
      <c r="F230" s="227">
        <v>3</v>
      </c>
      <c r="G230" s="195">
        <v>145131.31</v>
      </c>
      <c r="H230" s="195">
        <f t="shared" si="9"/>
        <v>435393.93</v>
      </c>
      <c r="I230" s="677"/>
      <c r="J230" s="680"/>
      <c r="K230" s="153"/>
      <c r="L230" s="165"/>
      <c r="M230" s="166"/>
      <c r="N230" s="167"/>
      <c r="O230" s="166"/>
      <c r="P230" s="166"/>
      <c r="Q230" s="315"/>
      <c r="R230" s="169"/>
      <c r="S230" s="168"/>
      <c r="T230" s="153"/>
    </row>
    <row r="231" spans="1:20" ht="17.25" customHeight="1">
      <c r="A231" s="713"/>
      <c r="B231" s="242">
        <v>43083</v>
      </c>
      <c r="C231" s="334" t="s">
        <v>104</v>
      </c>
      <c r="D231" s="235" t="s">
        <v>7</v>
      </c>
      <c r="E231" s="235" t="s">
        <v>29</v>
      </c>
      <c r="F231" s="227">
        <v>2</v>
      </c>
      <c r="G231" s="195">
        <v>31102.34</v>
      </c>
      <c r="H231" s="195">
        <f t="shared" ref="H231:H302" si="14">F231*G231</f>
        <v>62204.68</v>
      </c>
      <c r="I231" s="677"/>
      <c r="J231" s="680"/>
      <c r="K231" s="153"/>
      <c r="L231" s="165"/>
      <c r="M231" s="166"/>
      <c r="N231" s="167"/>
      <c r="O231" s="166"/>
      <c r="P231" s="166"/>
      <c r="Q231" s="315"/>
      <c r="R231" s="169"/>
      <c r="S231" s="168"/>
      <c r="T231" s="153"/>
    </row>
    <row r="232" spans="1:20" ht="17.25" customHeight="1">
      <c r="A232" s="714"/>
      <c r="B232" s="242">
        <v>43083</v>
      </c>
      <c r="C232" s="334" t="s">
        <v>569</v>
      </c>
      <c r="D232" s="235" t="s">
        <v>1165</v>
      </c>
      <c r="E232" s="235" t="s">
        <v>28</v>
      </c>
      <c r="F232" s="227">
        <v>20</v>
      </c>
      <c r="G232" s="195">
        <v>2000</v>
      </c>
      <c r="H232" s="195">
        <f t="shared" si="14"/>
        <v>40000</v>
      </c>
      <c r="I232" s="678"/>
      <c r="J232" s="681"/>
      <c r="K232" s="153"/>
      <c r="L232" s="165"/>
      <c r="M232" s="166"/>
      <c r="N232" s="167"/>
      <c r="O232" s="166"/>
      <c r="P232" s="166"/>
      <c r="Q232" s="315"/>
      <c r="R232" s="169"/>
      <c r="S232" s="168"/>
      <c r="T232" s="153"/>
    </row>
    <row r="233" spans="1:20" ht="17.25" customHeight="1">
      <c r="A233" s="715" t="s">
        <v>1166</v>
      </c>
      <c r="B233" s="242">
        <v>43082</v>
      </c>
      <c r="C233" s="463">
        <v>30608001</v>
      </c>
      <c r="D233" s="235" t="s">
        <v>184</v>
      </c>
      <c r="E233" s="235" t="s">
        <v>29</v>
      </c>
      <c r="F233" s="227">
        <v>4</v>
      </c>
      <c r="G233" s="195">
        <v>62392.35</v>
      </c>
      <c r="H233" s="195">
        <f t="shared" si="14"/>
        <v>249569.4</v>
      </c>
      <c r="I233" s="676">
        <f>SUM(H233:H234)</f>
        <v>769566.58</v>
      </c>
      <c r="J233" s="679" t="s">
        <v>1006</v>
      </c>
      <c r="K233" s="153"/>
      <c r="L233" s="165"/>
      <c r="M233" s="166"/>
      <c r="N233" s="167"/>
      <c r="O233" s="166"/>
      <c r="P233" s="166"/>
      <c r="Q233" s="315"/>
      <c r="R233" s="169"/>
      <c r="S233" s="168"/>
      <c r="T233" s="153"/>
    </row>
    <row r="234" spans="1:20" ht="17.25" customHeight="1">
      <c r="A234" s="717"/>
      <c r="B234" s="242">
        <v>43082</v>
      </c>
      <c r="C234" s="334" t="s">
        <v>131</v>
      </c>
      <c r="D234" s="235" t="s">
        <v>1105</v>
      </c>
      <c r="E234" s="235" t="s">
        <v>29</v>
      </c>
      <c r="F234" s="227">
        <v>2</v>
      </c>
      <c r="G234" s="195">
        <v>259998.59</v>
      </c>
      <c r="H234" s="195">
        <f t="shared" si="14"/>
        <v>519997.18</v>
      </c>
      <c r="I234" s="678"/>
      <c r="J234" s="681"/>
      <c r="K234" s="153"/>
      <c r="L234" s="165"/>
      <c r="M234" s="166"/>
      <c r="N234" s="167"/>
      <c r="O234" s="166"/>
      <c r="P234" s="166"/>
      <c r="Q234" s="315"/>
      <c r="R234" s="169"/>
      <c r="S234" s="168"/>
      <c r="T234" s="153"/>
    </row>
    <row r="235" spans="1:20" ht="17.25" customHeight="1">
      <c r="A235" s="465" t="s">
        <v>1167</v>
      </c>
      <c r="B235" s="242">
        <v>43082</v>
      </c>
      <c r="C235" s="334" t="s">
        <v>823</v>
      </c>
      <c r="D235" s="235" t="s">
        <v>1168</v>
      </c>
      <c r="E235" s="328" t="s">
        <v>1057</v>
      </c>
      <c r="F235" s="227">
        <v>2</v>
      </c>
      <c r="G235" s="195">
        <v>100000</v>
      </c>
      <c r="H235" s="195">
        <f t="shared" si="14"/>
        <v>200000</v>
      </c>
      <c r="I235" s="466">
        <f>SUM(H235)</f>
        <v>200000</v>
      </c>
      <c r="J235" s="467" t="s">
        <v>1006</v>
      </c>
      <c r="K235" s="153"/>
      <c r="L235" s="165"/>
      <c r="M235" s="166"/>
      <c r="N235" s="167"/>
      <c r="O235" s="166"/>
      <c r="P235" s="166"/>
      <c r="Q235" s="315"/>
      <c r="R235" s="169"/>
      <c r="S235" s="168"/>
      <c r="T235" s="153"/>
    </row>
    <row r="236" spans="1:20" ht="17.25" customHeight="1">
      <c r="A236" s="715" t="s">
        <v>1169</v>
      </c>
      <c r="B236" s="242">
        <v>43083</v>
      </c>
      <c r="C236" s="298" t="s">
        <v>250</v>
      </c>
      <c r="D236" s="372" t="s">
        <v>1077</v>
      </c>
      <c r="E236" s="372" t="s">
        <v>28</v>
      </c>
      <c r="F236" s="227">
        <v>300</v>
      </c>
      <c r="G236" s="195">
        <v>1352.95</v>
      </c>
      <c r="H236" s="195">
        <f t="shared" si="14"/>
        <v>405885</v>
      </c>
      <c r="I236" s="721">
        <f>SUM(H236:H273)</f>
        <v>7961764.6000000006</v>
      </c>
      <c r="J236" s="679" t="s">
        <v>1006</v>
      </c>
      <c r="K236" s="153"/>
      <c r="L236" s="165"/>
      <c r="M236" s="166"/>
      <c r="N236" s="167"/>
      <c r="O236" s="166"/>
      <c r="P236" s="166"/>
      <c r="Q236" s="315"/>
      <c r="R236" s="169"/>
      <c r="S236" s="168"/>
      <c r="T236" s="153"/>
    </row>
    <row r="237" spans="1:20" ht="17.25" customHeight="1">
      <c r="A237" s="716"/>
      <c r="B237" s="242">
        <v>43083</v>
      </c>
      <c r="C237" s="298" t="s">
        <v>252</v>
      </c>
      <c r="D237" s="372" t="s">
        <v>1170</v>
      </c>
      <c r="E237" s="372" t="s">
        <v>28</v>
      </c>
      <c r="F237" s="227">
        <v>300</v>
      </c>
      <c r="G237" s="195">
        <v>1120</v>
      </c>
      <c r="H237" s="195">
        <f t="shared" si="14"/>
        <v>336000</v>
      </c>
      <c r="I237" s="722"/>
      <c r="J237" s="680"/>
      <c r="K237" s="153"/>
      <c r="L237" s="165"/>
      <c r="M237" s="166"/>
      <c r="N237" s="167"/>
      <c r="O237" s="166"/>
      <c r="P237" s="166"/>
      <c r="Q237" s="315"/>
      <c r="R237" s="169"/>
      <c r="S237" s="168"/>
      <c r="T237" s="153"/>
    </row>
    <row r="238" spans="1:20" ht="17.25" customHeight="1">
      <c r="A238" s="716"/>
      <c r="B238" s="242">
        <v>43083</v>
      </c>
      <c r="C238" s="298" t="s">
        <v>1060</v>
      </c>
      <c r="D238" s="372" t="s">
        <v>982</v>
      </c>
      <c r="E238" s="372" t="s">
        <v>28</v>
      </c>
      <c r="F238" s="373">
        <v>50</v>
      </c>
      <c r="G238" s="195">
        <v>863</v>
      </c>
      <c r="H238" s="195">
        <f t="shared" si="14"/>
        <v>43150</v>
      </c>
      <c r="I238" s="722"/>
      <c r="J238" s="680"/>
      <c r="K238" s="153"/>
      <c r="L238" s="165"/>
      <c r="M238" s="166"/>
      <c r="N238" s="167"/>
      <c r="O238" s="166"/>
      <c r="P238" s="166"/>
      <c r="Q238" s="315"/>
      <c r="R238" s="169"/>
      <c r="S238" s="168"/>
      <c r="T238" s="153"/>
    </row>
    <row r="239" spans="1:20" ht="17.25" customHeight="1">
      <c r="A239" s="716"/>
      <c r="B239" s="242">
        <v>43083</v>
      </c>
      <c r="C239" s="149" t="s">
        <v>259</v>
      </c>
      <c r="D239" s="265" t="s">
        <v>1171</v>
      </c>
      <c r="E239" s="158" t="s">
        <v>28</v>
      </c>
      <c r="F239" s="227">
        <v>100</v>
      </c>
      <c r="G239" s="195">
        <v>2100</v>
      </c>
      <c r="H239" s="195">
        <f t="shared" si="14"/>
        <v>210000</v>
      </c>
      <c r="I239" s="722"/>
      <c r="J239" s="680"/>
      <c r="K239" s="153"/>
      <c r="L239" s="165"/>
      <c r="M239" s="166"/>
      <c r="N239" s="167"/>
      <c r="O239" s="166"/>
      <c r="P239" s="166"/>
      <c r="Q239" s="315"/>
      <c r="R239" s="169"/>
      <c r="S239" s="168"/>
      <c r="T239" s="153"/>
    </row>
    <row r="240" spans="1:20" ht="17.25" customHeight="1">
      <c r="A240" s="716"/>
      <c r="B240" s="242">
        <v>43083</v>
      </c>
      <c r="C240" s="334" t="s">
        <v>261</v>
      </c>
      <c r="D240" s="235" t="s">
        <v>1172</v>
      </c>
      <c r="E240" s="328" t="s">
        <v>28</v>
      </c>
      <c r="F240" s="227">
        <v>100</v>
      </c>
      <c r="G240" s="195">
        <v>300</v>
      </c>
      <c r="H240" s="195">
        <f t="shared" si="14"/>
        <v>30000</v>
      </c>
      <c r="I240" s="722"/>
      <c r="J240" s="680"/>
      <c r="K240" s="153"/>
      <c r="L240" s="165"/>
      <c r="M240" s="166"/>
      <c r="N240" s="167"/>
      <c r="O240" s="166"/>
      <c r="P240" s="166"/>
      <c r="Q240" s="315"/>
      <c r="R240" s="169"/>
      <c r="S240" s="168"/>
      <c r="T240" s="153"/>
    </row>
    <row r="241" spans="1:20" ht="17.25" customHeight="1">
      <c r="A241" s="716"/>
      <c r="B241" s="242">
        <v>43083</v>
      </c>
      <c r="C241" s="334" t="s">
        <v>263</v>
      </c>
      <c r="D241" s="235" t="s">
        <v>1062</v>
      </c>
      <c r="E241" s="328" t="s">
        <v>115</v>
      </c>
      <c r="F241" s="227">
        <v>3</v>
      </c>
      <c r="G241" s="195">
        <v>6627.9</v>
      </c>
      <c r="H241" s="195">
        <f t="shared" si="14"/>
        <v>19883.699999999997</v>
      </c>
      <c r="I241" s="722"/>
      <c r="J241" s="680"/>
      <c r="K241" s="153"/>
      <c r="L241" s="165"/>
      <c r="M241" s="166"/>
      <c r="N241" s="167"/>
      <c r="O241" s="166"/>
      <c r="P241" s="166"/>
      <c r="Q241" s="315"/>
      <c r="R241" s="169"/>
      <c r="S241" s="168"/>
      <c r="T241" s="153"/>
    </row>
    <row r="242" spans="1:20" ht="17.25" customHeight="1">
      <c r="A242" s="716"/>
      <c r="B242" s="242">
        <v>43083</v>
      </c>
      <c r="C242" s="334" t="s">
        <v>254</v>
      </c>
      <c r="D242" s="235" t="s">
        <v>255</v>
      </c>
      <c r="E242" s="328" t="s">
        <v>4</v>
      </c>
      <c r="F242" s="227">
        <v>1</v>
      </c>
      <c r="G242" s="195">
        <v>36000</v>
      </c>
      <c r="H242" s="195">
        <f t="shared" si="14"/>
        <v>36000</v>
      </c>
      <c r="I242" s="722"/>
      <c r="J242" s="680"/>
      <c r="K242" s="153"/>
      <c r="L242" s="165"/>
      <c r="M242" s="166"/>
      <c r="N242" s="167"/>
      <c r="O242" s="166"/>
      <c r="P242" s="166"/>
      <c r="Q242" s="315"/>
      <c r="R242" s="169"/>
      <c r="S242" s="168"/>
      <c r="T242" s="153"/>
    </row>
    <row r="243" spans="1:20" ht="17.25" customHeight="1">
      <c r="A243" s="716"/>
      <c r="B243" s="242">
        <v>43083</v>
      </c>
      <c r="C243" s="334" t="s">
        <v>264</v>
      </c>
      <c r="D243" s="235" t="s">
        <v>1003</v>
      </c>
      <c r="E243" s="328" t="s">
        <v>28</v>
      </c>
      <c r="F243" s="227">
        <v>800</v>
      </c>
      <c r="G243" s="195">
        <v>200</v>
      </c>
      <c r="H243" s="195">
        <f t="shared" si="14"/>
        <v>160000</v>
      </c>
      <c r="I243" s="722"/>
      <c r="J243" s="680"/>
      <c r="K243" s="153"/>
      <c r="L243" s="165"/>
      <c r="M243" s="166"/>
      <c r="N243" s="171"/>
      <c r="O243" s="166"/>
      <c r="P243" s="166"/>
      <c r="Q243" s="315"/>
      <c r="R243" s="169"/>
      <c r="S243" s="168"/>
      <c r="T243" s="153"/>
    </row>
    <row r="244" spans="1:20" ht="17.25" customHeight="1">
      <c r="A244" s="716"/>
      <c r="B244" s="242">
        <v>43083</v>
      </c>
      <c r="C244" s="334" t="s">
        <v>276</v>
      </c>
      <c r="D244" s="328" t="s">
        <v>1064</v>
      </c>
      <c r="E244" s="328" t="s">
        <v>146</v>
      </c>
      <c r="F244" s="227">
        <v>1</v>
      </c>
      <c r="G244" s="195">
        <v>12001.84</v>
      </c>
      <c r="H244" s="195">
        <f t="shared" si="14"/>
        <v>12001.84</v>
      </c>
      <c r="I244" s="722"/>
      <c r="J244" s="680"/>
      <c r="K244" s="153"/>
      <c r="L244" s="165"/>
      <c r="M244" s="166"/>
      <c r="N244" s="172"/>
      <c r="O244" s="166"/>
      <c r="P244" s="166"/>
      <c r="Q244" s="315"/>
      <c r="R244" s="169"/>
      <c r="S244" s="168"/>
      <c r="T244" s="153"/>
    </row>
    <row r="245" spans="1:20" ht="17.25" customHeight="1">
      <c r="A245" s="716"/>
      <c r="B245" s="242">
        <v>43083</v>
      </c>
      <c r="C245" s="334" t="s">
        <v>278</v>
      </c>
      <c r="D245" s="328" t="s">
        <v>1173</v>
      </c>
      <c r="E245" s="328" t="s">
        <v>146</v>
      </c>
      <c r="F245" s="227">
        <v>1</v>
      </c>
      <c r="G245" s="195">
        <v>12000</v>
      </c>
      <c r="H245" s="195">
        <f t="shared" si="14"/>
        <v>12000</v>
      </c>
      <c r="I245" s="722"/>
      <c r="J245" s="680"/>
      <c r="K245" s="153"/>
      <c r="L245" s="165"/>
      <c r="M245" s="166"/>
      <c r="N245" s="167"/>
      <c r="O245" s="166"/>
      <c r="P245" s="166"/>
      <c r="Q245" s="315"/>
      <c r="R245" s="169"/>
      <c r="S245" s="168"/>
      <c r="T245" s="153"/>
    </row>
    <row r="246" spans="1:20" ht="17.25" customHeight="1">
      <c r="A246" s="716"/>
      <c r="B246" s="242">
        <v>43083</v>
      </c>
      <c r="C246" s="334" t="s">
        <v>935</v>
      </c>
      <c r="D246" s="306" t="s">
        <v>1131</v>
      </c>
      <c r="E246" s="358" t="s">
        <v>4</v>
      </c>
      <c r="F246" s="227">
        <v>1</v>
      </c>
      <c r="G246" s="195">
        <v>82000</v>
      </c>
      <c r="H246" s="195">
        <f t="shared" si="14"/>
        <v>82000</v>
      </c>
      <c r="I246" s="722"/>
      <c r="J246" s="680"/>
      <c r="K246" s="153"/>
      <c r="L246" s="165"/>
      <c r="M246" s="166"/>
      <c r="N246" s="167"/>
      <c r="O246" s="166"/>
      <c r="P246" s="166"/>
      <c r="Q246" s="315"/>
      <c r="R246" s="169"/>
      <c r="S246" s="168"/>
      <c r="T246" s="153"/>
    </row>
    <row r="247" spans="1:20" ht="17.25" customHeight="1">
      <c r="A247" s="716"/>
      <c r="B247" s="242">
        <v>43083</v>
      </c>
      <c r="C247" s="334" t="s">
        <v>930</v>
      </c>
      <c r="D247" s="306" t="s">
        <v>1132</v>
      </c>
      <c r="E247" s="358" t="s">
        <v>28</v>
      </c>
      <c r="F247" s="227">
        <v>50</v>
      </c>
      <c r="G247" s="195">
        <v>362.26</v>
      </c>
      <c r="H247" s="195">
        <f t="shared" si="14"/>
        <v>18113</v>
      </c>
      <c r="I247" s="722"/>
      <c r="J247" s="680"/>
      <c r="K247" s="153"/>
      <c r="L247" s="165"/>
      <c r="M247" s="166"/>
      <c r="N247" s="172"/>
      <c r="O247" s="166"/>
      <c r="P247" s="166"/>
      <c r="Q247" s="315"/>
      <c r="R247" s="169"/>
      <c r="S247" s="168"/>
      <c r="T247" s="153"/>
    </row>
    <row r="248" spans="1:20" ht="17.25" customHeight="1">
      <c r="A248" s="716"/>
      <c r="B248" s="242">
        <v>43083</v>
      </c>
      <c r="C248" s="336" t="s">
        <v>920</v>
      </c>
      <c r="D248" s="306" t="s">
        <v>1174</v>
      </c>
      <c r="E248" s="358" t="s">
        <v>28</v>
      </c>
      <c r="F248" s="227">
        <v>50</v>
      </c>
      <c r="G248" s="195">
        <v>390</v>
      </c>
      <c r="H248" s="195">
        <f t="shared" si="14"/>
        <v>19500</v>
      </c>
      <c r="I248" s="722"/>
      <c r="J248" s="680"/>
      <c r="K248" s="153"/>
      <c r="L248" s="165"/>
      <c r="M248" s="166"/>
      <c r="N248" s="172"/>
      <c r="O248" s="166"/>
      <c r="P248" s="166"/>
      <c r="Q248" s="315"/>
      <c r="R248" s="169"/>
      <c r="S248" s="168"/>
      <c r="T248" s="153"/>
    </row>
    <row r="249" spans="1:20" ht="17.25" customHeight="1">
      <c r="A249" s="716"/>
      <c r="B249" s="242">
        <v>43083</v>
      </c>
      <c r="C249" s="336" t="s">
        <v>941</v>
      </c>
      <c r="D249" s="306" t="s">
        <v>1136</v>
      </c>
      <c r="E249" s="358" t="s">
        <v>28</v>
      </c>
      <c r="F249" s="227">
        <v>50</v>
      </c>
      <c r="G249" s="195">
        <v>390</v>
      </c>
      <c r="H249" s="195">
        <f t="shared" si="14"/>
        <v>19500</v>
      </c>
      <c r="I249" s="722"/>
      <c r="J249" s="680"/>
      <c r="K249" s="153"/>
      <c r="L249" s="165"/>
      <c r="M249" s="173"/>
      <c r="N249" s="174"/>
      <c r="O249" s="175"/>
      <c r="P249" s="175"/>
      <c r="Q249" s="318"/>
      <c r="R249" s="177"/>
      <c r="S249" s="176"/>
      <c r="T249" s="153"/>
    </row>
    <row r="250" spans="1:20" s="155" customFormat="1" ht="15.75" customHeight="1">
      <c r="A250" s="716"/>
      <c r="B250" s="242">
        <v>43083</v>
      </c>
      <c r="C250" s="360" t="s">
        <v>714</v>
      </c>
      <c r="D250" s="361" t="s">
        <v>716</v>
      </c>
      <c r="E250" s="362" t="s">
        <v>115</v>
      </c>
      <c r="F250" s="227">
        <v>5</v>
      </c>
      <c r="G250" s="195">
        <v>3000</v>
      </c>
      <c r="H250" s="195">
        <f t="shared" si="14"/>
        <v>15000</v>
      </c>
      <c r="I250" s="722"/>
      <c r="J250" s="680"/>
      <c r="K250" s="154"/>
      <c r="L250" s="165"/>
      <c r="M250" s="166"/>
      <c r="N250" s="178"/>
      <c r="O250" s="179"/>
      <c r="P250" s="179"/>
      <c r="Q250" s="319"/>
      <c r="R250" s="181"/>
      <c r="S250" s="180"/>
      <c r="T250" s="154"/>
    </row>
    <row r="251" spans="1:20">
      <c r="A251" s="716"/>
      <c r="B251" s="242">
        <v>43083</v>
      </c>
      <c r="C251" s="309" t="s">
        <v>715</v>
      </c>
      <c r="D251" s="306" t="s">
        <v>1175</v>
      </c>
      <c r="E251" s="306" t="s">
        <v>115</v>
      </c>
      <c r="F251" s="227">
        <v>10</v>
      </c>
      <c r="G251" s="195">
        <v>6000</v>
      </c>
      <c r="H251" s="195">
        <f t="shared" si="14"/>
        <v>60000</v>
      </c>
      <c r="I251" s="722"/>
      <c r="J251" s="680"/>
      <c r="L251" s="165"/>
      <c r="M251" s="182"/>
      <c r="N251" s="178"/>
      <c r="O251" s="183"/>
      <c r="P251" s="183"/>
      <c r="Q251" s="320"/>
      <c r="R251" s="185"/>
      <c r="S251" s="184"/>
      <c r="T251" s="151"/>
    </row>
    <row r="252" spans="1:20">
      <c r="A252" s="716"/>
      <c r="B252" s="242">
        <v>43083</v>
      </c>
      <c r="C252" s="309" t="s">
        <v>651</v>
      </c>
      <c r="D252" s="306" t="s">
        <v>1065</v>
      </c>
      <c r="E252" s="306" t="s">
        <v>115</v>
      </c>
      <c r="F252" s="227">
        <v>5</v>
      </c>
      <c r="G252" s="195">
        <v>1062.07</v>
      </c>
      <c r="H252" s="195">
        <f t="shared" si="14"/>
        <v>5310.3499999999995</v>
      </c>
      <c r="I252" s="722"/>
      <c r="J252" s="680"/>
      <c r="L252" s="165"/>
      <c r="M252" s="182"/>
      <c r="N252" s="178"/>
      <c r="O252" s="183"/>
      <c r="P252" s="183"/>
      <c r="Q252" s="320"/>
      <c r="R252" s="185"/>
      <c r="S252" s="184"/>
      <c r="T252" s="151"/>
    </row>
    <row r="253" spans="1:20">
      <c r="A253" s="716"/>
      <c r="B253" s="242">
        <v>43083</v>
      </c>
      <c r="C253" s="309" t="s">
        <v>636</v>
      </c>
      <c r="D253" s="306" t="s">
        <v>616</v>
      </c>
      <c r="E253" s="306" t="s">
        <v>617</v>
      </c>
      <c r="F253" s="329">
        <v>5</v>
      </c>
      <c r="G253" s="195">
        <v>4000</v>
      </c>
      <c r="H253" s="195">
        <f t="shared" si="14"/>
        <v>20000</v>
      </c>
      <c r="I253" s="722"/>
      <c r="J253" s="680"/>
      <c r="L253" s="165"/>
      <c r="M253" s="182"/>
      <c r="N253" s="178"/>
      <c r="O253" s="183"/>
      <c r="P253" s="183"/>
      <c r="Q253" s="321"/>
      <c r="R253" s="187"/>
      <c r="S253" s="186"/>
      <c r="T253" s="151"/>
    </row>
    <row r="254" spans="1:20">
      <c r="A254" s="716"/>
      <c r="B254" s="242">
        <v>43083</v>
      </c>
      <c r="C254" s="309" t="s">
        <v>411</v>
      </c>
      <c r="D254" s="306" t="s">
        <v>412</v>
      </c>
      <c r="E254" s="306" t="s">
        <v>1085</v>
      </c>
      <c r="F254" s="329">
        <v>15</v>
      </c>
      <c r="G254" s="195">
        <v>9599.9599999999991</v>
      </c>
      <c r="H254" s="195">
        <f t="shared" si="14"/>
        <v>143999.4</v>
      </c>
      <c r="I254" s="722"/>
      <c r="J254" s="680"/>
      <c r="L254" s="188"/>
      <c r="M254" s="189"/>
      <c r="N254" s="190"/>
      <c r="O254" s="191"/>
      <c r="P254" s="191"/>
      <c r="Q254" s="322"/>
      <c r="R254" s="193"/>
      <c r="S254" s="192"/>
      <c r="T254" s="194"/>
    </row>
    <row r="255" spans="1:20">
      <c r="A255" s="716"/>
      <c r="B255" s="242">
        <v>43083</v>
      </c>
      <c r="C255" s="309" t="s">
        <v>421</v>
      </c>
      <c r="D255" s="306" t="s">
        <v>1066</v>
      </c>
      <c r="E255" s="306" t="s">
        <v>4</v>
      </c>
      <c r="F255" s="329">
        <v>5</v>
      </c>
      <c r="G255" s="195">
        <v>28000.84</v>
      </c>
      <c r="H255" s="195">
        <f t="shared" si="14"/>
        <v>140004.20000000001</v>
      </c>
      <c r="I255" s="722"/>
      <c r="J255" s="680"/>
      <c r="L255" s="188"/>
      <c r="M255" s="189"/>
      <c r="N255" s="190"/>
      <c r="O255" s="191"/>
      <c r="P255" s="191"/>
      <c r="Q255" s="322"/>
      <c r="R255" s="193"/>
      <c r="S255" s="192"/>
      <c r="T255" s="194"/>
    </row>
    <row r="256" spans="1:20">
      <c r="A256" s="716"/>
      <c r="B256" s="242">
        <v>43083</v>
      </c>
      <c r="C256" s="309" t="s">
        <v>747</v>
      </c>
      <c r="D256" s="306" t="s">
        <v>748</v>
      </c>
      <c r="E256" s="306" t="s">
        <v>28</v>
      </c>
      <c r="F256" s="329">
        <v>3</v>
      </c>
      <c r="G256" s="195">
        <v>5999.94</v>
      </c>
      <c r="H256" s="195">
        <f t="shared" si="14"/>
        <v>17999.82</v>
      </c>
      <c r="I256" s="722"/>
      <c r="J256" s="680"/>
      <c r="L256" s="188"/>
      <c r="M256" s="189"/>
      <c r="N256" s="190"/>
      <c r="O256" s="191"/>
      <c r="P256" s="191"/>
      <c r="Q256" s="322"/>
      <c r="R256" s="193"/>
      <c r="S256" s="192"/>
      <c r="T256" s="194"/>
    </row>
    <row r="257" spans="1:20">
      <c r="A257" s="716"/>
      <c r="B257" s="242">
        <v>43083</v>
      </c>
      <c r="C257" s="309" t="s">
        <v>209</v>
      </c>
      <c r="D257" s="306" t="s">
        <v>1071</v>
      </c>
      <c r="E257" s="306" t="s">
        <v>4</v>
      </c>
      <c r="F257" s="329">
        <v>5</v>
      </c>
      <c r="G257" s="195">
        <v>48998.75</v>
      </c>
      <c r="H257" s="195">
        <f t="shared" si="14"/>
        <v>244993.75</v>
      </c>
      <c r="I257" s="722"/>
      <c r="J257" s="680"/>
      <c r="L257" s="188"/>
      <c r="M257" s="189"/>
      <c r="N257" s="190"/>
      <c r="O257" s="191"/>
      <c r="P257" s="191"/>
      <c r="Q257" s="322"/>
      <c r="R257" s="193"/>
      <c r="S257" s="192"/>
      <c r="T257" s="194"/>
    </row>
    <row r="258" spans="1:20">
      <c r="A258" s="716"/>
      <c r="B258" s="242">
        <v>43083</v>
      </c>
      <c r="C258" s="309" t="s">
        <v>211</v>
      </c>
      <c r="D258" s="306" t="s">
        <v>1137</v>
      </c>
      <c r="E258" s="306" t="s">
        <v>4</v>
      </c>
      <c r="F258" s="329">
        <v>5</v>
      </c>
      <c r="G258" s="195">
        <v>48999.91</v>
      </c>
      <c r="H258" s="195">
        <f t="shared" si="14"/>
        <v>244999.55000000002</v>
      </c>
      <c r="I258" s="722"/>
      <c r="J258" s="680"/>
      <c r="L258" s="188"/>
      <c r="M258" s="189"/>
      <c r="N258" s="190"/>
      <c r="O258" s="191"/>
      <c r="P258" s="191"/>
      <c r="Q258" s="322"/>
      <c r="R258" s="193"/>
      <c r="S258" s="192"/>
      <c r="T258" s="194"/>
    </row>
    <row r="259" spans="1:20">
      <c r="A259" s="716"/>
      <c r="B259" s="242">
        <v>43083</v>
      </c>
      <c r="C259" s="309" t="s">
        <v>427</v>
      </c>
      <c r="D259" s="306" t="s">
        <v>1016</v>
      </c>
      <c r="E259" s="306" t="s">
        <v>28</v>
      </c>
      <c r="F259" s="227">
        <v>3</v>
      </c>
      <c r="G259" s="195">
        <v>6000.01</v>
      </c>
      <c r="H259" s="195">
        <f t="shared" si="14"/>
        <v>18000.03</v>
      </c>
      <c r="I259" s="722"/>
      <c r="J259" s="680"/>
      <c r="L259" s="188"/>
      <c r="M259" s="189"/>
      <c r="N259" s="190"/>
      <c r="O259" s="191"/>
      <c r="P259" s="191"/>
      <c r="Q259" s="322"/>
      <c r="R259" s="193"/>
      <c r="S259" s="192"/>
      <c r="T259" s="194"/>
    </row>
    <row r="260" spans="1:20">
      <c r="A260" s="716"/>
      <c r="B260" s="242">
        <v>43083</v>
      </c>
      <c r="C260" s="309" t="s">
        <v>764</v>
      </c>
      <c r="D260" s="306" t="s">
        <v>1068</v>
      </c>
      <c r="E260" s="306" t="s">
        <v>146</v>
      </c>
      <c r="F260" s="227">
        <v>24</v>
      </c>
      <c r="G260" s="195">
        <v>50266.080000000002</v>
      </c>
      <c r="H260" s="195">
        <f t="shared" si="14"/>
        <v>1206385.92</v>
      </c>
      <c r="I260" s="722"/>
      <c r="J260" s="680"/>
      <c r="L260" s="188"/>
      <c r="M260" s="189"/>
      <c r="N260" s="190"/>
      <c r="O260" s="191"/>
      <c r="P260" s="191"/>
      <c r="Q260" s="322"/>
      <c r="R260" s="193"/>
      <c r="S260" s="192"/>
      <c r="T260" s="194"/>
    </row>
    <row r="261" spans="1:20">
      <c r="A261" s="716"/>
      <c r="B261" s="242">
        <v>43083</v>
      </c>
      <c r="C261" s="309" t="s">
        <v>822</v>
      </c>
      <c r="D261" s="306" t="s">
        <v>1069</v>
      </c>
      <c r="E261" s="306" t="s">
        <v>1084</v>
      </c>
      <c r="F261" s="227">
        <v>5</v>
      </c>
      <c r="G261" s="195">
        <v>72725.039999999994</v>
      </c>
      <c r="H261" s="195">
        <f t="shared" si="14"/>
        <v>363625.19999999995</v>
      </c>
      <c r="I261" s="722"/>
      <c r="J261" s="680"/>
      <c r="L261" s="188"/>
      <c r="M261" s="189"/>
      <c r="N261" s="190"/>
      <c r="O261" s="191"/>
      <c r="P261" s="191"/>
      <c r="Q261" s="322"/>
      <c r="R261" s="193"/>
      <c r="S261" s="192"/>
      <c r="T261" s="194"/>
    </row>
    <row r="262" spans="1:20">
      <c r="A262" s="716"/>
      <c r="B262" s="242">
        <v>43083</v>
      </c>
      <c r="C262" s="309" t="s">
        <v>694</v>
      </c>
      <c r="D262" s="328" t="s">
        <v>695</v>
      </c>
      <c r="E262" s="328" t="s">
        <v>115</v>
      </c>
      <c r="F262" s="227">
        <v>3</v>
      </c>
      <c r="G262" s="195">
        <v>50000</v>
      </c>
      <c r="H262" s="195">
        <f t="shared" si="14"/>
        <v>150000</v>
      </c>
      <c r="I262" s="722"/>
      <c r="J262" s="680"/>
      <c r="L262" s="188"/>
      <c r="M262" s="189"/>
      <c r="N262" s="190"/>
      <c r="O262" s="191"/>
      <c r="P262" s="191"/>
      <c r="Q262" s="322"/>
      <c r="R262" s="193"/>
      <c r="S262" s="192"/>
      <c r="T262" s="194"/>
    </row>
    <row r="263" spans="1:20">
      <c r="A263" s="716"/>
      <c r="B263" s="242">
        <v>43083</v>
      </c>
      <c r="C263" s="309" t="s">
        <v>917</v>
      </c>
      <c r="D263" s="328" t="s">
        <v>1094</v>
      </c>
      <c r="E263" s="328" t="s">
        <v>115</v>
      </c>
      <c r="F263" s="227">
        <v>5</v>
      </c>
      <c r="G263" s="195">
        <v>37500</v>
      </c>
      <c r="H263" s="195">
        <f t="shared" si="14"/>
        <v>187500</v>
      </c>
      <c r="I263" s="722"/>
      <c r="J263" s="680"/>
      <c r="L263" s="188"/>
      <c r="M263" s="189"/>
      <c r="N263" s="190"/>
      <c r="O263" s="191"/>
      <c r="P263" s="191"/>
      <c r="Q263" s="322"/>
      <c r="R263" s="193"/>
      <c r="S263" s="192"/>
      <c r="T263" s="194"/>
    </row>
    <row r="264" spans="1:20">
      <c r="A264" s="716"/>
      <c r="B264" s="242">
        <v>43083</v>
      </c>
      <c r="C264" s="309" t="s">
        <v>638</v>
      </c>
      <c r="D264" s="328" t="s">
        <v>1176</v>
      </c>
      <c r="E264" s="328" t="s">
        <v>4</v>
      </c>
      <c r="F264" s="329">
        <v>2</v>
      </c>
      <c r="G264" s="302">
        <v>185106.43</v>
      </c>
      <c r="H264" s="195">
        <f t="shared" si="14"/>
        <v>370212.86</v>
      </c>
      <c r="I264" s="722"/>
      <c r="J264" s="680"/>
      <c r="L264" s="188"/>
      <c r="M264" s="189"/>
      <c r="N264" s="190"/>
      <c r="O264" s="191"/>
      <c r="P264" s="191"/>
      <c r="Q264" s="322"/>
      <c r="R264" s="193"/>
      <c r="S264" s="192"/>
      <c r="T264" s="194"/>
    </row>
    <row r="265" spans="1:20" s="151" customFormat="1">
      <c r="A265" s="716"/>
      <c r="B265" s="242">
        <v>43083</v>
      </c>
      <c r="C265" s="309" t="s">
        <v>639</v>
      </c>
      <c r="D265" s="328" t="s">
        <v>620</v>
      </c>
      <c r="E265" s="328" t="s">
        <v>146</v>
      </c>
      <c r="F265" s="329">
        <v>12</v>
      </c>
      <c r="G265" s="302">
        <v>27061.09</v>
      </c>
      <c r="H265" s="195">
        <f t="shared" si="14"/>
        <v>324733.08</v>
      </c>
      <c r="I265" s="722"/>
      <c r="J265" s="680"/>
      <c r="L265" s="188"/>
      <c r="M265" s="189"/>
      <c r="N265" s="190"/>
      <c r="O265" s="191"/>
      <c r="P265" s="191"/>
      <c r="Q265" s="322"/>
      <c r="R265" s="193"/>
      <c r="S265" s="192"/>
      <c r="T265" s="194"/>
    </row>
    <row r="266" spans="1:20" s="151" customFormat="1">
      <c r="A266" s="716"/>
      <c r="B266" s="382">
        <v>43083</v>
      </c>
      <c r="C266" s="309" t="s">
        <v>906</v>
      </c>
      <c r="D266" s="328" t="s">
        <v>623</v>
      </c>
      <c r="E266" s="328" t="s">
        <v>1087</v>
      </c>
      <c r="F266" s="329">
        <v>6</v>
      </c>
      <c r="G266" s="302">
        <v>190909</v>
      </c>
      <c r="H266" s="195">
        <f t="shared" si="14"/>
        <v>1145454</v>
      </c>
      <c r="I266" s="722"/>
      <c r="J266" s="680"/>
      <c r="L266" s="129"/>
      <c r="M266" s="156"/>
      <c r="N266" s="157"/>
      <c r="O266" s="158"/>
      <c r="P266" s="158"/>
      <c r="Q266" s="323"/>
      <c r="R266" s="161"/>
      <c r="S266" s="159"/>
      <c r="T266" s="160"/>
    </row>
    <row r="267" spans="1:20" s="151" customFormat="1">
      <c r="A267" s="716"/>
      <c r="B267" s="454">
        <v>43083</v>
      </c>
      <c r="C267" s="242" t="s">
        <v>1009</v>
      </c>
      <c r="D267" s="328" t="s">
        <v>1083</v>
      </c>
      <c r="E267" s="328" t="s">
        <v>29</v>
      </c>
      <c r="F267" s="332">
        <v>1</v>
      </c>
      <c r="G267" s="302">
        <v>177970.32</v>
      </c>
      <c r="H267" s="195">
        <f t="shared" si="14"/>
        <v>177970.32</v>
      </c>
      <c r="I267" s="722"/>
      <c r="J267" s="680"/>
      <c r="L267" s="129"/>
      <c r="M267" s="156"/>
      <c r="N267" s="157"/>
      <c r="O267" s="158"/>
      <c r="P267" s="158"/>
      <c r="Q267" s="323"/>
      <c r="R267" s="161"/>
      <c r="S267" s="159"/>
      <c r="T267" s="160"/>
    </row>
    <row r="268" spans="1:20" s="151" customFormat="1">
      <c r="A268" s="716"/>
      <c r="B268" s="455">
        <v>43083</v>
      </c>
      <c r="C268" s="242" t="s">
        <v>1011</v>
      </c>
      <c r="D268" s="328" t="s">
        <v>1081</v>
      </c>
      <c r="E268" s="328" t="s">
        <v>115</v>
      </c>
      <c r="F268" s="329">
        <v>2</v>
      </c>
      <c r="G268" s="302">
        <v>128364.5</v>
      </c>
      <c r="H268" s="195">
        <f t="shared" si="14"/>
        <v>256729</v>
      </c>
      <c r="I268" s="722"/>
      <c r="J268" s="680"/>
      <c r="L268" s="129"/>
      <c r="M268" s="156"/>
      <c r="N268" s="157"/>
      <c r="O268" s="158"/>
      <c r="P268" s="158"/>
      <c r="Q268" s="323"/>
      <c r="R268" s="161"/>
      <c r="S268" s="159"/>
      <c r="T268" s="160"/>
    </row>
    <row r="269" spans="1:20" s="151" customFormat="1">
      <c r="A269" s="716"/>
      <c r="B269" s="382">
        <v>43083</v>
      </c>
      <c r="C269" s="242" t="s">
        <v>1013</v>
      </c>
      <c r="D269" s="328" t="s">
        <v>1130</v>
      </c>
      <c r="E269" s="328" t="s">
        <v>29</v>
      </c>
      <c r="F269" s="329">
        <v>1</v>
      </c>
      <c r="G269" s="302">
        <v>168181</v>
      </c>
      <c r="H269" s="195">
        <f t="shared" si="14"/>
        <v>168181</v>
      </c>
      <c r="I269" s="722"/>
      <c r="J269" s="680"/>
      <c r="L269" s="129"/>
      <c r="M269" s="156"/>
      <c r="N269" s="157"/>
      <c r="O269" s="158"/>
      <c r="P269" s="158"/>
      <c r="Q269" s="323"/>
      <c r="R269" s="161"/>
      <c r="S269" s="159"/>
      <c r="T269" s="160"/>
    </row>
    <row r="270" spans="1:20" s="151" customFormat="1">
      <c r="A270" s="716"/>
      <c r="B270" s="382">
        <v>43083</v>
      </c>
      <c r="C270" s="242" t="s">
        <v>223</v>
      </c>
      <c r="D270" s="328" t="s">
        <v>1073</v>
      </c>
      <c r="E270" s="328" t="s">
        <v>29</v>
      </c>
      <c r="F270" s="329">
        <v>3</v>
      </c>
      <c r="G270" s="302">
        <v>49000</v>
      </c>
      <c r="H270" s="195">
        <f t="shared" si="14"/>
        <v>147000</v>
      </c>
      <c r="I270" s="722"/>
      <c r="J270" s="680"/>
      <c r="L270" s="129"/>
      <c r="M270" s="156"/>
      <c r="N270" s="157"/>
      <c r="O270" s="158"/>
      <c r="P270" s="158"/>
      <c r="Q270" s="323"/>
      <c r="R270" s="161"/>
      <c r="S270" s="159"/>
      <c r="T270" s="160"/>
    </row>
    <row r="271" spans="1:20" s="151" customFormat="1">
      <c r="A271" s="716"/>
      <c r="B271" s="382">
        <v>43083</v>
      </c>
      <c r="C271" s="242" t="s">
        <v>235</v>
      </c>
      <c r="D271" s="328" t="s">
        <v>1074</v>
      </c>
      <c r="E271" s="328" t="s">
        <v>1085</v>
      </c>
      <c r="F271" s="329">
        <v>1</v>
      </c>
      <c r="G271" s="302">
        <v>138332.57999999999</v>
      </c>
      <c r="H271" s="195">
        <f t="shared" si="14"/>
        <v>138332.57999999999</v>
      </c>
      <c r="I271" s="722"/>
      <c r="J271" s="680"/>
      <c r="L271" s="129"/>
      <c r="M271" s="156"/>
      <c r="N271" s="157"/>
      <c r="O271" s="158"/>
      <c r="P271" s="158"/>
      <c r="Q271" s="323"/>
      <c r="R271" s="161"/>
      <c r="S271" s="159"/>
      <c r="T271" s="160"/>
    </row>
    <row r="272" spans="1:20" s="151" customFormat="1">
      <c r="A272" s="716"/>
      <c r="B272" s="382">
        <v>43083</v>
      </c>
      <c r="C272" s="429" t="s">
        <v>812</v>
      </c>
      <c r="D272" s="298" t="s">
        <v>1075</v>
      </c>
      <c r="E272" s="328" t="s">
        <v>28</v>
      </c>
      <c r="F272" s="329">
        <v>100</v>
      </c>
      <c r="G272" s="302">
        <v>4143</v>
      </c>
      <c r="H272" s="195">
        <f t="shared" si="14"/>
        <v>414300</v>
      </c>
      <c r="I272" s="722"/>
      <c r="J272" s="680"/>
      <c r="L272" s="129"/>
      <c r="M272" s="156"/>
      <c r="N272" s="157"/>
      <c r="O272" s="158"/>
      <c r="P272" s="158"/>
      <c r="Q272" s="323"/>
      <c r="R272" s="161"/>
      <c r="S272" s="159"/>
      <c r="T272" s="160"/>
    </row>
    <row r="273" spans="1:20" s="151" customFormat="1">
      <c r="A273" s="717"/>
      <c r="B273" s="382">
        <v>43083</v>
      </c>
      <c r="C273" s="429" t="s">
        <v>248</v>
      </c>
      <c r="D273" s="235" t="s">
        <v>1076</v>
      </c>
      <c r="E273" s="328" t="s">
        <v>28</v>
      </c>
      <c r="F273" s="329">
        <v>300</v>
      </c>
      <c r="G273" s="302">
        <v>1990</v>
      </c>
      <c r="H273" s="195">
        <f t="shared" si="14"/>
        <v>597000</v>
      </c>
      <c r="I273" s="723"/>
      <c r="J273" s="681"/>
      <c r="L273" s="129"/>
      <c r="M273" s="156"/>
      <c r="N273" s="157"/>
      <c r="O273" s="158"/>
      <c r="P273" s="158"/>
      <c r="Q273" s="323"/>
      <c r="R273" s="161"/>
      <c r="S273" s="159"/>
      <c r="T273" s="160"/>
    </row>
    <row r="274" spans="1:20" s="151" customFormat="1">
      <c r="A274" s="715" t="s">
        <v>1177</v>
      </c>
      <c r="B274" s="382">
        <v>43084</v>
      </c>
      <c r="C274" s="242" t="s">
        <v>459</v>
      </c>
      <c r="D274" s="235" t="s">
        <v>994</v>
      </c>
      <c r="E274" s="298" t="s">
        <v>1178</v>
      </c>
      <c r="F274" s="227">
        <v>5</v>
      </c>
      <c r="G274" s="195">
        <v>16146.03</v>
      </c>
      <c r="H274" s="195">
        <f t="shared" si="14"/>
        <v>80730.150000000009</v>
      </c>
      <c r="I274" s="676">
        <f>SUM(H274:H275)</f>
        <v>201959.35</v>
      </c>
      <c r="J274" s="679" t="s">
        <v>1006</v>
      </c>
      <c r="L274" s="129"/>
      <c r="M274" s="156"/>
      <c r="N274" s="157"/>
      <c r="O274" s="158"/>
      <c r="P274" s="158"/>
      <c r="Q274" s="323"/>
      <c r="R274" s="161"/>
      <c r="S274" s="159"/>
      <c r="T274" s="160"/>
    </row>
    <row r="275" spans="1:20" s="151" customFormat="1">
      <c r="A275" s="717"/>
      <c r="B275" s="242">
        <v>43084</v>
      </c>
      <c r="C275" s="242" t="s">
        <v>445</v>
      </c>
      <c r="D275" s="235" t="s">
        <v>461</v>
      </c>
      <c r="E275" s="328" t="s">
        <v>1122</v>
      </c>
      <c r="F275" s="227">
        <v>20</v>
      </c>
      <c r="G275" s="195">
        <v>6061.46</v>
      </c>
      <c r="H275" s="195">
        <f t="shared" si="14"/>
        <v>121229.2</v>
      </c>
      <c r="I275" s="678"/>
      <c r="J275" s="681"/>
      <c r="L275" s="129"/>
      <c r="M275" s="156"/>
      <c r="N275" s="157"/>
      <c r="O275" s="158"/>
      <c r="P275" s="158"/>
      <c r="Q275" s="323"/>
      <c r="R275" s="161"/>
      <c r="S275" s="159"/>
      <c r="T275" s="160"/>
    </row>
    <row r="276" spans="1:20" s="151" customFormat="1">
      <c r="A276" s="712" t="s">
        <v>1179</v>
      </c>
      <c r="B276" s="468">
        <v>43091</v>
      </c>
      <c r="C276" s="375" t="s">
        <v>829</v>
      </c>
      <c r="D276" s="326" t="s">
        <v>314</v>
      </c>
      <c r="E276" s="469" t="s">
        <v>28</v>
      </c>
      <c r="F276" s="327">
        <v>100</v>
      </c>
      <c r="G276" s="286">
        <v>150</v>
      </c>
      <c r="H276" s="286">
        <f t="shared" si="14"/>
        <v>15000</v>
      </c>
      <c r="I276" s="676">
        <f>SUM(H276:H319)</f>
        <v>18637937.379999995</v>
      </c>
      <c r="J276" s="464" t="s">
        <v>1006</v>
      </c>
      <c r="L276" s="129"/>
      <c r="M276" s="156"/>
      <c r="N276" s="157"/>
      <c r="O276" s="158"/>
      <c r="P276" s="158"/>
      <c r="Q276" s="323"/>
      <c r="R276" s="161"/>
      <c r="S276" s="159"/>
      <c r="T276" s="160"/>
    </row>
    <row r="277" spans="1:20" s="151" customFormat="1">
      <c r="A277" s="713"/>
      <c r="B277" s="382"/>
      <c r="C277" s="242" t="s">
        <v>1029</v>
      </c>
      <c r="D277" s="235" t="s">
        <v>1182</v>
      </c>
      <c r="E277" s="298" t="s">
        <v>146</v>
      </c>
      <c r="F277" s="227">
        <v>15</v>
      </c>
      <c r="G277" s="195">
        <v>9000</v>
      </c>
      <c r="H277" s="195">
        <f t="shared" si="14"/>
        <v>135000</v>
      </c>
      <c r="I277" s="677"/>
      <c r="J277" s="461"/>
      <c r="L277" s="129"/>
      <c r="M277" s="156"/>
      <c r="N277" s="157"/>
      <c r="O277" s="158"/>
      <c r="P277" s="158"/>
      <c r="Q277" s="323"/>
      <c r="R277" s="161"/>
      <c r="S277" s="159"/>
      <c r="T277" s="160"/>
    </row>
    <row r="278" spans="1:20" s="151" customFormat="1">
      <c r="A278" s="713"/>
      <c r="B278" s="382"/>
      <c r="C278" s="242" t="s">
        <v>1028</v>
      </c>
      <c r="D278" s="235" t="s">
        <v>1183</v>
      </c>
      <c r="E278" s="298" t="s">
        <v>146</v>
      </c>
      <c r="F278" s="227">
        <v>15</v>
      </c>
      <c r="G278" s="195">
        <v>10500.35</v>
      </c>
      <c r="H278" s="195">
        <f t="shared" si="14"/>
        <v>157505.25</v>
      </c>
      <c r="I278" s="677"/>
      <c r="J278" s="461"/>
      <c r="L278" s="129"/>
      <c r="M278" s="156"/>
      <c r="N278" s="157"/>
      <c r="O278" s="158"/>
      <c r="P278" s="158"/>
      <c r="Q278" s="323"/>
      <c r="R278" s="161"/>
      <c r="S278" s="159"/>
      <c r="T278" s="160"/>
    </row>
    <row r="279" spans="1:20" s="151" customFormat="1">
      <c r="A279" s="713"/>
      <c r="B279" s="382"/>
      <c r="C279" s="242" t="s">
        <v>1002</v>
      </c>
      <c r="D279" s="235" t="s">
        <v>1118</v>
      </c>
      <c r="E279" s="298" t="s">
        <v>146</v>
      </c>
      <c r="F279" s="227">
        <v>15</v>
      </c>
      <c r="G279" s="195">
        <v>13000</v>
      </c>
      <c r="H279" s="195">
        <f t="shared" si="14"/>
        <v>195000</v>
      </c>
      <c r="I279" s="677"/>
      <c r="J279" s="461"/>
      <c r="L279" s="129"/>
      <c r="M279" s="156"/>
      <c r="N279" s="157"/>
      <c r="O279" s="158"/>
      <c r="P279" s="158"/>
      <c r="Q279" s="323"/>
      <c r="R279" s="161"/>
      <c r="S279" s="159"/>
      <c r="T279" s="160"/>
    </row>
    <row r="280" spans="1:20" s="151" customFormat="1">
      <c r="A280" s="713"/>
      <c r="B280" s="382"/>
      <c r="C280" s="242" t="s">
        <v>388</v>
      </c>
      <c r="D280" s="235" t="s">
        <v>1184</v>
      </c>
      <c r="E280" s="298" t="s">
        <v>146</v>
      </c>
      <c r="F280" s="227">
        <v>2</v>
      </c>
      <c r="G280" s="195">
        <v>30000</v>
      </c>
      <c r="H280" s="195">
        <f>F280*G280</f>
        <v>60000</v>
      </c>
      <c r="I280" s="677"/>
      <c r="J280" s="461"/>
      <c r="L280" s="129"/>
      <c r="M280" s="156"/>
      <c r="N280" s="157"/>
      <c r="O280" s="158"/>
      <c r="P280" s="158"/>
      <c r="Q280" s="323"/>
      <c r="R280" s="161"/>
      <c r="S280" s="159"/>
      <c r="T280" s="160"/>
    </row>
    <row r="281" spans="1:20" s="151" customFormat="1">
      <c r="A281" s="713"/>
      <c r="B281" s="382"/>
      <c r="C281" s="242" t="s">
        <v>797</v>
      </c>
      <c r="D281" s="235" t="s">
        <v>189</v>
      </c>
      <c r="E281" s="328" t="s">
        <v>29</v>
      </c>
      <c r="F281" s="227">
        <v>5</v>
      </c>
      <c r="G281" s="195">
        <v>70000</v>
      </c>
      <c r="H281" s="195">
        <f t="shared" si="14"/>
        <v>350000</v>
      </c>
      <c r="I281" s="677"/>
      <c r="J281" s="461"/>
      <c r="L281" s="129"/>
      <c r="M281" s="156"/>
      <c r="N281" s="157"/>
      <c r="O281" s="158"/>
      <c r="P281" s="158"/>
      <c r="Q281" s="323"/>
      <c r="R281" s="161"/>
      <c r="S281" s="159"/>
      <c r="T281" s="160"/>
    </row>
    <row r="282" spans="1:20" s="151" customFormat="1">
      <c r="A282" s="713"/>
      <c r="B282" s="382"/>
      <c r="C282" s="242" t="s">
        <v>772</v>
      </c>
      <c r="D282" s="235" t="s">
        <v>1148</v>
      </c>
      <c r="E282" s="298" t="s">
        <v>995</v>
      </c>
      <c r="F282" s="227">
        <v>4</v>
      </c>
      <c r="G282" s="195">
        <v>75915.78</v>
      </c>
      <c r="H282" s="195">
        <f t="shared" si="14"/>
        <v>303663.12</v>
      </c>
      <c r="I282" s="677"/>
      <c r="J282" s="461"/>
      <c r="L282" s="129"/>
      <c r="M282" s="156"/>
      <c r="N282" s="157"/>
      <c r="O282" s="158"/>
      <c r="P282" s="158"/>
      <c r="Q282" s="323"/>
      <c r="R282" s="161"/>
      <c r="S282" s="159"/>
      <c r="T282" s="160"/>
    </row>
    <row r="283" spans="1:20" s="151" customFormat="1">
      <c r="A283" s="713"/>
      <c r="B283" s="382"/>
      <c r="C283" s="242" t="s">
        <v>135</v>
      </c>
      <c r="D283" s="265" t="s">
        <v>979</v>
      </c>
      <c r="E283" s="328" t="s">
        <v>29</v>
      </c>
      <c r="F283" s="227">
        <v>3</v>
      </c>
      <c r="G283" s="195">
        <v>270789.8</v>
      </c>
      <c r="H283" s="195">
        <f t="shared" si="14"/>
        <v>812369.39999999991</v>
      </c>
      <c r="I283" s="677"/>
      <c r="J283" s="461"/>
      <c r="L283" s="129"/>
      <c r="M283" s="156"/>
      <c r="N283" s="157"/>
      <c r="O283" s="158"/>
      <c r="P283" s="158"/>
      <c r="Q283" s="323"/>
      <c r="R283" s="161"/>
      <c r="S283" s="159"/>
      <c r="T283" s="160"/>
    </row>
    <row r="284" spans="1:20" s="151" customFormat="1">
      <c r="A284" s="713"/>
      <c r="B284" s="382"/>
      <c r="C284" s="242" t="s">
        <v>1099</v>
      </c>
      <c r="D284" s="328" t="s">
        <v>1107</v>
      </c>
      <c r="E284" s="328" t="s">
        <v>995</v>
      </c>
      <c r="F284" s="227">
        <v>5</v>
      </c>
      <c r="G284" s="195">
        <v>30000</v>
      </c>
      <c r="H284" s="195">
        <f t="shared" si="14"/>
        <v>150000</v>
      </c>
      <c r="I284" s="677"/>
      <c r="J284" s="461"/>
      <c r="L284" s="129"/>
      <c r="M284" s="156"/>
      <c r="N284" s="157"/>
      <c r="O284" s="158"/>
      <c r="P284" s="158"/>
      <c r="Q284" s="323"/>
      <c r="R284" s="161"/>
      <c r="S284" s="159"/>
      <c r="T284" s="160"/>
    </row>
    <row r="285" spans="1:20" s="151" customFormat="1">
      <c r="A285" s="713"/>
      <c r="B285" s="382"/>
      <c r="C285" s="242" t="s">
        <v>886</v>
      </c>
      <c r="D285" s="328" t="s">
        <v>888</v>
      </c>
      <c r="E285" s="328" t="s">
        <v>4</v>
      </c>
      <c r="F285" s="227">
        <v>1</v>
      </c>
      <c r="G285" s="195">
        <v>265000</v>
      </c>
      <c r="H285" s="195">
        <f t="shared" si="14"/>
        <v>265000</v>
      </c>
      <c r="I285" s="677"/>
      <c r="J285" s="461"/>
      <c r="L285" s="129"/>
      <c r="M285" s="156"/>
      <c r="N285" s="157"/>
      <c r="O285" s="158"/>
      <c r="P285" s="158"/>
      <c r="Q285" s="323"/>
      <c r="R285" s="161"/>
      <c r="S285" s="159"/>
      <c r="T285" s="160"/>
    </row>
    <row r="286" spans="1:20" s="151" customFormat="1">
      <c r="A286" s="713"/>
      <c r="B286" s="382"/>
      <c r="C286" s="242" t="s">
        <v>1180</v>
      </c>
      <c r="D286" s="328" t="s">
        <v>958</v>
      </c>
      <c r="E286" s="328" t="s">
        <v>4</v>
      </c>
      <c r="F286" s="227">
        <v>1</v>
      </c>
      <c r="G286" s="195">
        <v>378000</v>
      </c>
      <c r="H286" s="195">
        <f t="shared" si="14"/>
        <v>378000</v>
      </c>
      <c r="I286" s="677"/>
      <c r="J286" s="461"/>
      <c r="L286" s="129"/>
      <c r="M286" s="156"/>
      <c r="N286" s="157"/>
      <c r="O286" s="158"/>
      <c r="P286" s="158"/>
      <c r="Q286" s="323"/>
      <c r="R286" s="161"/>
      <c r="S286" s="159"/>
      <c r="T286" s="160"/>
    </row>
    <row r="287" spans="1:20" s="151" customFormat="1">
      <c r="A287" s="713"/>
      <c r="B287" s="382"/>
      <c r="C287" s="242" t="s">
        <v>62</v>
      </c>
      <c r="D287" s="328" t="s">
        <v>1109</v>
      </c>
      <c r="E287" s="328" t="s">
        <v>4</v>
      </c>
      <c r="F287" s="227">
        <v>1</v>
      </c>
      <c r="G287" s="195">
        <v>26000</v>
      </c>
      <c r="H287" s="195">
        <f t="shared" si="14"/>
        <v>26000</v>
      </c>
      <c r="I287" s="677"/>
      <c r="J287" s="461"/>
      <c r="L287" s="129"/>
      <c r="M287" s="156"/>
      <c r="N287" s="157"/>
      <c r="O287" s="158"/>
      <c r="P287" s="158"/>
      <c r="Q287" s="323"/>
      <c r="R287" s="161"/>
      <c r="S287" s="159"/>
      <c r="T287" s="160"/>
    </row>
    <row r="288" spans="1:20" s="151" customFormat="1">
      <c r="A288" s="713"/>
      <c r="B288" s="382"/>
      <c r="C288" s="242" t="s">
        <v>69</v>
      </c>
      <c r="D288" s="328" t="s">
        <v>1111</v>
      </c>
      <c r="E288" s="328" t="s">
        <v>4</v>
      </c>
      <c r="F288" s="227">
        <v>5</v>
      </c>
      <c r="G288" s="195">
        <v>85000.01</v>
      </c>
      <c r="H288" s="195">
        <f t="shared" si="14"/>
        <v>425000.05</v>
      </c>
      <c r="I288" s="677"/>
      <c r="J288" s="461"/>
      <c r="L288" s="129"/>
      <c r="M288" s="156"/>
      <c r="N288" s="157"/>
      <c r="O288" s="158"/>
      <c r="P288" s="158"/>
      <c r="Q288" s="323"/>
      <c r="R288" s="161"/>
      <c r="S288" s="159"/>
      <c r="T288" s="160"/>
    </row>
    <row r="289" spans="1:20" s="151" customFormat="1">
      <c r="A289" s="713"/>
      <c r="B289" s="382"/>
      <c r="C289" s="242" t="s">
        <v>794</v>
      </c>
      <c r="D289" s="306" t="s">
        <v>1092</v>
      </c>
      <c r="E289" s="306" t="s">
        <v>146</v>
      </c>
      <c r="F289" s="227">
        <v>1</v>
      </c>
      <c r="G289" s="195">
        <v>27000</v>
      </c>
      <c r="H289" s="195">
        <f t="shared" si="14"/>
        <v>27000</v>
      </c>
      <c r="I289" s="677"/>
      <c r="J289" s="461"/>
      <c r="L289" s="129"/>
      <c r="M289" s="156"/>
      <c r="N289" s="157"/>
      <c r="O289" s="158"/>
      <c r="P289" s="158"/>
      <c r="Q289" s="323"/>
      <c r="R289" s="161"/>
      <c r="S289" s="159"/>
      <c r="T289" s="160"/>
    </row>
    <row r="290" spans="1:20" s="151" customFormat="1">
      <c r="A290" s="713"/>
      <c r="B290" s="382"/>
      <c r="C290" s="242" t="s">
        <v>771</v>
      </c>
      <c r="D290" s="306" t="s">
        <v>1154</v>
      </c>
      <c r="E290" s="306" t="s">
        <v>996</v>
      </c>
      <c r="F290" s="227">
        <v>24</v>
      </c>
      <c r="G290" s="195">
        <v>47600</v>
      </c>
      <c r="H290" s="195">
        <f t="shared" si="14"/>
        <v>1142400</v>
      </c>
      <c r="I290" s="677"/>
      <c r="J290" s="461"/>
      <c r="L290" s="129"/>
      <c r="M290" s="156"/>
      <c r="N290" s="157"/>
      <c r="O290" s="158"/>
      <c r="P290" s="158"/>
      <c r="Q290" s="323"/>
      <c r="R290" s="161"/>
      <c r="S290" s="159"/>
      <c r="T290" s="160"/>
    </row>
    <row r="291" spans="1:20" s="151" customFormat="1">
      <c r="A291" s="713"/>
      <c r="B291" s="382"/>
      <c r="C291" s="242" t="s">
        <v>773</v>
      </c>
      <c r="D291" s="306" t="s">
        <v>160</v>
      </c>
      <c r="E291" s="358" t="s">
        <v>995</v>
      </c>
      <c r="F291" s="227">
        <v>10</v>
      </c>
      <c r="G291" s="195">
        <v>58816.11</v>
      </c>
      <c r="H291" s="195">
        <f t="shared" si="14"/>
        <v>588161.1</v>
      </c>
      <c r="I291" s="677"/>
      <c r="J291" s="461"/>
      <c r="L291" s="129"/>
      <c r="M291" s="156"/>
      <c r="N291" s="157"/>
      <c r="O291" s="158"/>
      <c r="P291" s="158"/>
      <c r="Q291" s="323"/>
      <c r="R291" s="161"/>
      <c r="S291" s="159"/>
      <c r="T291" s="160"/>
    </row>
    <row r="292" spans="1:20" s="151" customFormat="1">
      <c r="A292" s="713"/>
      <c r="B292" s="382"/>
      <c r="C292" s="242" t="s">
        <v>648</v>
      </c>
      <c r="D292" s="306" t="s">
        <v>1147</v>
      </c>
      <c r="E292" s="306" t="s">
        <v>28</v>
      </c>
      <c r="F292" s="227">
        <v>40</v>
      </c>
      <c r="G292" s="195">
        <v>4000</v>
      </c>
      <c r="H292" s="195">
        <f t="shared" si="14"/>
        <v>160000</v>
      </c>
      <c r="I292" s="677"/>
      <c r="J292" s="461"/>
      <c r="L292" s="129"/>
      <c r="M292" s="156"/>
      <c r="N292" s="157"/>
      <c r="O292" s="158"/>
      <c r="P292" s="158"/>
      <c r="Q292" s="323"/>
      <c r="R292" s="161"/>
      <c r="S292" s="159"/>
      <c r="T292" s="160"/>
    </row>
    <row r="293" spans="1:20" s="151" customFormat="1">
      <c r="A293" s="713"/>
      <c r="B293" s="382"/>
      <c r="C293" s="242" t="s">
        <v>1181</v>
      </c>
      <c r="D293" s="306" t="s">
        <v>1185</v>
      </c>
      <c r="E293" s="306" t="s">
        <v>115</v>
      </c>
      <c r="F293" s="329">
        <v>150</v>
      </c>
      <c r="G293" s="302">
        <v>481.82</v>
      </c>
      <c r="H293" s="195">
        <f t="shared" si="14"/>
        <v>72273</v>
      </c>
      <c r="I293" s="677"/>
      <c r="J293" s="461"/>
      <c r="L293" s="129"/>
      <c r="M293" s="156"/>
      <c r="N293" s="157"/>
      <c r="O293" s="158"/>
      <c r="P293" s="158"/>
      <c r="Q293" s="323"/>
      <c r="R293" s="161"/>
      <c r="S293" s="159"/>
      <c r="T293" s="160"/>
    </row>
    <row r="294" spans="1:20" s="151" customFormat="1">
      <c r="A294" s="713"/>
      <c r="B294" s="382"/>
      <c r="C294" s="242" t="s">
        <v>113</v>
      </c>
      <c r="D294" s="306" t="s">
        <v>1186</v>
      </c>
      <c r="E294" s="306" t="s">
        <v>115</v>
      </c>
      <c r="F294" s="329">
        <v>150</v>
      </c>
      <c r="G294" s="302">
        <v>481.82</v>
      </c>
      <c r="H294" s="195">
        <f t="shared" si="14"/>
        <v>72273</v>
      </c>
      <c r="I294" s="677"/>
      <c r="J294" s="461"/>
      <c r="L294" s="129"/>
      <c r="M294" s="156"/>
      <c r="N294" s="157"/>
      <c r="O294" s="158"/>
      <c r="P294" s="158"/>
      <c r="Q294" s="323"/>
      <c r="R294" s="161"/>
      <c r="S294" s="159"/>
      <c r="T294" s="160"/>
    </row>
    <row r="295" spans="1:20" s="151" customFormat="1">
      <c r="A295" s="713"/>
      <c r="B295" s="382"/>
      <c r="C295" s="242" t="s">
        <v>107</v>
      </c>
      <c r="D295" s="306" t="s">
        <v>1055</v>
      </c>
      <c r="E295" s="306" t="s">
        <v>995</v>
      </c>
      <c r="F295" s="329">
        <v>30</v>
      </c>
      <c r="G295" s="302">
        <v>13635.46</v>
      </c>
      <c r="H295" s="195">
        <f t="shared" si="14"/>
        <v>409063.8</v>
      </c>
      <c r="I295" s="677"/>
      <c r="J295" s="461"/>
      <c r="L295" s="129"/>
      <c r="M295" s="156"/>
      <c r="N295" s="157"/>
      <c r="O295" s="158"/>
      <c r="P295" s="158"/>
      <c r="Q295" s="323"/>
      <c r="R295" s="161"/>
      <c r="S295" s="159"/>
      <c r="T295" s="160"/>
    </row>
    <row r="296" spans="1:20" s="151" customFormat="1">
      <c r="A296" s="713"/>
      <c r="B296" s="382"/>
      <c r="C296" s="242" t="s">
        <v>776</v>
      </c>
      <c r="D296" s="306" t="s">
        <v>166</v>
      </c>
      <c r="E296" s="306" t="s">
        <v>955</v>
      </c>
      <c r="F296" s="329">
        <v>3</v>
      </c>
      <c r="G296" s="302">
        <v>37000</v>
      </c>
      <c r="H296" s="195">
        <f t="shared" si="14"/>
        <v>111000</v>
      </c>
      <c r="I296" s="677"/>
      <c r="J296" s="461"/>
      <c r="L296" s="129"/>
      <c r="M296" s="156"/>
      <c r="N296" s="157"/>
      <c r="O296" s="158"/>
      <c r="P296" s="158"/>
      <c r="Q296" s="323"/>
      <c r="R296" s="161"/>
      <c r="S296" s="159"/>
      <c r="T296" s="160"/>
    </row>
    <row r="297" spans="1:20" s="151" customFormat="1">
      <c r="A297" s="713"/>
      <c r="B297" s="382"/>
      <c r="C297" s="242">
        <v>20201319</v>
      </c>
      <c r="D297" s="306" t="s">
        <v>1042</v>
      </c>
      <c r="E297" s="306" t="s">
        <v>1188</v>
      </c>
      <c r="F297" s="329">
        <v>8400</v>
      </c>
      <c r="G297" s="302">
        <v>54.1</v>
      </c>
      <c r="H297" s="195">
        <f t="shared" si="14"/>
        <v>454440</v>
      </c>
      <c r="I297" s="677"/>
      <c r="J297" s="461"/>
      <c r="L297" s="129"/>
      <c r="M297" s="156"/>
      <c r="N297" s="157"/>
      <c r="O297" s="158"/>
      <c r="P297" s="158"/>
      <c r="Q297" s="323"/>
      <c r="R297" s="161"/>
      <c r="S297" s="159"/>
      <c r="T297" s="160"/>
    </row>
    <row r="298" spans="1:20" s="151" customFormat="1">
      <c r="A298" s="713"/>
      <c r="B298" s="382"/>
      <c r="C298" s="309">
        <v>20201835</v>
      </c>
      <c r="D298" s="306" t="s">
        <v>1034</v>
      </c>
      <c r="E298" s="306" t="s">
        <v>1188</v>
      </c>
      <c r="F298" s="329">
        <v>790</v>
      </c>
      <c r="G298" s="302">
        <v>201.3</v>
      </c>
      <c r="H298" s="195">
        <f t="shared" si="14"/>
        <v>159027</v>
      </c>
      <c r="I298" s="677"/>
      <c r="J298" s="461"/>
      <c r="L298" s="129"/>
      <c r="M298" s="156"/>
      <c r="N298" s="157"/>
      <c r="O298" s="158"/>
      <c r="P298" s="158"/>
      <c r="Q298" s="323"/>
      <c r="R298" s="161"/>
      <c r="S298" s="159"/>
      <c r="T298" s="160"/>
    </row>
    <row r="299" spans="1:20" s="151" customFormat="1">
      <c r="A299" s="713"/>
      <c r="B299" s="382"/>
      <c r="C299" s="309">
        <v>20201834</v>
      </c>
      <c r="D299" s="306" t="s">
        <v>1035</v>
      </c>
      <c r="E299" s="306" t="s">
        <v>1188</v>
      </c>
      <c r="F299" s="329">
        <v>624</v>
      </c>
      <c r="G299" s="302">
        <v>111.21</v>
      </c>
      <c r="H299" s="195">
        <f t="shared" si="14"/>
        <v>69395.039999999994</v>
      </c>
      <c r="I299" s="677"/>
      <c r="J299" s="461"/>
      <c r="L299" s="129"/>
      <c r="M299" s="156"/>
      <c r="N299" s="157"/>
      <c r="O299" s="158"/>
      <c r="P299" s="158"/>
      <c r="Q299" s="323"/>
      <c r="R299" s="161"/>
      <c r="S299" s="159"/>
      <c r="T299" s="160"/>
    </row>
    <row r="300" spans="1:20" s="151" customFormat="1">
      <c r="A300" s="713"/>
      <c r="B300" s="382"/>
      <c r="C300" s="309">
        <v>20201145</v>
      </c>
      <c r="D300" s="306" t="s">
        <v>1036</v>
      </c>
      <c r="E300" s="306" t="s">
        <v>1188</v>
      </c>
      <c r="F300" s="331">
        <v>410</v>
      </c>
      <c r="G300" s="302">
        <v>55.63</v>
      </c>
      <c r="H300" s="195">
        <f t="shared" si="14"/>
        <v>22808.3</v>
      </c>
      <c r="I300" s="677"/>
      <c r="J300" s="461"/>
      <c r="L300" s="129"/>
      <c r="M300" s="156"/>
      <c r="N300" s="157"/>
      <c r="O300" s="158"/>
      <c r="P300" s="158"/>
      <c r="Q300" s="323"/>
      <c r="R300" s="161"/>
      <c r="S300" s="159"/>
      <c r="T300" s="160"/>
    </row>
    <row r="301" spans="1:20" s="151" customFormat="1">
      <c r="A301" s="713"/>
      <c r="B301" s="382"/>
      <c r="C301" s="309">
        <v>30701001</v>
      </c>
      <c r="D301" s="306" t="s">
        <v>1039</v>
      </c>
      <c r="E301" s="306" t="s">
        <v>4</v>
      </c>
      <c r="F301" s="329">
        <v>4</v>
      </c>
      <c r="G301" s="302">
        <v>434245.84</v>
      </c>
      <c r="H301" s="195">
        <f t="shared" si="14"/>
        <v>1736983.36</v>
      </c>
      <c r="I301" s="677"/>
      <c r="J301" s="461"/>
      <c r="L301" s="129"/>
      <c r="M301" s="156"/>
      <c r="N301" s="157"/>
      <c r="O301" s="158"/>
      <c r="P301" s="158"/>
      <c r="Q301" s="323"/>
      <c r="R301" s="161"/>
      <c r="S301" s="159"/>
      <c r="T301" s="160"/>
    </row>
    <row r="302" spans="1:20" s="151" customFormat="1">
      <c r="A302" s="713"/>
      <c r="B302" s="382"/>
      <c r="C302" s="336">
        <v>30608001</v>
      </c>
      <c r="D302" s="306" t="s">
        <v>184</v>
      </c>
      <c r="E302" s="358" t="s">
        <v>4</v>
      </c>
      <c r="F302" s="329">
        <v>4</v>
      </c>
      <c r="G302" s="302">
        <v>62392.35</v>
      </c>
      <c r="H302" s="195">
        <f t="shared" si="14"/>
        <v>249569.4</v>
      </c>
      <c r="I302" s="677"/>
      <c r="J302" s="461"/>
      <c r="L302" s="129"/>
      <c r="M302" s="156"/>
      <c r="N302" s="157"/>
      <c r="O302" s="158"/>
      <c r="P302" s="158"/>
      <c r="Q302" s="323"/>
      <c r="R302" s="161"/>
      <c r="S302" s="159"/>
      <c r="T302" s="160"/>
    </row>
    <row r="303" spans="1:20" s="151" customFormat="1">
      <c r="A303" s="713"/>
      <c r="B303" s="382"/>
      <c r="C303" s="336" t="s">
        <v>804</v>
      </c>
      <c r="D303" s="306" t="s">
        <v>331</v>
      </c>
      <c r="E303" s="358" t="s">
        <v>1122</v>
      </c>
      <c r="F303" s="329">
        <v>1</v>
      </c>
      <c r="G303" s="302">
        <v>250000</v>
      </c>
      <c r="H303" s="195">
        <f t="shared" ref="H303:H323" si="15">F303*G303</f>
        <v>250000</v>
      </c>
      <c r="I303" s="677"/>
      <c r="J303" s="461"/>
      <c r="L303" s="129"/>
      <c r="M303" s="156"/>
      <c r="N303" s="157"/>
      <c r="O303" s="158"/>
      <c r="P303" s="158"/>
      <c r="Q303" s="323"/>
      <c r="R303" s="161"/>
      <c r="S303" s="159"/>
      <c r="T303" s="160"/>
    </row>
    <row r="304" spans="1:20" s="151" customFormat="1">
      <c r="A304" s="713"/>
      <c r="B304" s="382"/>
      <c r="C304" s="336" t="s">
        <v>966</v>
      </c>
      <c r="D304" s="306" t="s">
        <v>1187</v>
      </c>
      <c r="E304" s="358" t="s">
        <v>28</v>
      </c>
      <c r="F304" s="227">
        <v>100</v>
      </c>
      <c r="G304" s="195">
        <v>1358.15</v>
      </c>
      <c r="H304" s="195">
        <f t="shared" si="15"/>
        <v>135815</v>
      </c>
      <c r="I304" s="677"/>
      <c r="J304" s="461"/>
      <c r="L304" s="129"/>
      <c r="M304" s="156"/>
      <c r="N304" s="157"/>
      <c r="O304" s="158"/>
      <c r="P304" s="158"/>
      <c r="Q304" s="323"/>
      <c r="R304" s="161"/>
      <c r="S304" s="159"/>
      <c r="T304" s="160"/>
    </row>
    <row r="305" spans="1:20" s="151" customFormat="1">
      <c r="A305" s="713"/>
      <c r="B305" s="382"/>
      <c r="C305" s="336" t="s">
        <v>809</v>
      </c>
      <c r="D305" s="306" t="s">
        <v>1043</v>
      </c>
      <c r="E305" s="358" t="s">
        <v>28</v>
      </c>
      <c r="F305" s="227">
        <v>100</v>
      </c>
      <c r="G305" s="195">
        <v>200</v>
      </c>
      <c r="H305" s="195">
        <f t="shared" si="15"/>
        <v>20000</v>
      </c>
      <c r="I305" s="677"/>
      <c r="J305" s="461"/>
      <c r="L305" s="129"/>
      <c r="M305" s="156"/>
      <c r="N305" s="157"/>
      <c r="O305" s="158"/>
      <c r="P305" s="158"/>
      <c r="Q305" s="323"/>
      <c r="R305" s="161"/>
      <c r="S305" s="159"/>
      <c r="T305" s="160"/>
    </row>
    <row r="306" spans="1:20" s="151" customFormat="1">
      <c r="A306" s="713"/>
      <c r="B306" s="382"/>
      <c r="C306" s="309" t="s">
        <v>850</v>
      </c>
      <c r="D306" s="306" t="s">
        <v>360</v>
      </c>
      <c r="E306" s="306" t="s">
        <v>28</v>
      </c>
      <c r="F306" s="227">
        <v>100</v>
      </c>
      <c r="G306" s="195">
        <v>200</v>
      </c>
      <c r="H306" s="195">
        <f t="shared" si="15"/>
        <v>20000</v>
      </c>
      <c r="I306" s="677"/>
      <c r="J306" s="461"/>
      <c r="L306" s="129"/>
      <c r="M306" s="156"/>
      <c r="N306" s="157"/>
      <c r="O306" s="158"/>
      <c r="P306" s="158"/>
      <c r="Q306" s="323"/>
      <c r="R306" s="161"/>
      <c r="S306" s="159"/>
      <c r="T306" s="160"/>
    </row>
    <row r="307" spans="1:20" s="151" customFormat="1">
      <c r="A307" s="713"/>
      <c r="B307" s="382"/>
      <c r="C307" s="309" t="s">
        <v>879</v>
      </c>
      <c r="D307" s="306" t="s">
        <v>342</v>
      </c>
      <c r="E307" s="306" t="s">
        <v>28</v>
      </c>
      <c r="F307" s="227">
        <v>100</v>
      </c>
      <c r="G307" s="195">
        <v>150</v>
      </c>
      <c r="H307" s="195">
        <f t="shared" si="15"/>
        <v>15000</v>
      </c>
      <c r="I307" s="677"/>
      <c r="J307" s="461"/>
      <c r="L307" s="129"/>
      <c r="M307" s="156"/>
      <c r="N307" s="157"/>
      <c r="O307" s="158"/>
      <c r="P307" s="158"/>
      <c r="Q307" s="323"/>
      <c r="R307" s="161"/>
      <c r="S307" s="159"/>
      <c r="T307" s="160"/>
    </row>
    <row r="308" spans="1:20" s="151" customFormat="1">
      <c r="A308" s="713"/>
      <c r="B308" s="382"/>
      <c r="C308" s="309" t="s">
        <v>82</v>
      </c>
      <c r="D308" s="306" t="s">
        <v>5</v>
      </c>
      <c r="E308" s="306" t="s">
        <v>4</v>
      </c>
      <c r="F308" s="227">
        <v>5</v>
      </c>
      <c r="G308" s="195">
        <v>91987.14</v>
      </c>
      <c r="H308" s="195">
        <f t="shared" si="15"/>
        <v>459935.7</v>
      </c>
      <c r="I308" s="677"/>
      <c r="J308" s="461"/>
      <c r="L308" s="129"/>
      <c r="M308" s="156"/>
      <c r="N308" s="157"/>
      <c r="O308" s="158"/>
      <c r="P308" s="158"/>
      <c r="Q308" s="323"/>
      <c r="R308" s="161"/>
      <c r="S308" s="159"/>
      <c r="T308" s="160"/>
    </row>
    <row r="309" spans="1:20" s="151" customFormat="1">
      <c r="A309" s="713"/>
      <c r="B309" s="382"/>
      <c r="C309" s="309" t="s">
        <v>83</v>
      </c>
      <c r="D309" s="306" t="s">
        <v>84</v>
      </c>
      <c r="E309" s="306" t="s">
        <v>4</v>
      </c>
      <c r="F309" s="227">
        <v>5</v>
      </c>
      <c r="G309" s="195">
        <v>93357.25</v>
      </c>
      <c r="H309" s="195">
        <f t="shared" si="15"/>
        <v>466786.25</v>
      </c>
      <c r="I309" s="677"/>
      <c r="J309" s="461"/>
      <c r="L309" s="129"/>
      <c r="M309" s="156"/>
      <c r="N309" s="157"/>
      <c r="O309" s="158"/>
      <c r="P309" s="158"/>
      <c r="Q309" s="323"/>
      <c r="R309" s="161"/>
      <c r="S309" s="159"/>
      <c r="T309" s="160"/>
    </row>
    <row r="310" spans="1:20" s="151" customFormat="1">
      <c r="A310" s="713"/>
      <c r="B310" s="382"/>
      <c r="C310" s="309" t="s">
        <v>87</v>
      </c>
      <c r="D310" s="306" t="s">
        <v>1124</v>
      </c>
      <c r="E310" s="306" t="s">
        <v>4</v>
      </c>
      <c r="F310" s="227">
        <v>1</v>
      </c>
      <c r="G310" s="195">
        <v>115000</v>
      </c>
      <c r="H310" s="195">
        <f t="shared" si="15"/>
        <v>115000</v>
      </c>
      <c r="I310" s="677"/>
      <c r="J310" s="461"/>
      <c r="L310" s="129"/>
      <c r="M310" s="156"/>
      <c r="N310" s="157"/>
      <c r="O310" s="158"/>
      <c r="P310" s="158"/>
      <c r="Q310" s="323"/>
      <c r="R310" s="161"/>
      <c r="S310" s="159"/>
      <c r="T310" s="160"/>
    </row>
    <row r="311" spans="1:20" s="151" customFormat="1">
      <c r="A311" s="713"/>
      <c r="B311" s="382"/>
      <c r="C311" s="309" t="s">
        <v>93</v>
      </c>
      <c r="D311" s="306" t="s">
        <v>1189</v>
      </c>
      <c r="E311" s="306" t="s">
        <v>4</v>
      </c>
      <c r="F311" s="227">
        <v>2</v>
      </c>
      <c r="G311" s="195">
        <v>172703.77</v>
      </c>
      <c r="H311" s="195">
        <f t="shared" si="15"/>
        <v>345407.54</v>
      </c>
      <c r="I311" s="677"/>
      <c r="J311" s="461"/>
      <c r="L311" s="129"/>
      <c r="M311" s="156"/>
      <c r="N311" s="157"/>
      <c r="O311" s="158"/>
      <c r="P311" s="158"/>
      <c r="Q311" s="323"/>
      <c r="R311" s="161"/>
      <c r="S311" s="159"/>
      <c r="T311" s="160"/>
    </row>
    <row r="312" spans="1:20" s="151" customFormat="1">
      <c r="A312" s="713"/>
      <c r="B312" s="382"/>
      <c r="C312" s="309" t="s">
        <v>64</v>
      </c>
      <c r="D312" s="306" t="s">
        <v>6</v>
      </c>
      <c r="E312" s="306" t="s">
        <v>4</v>
      </c>
      <c r="F312" s="227">
        <v>25</v>
      </c>
      <c r="G312" s="195">
        <v>85000</v>
      </c>
      <c r="H312" s="195">
        <f t="shared" si="15"/>
        <v>2125000</v>
      </c>
      <c r="I312" s="677"/>
      <c r="J312" s="461"/>
      <c r="L312" s="129"/>
      <c r="M312" s="156"/>
      <c r="N312" s="157"/>
      <c r="O312" s="158"/>
      <c r="P312" s="158"/>
      <c r="Q312" s="323"/>
      <c r="R312" s="161"/>
      <c r="S312" s="159"/>
      <c r="T312" s="160"/>
    </row>
    <row r="313" spans="1:20" s="151" customFormat="1">
      <c r="A313" s="713"/>
      <c r="B313" s="382"/>
      <c r="C313" s="309" t="s">
        <v>95</v>
      </c>
      <c r="D313" s="306" t="s">
        <v>1125</v>
      </c>
      <c r="E313" s="306" t="s">
        <v>4</v>
      </c>
      <c r="F313" s="227">
        <v>22</v>
      </c>
      <c r="G313" s="195">
        <v>136935.35</v>
      </c>
      <c r="H313" s="195">
        <f t="shared" si="15"/>
        <v>3012577.7</v>
      </c>
      <c r="I313" s="677"/>
      <c r="J313" s="461"/>
      <c r="L313" s="129"/>
      <c r="M313" s="156"/>
      <c r="N313" s="157"/>
      <c r="O313" s="158"/>
      <c r="P313" s="158"/>
      <c r="Q313" s="323"/>
      <c r="R313" s="161"/>
      <c r="S313" s="159"/>
      <c r="T313" s="160"/>
    </row>
    <row r="314" spans="1:20" s="151" customFormat="1">
      <c r="A314" s="713"/>
      <c r="B314" s="382"/>
      <c r="C314" s="309" t="s">
        <v>882</v>
      </c>
      <c r="D314" s="306" t="s">
        <v>883</v>
      </c>
      <c r="E314" s="306" t="s">
        <v>115</v>
      </c>
      <c r="F314" s="227">
        <v>2</v>
      </c>
      <c r="G314" s="195">
        <v>195000</v>
      </c>
      <c r="H314" s="195">
        <f t="shared" si="15"/>
        <v>390000</v>
      </c>
      <c r="I314" s="677"/>
      <c r="J314" s="461"/>
      <c r="L314" s="129"/>
      <c r="M314" s="156"/>
      <c r="N314" s="157"/>
      <c r="O314" s="158"/>
      <c r="P314" s="158"/>
      <c r="Q314" s="323"/>
      <c r="R314" s="161"/>
      <c r="S314" s="159"/>
      <c r="T314" s="160"/>
    </row>
    <row r="315" spans="1:20" s="151" customFormat="1">
      <c r="A315" s="713"/>
      <c r="B315" s="382"/>
      <c r="C315" s="309" t="s">
        <v>104</v>
      </c>
      <c r="D315" s="306" t="s">
        <v>7</v>
      </c>
      <c r="E315" s="306" t="s">
        <v>4</v>
      </c>
      <c r="F315" s="227">
        <v>3</v>
      </c>
      <c r="G315" s="195">
        <v>22207.360000000001</v>
      </c>
      <c r="H315" s="195">
        <f t="shared" si="15"/>
        <v>66622.080000000002</v>
      </c>
      <c r="I315" s="677"/>
      <c r="J315" s="461"/>
      <c r="L315" s="129"/>
      <c r="M315" s="156"/>
      <c r="N315" s="157"/>
      <c r="O315" s="158"/>
      <c r="P315" s="158"/>
      <c r="Q315" s="323"/>
      <c r="R315" s="161"/>
      <c r="S315" s="159"/>
      <c r="T315" s="160"/>
    </row>
    <row r="316" spans="1:20" s="151" customFormat="1">
      <c r="A316" s="713"/>
      <c r="B316" s="382"/>
      <c r="C316" s="309" t="s">
        <v>938</v>
      </c>
      <c r="D316" s="306" t="s">
        <v>1046</v>
      </c>
      <c r="E316" s="306" t="s">
        <v>29</v>
      </c>
      <c r="F316" s="227">
        <v>24</v>
      </c>
      <c r="G316" s="195">
        <v>21000</v>
      </c>
      <c r="H316" s="195">
        <f t="shared" si="15"/>
        <v>504000</v>
      </c>
      <c r="I316" s="677"/>
      <c r="J316" s="461"/>
      <c r="L316" s="129"/>
      <c r="M316" s="156"/>
      <c r="N316" s="157"/>
      <c r="O316" s="158"/>
      <c r="P316" s="158"/>
      <c r="Q316" s="323"/>
      <c r="R316" s="161"/>
      <c r="S316" s="159"/>
      <c r="T316" s="160"/>
    </row>
    <row r="317" spans="1:20" s="151" customFormat="1">
      <c r="A317" s="713"/>
      <c r="B317" s="382"/>
      <c r="C317" s="309" t="s">
        <v>142</v>
      </c>
      <c r="D317" s="306" t="s">
        <v>1001</v>
      </c>
      <c r="E317" s="306" t="s">
        <v>29</v>
      </c>
      <c r="F317" s="227">
        <v>36</v>
      </c>
      <c r="G317" s="195">
        <v>17899.990000000002</v>
      </c>
      <c r="H317" s="195">
        <f t="shared" si="15"/>
        <v>644399.64</v>
      </c>
      <c r="I317" s="677"/>
      <c r="J317" s="461"/>
      <c r="L317" s="129"/>
      <c r="M317" s="156"/>
      <c r="N317" s="157"/>
      <c r="O317" s="158"/>
      <c r="P317" s="158"/>
      <c r="Q317" s="323"/>
      <c r="R317" s="161"/>
      <c r="S317" s="159"/>
      <c r="T317" s="160"/>
    </row>
    <row r="318" spans="1:20" s="151" customFormat="1">
      <c r="A318" s="713"/>
      <c r="B318" s="382"/>
      <c r="C318" s="309" t="s">
        <v>140</v>
      </c>
      <c r="D318" s="306" t="s">
        <v>1104</v>
      </c>
      <c r="E318" s="306" t="s">
        <v>29</v>
      </c>
      <c r="F318" s="227">
        <v>10</v>
      </c>
      <c r="G318" s="195">
        <v>22000</v>
      </c>
      <c r="H318" s="195">
        <f t="shared" si="15"/>
        <v>220000</v>
      </c>
      <c r="I318" s="677"/>
      <c r="J318" s="461"/>
      <c r="L318" s="129"/>
      <c r="M318" s="156"/>
      <c r="N318" s="157"/>
      <c r="O318" s="158"/>
      <c r="P318" s="158"/>
      <c r="Q318" s="323"/>
      <c r="R318" s="161"/>
      <c r="S318" s="159"/>
      <c r="T318" s="160"/>
    </row>
    <row r="319" spans="1:20" s="151" customFormat="1">
      <c r="A319" s="714"/>
      <c r="B319" s="382"/>
      <c r="C319" s="309" t="s">
        <v>131</v>
      </c>
      <c r="D319" s="306" t="s">
        <v>1105</v>
      </c>
      <c r="E319" s="306" t="s">
        <v>29</v>
      </c>
      <c r="F319" s="227">
        <v>5</v>
      </c>
      <c r="G319" s="195">
        <v>260092.33</v>
      </c>
      <c r="H319" s="195">
        <f t="shared" si="15"/>
        <v>1300461.6499999999</v>
      </c>
      <c r="I319" s="678"/>
      <c r="J319" s="462"/>
      <c r="L319" s="129"/>
      <c r="M319" s="156"/>
      <c r="N319" s="157"/>
      <c r="O319" s="158"/>
      <c r="P319" s="158"/>
      <c r="Q319" s="323"/>
      <c r="R319" s="161"/>
      <c r="S319" s="159"/>
      <c r="T319" s="160"/>
    </row>
    <row r="320" spans="1:20" s="151" customFormat="1" ht="18" customHeight="1">
      <c r="A320" s="715" t="s">
        <v>1190</v>
      </c>
      <c r="B320" s="382">
        <v>43091</v>
      </c>
      <c r="C320" s="334" t="s">
        <v>209</v>
      </c>
      <c r="D320" s="235" t="s">
        <v>1192</v>
      </c>
      <c r="E320" s="235" t="s">
        <v>29</v>
      </c>
      <c r="F320" s="227">
        <v>5</v>
      </c>
      <c r="G320" s="195">
        <v>48999.79</v>
      </c>
      <c r="H320" s="195">
        <f t="shared" si="15"/>
        <v>244998.95</v>
      </c>
      <c r="I320" s="718">
        <f>SUM(H320:H350)</f>
        <v>6100828.2700000005</v>
      </c>
      <c r="J320" s="418"/>
      <c r="L320" s="129"/>
      <c r="M320" s="156"/>
      <c r="N320" s="157"/>
      <c r="O320" s="158"/>
      <c r="P320" s="158"/>
      <c r="Q320" s="323"/>
      <c r="R320" s="161"/>
      <c r="S320" s="159"/>
      <c r="T320" s="160"/>
    </row>
    <row r="321" spans="1:20" s="151" customFormat="1">
      <c r="A321" s="716"/>
      <c r="B321" s="382">
        <v>43091</v>
      </c>
      <c r="C321" s="334" t="s">
        <v>211</v>
      </c>
      <c r="D321" s="235" t="s">
        <v>1193</v>
      </c>
      <c r="E321" s="235" t="s">
        <v>29</v>
      </c>
      <c r="F321" s="227">
        <v>2</v>
      </c>
      <c r="G321" s="195">
        <v>48999.89</v>
      </c>
      <c r="H321" s="195">
        <f t="shared" si="15"/>
        <v>97999.78</v>
      </c>
      <c r="I321" s="719"/>
      <c r="J321" s="418"/>
      <c r="L321" s="129"/>
      <c r="M321" s="156"/>
      <c r="N321" s="157"/>
      <c r="O321" s="158"/>
      <c r="P321" s="158"/>
      <c r="Q321" s="323"/>
      <c r="R321" s="161"/>
      <c r="S321" s="159"/>
      <c r="T321" s="160"/>
    </row>
    <row r="322" spans="1:20" s="151" customFormat="1">
      <c r="A322" s="716"/>
      <c r="B322" s="382">
        <v>43091</v>
      </c>
      <c r="C322" s="334" t="s">
        <v>217</v>
      </c>
      <c r="D322" s="235" t="s">
        <v>1138</v>
      </c>
      <c r="E322" s="235" t="s">
        <v>29</v>
      </c>
      <c r="F322" s="227">
        <v>3</v>
      </c>
      <c r="G322" s="195">
        <v>49015.62</v>
      </c>
      <c r="H322" s="195">
        <f t="shared" si="15"/>
        <v>147046.86000000002</v>
      </c>
      <c r="I322" s="719"/>
      <c r="J322" s="418"/>
      <c r="L322" s="129"/>
      <c r="M322" s="156"/>
      <c r="N322" s="157"/>
      <c r="O322" s="158"/>
      <c r="P322" s="158"/>
      <c r="Q322" s="323"/>
      <c r="R322" s="161"/>
      <c r="S322" s="159"/>
      <c r="T322" s="160"/>
    </row>
    <row r="323" spans="1:20" s="151" customFormat="1">
      <c r="A323" s="716"/>
      <c r="B323" s="382">
        <v>43091</v>
      </c>
      <c r="C323" s="334" t="s">
        <v>223</v>
      </c>
      <c r="D323" s="328" t="s">
        <v>1073</v>
      </c>
      <c r="E323" s="235" t="s">
        <v>29</v>
      </c>
      <c r="F323" s="227">
        <v>2</v>
      </c>
      <c r="G323" s="195">
        <v>49000</v>
      </c>
      <c r="H323" s="195">
        <f t="shared" si="15"/>
        <v>98000</v>
      </c>
      <c r="I323" s="719"/>
      <c r="J323" s="418"/>
      <c r="L323" s="129"/>
      <c r="M323" s="156"/>
      <c r="N323" s="157"/>
      <c r="O323" s="158"/>
      <c r="P323" s="158"/>
      <c r="Q323" s="323"/>
      <c r="R323" s="161"/>
      <c r="S323" s="159"/>
      <c r="T323" s="160"/>
    </row>
    <row r="324" spans="1:20" s="151" customFormat="1">
      <c r="A324" s="716"/>
      <c r="B324" s="382">
        <v>43091</v>
      </c>
      <c r="C324" s="334" t="s">
        <v>227</v>
      </c>
      <c r="D324" s="328" t="s">
        <v>1194</v>
      </c>
      <c r="E324" s="235" t="s">
        <v>29</v>
      </c>
      <c r="F324" s="227">
        <v>5</v>
      </c>
      <c r="G324" s="195">
        <v>86903.82</v>
      </c>
      <c r="H324" s="195">
        <f t="shared" ref="H324:H387" si="16">F324*G324</f>
        <v>434519.10000000003</v>
      </c>
      <c r="I324" s="719"/>
      <c r="J324" s="418"/>
      <c r="L324" s="129"/>
      <c r="M324" s="156"/>
      <c r="N324" s="157"/>
      <c r="O324" s="158"/>
      <c r="P324" s="158"/>
      <c r="Q324" s="323"/>
      <c r="R324" s="161"/>
      <c r="S324" s="159"/>
      <c r="T324" s="160"/>
    </row>
    <row r="325" spans="1:20" s="151" customFormat="1">
      <c r="A325" s="716"/>
      <c r="B325" s="382">
        <v>43091</v>
      </c>
      <c r="C325" s="334" t="s">
        <v>229</v>
      </c>
      <c r="D325" s="328" t="s">
        <v>1195</v>
      </c>
      <c r="E325" s="235" t="s">
        <v>29</v>
      </c>
      <c r="F325" s="227">
        <v>2</v>
      </c>
      <c r="G325" s="195">
        <v>90651.53</v>
      </c>
      <c r="H325" s="195">
        <f>F325*G325</f>
        <v>181303.06</v>
      </c>
      <c r="I325" s="719"/>
      <c r="J325" s="418"/>
      <c r="L325" s="129"/>
      <c r="M325" s="156"/>
      <c r="N325" s="157"/>
      <c r="O325" s="158"/>
      <c r="P325" s="158"/>
      <c r="Q325" s="323"/>
      <c r="R325" s="161"/>
      <c r="S325" s="159"/>
      <c r="T325" s="160"/>
    </row>
    <row r="326" spans="1:20" s="151" customFormat="1">
      <c r="A326" s="716"/>
      <c r="B326" s="382">
        <v>43091</v>
      </c>
      <c r="C326" s="334" t="s">
        <v>235</v>
      </c>
      <c r="D326" s="328" t="s">
        <v>1074</v>
      </c>
      <c r="E326" s="235" t="s">
        <v>1085</v>
      </c>
      <c r="F326" s="227">
        <v>1</v>
      </c>
      <c r="G326" s="195">
        <v>138332.97</v>
      </c>
      <c r="H326" s="195">
        <f>F326*G326</f>
        <v>138332.97</v>
      </c>
      <c r="I326" s="719"/>
      <c r="J326" s="418"/>
      <c r="L326" s="129"/>
      <c r="M326" s="156"/>
      <c r="N326" s="157"/>
      <c r="O326" s="158"/>
      <c r="P326" s="158"/>
      <c r="Q326" s="323"/>
      <c r="R326" s="161"/>
      <c r="S326" s="159"/>
      <c r="T326" s="160"/>
    </row>
    <row r="327" spans="1:20" s="151" customFormat="1">
      <c r="A327" s="716"/>
      <c r="B327" s="382">
        <v>43091</v>
      </c>
      <c r="C327" s="334" t="s">
        <v>1191</v>
      </c>
      <c r="D327" s="328" t="s">
        <v>373</v>
      </c>
      <c r="E327" s="235" t="s">
        <v>28</v>
      </c>
      <c r="F327" s="227">
        <v>30</v>
      </c>
      <c r="G327" s="195">
        <v>10000</v>
      </c>
      <c r="H327" s="195">
        <f t="shared" si="16"/>
        <v>300000</v>
      </c>
      <c r="I327" s="719"/>
      <c r="J327" s="418"/>
      <c r="L327" s="129"/>
      <c r="M327" s="156"/>
      <c r="N327" s="157"/>
      <c r="O327" s="158"/>
      <c r="P327" s="158"/>
      <c r="Q327" s="323"/>
      <c r="R327" s="161"/>
      <c r="S327" s="159"/>
      <c r="T327" s="160"/>
    </row>
    <row r="328" spans="1:20" s="151" customFormat="1">
      <c r="A328" s="716"/>
      <c r="B328" s="382">
        <v>43091</v>
      </c>
      <c r="C328" s="334" t="s">
        <v>250</v>
      </c>
      <c r="D328" s="328" t="s">
        <v>1077</v>
      </c>
      <c r="E328" s="235" t="s">
        <v>28</v>
      </c>
      <c r="F328" s="227">
        <v>200</v>
      </c>
      <c r="G328" s="195">
        <v>1352.93</v>
      </c>
      <c r="H328" s="195">
        <f t="shared" si="16"/>
        <v>270586</v>
      </c>
      <c r="I328" s="719"/>
      <c r="J328" s="418"/>
      <c r="L328" s="129"/>
      <c r="M328" s="156"/>
      <c r="N328" s="157"/>
      <c r="O328" s="158"/>
      <c r="P328" s="158"/>
      <c r="Q328" s="323"/>
      <c r="R328" s="161"/>
      <c r="S328" s="159"/>
      <c r="T328" s="160"/>
    </row>
    <row r="329" spans="1:20" s="151" customFormat="1">
      <c r="A329" s="716"/>
      <c r="B329" s="382">
        <v>43091</v>
      </c>
      <c r="C329" s="334" t="s">
        <v>252</v>
      </c>
      <c r="D329" s="328" t="s">
        <v>1170</v>
      </c>
      <c r="E329" s="328" t="s">
        <v>28</v>
      </c>
      <c r="F329" s="227">
        <v>200</v>
      </c>
      <c r="G329" s="195">
        <v>1120</v>
      </c>
      <c r="H329" s="195">
        <f t="shared" si="16"/>
        <v>224000</v>
      </c>
      <c r="I329" s="719"/>
      <c r="J329" s="418"/>
      <c r="L329" s="129"/>
      <c r="M329" s="156"/>
      <c r="N329" s="157"/>
      <c r="O329" s="158"/>
      <c r="P329" s="158"/>
      <c r="Q329" s="323"/>
      <c r="R329" s="161"/>
      <c r="S329" s="159"/>
      <c r="T329" s="160"/>
    </row>
    <row r="330" spans="1:20" s="151" customFormat="1">
      <c r="A330" s="716"/>
      <c r="B330" s="382">
        <v>43091</v>
      </c>
      <c r="C330" s="334" t="s">
        <v>1060</v>
      </c>
      <c r="D330" s="328" t="s">
        <v>982</v>
      </c>
      <c r="E330" s="328" t="s">
        <v>28</v>
      </c>
      <c r="F330" s="227">
        <v>50</v>
      </c>
      <c r="G330" s="195">
        <v>863</v>
      </c>
      <c r="H330" s="195">
        <f t="shared" si="16"/>
        <v>43150</v>
      </c>
      <c r="I330" s="719"/>
      <c r="J330" s="418"/>
      <c r="L330" s="129"/>
      <c r="M330" s="156"/>
      <c r="N330" s="157"/>
      <c r="O330" s="158"/>
      <c r="P330" s="158"/>
      <c r="Q330" s="323"/>
      <c r="R330" s="161"/>
      <c r="S330" s="159"/>
      <c r="T330" s="160"/>
    </row>
    <row r="331" spans="1:20" s="151" customFormat="1">
      <c r="A331" s="716"/>
      <c r="B331" s="382">
        <v>43091</v>
      </c>
      <c r="C331" s="334" t="s">
        <v>1061</v>
      </c>
      <c r="D331" s="328" t="s">
        <v>1079</v>
      </c>
      <c r="E331" s="328" t="s">
        <v>28</v>
      </c>
      <c r="F331" s="227">
        <v>100</v>
      </c>
      <c r="G331" s="195">
        <v>7983.77</v>
      </c>
      <c r="H331" s="195">
        <f t="shared" si="16"/>
        <v>798377</v>
      </c>
      <c r="I331" s="719"/>
      <c r="J331" s="418"/>
      <c r="L331" s="129"/>
      <c r="M331" s="156"/>
      <c r="N331" s="157"/>
      <c r="O331" s="158"/>
      <c r="P331" s="158"/>
      <c r="Q331" s="323"/>
      <c r="R331" s="161"/>
      <c r="S331" s="159"/>
      <c r="T331" s="160"/>
    </row>
    <row r="332" spans="1:20" s="151" customFormat="1">
      <c r="A332" s="716"/>
      <c r="B332" s="382">
        <v>43091</v>
      </c>
      <c r="C332" s="309" t="s">
        <v>263</v>
      </c>
      <c r="D332" s="328" t="s">
        <v>1062</v>
      </c>
      <c r="E332" s="328" t="s">
        <v>115</v>
      </c>
      <c r="F332" s="227">
        <v>1</v>
      </c>
      <c r="G332" s="195">
        <v>6627.89</v>
      </c>
      <c r="H332" s="195">
        <f t="shared" si="16"/>
        <v>6627.89</v>
      </c>
      <c r="I332" s="719"/>
      <c r="J332" s="418"/>
      <c r="L332" s="129"/>
      <c r="M332" s="156"/>
      <c r="N332" s="157"/>
      <c r="O332" s="158"/>
      <c r="P332" s="158"/>
      <c r="Q332" s="323"/>
      <c r="R332" s="161"/>
      <c r="S332" s="159"/>
      <c r="T332" s="160"/>
    </row>
    <row r="333" spans="1:20" s="151" customFormat="1">
      <c r="A333" s="716"/>
      <c r="B333" s="382">
        <v>43091</v>
      </c>
      <c r="C333" s="309" t="s">
        <v>254</v>
      </c>
      <c r="D333" s="328" t="s">
        <v>1196</v>
      </c>
      <c r="E333" s="328" t="s">
        <v>29</v>
      </c>
      <c r="F333" s="227">
        <v>1</v>
      </c>
      <c r="G333" s="195">
        <v>36000</v>
      </c>
      <c r="H333" s="195">
        <f t="shared" si="16"/>
        <v>36000</v>
      </c>
      <c r="I333" s="719"/>
      <c r="J333" s="418"/>
      <c r="L333" s="129"/>
      <c r="M333" s="156"/>
      <c r="N333" s="157"/>
      <c r="O333" s="158"/>
      <c r="P333" s="158"/>
      <c r="Q333" s="323"/>
      <c r="R333" s="161"/>
      <c r="S333" s="159"/>
      <c r="T333" s="160"/>
    </row>
    <row r="334" spans="1:20" s="151" customFormat="1">
      <c r="A334" s="716"/>
      <c r="B334" s="382">
        <v>43091</v>
      </c>
      <c r="C334" s="309" t="s">
        <v>264</v>
      </c>
      <c r="D334" s="328" t="s">
        <v>1003</v>
      </c>
      <c r="E334" s="328" t="s">
        <v>28</v>
      </c>
      <c r="F334" s="227">
        <v>800</v>
      </c>
      <c r="G334" s="195">
        <v>200</v>
      </c>
      <c r="H334" s="195">
        <f t="shared" si="16"/>
        <v>160000</v>
      </c>
      <c r="I334" s="719"/>
      <c r="J334" s="418"/>
      <c r="L334" s="129"/>
      <c r="M334" s="156"/>
      <c r="N334" s="157"/>
      <c r="O334" s="158"/>
      <c r="P334" s="158"/>
      <c r="Q334" s="323"/>
      <c r="R334" s="161"/>
      <c r="S334" s="159"/>
      <c r="T334" s="160"/>
    </row>
    <row r="335" spans="1:20" s="151" customFormat="1">
      <c r="A335" s="716"/>
      <c r="B335" s="382">
        <v>43091</v>
      </c>
      <c r="C335" s="309" t="s">
        <v>266</v>
      </c>
      <c r="D335" s="328" t="s">
        <v>267</v>
      </c>
      <c r="E335" s="328" t="s">
        <v>28</v>
      </c>
      <c r="F335" s="227">
        <v>100</v>
      </c>
      <c r="G335" s="195">
        <v>1200</v>
      </c>
      <c r="H335" s="195">
        <f t="shared" si="16"/>
        <v>120000</v>
      </c>
      <c r="I335" s="719"/>
      <c r="J335" s="418" t="s">
        <v>1006</v>
      </c>
      <c r="L335" s="129"/>
      <c r="M335" s="156"/>
      <c r="N335" s="157"/>
      <c r="O335" s="158"/>
      <c r="P335" s="158"/>
      <c r="Q335" s="323"/>
      <c r="R335" s="161"/>
      <c r="S335" s="159"/>
      <c r="T335" s="160"/>
    </row>
    <row r="336" spans="1:20" s="151" customFormat="1">
      <c r="A336" s="716"/>
      <c r="B336" s="382">
        <v>43091</v>
      </c>
      <c r="C336" s="309" t="s">
        <v>272</v>
      </c>
      <c r="D336" s="328" t="s">
        <v>1197</v>
      </c>
      <c r="E336" s="328" t="s">
        <v>146</v>
      </c>
      <c r="F336" s="227">
        <v>1</v>
      </c>
      <c r="G336" s="195">
        <v>11999.17</v>
      </c>
      <c r="H336" s="195">
        <f t="shared" si="16"/>
        <v>11999.17</v>
      </c>
      <c r="I336" s="719"/>
      <c r="J336" s="418"/>
      <c r="L336" s="129"/>
      <c r="M336" s="156"/>
      <c r="N336" s="157"/>
      <c r="O336" s="158"/>
      <c r="P336" s="158"/>
      <c r="Q336" s="323"/>
      <c r="R336" s="161"/>
      <c r="S336" s="159"/>
      <c r="T336" s="160"/>
    </row>
    <row r="337" spans="1:20" s="151" customFormat="1">
      <c r="A337" s="716"/>
      <c r="B337" s="382">
        <v>43091</v>
      </c>
      <c r="C337" s="309" t="s">
        <v>935</v>
      </c>
      <c r="D337" s="328" t="s">
        <v>1131</v>
      </c>
      <c r="E337" s="328" t="s">
        <v>4</v>
      </c>
      <c r="F337" s="227">
        <v>1</v>
      </c>
      <c r="G337" s="195">
        <v>82000</v>
      </c>
      <c r="H337" s="195">
        <f t="shared" si="16"/>
        <v>82000</v>
      </c>
      <c r="I337" s="719"/>
      <c r="J337" s="418"/>
      <c r="L337" s="129"/>
      <c r="M337" s="156"/>
      <c r="N337" s="157"/>
      <c r="O337" s="158"/>
      <c r="P337" s="158"/>
      <c r="Q337" s="323"/>
      <c r="R337" s="161"/>
      <c r="S337" s="159"/>
      <c r="T337" s="160"/>
    </row>
    <row r="338" spans="1:20" s="151" customFormat="1">
      <c r="A338" s="716"/>
      <c r="B338" s="382">
        <v>43091</v>
      </c>
      <c r="C338" s="309" t="s">
        <v>853</v>
      </c>
      <c r="D338" s="328" t="s">
        <v>374</v>
      </c>
      <c r="E338" s="328" t="s">
        <v>28</v>
      </c>
      <c r="F338" s="227">
        <v>200</v>
      </c>
      <c r="G338" s="195">
        <v>659.98</v>
      </c>
      <c r="H338" s="195">
        <f t="shared" si="16"/>
        <v>131996</v>
      </c>
      <c r="I338" s="719"/>
      <c r="J338" s="418"/>
      <c r="L338" s="129"/>
      <c r="M338" s="156"/>
      <c r="N338" s="157"/>
      <c r="O338" s="158"/>
      <c r="P338" s="158"/>
      <c r="Q338" s="323"/>
      <c r="R338" s="161"/>
      <c r="S338" s="159"/>
      <c r="T338" s="160"/>
    </row>
    <row r="339" spans="1:20" s="151" customFormat="1">
      <c r="A339" s="716"/>
      <c r="B339" s="382">
        <v>43091</v>
      </c>
      <c r="C339" s="309" t="s">
        <v>931</v>
      </c>
      <c r="D339" s="328" t="s">
        <v>1133</v>
      </c>
      <c r="E339" s="328" t="s">
        <v>28</v>
      </c>
      <c r="F339" s="227">
        <v>100</v>
      </c>
      <c r="G339" s="195">
        <v>390</v>
      </c>
      <c r="H339" s="195">
        <f t="shared" si="16"/>
        <v>39000</v>
      </c>
      <c r="I339" s="719"/>
      <c r="J339" s="418"/>
      <c r="L339" s="129"/>
      <c r="M339" s="156"/>
      <c r="N339" s="157"/>
      <c r="O339" s="158"/>
      <c r="P339" s="158"/>
      <c r="Q339" s="323"/>
      <c r="R339" s="161"/>
      <c r="S339" s="159"/>
      <c r="T339" s="160"/>
    </row>
    <row r="340" spans="1:20" s="151" customFormat="1">
      <c r="A340" s="716"/>
      <c r="B340" s="382">
        <v>43091</v>
      </c>
      <c r="C340" s="309" t="s">
        <v>921</v>
      </c>
      <c r="D340" s="328" t="s">
        <v>1070</v>
      </c>
      <c r="E340" s="328" t="s">
        <v>28</v>
      </c>
      <c r="F340" s="227">
        <v>100</v>
      </c>
      <c r="G340" s="195">
        <v>390</v>
      </c>
      <c r="H340" s="195">
        <f t="shared" si="16"/>
        <v>39000</v>
      </c>
      <c r="I340" s="719"/>
      <c r="J340" s="418"/>
      <c r="L340" s="129"/>
      <c r="M340" s="156"/>
      <c r="N340" s="157"/>
      <c r="O340" s="158"/>
      <c r="P340" s="158"/>
      <c r="Q340" s="323"/>
      <c r="R340" s="161"/>
      <c r="S340" s="159"/>
      <c r="T340" s="160"/>
    </row>
    <row r="341" spans="1:20" s="151" customFormat="1">
      <c r="A341" s="716"/>
      <c r="B341" s="382">
        <v>43091</v>
      </c>
      <c r="C341" s="309" t="s">
        <v>649</v>
      </c>
      <c r="D341" s="328" t="s">
        <v>1135</v>
      </c>
      <c r="E341" s="328" t="s">
        <v>28</v>
      </c>
      <c r="F341" s="227">
        <v>100</v>
      </c>
      <c r="G341" s="195">
        <v>388.9</v>
      </c>
      <c r="H341" s="195">
        <f t="shared" si="16"/>
        <v>38890</v>
      </c>
      <c r="I341" s="719"/>
      <c r="J341" s="418"/>
      <c r="L341" s="129"/>
      <c r="M341" s="156"/>
      <c r="N341" s="157"/>
      <c r="O341" s="158"/>
      <c r="P341" s="158"/>
      <c r="Q341" s="323"/>
      <c r="R341" s="161"/>
      <c r="S341" s="159"/>
      <c r="T341" s="160"/>
    </row>
    <row r="342" spans="1:20" s="151" customFormat="1">
      <c r="A342" s="716"/>
      <c r="B342" s="382">
        <v>43091</v>
      </c>
      <c r="C342" s="309" t="s">
        <v>710</v>
      </c>
      <c r="D342" s="328" t="s">
        <v>712</v>
      </c>
      <c r="E342" s="328" t="s">
        <v>28</v>
      </c>
      <c r="F342" s="227">
        <v>10</v>
      </c>
      <c r="G342" s="195">
        <v>3640.89</v>
      </c>
      <c r="H342" s="195">
        <f t="shared" si="16"/>
        <v>36408.9</v>
      </c>
      <c r="I342" s="719"/>
      <c r="J342" s="418"/>
      <c r="L342" s="129"/>
      <c r="M342" s="156"/>
      <c r="N342" s="157"/>
      <c r="O342" s="158"/>
      <c r="P342" s="158"/>
      <c r="Q342" s="323"/>
      <c r="R342" s="161"/>
      <c r="S342" s="159"/>
      <c r="T342" s="160"/>
    </row>
    <row r="343" spans="1:20" s="151" customFormat="1">
      <c r="A343" s="716"/>
      <c r="B343" s="242">
        <v>43091</v>
      </c>
      <c r="C343" s="309" t="s">
        <v>651</v>
      </c>
      <c r="D343" s="328" t="s">
        <v>1065</v>
      </c>
      <c r="E343" s="328" t="s">
        <v>115</v>
      </c>
      <c r="F343" s="227">
        <v>10</v>
      </c>
      <c r="G343" s="195">
        <v>7099.02</v>
      </c>
      <c r="H343" s="195">
        <f t="shared" si="16"/>
        <v>70990.200000000012</v>
      </c>
      <c r="I343" s="719"/>
      <c r="J343" s="418"/>
      <c r="L343" s="129"/>
      <c r="M343" s="156"/>
      <c r="N343" s="157"/>
      <c r="O343" s="158"/>
      <c r="P343" s="158"/>
      <c r="Q343" s="323"/>
      <c r="R343" s="161"/>
      <c r="S343" s="159"/>
      <c r="T343" s="160"/>
    </row>
    <row r="344" spans="1:20" s="151" customFormat="1">
      <c r="A344" s="716"/>
      <c r="B344" s="242">
        <v>43091</v>
      </c>
      <c r="C344" s="334" t="s">
        <v>637</v>
      </c>
      <c r="D344" s="235" t="s">
        <v>1128</v>
      </c>
      <c r="E344" s="328" t="s">
        <v>985</v>
      </c>
      <c r="F344" s="227">
        <v>30</v>
      </c>
      <c r="G344" s="195">
        <v>15089.6</v>
      </c>
      <c r="H344" s="195">
        <f t="shared" si="16"/>
        <v>452688</v>
      </c>
      <c r="I344" s="719"/>
      <c r="J344" s="418"/>
      <c r="L344" s="129"/>
      <c r="M344" s="156"/>
      <c r="N344" s="157"/>
      <c r="O344" s="158"/>
      <c r="P344" s="158"/>
      <c r="Q344" s="323"/>
      <c r="R344" s="161"/>
      <c r="S344" s="159"/>
      <c r="T344" s="160"/>
    </row>
    <row r="345" spans="1:20" s="151" customFormat="1">
      <c r="A345" s="716"/>
      <c r="B345" s="242">
        <v>43091</v>
      </c>
      <c r="C345" s="334" t="s">
        <v>411</v>
      </c>
      <c r="D345" s="235" t="s">
        <v>412</v>
      </c>
      <c r="E345" s="328" t="s">
        <v>1085</v>
      </c>
      <c r="F345" s="227">
        <v>10</v>
      </c>
      <c r="G345" s="195">
        <v>9600</v>
      </c>
      <c r="H345" s="195">
        <f t="shared" si="16"/>
        <v>96000</v>
      </c>
      <c r="I345" s="719"/>
      <c r="J345" s="418"/>
      <c r="L345" s="129"/>
      <c r="M345" s="156"/>
      <c r="N345" s="157"/>
      <c r="O345" s="158"/>
      <c r="P345" s="158"/>
      <c r="Q345" s="323"/>
      <c r="R345" s="161"/>
      <c r="S345" s="159"/>
      <c r="T345" s="160"/>
    </row>
    <row r="346" spans="1:20" s="151" customFormat="1">
      <c r="A346" s="716"/>
      <c r="B346" s="242">
        <v>43091</v>
      </c>
      <c r="C346" s="334" t="s">
        <v>421</v>
      </c>
      <c r="D346" s="235" t="s">
        <v>1066</v>
      </c>
      <c r="E346" s="328" t="s">
        <v>4</v>
      </c>
      <c r="F346" s="227">
        <v>3</v>
      </c>
      <c r="G346" s="195">
        <v>27999.15</v>
      </c>
      <c r="H346" s="195">
        <f t="shared" si="16"/>
        <v>83997.450000000012</v>
      </c>
      <c r="I346" s="719"/>
      <c r="J346" s="418"/>
      <c r="L346" s="129"/>
      <c r="M346" s="156"/>
      <c r="N346" s="157"/>
      <c r="O346" s="158"/>
      <c r="P346" s="158"/>
      <c r="Q346" s="323"/>
      <c r="R346" s="161"/>
      <c r="S346" s="159"/>
      <c r="T346" s="160"/>
    </row>
    <row r="347" spans="1:20" s="151" customFormat="1">
      <c r="A347" s="716"/>
      <c r="B347" s="242">
        <v>43091</v>
      </c>
      <c r="C347" s="334" t="s">
        <v>822</v>
      </c>
      <c r="D347" s="235" t="s">
        <v>1069</v>
      </c>
      <c r="E347" s="328" t="s">
        <v>1084</v>
      </c>
      <c r="F347" s="227">
        <v>3</v>
      </c>
      <c r="G347" s="195">
        <v>72725.48</v>
      </c>
      <c r="H347" s="195">
        <f t="shared" si="16"/>
        <v>218176.44</v>
      </c>
      <c r="I347" s="719"/>
      <c r="J347" s="418"/>
      <c r="L347" s="129"/>
      <c r="M347" s="156"/>
      <c r="N347" s="157"/>
      <c r="O347" s="158"/>
      <c r="P347" s="158"/>
      <c r="Q347" s="323"/>
      <c r="R347" s="161"/>
      <c r="S347" s="159"/>
      <c r="T347" s="160"/>
    </row>
    <row r="348" spans="1:20" s="151" customFormat="1">
      <c r="A348" s="716"/>
      <c r="B348" s="242">
        <v>43091</v>
      </c>
      <c r="C348" s="334" t="s">
        <v>638</v>
      </c>
      <c r="D348" s="235" t="s">
        <v>1176</v>
      </c>
      <c r="E348" s="235" t="s">
        <v>4</v>
      </c>
      <c r="F348" s="227">
        <v>1</v>
      </c>
      <c r="G348" s="195">
        <v>185105.5</v>
      </c>
      <c r="H348" s="195">
        <f t="shared" si="16"/>
        <v>185105.5</v>
      </c>
      <c r="I348" s="719"/>
      <c r="J348" s="418"/>
      <c r="L348" s="129"/>
      <c r="M348" s="156"/>
      <c r="N348" s="157"/>
      <c r="O348" s="158"/>
      <c r="P348" s="158"/>
      <c r="Q348" s="323"/>
      <c r="R348" s="161"/>
      <c r="S348" s="159"/>
      <c r="T348" s="160"/>
    </row>
    <row r="349" spans="1:20" s="151" customFormat="1">
      <c r="A349" s="716"/>
      <c r="B349" s="242">
        <v>43091</v>
      </c>
      <c r="C349" s="334" t="s">
        <v>906</v>
      </c>
      <c r="D349" s="235" t="s">
        <v>623</v>
      </c>
      <c r="E349" s="235" t="s">
        <v>1087</v>
      </c>
      <c r="F349" s="227">
        <v>6</v>
      </c>
      <c r="G349" s="195">
        <v>190909</v>
      </c>
      <c r="H349" s="195">
        <f t="shared" si="16"/>
        <v>1145454</v>
      </c>
      <c r="I349" s="719"/>
      <c r="J349" s="418"/>
      <c r="L349" s="129"/>
      <c r="M349" s="156"/>
      <c r="N349" s="157"/>
      <c r="O349" s="158"/>
      <c r="P349" s="158"/>
      <c r="Q349" s="323"/>
      <c r="R349" s="161"/>
      <c r="S349" s="159"/>
      <c r="T349" s="160"/>
    </row>
    <row r="350" spans="1:20" s="151" customFormat="1">
      <c r="A350" s="717"/>
      <c r="B350" s="242">
        <v>43091</v>
      </c>
      <c r="C350" s="334" t="s">
        <v>1013</v>
      </c>
      <c r="D350" s="235" t="s">
        <v>1130</v>
      </c>
      <c r="E350" s="235" t="s">
        <v>4</v>
      </c>
      <c r="F350" s="227">
        <v>1</v>
      </c>
      <c r="G350" s="195">
        <v>168181</v>
      </c>
      <c r="H350" s="195">
        <f t="shared" si="16"/>
        <v>168181</v>
      </c>
      <c r="I350" s="720"/>
      <c r="J350" s="419"/>
      <c r="L350" s="129"/>
      <c r="M350" s="156"/>
      <c r="N350" s="157"/>
      <c r="O350" s="158"/>
      <c r="P350" s="158"/>
      <c r="Q350" s="323"/>
      <c r="R350" s="161"/>
      <c r="S350" s="159"/>
      <c r="T350" s="160"/>
    </row>
    <row r="351" spans="1:20" s="151" customFormat="1">
      <c r="A351" s="417"/>
      <c r="B351" s="242"/>
      <c r="C351" s="334"/>
      <c r="D351" s="235"/>
      <c r="E351" s="235"/>
      <c r="F351" s="227"/>
      <c r="G351" s="195"/>
      <c r="H351" s="195">
        <f t="shared" si="16"/>
        <v>0</v>
      </c>
      <c r="I351" s="446"/>
      <c r="J351" s="418"/>
      <c r="L351" s="129"/>
      <c r="M351" s="156"/>
      <c r="N351" s="157"/>
      <c r="O351" s="158"/>
      <c r="P351" s="158"/>
      <c r="Q351" s="323"/>
      <c r="R351" s="161"/>
      <c r="S351" s="159"/>
      <c r="T351" s="160"/>
    </row>
    <row r="352" spans="1:20" s="151" customFormat="1">
      <c r="A352" s="417"/>
      <c r="B352" s="242"/>
      <c r="C352" s="334"/>
      <c r="D352" s="235"/>
      <c r="E352" s="235"/>
      <c r="F352" s="227"/>
      <c r="G352" s="195"/>
      <c r="H352" s="195">
        <f t="shared" si="16"/>
        <v>0</v>
      </c>
      <c r="I352" s="446"/>
      <c r="J352" s="418"/>
      <c r="L352" s="129"/>
      <c r="M352" s="156"/>
      <c r="N352" s="157"/>
      <c r="O352" s="158"/>
      <c r="P352" s="158"/>
      <c r="Q352" s="323"/>
      <c r="R352" s="161"/>
      <c r="S352" s="159"/>
      <c r="T352" s="160"/>
    </row>
    <row r="353" spans="1:20" s="151" customFormat="1">
      <c r="A353" s="417"/>
      <c r="B353" s="242"/>
      <c r="C353" s="334"/>
      <c r="D353" s="235"/>
      <c r="E353" s="235"/>
      <c r="F353" s="227"/>
      <c r="G353" s="195"/>
      <c r="H353" s="195">
        <f t="shared" si="16"/>
        <v>0</v>
      </c>
      <c r="I353" s="446"/>
      <c r="J353" s="418"/>
      <c r="L353" s="129"/>
      <c r="M353" s="156"/>
      <c r="N353" s="157"/>
      <c r="O353" s="158"/>
      <c r="P353" s="158"/>
      <c r="Q353" s="323"/>
      <c r="R353" s="161"/>
      <c r="S353" s="159"/>
      <c r="T353" s="160"/>
    </row>
    <row r="354" spans="1:20" s="151" customFormat="1">
      <c r="A354" s="417"/>
      <c r="B354" s="242"/>
      <c r="C354" s="334"/>
      <c r="D354" s="235"/>
      <c r="E354" s="235"/>
      <c r="F354" s="227"/>
      <c r="G354" s="195"/>
      <c r="H354" s="195">
        <f t="shared" si="16"/>
        <v>0</v>
      </c>
      <c r="I354" s="446"/>
      <c r="J354" s="418"/>
      <c r="L354" s="129"/>
      <c r="M354" s="156"/>
      <c r="N354" s="157"/>
      <c r="O354" s="158"/>
      <c r="P354" s="158"/>
      <c r="Q354" s="323"/>
      <c r="R354" s="161"/>
      <c r="S354" s="159"/>
      <c r="T354" s="160"/>
    </row>
    <row r="355" spans="1:20" s="151" customFormat="1">
      <c r="A355" s="417"/>
      <c r="B355" s="242"/>
      <c r="C355" s="334"/>
      <c r="D355" s="235"/>
      <c r="E355" s="235"/>
      <c r="F355" s="227"/>
      <c r="G355" s="195"/>
      <c r="H355" s="195">
        <f t="shared" si="16"/>
        <v>0</v>
      </c>
      <c r="I355" s="446"/>
      <c r="J355" s="418"/>
      <c r="L355" s="129"/>
      <c r="M355" s="156"/>
      <c r="N355" s="157"/>
      <c r="O355" s="158"/>
      <c r="P355" s="158"/>
      <c r="Q355" s="323"/>
      <c r="R355" s="161"/>
      <c r="S355" s="159"/>
      <c r="T355" s="160"/>
    </row>
    <row r="356" spans="1:20" s="151" customFormat="1">
      <c r="A356" s="417"/>
      <c r="B356" s="242"/>
      <c r="C356" s="334"/>
      <c r="D356" s="235"/>
      <c r="E356" s="235"/>
      <c r="F356" s="227"/>
      <c r="G356" s="195"/>
      <c r="H356" s="195">
        <f t="shared" si="16"/>
        <v>0</v>
      </c>
      <c r="I356" s="446"/>
      <c r="J356" s="418"/>
      <c r="L356" s="129"/>
      <c r="M356" s="156"/>
      <c r="N356" s="157"/>
      <c r="O356" s="158"/>
      <c r="P356" s="158"/>
      <c r="Q356" s="323"/>
      <c r="R356" s="161"/>
      <c r="S356" s="159"/>
      <c r="T356" s="160"/>
    </row>
    <row r="357" spans="1:20" s="151" customFormat="1">
      <c r="A357" s="417"/>
      <c r="B357" s="242"/>
      <c r="C357" s="334"/>
      <c r="D357" s="235"/>
      <c r="E357" s="235"/>
      <c r="F357" s="227"/>
      <c r="G357" s="195"/>
      <c r="H357" s="195">
        <f t="shared" si="16"/>
        <v>0</v>
      </c>
      <c r="I357" s="446"/>
      <c r="J357" s="418"/>
      <c r="L357" s="129"/>
      <c r="M357" s="156"/>
      <c r="N357" s="157"/>
      <c r="O357" s="158"/>
      <c r="P357" s="158"/>
      <c r="Q357" s="323"/>
      <c r="R357" s="161"/>
      <c r="S357" s="159"/>
      <c r="T357" s="160"/>
    </row>
    <row r="358" spans="1:20" s="151" customFormat="1">
      <c r="A358" s="417"/>
      <c r="B358" s="242"/>
      <c r="C358" s="334"/>
      <c r="D358" s="235"/>
      <c r="E358" s="235"/>
      <c r="F358" s="227"/>
      <c r="G358" s="195"/>
      <c r="H358" s="195">
        <f t="shared" si="16"/>
        <v>0</v>
      </c>
      <c r="I358" s="446"/>
      <c r="J358" s="418"/>
      <c r="L358" s="129"/>
      <c r="M358" s="156"/>
      <c r="N358" s="157"/>
      <c r="O358" s="158"/>
      <c r="P358" s="158"/>
      <c r="Q358" s="323"/>
      <c r="R358" s="161"/>
      <c r="S358" s="159"/>
      <c r="T358" s="160"/>
    </row>
    <row r="359" spans="1:20" s="151" customFormat="1">
      <c r="A359" s="417"/>
      <c r="B359" s="242"/>
      <c r="C359" s="334"/>
      <c r="D359" s="235"/>
      <c r="E359" s="235"/>
      <c r="F359" s="227"/>
      <c r="G359" s="195"/>
      <c r="H359" s="195">
        <f t="shared" si="16"/>
        <v>0</v>
      </c>
      <c r="I359" s="446"/>
      <c r="J359" s="418"/>
      <c r="L359" s="129"/>
      <c r="M359" s="156"/>
      <c r="N359" s="157"/>
      <c r="O359" s="158"/>
      <c r="P359" s="158"/>
      <c r="Q359" s="323"/>
      <c r="R359" s="161"/>
      <c r="S359" s="159"/>
      <c r="T359" s="160"/>
    </row>
    <row r="360" spans="1:20" s="151" customFormat="1">
      <c r="A360" s="417"/>
      <c r="B360" s="242"/>
      <c r="C360" s="334"/>
      <c r="D360" s="235"/>
      <c r="E360" s="235"/>
      <c r="F360" s="227"/>
      <c r="G360" s="195"/>
      <c r="H360" s="195">
        <f t="shared" si="16"/>
        <v>0</v>
      </c>
      <c r="I360" s="446"/>
      <c r="J360" s="418"/>
      <c r="L360" s="129"/>
      <c r="M360" s="156"/>
      <c r="N360" s="157"/>
      <c r="O360" s="158"/>
      <c r="P360" s="158"/>
      <c r="Q360" s="323"/>
      <c r="R360" s="161"/>
      <c r="S360" s="159"/>
      <c r="T360" s="160"/>
    </row>
    <row r="361" spans="1:20" s="151" customFormat="1">
      <c r="A361" s="417"/>
      <c r="B361" s="242"/>
      <c r="C361" s="334"/>
      <c r="D361" s="235"/>
      <c r="E361" s="235"/>
      <c r="F361" s="227"/>
      <c r="G361" s="195"/>
      <c r="H361" s="195">
        <f t="shared" si="16"/>
        <v>0</v>
      </c>
      <c r="I361" s="446"/>
      <c r="J361" s="418"/>
      <c r="L361" s="129"/>
      <c r="M361" s="156"/>
      <c r="N361" s="157"/>
      <c r="O361" s="158"/>
      <c r="P361" s="158"/>
      <c r="Q361" s="323"/>
      <c r="R361" s="161"/>
      <c r="S361" s="159"/>
      <c r="T361" s="160"/>
    </row>
    <row r="362" spans="1:20" s="151" customFormat="1">
      <c r="A362" s="417"/>
      <c r="B362" s="242"/>
      <c r="C362" s="334"/>
      <c r="D362" s="235"/>
      <c r="E362" s="235"/>
      <c r="F362" s="227"/>
      <c r="G362" s="195"/>
      <c r="H362" s="195">
        <f t="shared" si="16"/>
        <v>0</v>
      </c>
      <c r="I362" s="446"/>
      <c r="J362" s="418"/>
      <c r="L362" s="129"/>
      <c r="M362" s="156"/>
      <c r="N362" s="157"/>
      <c r="O362" s="158"/>
      <c r="P362" s="158"/>
      <c r="Q362" s="323"/>
      <c r="R362" s="161"/>
      <c r="S362" s="159"/>
      <c r="T362" s="160"/>
    </row>
    <row r="363" spans="1:20" s="151" customFormat="1">
      <c r="A363" s="417"/>
      <c r="B363" s="242"/>
      <c r="C363" s="334"/>
      <c r="D363" s="235"/>
      <c r="E363" s="261"/>
      <c r="F363" s="227"/>
      <c r="G363" s="195"/>
      <c r="H363" s="195">
        <f t="shared" si="16"/>
        <v>0</v>
      </c>
      <c r="I363" s="446"/>
      <c r="J363" s="418"/>
      <c r="L363" s="129"/>
      <c r="M363" s="156"/>
      <c r="N363" s="157"/>
      <c r="O363" s="158"/>
      <c r="P363" s="158"/>
      <c r="Q363" s="323"/>
      <c r="R363" s="161"/>
      <c r="S363" s="159"/>
      <c r="T363" s="160"/>
    </row>
    <row r="364" spans="1:20" s="151" customFormat="1">
      <c r="A364" s="417"/>
      <c r="B364" s="242"/>
      <c r="C364" s="334"/>
      <c r="D364" s="265"/>
      <c r="E364" s="265"/>
      <c r="F364" s="227"/>
      <c r="G364" s="195"/>
      <c r="H364" s="195">
        <f t="shared" si="16"/>
        <v>0</v>
      </c>
      <c r="I364" s="446"/>
      <c r="J364" s="418"/>
      <c r="L364" s="129"/>
      <c r="M364" s="156"/>
      <c r="N364" s="157"/>
      <c r="O364" s="158"/>
      <c r="P364" s="158"/>
      <c r="Q364" s="323"/>
      <c r="R364" s="161"/>
      <c r="S364" s="159"/>
      <c r="T364" s="160"/>
    </row>
    <row r="365" spans="1:20" s="151" customFormat="1">
      <c r="A365" s="417"/>
      <c r="B365" s="242"/>
      <c r="C365" s="337"/>
      <c r="D365" s="265"/>
      <c r="E365" s="298"/>
      <c r="F365" s="227"/>
      <c r="G365" s="195"/>
      <c r="H365" s="195">
        <f t="shared" si="16"/>
        <v>0</v>
      </c>
      <c r="I365" s="446"/>
      <c r="J365" s="418"/>
      <c r="L365" s="129"/>
      <c r="M365" s="156"/>
      <c r="N365" s="157"/>
      <c r="O365" s="158"/>
      <c r="P365" s="158"/>
      <c r="Q365" s="323"/>
      <c r="R365" s="161"/>
      <c r="S365" s="159"/>
      <c r="T365" s="160"/>
    </row>
    <row r="366" spans="1:20" s="151" customFormat="1">
      <c r="A366" s="417"/>
      <c r="B366" s="242"/>
      <c r="C366" s="339"/>
      <c r="D366" s="298"/>
      <c r="E366" s="298"/>
      <c r="F366" s="227"/>
      <c r="G366" s="302"/>
      <c r="H366" s="195">
        <f t="shared" si="16"/>
        <v>0</v>
      </c>
      <c r="I366" s="446"/>
      <c r="J366" s="418"/>
      <c r="L366" s="129"/>
      <c r="M366" s="156"/>
      <c r="N366" s="157"/>
      <c r="O366" s="158"/>
      <c r="P366" s="158"/>
      <c r="Q366" s="323"/>
      <c r="R366" s="161"/>
      <c r="S366" s="159"/>
      <c r="T366" s="160"/>
    </row>
    <row r="367" spans="1:20" s="151" customFormat="1">
      <c r="A367" s="417"/>
      <c r="B367" s="242"/>
      <c r="C367" s="339"/>
      <c r="D367" s="298"/>
      <c r="E367" s="298"/>
      <c r="F367" s="227"/>
      <c r="G367" s="302"/>
      <c r="H367" s="195">
        <f t="shared" si="16"/>
        <v>0</v>
      </c>
      <c r="I367" s="446"/>
      <c r="J367" s="418"/>
      <c r="L367" s="129"/>
      <c r="M367" s="156"/>
      <c r="N367" s="157"/>
      <c r="O367" s="158"/>
      <c r="P367" s="158"/>
      <c r="Q367" s="323"/>
      <c r="R367" s="161"/>
      <c r="S367" s="159"/>
      <c r="T367" s="160"/>
    </row>
    <row r="368" spans="1:20" s="151" customFormat="1">
      <c r="A368" s="417"/>
      <c r="B368" s="242"/>
      <c r="C368" s="339"/>
      <c r="D368" s="298"/>
      <c r="E368" s="298"/>
      <c r="F368" s="227"/>
      <c r="G368" s="302"/>
      <c r="H368" s="195">
        <f t="shared" si="16"/>
        <v>0</v>
      </c>
      <c r="I368" s="446"/>
      <c r="J368" s="418"/>
      <c r="L368" s="129"/>
      <c r="M368" s="156"/>
      <c r="N368" s="157"/>
      <c r="O368" s="158"/>
      <c r="P368" s="158"/>
      <c r="Q368" s="323"/>
      <c r="R368" s="161"/>
      <c r="S368" s="159"/>
      <c r="T368" s="160"/>
    </row>
    <row r="369" spans="1:20" s="151" customFormat="1">
      <c r="A369" s="417"/>
      <c r="B369" s="242"/>
      <c r="C369" s="339"/>
      <c r="D369" s="298"/>
      <c r="E369" s="298"/>
      <c r="F369" s="227"/>
      <c r="G369" s="302"/>
      <c r="H369" s="195">
        <f t="shared" si="16"/>
        <v>0</v>
      </c>
      <c r="I369" s="446"/>
      <c r="J369" s="418"/>
      <c r="L369" s="129"/>
      <c r="M369" s="156"/>
      <c r="N369" s="157"/>
      <c r="O369" s="158"/>
      <c r="P369" s="158"/>
      <c r="Q369" s="323"/>
      <c r="R369" s="161"/>
      <c r="S369" s="159"/>
      <c r="T369" s="160"/>
    </row>
    <row r="370" spans="1:20" s="151" customFormat="1">
      <c r="A370" s="417"/>
      <c r="B370" s="242"/>
      <c r="C370" s="339"/>
      <c r="D370" s="298"/>
      <c r="E370" s="298"/>
      <c r="F370" s="329"/>
      <c r="G370" s="302"/>
      <c r="H370" s="195">
        <f t="shared" si="16"/>
        <v>0</v>
      </c>
      <c r="I370" s="446"/>
      <c r="J370" s="418"/>
      <c r="L370" s="129"/>
      <c r="M370" s="156"/>
      <c r="N370" s="157"/>
      <c r="O370" s="158"/>
      <c r="P370" s="158"/>
      <c r="Q370" s="323"/>
      <c r="R370" s="161"/>
      <c r="S370" s="159"/>
      <c r="T370" s="160"/>
    </row>
    <row r="371" spans="1:20" s="151" customFormat="1">
      <c r="A371" s="417"/>
      <c r="B371" s="242"/>
      <c r="C371" s="339"/>
      <c r="D371" s="298"/>
      <c r="E371" s="298"/>
      <c r="F371" s="329"/>
      <c r="G371" s="302"/>
      <c r="H371" s="195">
        <f t="shared" si="16"/>
        <v>0</v>
      </c>
      <c r="I371" s="446"/>
      <c r="J371" s="418"/>
      <c r="L371" s="129"/>
      <c r="M371" s="156"/>
      <c r="N371" s="157"/>
      <c r="O371" s="158"/>
      <c r="P371" s="158"/>
      <c r="Q371" s="323"/>
      <c r="R371" s="161"/>
      <c r="S371" s="159"/>
      <c r="T371" s="160"/>
    </row>
    <row r="372" spans="1:20" s="151" customFormat="1">
      <c r="A372" s="417"/>
      <c r="B372" s="242"/>
      <c r="C372" s="339"/>
      <c r="D372" s="298"/>
      <c r="E372" s="298"/>
      <c r="F372" s="331"/>
      <c r="G372" s="302"/>
      <c r="H372" s="195">
        <f t="shared" si="16"/>
        <v>0</v>
      </c>
      <c r="I372" s="446"/>
      <c r="J372" s="418"/>
      <c r="L372" s="129"/>
      <c r="M372" s="156"/>
      <c r="N372" s="157"/>
      <c r="O372" s="158"/>
      <c r="P372" s="158"/>
      <c r="Q372" s="323"/>
      <c r="R372" s="161"/>
      <c r="S372" s="159"/>
      <c r="T372" s="160"/>
    </row>
    <row r="373" spans="1:20" s="151" customFormat="1">
      <c r="A373" s="417"/>
      <c r="B373" s="242"/>
      <c r="C373" s="339"/>
      <c r="D373" s="298"/>
      <c r="E373" s="298"/>
      <c r="F373" s="331"/>
      <c r="G373" s="302"/>
      <c r="H373" s="195">
        <f t="shared" si="16"/>
        <v>0</v>
      </c>
      <c r="I373" s="446"/>
      <c r="J373" s="418"/>
      <c r="L373" s="129"/>
      <c r="M373" s="156"/>
      <c r="N373" s="157"/>
      <c r="O373" s="158"/>
      <c r="P373" s="158"/>
      <c r="Q373" s="323"/>
      <c r="R373" s="161"/>
      <c r="S373" s="159"/>
      <c r="T373" s="160"/>
    </row>
    <row r="374" spans="1:20" s="151" customFormat="1">
      <c r="A374" s="417"/>
      <c r="B374" s="242"/>
      <c r="C374" s="334"/>
      <c r="D374" s="235"/>
      <c r="E374" s="235"/>
      <c r="F374" s="227"/>
      <c r="G374" s="195"/>
      <c r="H374" s="195">
        <f t="shared" si="16"/>
        <v>0</v>
      </c>
      <c r="I374" s="446"/>
      <c r="J374" s="418"/>
      <c r="L374" s="129"/>
      <c r="M374" s="156"/>
      <c r="N374" s="157"/>
      <c r="O374" s="158"/>
      <c r="P374" s="158"/>
      <c r="Q374" s="323"/>
      <c r="R374" s="161"/>
      <c r="S374" s="159"/>
      <c r="T374" s="160"/>
    </row>
    <row r="375" spans="1:20" s="151" customFormat="1">
      <c r="A375" s="417"/>
      <c r="B375" s="242"/>
      <c r="C375" s="334"/>
      <c r="D375" s="235"/>
      <c r="E375" s="235"/>
      <c r="F375" s="227"/>
      <c r="G375" s="195"/>
      <c r="H375" s="195">
        <f t="shared" si="16"/>
        <v>0</v>
      </c>
      <c r="I375" s="446"/>
      <c r="J375" s="418"/>
      <c r="L375" s="129"/>
      <c r="M375" s="156"/>
      <c r="N375" s="157"/>
      <c r="O375" s="158"/>
      <c r="P375" s="158"/>
      <c r="Q375" s="323"/>
      <c r="R375" s="161"/>
      <c r="S375" s="159"/>
      <c r="T375" s="160"/>
    </row>
    <row r="376" spans="1:20" s="151" customFormat="1">
      <c r="A376" s="417"/>
      <c r="B376" s="242"/>
      <c r="C376" s="334"/>
      <c r="D376" s="235"/>
      <c r="E376" s="235"/>
      <c r="F376" s="227"/>
      <c r="G376" s="195"/>
      <c r="H376" s="195">
        <f t="shared" si="16"/>
        <v>0</v>
      </c>
      <c r="I376" s="446"/>
      <c r="J376" s="418"/>
      <c r="L376" s="129"/>
      <c r="M376" s="156"/>
      <c r="N376" s="157"/>
      <c r="O376" s="158"/>
      <c r="P376" s="158"/>
      <c r="Q376" s="323"/>
      <c r="R376" s="161"/>
      <c r="S376" s="159"/>
      <c r="T376" s="160"/>
    </row>
    <row r="377" spans="1:20" s="151" customFormat="1">
      <c r="A377" s="417"/>
      <c r="B377" s="242"/>
      <c r="C377" s="334"/>
      <c r="D377" s="235"/>
      <c r="E377" s="235"/>
      <c r="F377" s="227"/>
      <c r="G377" s="195"/>
      <c r="H377" s="195">
        <f t="shared" si="16"/>
        <v>0</v>
      </c>
      <c r="I377" s="446"/>
      <c r="J377" s="418"/>
      <c r="L377" s="129"/>
      <c r="M377" s="156"/>
      <c r="N377" s="157"/>
      <c r="O377" s="158"/>
      <c r="P377" s="158"/>
      <c r="Q377" s="323"/>
      <c r="R377" s="161"/>
      <c r="S377" s="159"/>
      <c r="T377" s="160"/>
    </row>
    <row r="378" spans="1:20" s="151" customFormat="1">
      <c r="A378" s="417"/>
      <c r="B378" s="242"/>
      <c r="C378" s="334"/>
      <c r="D378" s="235"/>
      <c r="E378" s="235"/>
      <c r="F378" s="227"/>
      <c r="G378" s="195"/>
      <c r="H378" s="195">
        <f t="shared" si="16"/>
        <v>0</v>
      </c>
      <c r="I378" s="446"/>
      <c r="J378" s="418"/>
      <c r="L378" s="129"/>
      <c r="M378" s="156"/>
      <c r="N378" s="157"/>
      <c r="O378" s="158"/>
      <c r="P378" s="158"/>
      <c r="Q378" s="323"/>
      <c r="R378" s="161"/>
      <c r="S378" s="159"/>
      <c r="T378" s="160"/>
    </row>
    <row r="379" spans="1:20" s="151" customFormat="1">
      <c r="A379" s="417"/>
      <c r="B379" s="242"/>
      <c r="C379" s="334"/>
      <c r="D379" s="235"/>
      <c r="E379" s="235"/>
      <c r="F379" s="227"/>
      <c r="G379" s="195"/>
      <c r="H379" s="195">
        <f t="shared" si="16"/>
        <v>0</v>
      </c>
      <c r="I379" s="446"/>
      <c r="J379" s="418"/>
      <c r="L379" s="129"/>
      <c r="M379" s="156"/>
      <c r="N379" s="157"/>
      <c r="O379" s="158"/>
      <c r="P379" s="158"/>
      <c r="Q379" s="323"/>
      <c r="R379" s="161"/>
      <c r="S379" s="159"/>
      <c r="T379" s="160"/>
    </row>
    <row r="380" spans="1:20" s="151" customFormat="1">
      <c r="A380" s="417"/>
      <c r="B380" s="242"/>
      <c r="C380" s="334"/>
      <c r="D380" s="235"/>
      <c r="E380" s="235"/>
      <c r="F380" s="227"/>
      <c r="G380" s="195"/>
      <c r="H380" s="195">
        <f t="shared" si="16"/>
        <v>0</v>
      </c>
      <c r="I380" s="446"/>
      <c r="J380" s="418"/>
      <c r="L380" s="129"/>
      <c r="M380" s="156"/>
      <c r="N380" s="157"/>
      <c r="O380" s="158"/>
      <c r="P380" s="158"/>
      <c r="Q380" s="323"/>
      <c r="R380" s="161"/>
      <c r="S380" s="159"/>
      <c r="T380" s="160"/>
    </row>
    <row r="381" spans="1:20" s="151" customFormat="1">
      <c r="A381" s="416"/>
      <c r="B381" s="242"/>
      <c r="C381" s="338"/>
      <c r="D381" s="328"/>
      <c r="E381" s="328"/>
      <c r="F381" s="227"/>
      <c r="G381" s="195"/>
      <c r="H381" s="195">
        <f t="shared" si="16"/>
        <v>0</v>
      </c>
      <c r="I381" s="447"/>
      <c r="J381" s="418"/>
      <c r="L381" s="129"/>
      <c r="M381" s="156"/>
      <c r="N381" s="157"/>
      <c r="O381" s="158"/>
      <c r="P381" s="158"/>
      <c r="Q381" s="323"/>
      <c r="R381" s="161"/>
      <c r="S381" s="159"/>
      <c r="T381" s="160"/>
    </row>
    <row r="382" spans="1:20" s="151" customFormat="1">
      <c r="A382" s="703" t="s">
        <v>998</v>
      </c>
      <c r="B382" s="242"/>
      <c r="C382" s="334"/>
      <c r="D382" s="235"/>
      <c r="E382" s="235"/>
      <c r="F382" s="227"/>
      <c r="G382" s="195"/>
      <c r="H382" s="195">
        <f t="shared" si="16"/>
        <v>0</v>
      </c>
      <c r="I382" s="445">
        <f>SUM(H382:H424)</f>
        <v>0</v>
      </c>
      <c r="J382" s="418"/>
      <c r="L382" s="129"/>
      <c r="M382" s="156"/>
      <c r="N382" s="157"/>
      <c r="O382" s="158"/>
      <c r="P382" s="158"/>
      <c r="Q382" s="323"/>
      <c r="R382" s="161"/>
      <c r="S382" s="159"/>
      <c r="T382" s="160"/>
    </row>
    <row r="383" spans="1:20" s="151" customFormat="1">
      <c r="A383" s="704"/>
      <c r="B383" s="242"/>
      <c r="C383" s="334"/>
      <c r="D383" s="235"/>
      <c r="E383" s="235"/>
      <c r="F383" s="227"/>
      <c r="G383" s="195"/>
      <c r="H383" s="195">
        <f t="shared" si="16"/>
        <v>0</v>
      </c>
      <c r="I383" s="446"/>
      <c r="J383" s="418"/>
      <c r="L383" s="129"/>
      <c r="M383" s="156"/>
      <c r="N383" s="157"/>
      <c r="O383" s="158"/>
      <c r="P383" s="158"/>
      <c r="Q383" s="323"/>
      <c r="R383" s="161"/>
      <c r="S383" s="159"/>
      <c r="T383" s="160"/>
    </row>
    <row r="384" spans="1:20" s="151" customFormat="1">
      <c r="A384" s="704"/>
      <c r="B384" s="242"/>
      <c r="C384" s="334"/>
      <c r="D384" s="328"/>
      <c r="E384" s="330"/>
      <c r="F384" s="227"/>
      <c r="G384" s="195"/>
      <c r="H384" s="195">
        <f t="shared" si="16"/>
        <v>0</v>
      </c>
      <c r="I384" s="446"/>
      <c r="J384" s="418"/>
      <c r="L384" s="129"/>
      <c r="M384" s="156"/>
      <c r="N384" s="157"/>
      <c r="O384" s="158"/>
      <c r="P384" s="158"/>
      <c r="Q384" s="323"/>
      <c r="R384" s="161"/>
      <c r="S384" s="159"/>
      <c r="T384" s="160"/>
    </row>
    <row r="385" spans="1:20" s="151" customFormat="1">
      <c r="A385" s="704"/>
      <c r="B385" s="242"/>
      <c r="C385" s="334"/>
      <c r="D385" s="328"/>
      <c r="E385" s="330"/>
      <c r="F385" s="227"/>
      <c r="G385" s="195"/>
      <c r="H385" s="195">
        <f t="shared" si="16"/>
        <v>0</v>
      </c>
      <c r="I385" s="446"/>
      <c r="J385" s="418"/>
      <c r="L385" s="129"/>
      <c r="M385" s="156"/>
      <c r="N385" s="157"/>
      <c r="O385" s="158"/>
      <c r="P385" s="158"/>
      <c r="Q385" s="323"/>
      <c r="R385" s="161"/>
      <c r="S385" s="159"/>
      <c r="T385" s="160"/>
    </row>
    <row r="386" spans="1:20" s="151" customFormat="1">
      <c r="A386" s="704"/>
      <c r="B386" s="242"/>
      <c r="C386" s="334"/>
      <c r="D386" s="328"/>
      <c r="E386" s="330"/>
      <c r="F386" s="227"/>
      <c r="G386" s="195"/>
      <c r="H386" s="195">
        <f t="shared" si="16"/>
        <v>0</v>
      </c>
      <c r="I386" s="446"/>
      <c r="J386" s="418"/>
      <c r="L386" s="129"/>
      <c r="M386" s="156"/>
      <c r="N386" s="157"/>
      <c r="O386" s="158"/>
      <c r="P386" s="158"/>
      <c r="Q386" s="323"/>
      <c r="R386" s="161"/>
      <c r="S386" s="159"/>
      <c r="T386" s="160"/>
    </row>
    <row r="387" spans="1:20" s="151" customFormat="1">
      <c r="A387" s="704"/>
      <c r="B387" s="242"/>
      <c r="C387" s="334"/>
      <c r="D387" s="328"/>
      <c r="E387" s="330"/>
      <c r="F387" s="227"/>
      <c r="G387" s="195"/>
      <c r="H387" s="195">
        <f t="shared" si="16"/>
        <v>0</v>
      </c>
      <c r="I387" s="446"/>
      <c r="J387" s="418"/>
      <c r="L387" s="129"/>
      <c r="M387" s="156"/>
      <c r="N387" s="157"/>
      <c r="O387" s="158"/>
      <c r="P387" s="158"/>
      <c r="Q387" s="323"/>
      <c r="R387" s="161"/>
      <c r="S387" s="159"/>
      <c r="T387" s="160"/>
    </row>
    <row r="388" spans="1:20" s="151" customFormat="1">
      <c r="A388" s="704"/>
      <c r="B388" s="242"/>
      <c r="C388" s="338"/>
      <c r="D388" s="328"/>
      <c r="E388" s="328"/>
      <c r="F388" s="329"/>
      <c r="G388" s="302"/>
      <c r="H388" s="195">
        <f t="shared" ref="H388:H451" si="17">F388*G388</f>
        <v>0</v>
      </c>
      <c r="I388" s="446"/>
      <c r="J388" s="418"/>
      <c r="L388" s="129"/>
      <c r="M388" s="156"/>
      <c r="N388" s="157"/>
      <c r="O388" s="158"/>
      <c r="P388" s="158"/>
      <c r="Q388" s="323"/>
      <c r="R388" s="161"/>
      <c r="S388" s="159"/>
      <c r="T388" s="160"/>
    </row>
    <row r="389" spans="1:20" s="151" customFormat="1">
      <c r="A389" s="704"/>
      <c r="B389" s="242"/>
      <c r="C389" s="339"/>
      <c r="D389" s="298"/>
      <c r="E389" s="298"/>
      <c r="F389" s="329"/>
      <c r="G389" s="302"/>
      <c r="H389" s="195">
        <f t="shared" si="17"/>
        <v>0</v>
      </c>
      <c r="I389" s="446"/>
      <c r="J389" s="418"/>
      <c r="L389" s="129"/>
      <c r="M389" s="156"/>
      <c r="N389" s="157"/>
      <c r="O389" s="158"/>
      <c r="P389" s="158"/>
      <c r="Q389" s="323"/>
      <c r="R389" s="161"/>
      <c r="S389" s="159"/>
      <c r="T389" s="160"/>
    </row>
    <row r="390" spans="1:20" s="151" customFormat="1">
      <c r="A390" s="704"/>
      <c r="B390" s="242"/>
      <c r="C390" s="338"/>
      <c r="D390" s="328"/>
      <c r="E390" s="328"/>
      <c r="F390" s="329"/>
      <c r="G390" s="302"/>
      <c r="H390" s="195">
        <f t="shared" si="17"/>
        <v>0</v>
      </c>
      <c r="I390" s="446"/>
      <c r="J390" s="418"/>
      <c r="L390" s="129"/>
      <c r="M390" s="156"/>
      <c r="N390" s="157"/>
      <c r="O390" s="158"/>
      <c r="P390" s="158"/>
      <c r="Q390" s="323"/>
      <c r="R390" s="161"/>
      <c r="S390" s="159"/>
      <c r="T390" s="160"/>
    </row>
    <row r="391" spans="1:20" s="151" customFormat="1">
      <c r="A391" s="704"/>
      <c r="B391" s="242"/>
      <c r="C391" s="338"/>
      <c r="D391" s="328"/>
      <c r="E391" s="328"/>
      <c r="F391" s="329"/>
      <c r="G391" s="302"/>
      <c r="H391" s="195">
        <f t="shared" si="17"/>
        <v>0</v>
      </c>
      <c r="I391" s="446"/>
      <c r="J391" s="418"/>
      <c r="L391" s="129"/>
      <c r="M391" s="156"/>
      <c r="N391" s="157"/>
      <c r="O391" s="158"/>
      <c r="P391" s="158"/>
      <c r="Q391" s="323"/>
      <c r="R391" s="161"/>
      <c r="S391" s="159"/>
      <c r="T391" s="160"/>
    </row>
    <row r="392" spans="1:20" s="151" customFormat="1">
      <c r="A392" s="704"/>
      <c r="B392" s="242"/>
      <c r="C392" s="339"/>
      <c r="D392" s="298"/>
      <c r="E392" s="298"/>
      <c r="F392" s="329"/>
      <c r="G392" s="302"/>
      <c r="H392" s="195">
        <f t="shared" si="17"/>
        <v>0</v>
      </c>
      <c r="I392" s="446"/>
      <c r="J392" s="418"/>
      <c r="L392" s="129"/>
      <c r="M392" s="156"/>
      <c r="N392" s="157"/>
      <c r="O392" s="158"/>
      <c r="P392" s="158"/>
      <c r="Q392" s="323"/>
      <c r="R392" s="161"/>
      <c r="S392" s="159"/>
      <c r="T392" s="160"/>
    </row>
    <row r="393" spans="1:20" s="151" customFormat="1">
      <c r="A393" s="704"/>
      <c r="B393" s="242"/>
      <c r="C393" s="339"/>
      <c r="D393" s="298"/>
      <c r="E393" s="298"/>
      <c r="F393" s="331"/>
      <c r="G393" s="302"/>
      <c r="H393" s="195">
        <f t="shared" si="17"/>
        <v>0</v>
      </c>
      <c r="I393" s="446"/>
      <c r="J393" s="418"/>
      <c r="L393" s="129"/>
      <c r="M393" s="156"/>
      <c r="N393" s="157"/>
      <c r="O393" s="158"/>
      <c r="P393" s="158"/>
      <c r="Q393" s="323"/>
      <c r="R393" s="161"/>
      <c r="S393" s="159"/>
      <c r="T393" s="160"/>
    </row>
    <row r="394" spans="1:20" s="151" customFormat="1">
      <c r="A394" s="704"/>
      <c r="B394" s="242"/>
      <c r="C394" s="334"/>
      <c r="D394" s="235"/>
      <c r="E394" s="298"/>
      <c r="F394" s="227"/>
      <c r="G394" s="195"/>
      <c r="H394" s="195">
        <f t="shared" si="17"/>
        <v>0</v>
      </c>
      <c r="I394" s="446"/>
      <c r="J394" s="418"/>
      <c r="L394" s="129"/>
      <c r="M394" s="156"/>
      <c r="N394" s="157"/>
      <c r="O394" s="158"/>
      <c r="P394" s="158"/>
      <c r="Q394" s="323"/>
      <c r="R394" s="161"/>
      <c r="S394" s="159"/>
      <c r="T394" s="160"/>
    </row>
    <row r="395" spans="1:20" s="151" customFormat="1">
      <c r="A395" s="704"/>
      <c r="B395" s="242"/>
      <c r="C395" s="334"/>
      <c r="D395" s="235"/>
      <c r="E395" s="328"/>
      <c r="F395" s="227"/>
      <c r="G395" s="195"/>
      <c r="H395" s="195">
        <f t="shared" si="17"/>
        <v>0</v>
      </c>
      <c r="I395" s="446"/>
      <c r="J395" s="418"/>
      <c r="L395" s="129"/>
      <c r="M395" s="156"/>
      <c r="N395" s="157"/>
      <c r="O395" s="158"/>
      <c r="P395" s="158"/>
      <c r="Q395" s="323"/>
      <c r="R395" s="161"/>
      <c r="S395" s="159"/>
      <c r="T395" s="160"/>
    </row>
    <row r="396" spans="1:20" s="151" customFormat="1">
      <c r="A396" s="704"/>
      <c r="B396" s="242"/>
      <c r="C396" s="309"/>
      <c r="D396" s="328"/>
      <c r="E396" s="328"/>
      <c r="F396" s="227"/>
      <c r="G396" s="195"/>
      <c r="H396" s="195">
        <f t="shared" si="17"/>
        <v>0</v>
      </c>
      <c r="I396" s="446"/>
      <c r="J396" s="418"/>
      <c r="L396" s="129"/>
      <c r="M396" s="156"/>
      <c r="N396" s="157"/>
      <c r="O396" s="158"/>
      <c r="P396" s="158"/>
      <c r="Q396" s="323"/>
      <c r="R396" s="161"/>
      <c r="S396" s="159"/>
      <c r="T396" s="160"/>
    </row>
    <row r="397" spans="1:20" s="151" customFormat="1">
      <c r="A397" s="704"/>
      <c r="B397" s="242"/>
      <c r="C397" s="309"/>
      <c r="D397" s="328"/>
      <c r="E397" s="328"/>
      <c r="F397" s="227"/>
      <c r="G397" s="195"/>
      <c r="H397" s="195">
        <f t="shared" si="17"/>
        <v>0</v>
      </c>
      <c r="I397" s="446"/>
      <c r="J397" s="418"/>
      <c r="L397" s="129"/>
      <c r="M397" s="156"/>
      <c r="N397" s="157"/>
      <c r="O397" s="158"/>
      <c r="P397" s="158"/>
      <c r="Q397" s="323"/>
      <c r="R397" s="161"/>
      <c r="S397" s="159"/>
      <c r="T397" s="160"/>
    </row>
    <row r="398" spans="1:20" s="151" customFormat="1">
      <c r="A398" s="704"/>
      <c r="B398" s="242"/>
      <c r="C398" s="309"/>
      <c r="D398" s="328"/>
      <c r="E398" s="328"/>
      <c r="F398" s="227"/>
      <c r="G398" s="195"/>
      <c r="H398" s="195">
        <f t="shared" si="17"/>
        <v>0</v>
      </c>
      <c r="I398" s="446"/>
      <c r="J398" s="418"/>
      <c r="L398" s="129"/>
      <c r="M398" s="156"/>
      <c r="N398" s="157"/>
      <c r="O398" s="158"/>
      <c r="P398" s="158"/>
      <c r="Q398" s="323"/>
      <c r="R398" s="161"/>
      <c r="S398" s="159"/>
      <c r="T398" s="160"/>
    </row>
    <row r="399" spans="1:20" s="151" customFormat="1">
      <c r="A399" s="704"/>
      <c r="B399" s="242"/>
      <c r="C399" s="309"/>
      <c r="D399" s="328"/>
      <c r="E399" s="328"/>
      <c r="F399" s="227"/>
      <c r="G399" s="195"/>
      <c r="H399" s="195">
        <f t="shared" si="17"/>
        <v>0</v>
      </c>
      <c r="I399" s="446"/>
      <c r="J399" s="418"/>
      <c r="L399" s="129"/>
      <c r="M399" s="156"/>
      <c r="N399" s="157"/>
      <c r="O399" s="158"/>
      <c r="P399" s="158"/>
      <c r="Q399" s="323"/>
      <c r="R399" s="161"/>
      <c r="S399" s="159"/>
      <c r="T399" s="160"/>
    </row>
    <row r="400" spans="1:20" s="151" customFormat="1">
      <c r="A400" s="704"/>
      <c r="B400" s="242"/>
      <c r="C400" s="309"/>
      <c r="D400" s="328"/>
      <c r="E400" s="328"/>
      <c r="F400" s="227"/>
      <c r="G400" s="195"/>
      <c r="H400" s="195">
        <f t="shared" si="17"/>
        <v>0</v>
      </c>
      <c r="I400" s="446"/>
      <c r="J400" s="418"/>
      <c r="L400" s="129"/>
      <c r="M400" s="156"/>
      <c r="N400" s="157"/>
      <c r="O400" s="158"/>
      <c r="P400" s="158"/>
      <c r="Q400" s="323"/>
      <c r="R400" s="161"/>
      <c r="S400" s="159"/>
      <c r="T400" s="160"/>
    </row>
    <row r="401" spans="1:20" s="151" customFormat="1">
      <c r="A401" s="704"/>
      <c r="B401" s="242"/>
      <c r="C401" s="309"/>
      <c r="D401" s="328"/>
      <c r="E401" s="328"/>
      <c r="F401" s="227"/>
      <c r="G401" s="195"/>
      <c r="H401" s="195">
        <f t="shared" si="17"/>
        <v>0</v>
      </c>
      <c r="I401" s="446"/>
      <c r="J401" s="418"/>
      <c r="L401" s="129"/>
      <c r="M401" s="156"/>
      <c r="N401" s="157"/>
      <c r="O401" s="158"/>
      <c r="P401" s="158"/>
      <c r="Q401" s="323"/>
      <c r="R401" s="161"/>
      <c r="S401" s="159"/>
      <c r="T401" s="160"/>
    </row>
    <row r="402" spans="1:20" s="151" customFormat="1">
      <c r="A402" s="704"/>
      <c r="B402" s="242"/>
      <c r="C402" s="309"/>
      <c r="D402" s="328"/>
      <c r="E402" s="328"/>
      <c r="F402" s="227"/>
      <c r="G402" s="195"/>
      <c r="H402" s="195">
        <f t="shared" si="17"/>
        <v>0</v>
      </c>
      <c r="I402" s="446"/>
      <c r="J402" s="418"/>
      <c r="L402" s="129"/>
      <c r="M402" s="156"/>
      <c r="N402" s="157"/>
      <c r="O402" s="158"/>
      <c r="P402" s="158"/>
      <c r="Q402" s="323"/>
      <c r="R402" s="161"/>
      <c r="S402" s="159"/>
      <c r="T402" s="160"/>
    </row>
    <row r="403" spans="1:20" s="151" customFormat="1">
      <c r="A403" s="704"/>
      <c r="B403" s="242"/>
      <c r="C403" s="309"/>
      <c r="D403" s="328"/>
      <c r="E403" s="328"/>
      <c r="F403" s="227"/>
      <c r="G403" s="195"/>
      <c r="H403" s="195">
        <f t="shared" si="17"/>
        <v>0</v>
      </c>
      <c r="I403" s="446"/>
      <c r="J403" s="418"/>
      <c r="L403" s="129"/>
      <c r="M403" s="156"/>
      <c r="N403" s="157"/>
      <c r="O403" s="158"/>
      <c r="P403" s="158"/>
      <c r="Q403" s="323"/>
      <c r="R403" s="161"/>
      <c r="S403" s="159"/>
      <c r="T403" s="160"/>
    </row>
    <row r="404" spans="1:20" s="151" customFormat="1">
      <c r="A404" s="704"/>
      <c r="B404" s="242"/>
      <c r="C404" s="309"/>
      <c r="D404" s="328"/>
      <c r="E404" s="328"/>
      <c r="F404" s="227"/>
      <c r="G404" s="195"/>
      <c r="H404" s="195">
        <f t="shared" si="17"/>
        <v>0</v>
      </c>
      <c r="I404" s="446"/>
      <c r="J404" s="418"/>
      <c r="L404" s="129"/>
      <c r="M404" s="156"/>
      <c r="N404" s="157"/>
      <c r="O404" s="158"/>
      <c r="P404" s="158"/>
      <c r="Q404" s="323"/>
      <c r="R404" s="161"/>
      <c r="S404" s="159"/>
      <c r="T404" s="160"/>
    </row>
    <row r="405" spans="1:20" s="151" customFormat="1">
      <c r="A405" s="704"/>
      <c r="B405" s="242"/>
      <c r="C405" s="309"/>
      <c r="D405" s="328"/>
      <c r="E405" s="328"/>
      <c r="F405" s="227"/>
      <c r="G405" s="195"/>
      <c r="H405" s="195">
        <f t="shared" si="17"/>
        <v>0</v>
      </c>
      <c r="I405" s="446"/>
      <c r="J405" s="418"/>
      <c r="L405" s="129"/>
      <c r="M405" s="156"/>
      <c r="N405" s="157"/>
      <c r="O405" s="158"/>
      <c r="P405" s="158"/>
      <c r="Q405" s="323"/>
      <c r="R405" s="161"/>
      <c r="S405" s="159"/>
      <c r="T405" s="160"/>
    </row>
    <row r="406" spans="1:20" s="151" customFormat="1">
      <c r="A406" s="704"/>
      <c r="B406" s="242"/>
      <c r="C406" s="309"/>
      <c r="D406" s="306"/>
      <c r="E406" s="306"/>
      <c r="F406" s="227"/>
      <c r="G406" s="195"/>
      <c r="H406" s="195">
        <f t="shared" si="17"/>
        <v>0</v>
      </c>
      <c r="I406" s="446"/>
      <c r="J406" s="418"/>
      <c r="L406" s="129"/>
      <c r="M406" s="156"/>
      <c r="N406" s="157"/>
      <c r="O406" s="158"/>
      <c r="P406" s="158"/>
      <c r="Q406" s="323"/>
      <c r="R406" s="161"/>
      <c r="S406" s="159"/>
      <c r="T406" s="160"/>
    </row>
    <row r="407" spans="1:20" s="151" customFormat="1">
      <c r="A407" s="704"/>
      <c r="B407" s="242"/>
      <c r="C407" s="309"/>
      <c r="D407" s="306"/>
      <c r="E407" s="306"/>
      <c r="F407" s="227"/>
      <c r="G407" s="195"/>
      <c r="H407" s="195">
        <f t="shared" si="17"/>
        <v>0</v>
      </c>
      <c r="I407" s="446"/>
      <c r="J407" s="418"/>
      <c r="L407" s="129"/>
      <c r="M407" s="156"/>
      <c r="N407" s="157"/>
      <c r="O407" s="158"/>
      <c r="P407" s="158"/>
      <c r="Q407" s="323"/>
      <c r="R407" s="161"/>
      <c r="S407" s="159"/>
      <c r="T407" s="160"/>
    </row>
    <row r="408" spans="1:20" s="151" customFormat="1">
      <c r="A408" s="704"/>
      <c r="B408" s="242"/>
      <c r="C408" s="309"/>
      <c r="D408" s="306"/>
      <c r="E408" s="306"/>
      <c r="F408" s="227"/>
      <c r="G408" s="195"/>
      <c r="H408" s="195">
        <f t="shared" si="17"/>
        <v>0</v>
      </c>
      <c r="I408" s="446"/>
      <c r="J408" s="418"/>
      <c r="L408" s="129"/>
      <c r="M408" s="156"/>
      <c r="N408" s="157"/>
      <c r="O408" s="158"/>
      <c r="P408" s="158"/>
      <c r="Q408" s="323"/>
      <c r="R408" s="161"/>
      <c r="S408" s="159"/>
      <c r="T408" s="160"/>
    </row>
    <row r="409" spans="1:20" s="151" customFormat="1">
      <c r="A409" s="704"/>
      <c r="B409" s="242"/>
      <c r="C409" s="309"/>
      <c r="D409" s="306"/>
      <c r="E409" s="306"/>
      <c r="F409" s="227"/>
      <c r="G409" s="195"/>
      <c r="H409" s="195">
        <f t="shared" si="17"/>
        <v>0</v>
      </c>
      <c r="I409" s="446"/>
      <c r="J409" s="418"/>
      <c r="L409" s="129"/>
      <c r="M409" s="156"/>
      <c r="N409" s="157"/>
      <c r="O409" s="158"/>
      <c r="P409" s="158"/>
      <c r="Q409" s="323"/>
      <c r="R409" s="161"/>
      <c r="S409" s="159"/>
      <c r="T409" s="160"/>
    </row>
    <row r="410" spans="1:20" s="151" customFormat="1">
      <c r="A410" s="704"/>
      <c r="B410" s="242"/>
      <c r="C410" s="309"/>
      <c r="D410" s="306"/>
      <c r="E410" s="306"/>
      <c r="F410" s="227"/>
      <c r="G410" s="195"/>
      <c r="H410" s="195">
        <f t="shared" si="17"/>
        <v>0</v>
      </c>
      <c r="I410" s="446"/>
      <c r="J410" s="418"/>
      <c r="L410" s="129"/>
      <c r="M410" s="156"/>
      <c r="N410" s="157"/>
      <c r="O410" s="158"/>
      <c r="P410" s="158"/>
      <c r="Q410" s="323"/>
      <c r="R410" s="161"/>
      <c r="S410" s="159"/>
      <c r="T410" s="160"/>
    </row>
    <row r="411" spans="1:20" s="151" customFormat="1">
      <c r="A411" s="704"/>
      <c r="B411" s="242"/>
      <c r="C411" s="309"/>
      <c r="D411" s="306"/>
      <c r="E411" s="306"/>
      <c r="F411" s="227"/>
      <c r="G411" s="195"/>
      <c r="H411" s="195">
        <f t="shared" si="17"/>
        <v>0</v>
      </c>
      <c r="I411" s="446"/>
      <c r="J411" s="418"/>
      <c r="L411" s="129"/>
      <c r="M411" s="156"/>
      <c r="N411" s="157"/>
      <c r="O411" s="158"/>
      <c r="P411" s="158"/>
      <c r="Q411" s="323"/>
      <c r="R411" s="161"/>
      <c r="S411" s="159"/>
      <c r="T411" s="160"/>
    </row>
    <row r="412" spans="1:20" s="151" customFormat="1">
      <c r="A412" s="704"/>
      <c r="B412" s="242"/>
      <c r="C412" s="309"/>
      <c r="D412" s="306"/>
      <c r="E412" s="306"/>
      <c r="F412" s="227"/>
      <c r="G412" s="195"/>
      <c r="H412" s="195">
        <f t="shared" si="17"/>
        <v>0</v>
      </c>
      <c r="I412" s="446"/>
      <c r="J412" s="418"/>
      <c r="L412" s="129"/>
      <c r="M412" s="156"/>
      <c r="N412" s="157"/>
      <c r="O412" s="158"/>
      <c r="P412" s="158"/>
      <c r="Q412" s="323"/>
      <c r="R412" s="161"/>
      <c r="S412" s="159"/>
      <c r="T412" s="160"/>
    </row>
    <row r="413" spans="1:20" s="151" customFormat="1">
      <c r="A413" s="704"/>
      <c r="B413" s="242"/>
      <c r="C413" s="309"/>
      <c r="D413" s="306"/>
      <c r="E413" s="306"/>
      <c r="F413" s="227"/>
      <c r="G413" s="195"/>
      <c r="H413" s="195">
        <f t="shared" si="17"/>
        <v>0</v>
      </c>
      <c r="I413" s="446"/>
      <c r="J413" s="418"/>
      <c r="L413" s="129"/>
      <c r="M413" s="156"/>
      <c r="N413" s="157"/>
      <c r="O413" s="158"/>
      <c r="P413" s="158"/>
      <c r="Q413" s="323"/>
      <c r="R413" s="161"/>
      <c r="S413" s="159"/>
      <c r="T413" s="160"/>
    </row>
    <row r="414" spans="1:20" s="151" customFormat="1">
      <c r="A414" s="704"/>
      <c r="B414" s="242"/>
      <c r="C414" s="309"/>
      <c r="D414" s="306"/>
      <c r="E414" s="306"/>
      <c r="F414" s="227"/>
      <c r="G414" s="195"/>
      <c r="H414" s="195">
        <f t="shared" si="17"/>
        <v>0</v>
      </c>
      <c r="I414" s="446"/>
      <c r="J414" s="418"/>
      <c r="L414" s="129"/>
      <c r="M414" s="156"/>
      <c r="N414" s="157"/>
      <c r="O414" s="158"/>
      <c r="P414" s="158"/>
      <c r="Q414" s="323"/>
      <c r="R414" s="161"/>
      <c r="S414" s="159"/>
      <c r="T414" s="160"/>
    </row>
    <row r="415" spans="1:20" s="151" customFormat="1">
      <c r="A415" s="704"/>
      <c r="B415" s="242"/>
      <c r="C415" s="309"/>
      <c r="D415" s="306"/>
      <c r="E415" s="306"/>
      <c r="F415" s="227"/>
      <c r="G415" s="195"/>
      <c r="H415" s="195">
        <f t="shared" si="17"/>
        <v>0</v>
      </c>
      <c r="I415" s="446"/>
      <c r="J415" s="418"/>
      <c r="L415" s="129"/>
      <c r="M415" s="156"/>
      <c r="N415" s="157"/>
      <c r="O415" s="158"/>
      <c r="P415" s="158"/>
      <c r="Q415" s="323"/>
      <c r="R415" s="161"/>
      <c r="S415" s="159"/>
      <c r="T415" s="160"/>
    </row>
    <row r="416" spans="1:20" s="151" customFormat="1">
      <c r="A416" s="704"/>
      <c r="B416" s="242"/>
      <c r="C416" s="309"/>
      <c r="D416" s="306"/>
      <c r="E416" s="306"/>
      <c r="F416" s="227"/>
      <c r="G416" s="195"/>
      <c r="H416" s="195">
        <f t="shared" si="17"/>
        <v>0</v>
      </c>
      <c r="I416" s="446"/>
      <c r="J416" s="418"/>
      <c r="L416" s="129"/>
      <c r="M416" s="156"/>
      <c r="N416" s="157"/>
      <c r="O416" s="158"/>
      <c r="P416" s="158"/>
      <c r="Q416" s="323"/>
      <c r="R416" s="161"/>
      <c r="S416" s="159"/>
      <c r="T416" s="160"/>
    </row>
    <row r="417" spans="1:20" s="151" customFormat="1">
      <c r="A417" s="704"/>
      <c r="B417" s="242"/>
      <c r="C417" s="309"/>
      <c r="D417" s="306"/>
      <c r="E417" s="306"/>
      <c r="F417" s="227"/>
      <c r="G417" s="195"/>
      <c r="H417" s="195">
        <f t="shared" si="17"/>
        <v>0</v>
      </c>
      <c r="I417" s="446"/>
      <c r="J417" s="418"/>
      <c r="L417" s="129"/>
      <c r="M417" s="156"/>
      <c r="N417" s="157"/>
      <c r="O417" s="158"/>
      <c r="P417" s="158"/>
      <c r="Q417" s="323"/>
      <c r="R417" s="161"/>
      <c r="S417" s="159"/>
      <c r="T417" s="160"/>
    </row>
    <row r="418" spans="1:20" s="151" customFormat="1">
      <c r="A418" s="704"/>
      <c r="B418" s="242"/>
      <c r="C418" s="334"/>
      <c r="D418" s="235"/>
      <c r="E418" s="235"/>
      <c r="F418" s="227"/>
      <c r="G418" s="195"/>
      <c r="H418" s="195">
        <f t="shared" si="17"/>
        <v>0</v>
      </c>
      <c r="I418" s="446"/>
      <c r="J418" s="418"/>
      <c r="L418" s="129"/>
      <c r="M418" s="156"/>
      <c r="N418" s="157"/>
      <c r="O418" s="158"/>
      <c r="P418" s="158"/>
      <c r="Q418" s="323"/>
      <c r="R418" s="161"/>
      <c r="S418" s="159"/>
      <c r="T418" s="160"/>
    </row>
    <row r="419" spans="1:20" s="151" customFormat="1">
      <c r="A419" s="704"/>
      <c r="B419" s="242"/>
      <c r="C419" s="334"/>
      <c r="D419" s="235"/>
      <c r="E419" s="235"/>
      <c r="F419" s="227"/>
      <c r="G419" s="195"/>
      <c r="H419" s="195">
        <f t="shared" si="17"/>
        <v>0</v>
      </c>
      <c r="I419" s="446"/>
      <c r="J419" s="418"/>
      <c r="L419" s="129"/>
      <c r="M419" s="156"/>
      <c r="N419" s="157"/>
      <c r="O419" s="158"/>
      <c r="P419" s="158"/>
      <c r="Q419" s="323"/>
      <c r="R419" s="161"/>
      <c r="S419" s="159"/>
      <c r="T419" s="160"/>
    </row>
    <row r="420" spans="1:20" s="151" customFormat="1">
      <c r="A420" s="704"/>
      <c r="B420" s="242"/>
      <c r="C420" s="334"/>
      <c r="D420" s="235"/>
      <c r="E420" s="235"/>
      <c r="F420" s="227"/>
      <c r="G420" s="195"/>
      <c r="H420" s="195">
        <f t="shared" si="17"/>
        <v>0</v>
      </c>
      <c r="I420" s="446"/>
      <c r="J420" s="418"/>
      <c r="L420" s="129"/>
      <c r="M420" s="156"/>
      <c r="N420" s="157"/>
      <c r="O420" s="158"/>
      <c r="P420" s="158"/>
      <c r="Q420" s="323"/>
      <c r="R420" s="161"/>
      <c r="S420" s="159"/>
      <c r="T420" s="160"/>
    </row>
    <row r="421" spans="1:20" s="151" customFormat="1">
      <c r="A421" s="704"/>
      <c r="B421" s="242"/>
      <c r="C421" s="334"/>
      <c r="D421" s="235"/>
      <c r="E421" s="235"/>
      <c r="F421" s="227"/>
      <c r="G421" s="195"/>
      <c r="H421" s="195">
        <f t="shared" si="17"/>
        <v>0</v>
      </c>
      <c r="I421" s="446"/>
      <c r="J421" s="418"/>
      <c r="L421" s="129"/>
      <c r="M421" s="156"/>
      <c r="N421" s="157"/>
      <c r="O421" s="158"/>
      <c r="P421" s="158"/>
      <c r="Q421" s="323"/>
      <c r="R421" s="161"/>
      <c r="S421" s="159"/>
      <c r="T421" s="160"/>
    </row>
    <row r="422" spans="1:20" s="151" customFormat="1">
      <c r="A422" s="704"/>
      <c r="B422" s="242"/>
      <c r="C422" s="334"/>
      <c r="D422" s="235"/>
      <c r="E422" s="235"/>
      <c r="F422" s="227"/>
      <c r="G422" s="195"/>
      <c r="H422" s="195">
        <f t="shared" si="17"/>
        <v>0</v>
      </c>
      <c r="I422" s="446"/>
      <c r="J422" s="418"/>
      <c r="L422" s="129"/>
      <c r="M422" s="156"/>
      <c r="N422" s="157"/>
      <c r="O422" s="158"/>
      <c r="P422" s="158"/>
      <c r="Q422" s="323"/>
      <c r="R422" s="161"/>
      <c r="S422" s="159"/>
      <c r="T422" s="160"/>
    </row>
    <row r="423" spans="1:20" s="151" customFormat="1">
      <c r="A423" s="704"/>
      <c r="B423" s="242"/>
      <c r="C423" s="334"/>
      <c r="D423" s="235"/>
      <c r="E423" s="235"/>
      <c r="F423" s="227"/>
      <c r="G423" s="195"/>
      <c r="H423" s="195">
        <f t="shared" si="17"/>
        <v>0</v>
      </c>
      <c r="I423" s="446"/>
      <c r="J423" s="418"/>
      <c r="L423" s="129"/>
      <c r="M423" s="156"/>
      <c r="N423" s="157"/>
      <c r="O423" s="158"/>
      <c r="P423" s="158"/>
      <c r="Q423" s="323"/>
      <c r="R423" s="161"/>
      <c r="S423" s="159"/>
      <c r="T423" s="160"/>
    </row>
    <row r="424" spans="1:20" s="151" customFormat="1">
      <c r="A424" s="705"/>
      <c r="B424" s="242"/>
      <c r="C424" s="334"/>
      <c r="D424" s="235"/>
      <c r="E424" s="235"/>
      <c r="F424" s="227"/>
      <c r="G424" s="195"/>
      <c r="H424" s="195">
        <f t="shared" si="17"/>
        <v>0</v>
      </c>
      <c r="I424" s="447"/>
      <c r="J424" s="418"/>
      <c r="L424" s="129"/>
      <c r="M424" s="156"/>
      <c r="N424" s="157"/>
      <c r="O424" s="158"/>
      <c r="P424" s="158"/>
      <c r="Q424" s="323"/>
      <c r="R424" s="161"/>
      <c r="S424" s="159"/>
      <c r="T424" s="160"/>
    </row>
    <row r="425" spans="1:20" s="151" customFormat="1">
      <c r="A425" s="700"/>
      <c r="B425" s="242"/>
      <c r="C425" s="334"/>
      <c r="D425" s="235"/>
      <c r="E425" s="235"/>
      <c r="F425" s="227"/>
      <c r="G425" s="195"/>
      <c r="H425" s="195">
        <f t="shared" si="17"/>
        <v>0</v>
      </c>
      <c r="I425" s="448">
        <f>SUM(H425:H428)</f>
        <v>0</v>
      </c>
      <c r="J425" s="418"/>
      <c r="L425" s="129"/>
      <c r="M425" s="156"/>
      <c r="N425" s="157"/>
      <c r="O425" s="158"/>
      <c r="P425" s="158"/>
      <c r="Q425" s="323"/>
      <c r="R425" s="161"/>
      <c r="S425" s="159"/>
      <c r="T425" s="160"/>
    </row>
    <row r="426" spans="1:20" s="151" customFormat="1">
      <c r="A426" s="701"/>
      <c r="B426" s="242"/>
      <c r="C426" s="334"/>
      <c r="D426" s="235"/>
      <c r="E426" s="235"/>
      <c r="F426" s="227"/>
      <c r="G426" s="195"/>
      <c r="H426" s="195">
        <f t="shared" si="17"/>
        <v>0</v>
      </c>
      <c r="I426" s="444"/>
      <c r="J426" s="418"/>
      <c r="L426" s="129"/>
      <c r="M426" s="156"/>
      <c r="N426" s="157"/>
      <c r="O426" s="158"/>
      <c r="P426" s="158"/>
      <c r="Q426" s="323"/>
      <c r="R426" s="161"/>
      <c r="S426" s="159"/>
      <c r="T426" s="160"/>
    </row>
    <row r="427" spans="1:20" s="151" customFormat="1">
      <c r="A427" s="701"/>
      <c r="B427" s="242"/>
      <c r="C427" s="334"/>
      <c r="D427" s="235"/>
      <c r="E427" s="235"/>
      <c r="F427" s="227"/>
      <c r="G427" s="195"/>
      <c r="H427" s="195">
        <f t="shared" si="17"/>
        <v>0</v>
      </c>
      <c r="I427" s="444"/>
      <c r="J427" s="418"/>
      <c r="L427" s="129"/>
      <c r="M427" s="156"/>
      <c r="N427" s="157"/>
      <c r="O427" s="158"/>
      <c r="P427" s="158"/>
      <c r="Q427" s="323"/>
      <c r="R427" s="161"/>
      <c r="S427" s="159"/>
      <c r="T427" s="160"/>
    </row>
    <row r="428" spans="1:20" s="151" customFormat="1">
      <c r="A428" s="702"/>
      <c r="B428" s="242"/>
      <c r="C428" s="334"/>
      <c r="D428" s="235"/>
      <c r="E428" s="235"/>
      <c r="F428" s="227"/>
      <c r="G428" s="195"/>
      <c r="H428" s="195">
        <f t="shared" si="17"/>
        <v>0</v>
      </c>
      <c r="I428" s="449"/>
      <c r="J428" s="418"/>
      <c r="L428" s="129"/>
      <c r="M428" s="156"/>
      <c r="N428" s="157"/>
      <c r="O428" s="158"/>
      <c r="P428" s="158"/>
      <c r="Q428" s="323"/>
      <c r="R428" s="161"/>
      <c r="S428" s="159"/>
      <c r="T428" s="160"/>
    </row>
    <row r="429" spans="1:20" s="151" customFormat="1">
      <c r="A429" s="354"/>
      <c r="B429" s="242"/>
      <c r="C429" s="334"/>
      <c r="D429" s="235"/>
      <c r="E429" s="235"/>
      <c r="F429" s="227"/>
      <c r="G429" s="195"/>
      <c r="H429" s="195">
        <f t="shared" si="17"/>
        <v>0</v>
      </c>
      <c r="I429" s="422"/>
      <c r="J429" s="418"/>
      <c r="L429" s="129"/>
      <c r="M429" s="156"/>
      <c r="N429" s="157"/>
      <c r="O429" s="158"/>
      <c r="P429" s="158"/>
      <c r="Q429" s="323"/>
      <c r="R429" s="161"/>
      <c r="S429" s="159"/>
      <c r="T429" s="160"/>
    </row>
    <row r="430" spans="1:20" s="151" customFormat="1">
      <c r="A430" s="700"/>
      <c r="B430" s="242"/>
      <c r="C430" s="334"/>
      <c r="D430" s="235"/>
      <c r="E430" s="235"/>
      <c r="F430" s="227"/>
      <c r="G430" s="195"/>
      <c r="H430" s="195">
        <f t="shared" si="17"/>
        <v>0</v>
      </c>
      <c r="I430" s="448">
        <f>SUM(H430:H438)</f>
        <v>0</v>
      </c>
      <c r="J430" s="418"/>
      <c r="L430" s="129"/>
      <c r="M430" s="156"/>
      <c r="N430" s="157"/>
      <c r="O430" s="158"/>
      <c r="P430" s="158"/>
      <c r="Q430" s="323"/>
      <c r="R430" s="161"/>
      <c r="S430" s="159"/>
      <c r="T430" s="160"/>
    </row>
    <row r="431" spans="1:20" s="151" customFormat="1">
      <c r="A431" s="701"/>
      <c r="B431" s="242"/>
      <c r="C431" s="334"/>
      <c r="D431" s="235"/>
      <c r="E431" s="235"/>
      <c r="F431" s="227"/>
      <c r="G431" s="195"/>
      <c r="H431" s="195">
        <f t="shared" si="17"/>
        <v>0</v>
      </c>
      <c r="I431" s="444"/>
      <c r="J431" s="418"/>
      <c r="L431" s="129"/>
      <c r="M431" s="156"/>
      <c r="N431" s="157"/>
      <c r="O431" s="158"/>
      <c r="P431" s="158"/>
      <c r="Q431" s="323"/>
      <c r="R431" s="161"/>
      <c r="S431" s="159"/>
      <c r="T431" s="160"/>
    </row>
    <row r="432" spans="1:20" s="151" customFormat="1">
      <c r="A432" s="701"/>
      <c r="B432" s="242"/>
      <c r="C432" s="334"/>
      <c r="D432" s="235"/>
      <c r="E432" s="235"/>
      <c r="F432" s="227"/>
      <c r="G432" s="195"/>
      <c r="H432" s="195">
        <f t="shared" si="17"/>
        <v>0</v>
      </c>
      <c r="I432" s="444"/>
      <c r="J432" s="418"/>
      <c r="L432" s="129"/>
      <c r="M432" s="156"/>
      <c r="N432" s="157"/>
      <c r="O432" s="158"/>
      <c r="P432" s="158"/>
      <c r="Q432" s="323"/>
      <c r="R432" s="161"/>
      <c r="S432" s="159"/>
      <c r="T432" s="160"/>
    </row>
    <row r="433" spans="1:20" s="151" customFormat="1">
      <c r="A433" s="701"/>
      <c r="B433" s="242"/>
      <c r="C433" s="334"/>
      <c r="D433" s="235"/>
      <c r="E433" s="235"/>
      <c r="F433" s="227"/>
      <c r="G433" s="195"/>
      <c r="H433" s="195">
        <f t="shared" si="17"/>
        <v>0</v>
      </c>
      <c r="I433" s="444"/>
      <c r="J433" s="418"/>
      <c r="L433" s="129"/>
      <c r="M433" s="156"/>
      <c r="N433" s="157"/>
      <c r="O433" s="158"/>
      <c r="P433" s="158"/>
      <c r="Q433" s="323"/>
      <c r="R433" s="161"/>
      <c r="S433" s="159"/>
      <c r="T433" s="160"/>
    </row>
    <row r="434" spans="1:20" s="151" customFormat="1">
      <c r="A434" s="701"/>
      <c r="B434" s="242"/>
      <c r="C434" s="334"/>
      <c r="D434" s="235"/>
      <c r="E434" s="235"/>
      <c r="F434" s="227"/>
      <c r="G434" s="195"/>
      <c r="H434" s="195">
        <f t="shared" si="17"/>
        <v>0</v>
      </c>
      <c r="I434" s="444"/>
      <c r="J434" s="418"/>
      <c r="L434" s="129"/>
      <c r="M434" s="156"/>
      <c r="N434" s="157"/>
      <c r="O434" s="158"/>
      <c r="P434" s="158"/>
      <c r="Q434" s="323"/>
      <c r="R434" s="161"/>
      <c r="S434" s="159"/>
      <c r="T434" s="160"/>
    </row>
    <row r="435" spans="1:20" s="151" customFormat="1">
      <c r="A435" s="701"/>
      <c r="B435" s="242"/>
      <c r="C435" s="334"/>
      <c r="D435" s="235"/>
      <c r="E435" s="235"/>
      <c r="F435" s="227"/>
      <c r="G435" s="195"/>
      <c r="H435" s="195">
        <f t="shared" si="17"/>
        <v>0</v>
      </c>
      <c r="I435" s="444"/>
      <c r="J435" s="418"/>
      <c r="L435" s="129"/>
      <c r="M435" s="156"/>
      <c r="N435" s="157"/>
      <c r="O435" s="158"/>
      <c r="P435" s="158"/>
      <c r="Q435" s="323"/>
      <c r="R435" s="161"/>
      <c r="S435" s="159"/>
      <c r="T435" s="160"/>
    </row>
    <row r="436" spans="1:20" s="151" customFormat="1">
      <c r="A436" s="701"/>
      <c r="B436" s="242"/>
      <c r="C436" s="334"/>
      <c r="D436" s="235"/>
      <c r="E436" s="235"/>
      <c r="F436" s="227"/>
      <c r="G436" s="195"/>
      <c r="H436" s="195">
        <f t="shared" si="17"/>
        <v>0</v>
      </c>
      <c r="I436" s="444"/>
      <c r="J436" s="418"/>
      <c r="L436" s="129"/>
      <c r="M436" s="156"/>
      <c r="N436" s="157"/>
      <c r="O436" s="158"/>
      <c r="P436" s="158"/>
      <c r="Q436" s="323"/>
      <c r="R436" s="161"/>
      <c r="S436" s="159"/>
      <c r="T436" s="160"/>
    </row>
    <row r="437" spans="1:20" s="151" customFormat="1">
      <c r="A437" s="701"/>
      <c r="B437" s="242"/>
      <c r="C437" s="334"/>
      <c r="D437" s="235"/>
      <c r="E437" s="235"/>
      <c r="F437" s="227"/>
      <c r="G437" s="195"/>
      <c r="H437" s="195">
        <f t="shared" si="17"/>
        <v>0</v>
      </c>
      <c r="I437" s="444"/>
      <c r="J437" s="418"/>
      <c r="L437" s="129"/>
      <c r="M437" s="156"/>
      <c r="N437" s="157"/>
      <c r="O437" s="158"/>
      <c r="P437" s="158"/>
      <c r="Q437" s="323"/>
      <c r="R437" s="161"/>
      <c r="S437" s="159"/>
      <c r="T437" s="160"/>
    </row>
    <row r="438" spans="1:20" s="151" customFormat="1">
      <c r="A438" s="702"/>
      <c r="B438" s="242"/>
      <c r="C438" s="334"/>
      <c r="D438" s="235"/>
      <c r="E438" s="235"/>
      <c r="F438" s="227"/>
      <c r="G438" s="195"/>
      <c r="H438" s="195">
        <f t="shared" si="17"/>
        <v>0</v>
      </c>
      <c r="I438" s="449"/>
      <c r="J438" s="418"/>
      <c r="L438" s="129"/>
      <c r="M438" s="156"/>
      <c r="N438" s="157"/>
      <c r="O438" s="158"/>
      <c r="P438" s="158"/>
      <c r="Q438" s="323"/>
      <c r="R438" s="161"/>
      <c r="S438" s="159"/>
      <c r="T438" s="160"/>
    </row>
    <row r="439" spans="1:20" s="151" customFormat="1">
      <c r="A439" s="354"/>
      <c r="B439" s="242"/>
      <c r="C439" s="309"/>
      <c r="D439" s="306"/>
      <c r="E439" s="306"/>
      <c r="F439" s="227"/>
      <c r="G439" s="195"/>
      <c r="H439" s="195">
        <f t="shared" si="17"/>
        <v>0</v>
      </c>
      <c r="I439" s="422"/>
      <c r="J439" s="418"/>
      <c r="L439" s="129"/>
      <c r="M439" s="156"/>
      <c r="N439" s="157"/>
      <c r="O439" s="158"/>
      <c r="P439" s="158"/>
      <c r="Q439" s="323"/>
      <c r="R439" s="161"/>
      <c r="S439" s="159"/>
      <c r="T439" s="160"/>
    </row>
    <row r="440" spans="1:20" s="151" customFormat="1">
      <c r="A440" s="354"/>
      <c r="B440" s="242"/>
      <c r="C440" s="309"/>
      <c r="D440" s="306"/>
      <c r="E440" s="306"/>
      <c r="F440" s="227"/>
      <c r="G440" s="195"/>
      <c r="H440" s="195">
        <f t="shared" si="17"/>
        <v>0</v>
      </c>
      <c r="I440" s="422"/>
      <c r="J440" s="418"/>
      <c r="L440" s="129"/>
      <c r="M440" s="156"/>
      <c r="N440" s="157"/>
      <c r="O440" s="158"/>
      <c r="P440" s="158"/>
      <c r="Q440" s="323"/>
      <c r="R440" s="161"/>
      <c r="S440" s="159"/>
      <c r="T440" s="160"/>
    </row>
    <row r="441" spans="1:20" s="151" customFormat="1">
      <c r="A441" s="354"/>
      <c r="B441" s="242"/>
      <c r="C441" s="309"/>
      <c r="D441" s="306"/>
      <c r="E441" s="306"/>
      <c r="F441" s="227"/>
      <c r="G441" s="195"/>
      <c r="H441" s="195">
        <f t="shared" si="17"/>
        <v>0</v>
      </c>
      <c r="I441" s="422"/>
      <c r="J441" s="418"/>
      <c r="L441" s="129"/>
      <c r="M441" s="156"/>
      <c r="N441" s="157"/>
      <c r="O441" s="158"/>
      <c r="P441" s="158"/>
      <c r="Q441" s="323"/>
      <c r="R441" s="161"/>
      <c r="S441" s="159"/>
      <c r="T441" s="160"/>
    </row>
    <row r="442" spans="1:20" s="151" customFormat="1">
      <c r="A442" s="354"/>
      <c r="B442" s="242"/>
      <c r="C442" s="309"/>
      <c r="D442" s="306"/>
      <c r="E442" s="306"/>
      <c r="F442" s="227"/>
      <c r="G442" s="195"/>
      <c r="H442" s="195">
        <f t="shared" si="17"/>
        <v>0</v>
      </c>
      <c r="I442" s="422"/>
      <c r="J442" s="418"/>
      <c r="L442" s="129"/>
      <c r="M442" s="156"/>
      <c r="N442" s="157"/>
      <c r="O442" s="158"/>
      <c r="P442" s="158"/>
      <c r="Q442" s="323"/>
      <c r="R442" s="161"/>
      <c r="S442" s="159"/>
      <c r="T442" s="160"/>
    </row>
    <row r="443" spans="1:20" s="151" customFormat="1">
      <c r="A443" s="354"/>
      <c r="B443" s="242"/>
      <c r="C443" s="309"/>
      <c r="D443" s="306"/>
      <c r="E443" s="306"/>
      <c r="F443" s="227"/>
      <c r="G443" s="195"/>
      <c r="H443" s="195">
        <f t="shared" si="17"/>
        <v>0</v>
      </c>
      <c r="I443" s="422"/>
      <c r="J443" s="418"/>
      <c r="L443" s="129"/>
      <c r="M443" s="156"/>
      <c r="N443" s="157"/>
      <c r="O443" s="158"/>
      <c r="P443" s="158"/>
      <c r="Q443" s="323"/>
      <c r="R443" s="161"/>
      <c r="S443" s="159"/>
      <c r="T443" s="160"/>
    </row>
    <row r="444" spans="1:20" s="151" customFormat="1">
      <c r="A444" s="354"/>
      <c r="B444" s="242"/>
      <c r="C444" s="309"/>
      <c r="D444" s="306"/>
      <c r="E444" s="306"/>
      <c r="F444" s="227"/>
      <c r="G444" s="195"/>
      <c r="H444" s="195">
        <f t="shared" si="17"/>
        <v>0</v>
      </c>
      <c r="I444" s="422"/>
      <c r="J444" s="418"/>
      <c r="L444" s="129"/>
      <c r="M444" s="156"/>
      <c r="N444" s="157"/>
      <c r="O444" s="158"/>
      <c r="P444" s="158"/>
      <c r="Q444" s="323"/>
      <c r="R444" s="161"/>
      <c r="S444" s="159"/>
      <c r="T444" s="160"/>
    </row>
    <row r="445" spans="1:20" s="151" customFormat="1">
      <c r="A445" s="354"/>
      <c r="B445" s="242"/>
      <c r="C445" s="309"/>
      <c r="D445" s="306"/>
      <c r="E445" s="306"/>
      <c r="F445" s="227"/>
      <c r="G445" s="195"/>
      <c r="H445" s="195">
        <f t="shared" si="17"/>
        <v>0</v>
      </c>
      <c r="I445" s="422"/>
      <c r="J445" s="418"/>
      <c r="L445" s="129"/>
      <c r="M445" s="156"/>
      <c r="N445" s="157"/>
      <c r="O445" s="158"/>
      <c r="P445" s="158"/>
      <c r="Q445" s="323"/>
      <c r="R445" s="161"/>
      <c r="S445" s="159"/>
      <c r="T445" s="160"/>
    </row>
    <row r="446" spans="1:20" s="151" customFormat="1">
      <c r="A446" s="354"/>
      <c r="B446" s="242"/>
      <c r="C446" s="309"/>
      <c r="D446" s="306"/>
      <c r="E446" s="306"/>
      <c r="F446" s="227"/>
      <c r="G446" s="195"/>
      <c r="H446" s="195">
        <f t="shared" si="17"/>
        <v>0</v>
      </c>
      <c r="I446" s="422"/>
      <c r="J446" s="418"/>
      <c r="L446" s="129"/>
      <c r="M446" s="156"/>
      <c r="N446" s="157"/>
      <c r="O446" s="158"/>
      <c r="P446" s="158"/>
      <c r="Q446" s="323"/>
      <c r="R446" s="161"/>
      <c r="S446" s="159"/>
      <c r="T446" s="160"/>
    </row>
    <row r="447" spans="1:20" s="151" customFormat="1">
      <c r="A447" s="354"/>
      <c r="B447" s="242"/>
      <c r="C447" s="309"/>
      <c r="D447" s="306"/>
      <c r="E447" s="306"/>
      <c r="F447" s="227"/>
      <c r="G447" s="195"/>
      <c r="H447" s="195">
        <f t="shared" si="17"/>
        <v>0</v>
      </c>
      <c r="I447" s="422"/>
      <c r="J447" s="418"/>
      <c r="L447" s="129"/>
      <c r="M447" s="156"/>
      <c r="N447" s="157"/>
      <c r="O447" s="158"/>
      <c r="P447" s="158"/>
      <c r="Q447" s="323"/>
      <c r="R447" s="161"/>
      <c r="S447" s="159"/>
      <c r="T447" s="160"/>
    </row>
    <row r="448" spans="1:20" s="151" customFormat="1">
      <c r="A448" s="354"/>
      <c r="B448" s="242"/>
      <c r="C448" s="334"/>
      <c r="D448" s="235"/>
      <c r="E448" s="235"/>
      <c r="F448" s="227"/>
      <c r="G448" s="195"/>
      <c r="H448" s="195">
        <f t="shared" si="17"/>
        <v>0</v>
      </c>
      <c r="I448" s="422"/>
      <c r="J448" s="418"/>
      <c r="L448" s="129"/>
      <c r="M448" s="156"/>
      <c r="N448" s="157"/>
      <c r="O448" s="158"/>
      <c r="P448" s="158"/>
      <c r="Q448" s="323"/>
      <c r="R448" s="161"/>
      <c r="S448" s="159"/>
      <c r="T448" s="160"/>
    </row>
    <row r="449" spans="1:20" s="151" customFormat="1">
      <c r="A449" s="354"/>
      <c r="B449" s="242"/>
      <c r="C449" s="334"/>
      <c r="D449" s="235"/>
      <c r="E449" s="235"/>
      <c r="F449" s="227"/>
      <c r="G449" s="195"/>
      <c r="H449" s="195">
        <f t="shared" si="17"/>
        <v>0</v>
      </c>
      <c r="I449" s="422"/>
      <c r="J449" s="418"/>
      <c r="L449" s="129"/>
      <c r="M449" s="156"/>
      <c r="N449" s="157"/>
      <c r="O449" s="158"/>
      <c r="P449" s="158"/>
      <c r="Q449" s="323"/>
      <c r="R449" s="161"/>
      <c r="S449" s="159"/>
      <c r="T449" s="160"/>
    </row>
    <row r="450" spans="1:20" s="151" customFormat="1">
      <c r="A450" s="354"/>
      <c r="B450" s="242"/>
      <c r="C450" s="334"/>
      <c r="D450" s="235"/>
      <c r="E450" s="235"/>
      <c r="F450" s="227"/>
      <c r="G450" s="195"/>
      <c r="H450" s="195">
        <f t="shared" si="17"/>
        <v>0</v>
      </c>
      <c r="I450" s="422"/>
      <c r="J450" s="418"/>
      <c r="L450" s="129"/>
      <c r="M450" s="156"/>
      <c r="N450" s="157"/>
      <c r="O450" s="158"/>
      <c r="P450" s="158"/>
      <c r="Q450" s="323"/>
      <c r="R450" s="161"/>
      <c r="S450" s="159"/>
      <c r="T450" s="160"/>
    </row>
    <row r="451" spans="1:20" s="151" customFormat="1">
      <c r="A451" s="354"/>
      <c r="B451" s="242"/>
      <c r="C451" s="334"/>
      <c r="D451" s="235"/>
      <c r="E451" s="235"/>
      <c r="F451" s="227"/>
      <c r="G451" s="195"/>
      <c r="H451" s="195">
        <f t="shared" si="17"/>
        <v>0</v>
      </c>
      <c r="I451" s="422"/>
      <c r="J451" s="418"/>
      <c r="L451" s="129"/>
      <c r="M451" s="156"/>
      <c r="N451" s="157"/>
      <c r="O451" s="158"/>
      <c r="P451" s="158"/>
      <c r="Q451" s="323"/>
      <c r="R451" s="161"/>
      <c r="S451" s="159"/>
      <c r="T451" s="160"/>
    </row>
    <row r="452" spans="1:20" s="151" customFormat="1">
      <c r="A452" s="354"/>
      <c r="B452" s="242"/>
      <c r="C452" s="334"/>
      <c r="D452" s="235"/>
      <c r="E452" s="235"/>
      <c r="F452" s="227"/>
      <c r="G452" s="195"/>
      <c r="H452" s="195">
        <f t="shared" ref="H452:H514" si="18">F452*G452</f>
        <v>0</v>
      </c>
      <c r="I452" s="422"/>
      <c r="J452" s="418"/>
      <c r="L452" s="129"/>
      <c r="M452" s="156"/>
      <c r="N452" s="157"/>
      <c r="O452" s="158"/>
      <c r="P452" s="158"/>
      <c r="Q452" s="323"/>
      <c r="R452" s="161"/>
      <c r="S452" s="159"/>
      <c r="T452" s="160"/>
    </row>
    <row r="453" spans="1:20" s="151" customFormat="1">
      <c r="A453" s="354"/>
      <c r="B453" s="242"/>
      <c r="C453" s="334"/>
      <c r="D453" s="235"/>
      <c r="E453" s="235"/>
      <c r="F453" s="227"/>
      <c r="G453" s="195"/>
      <c r="H453" s="195">
        <f t="shared" si="18"/>
        <v>0</v>
      </c>
      <c r="I453" s="422"/>
      <c r="J453" s="418"/>
      <c r="L453" s="129"/>
      <c r="M453" s="156"/>
      <c r="N453" s="157"/>
      <c r="O453" s="158"/>
      <c r="P453" s="158"/>
      <c r="Q453" s="323"/>
      <c r="R453" s="161"/>
      <c r="S453" s="159"/>
      <c r="T453" s="160"/>
    </row>
    <row r="454" spans="1:20" s="151" customFormat="1">
      <c r="A454" s="354"/>
      <c r="B454" s="242"/>
      <c r="C454" s="334"/>
      <c r="D454" s="235"/>
      <c r="E454" s="235"/>
      <c r="F454" s="227"/>
      <c r="G454" s="195"/>
      <c r="H454" s="195">
        <f t="shared" si="18"/>
        <v>0</v>
      </c>
      <c r="I454" s="422"/>
      <c r="J454" s="418"/>
      <c r="L454" s="129"/>
      <c r="M454" s="156"/>
      <c r="N454" s="157"/>
      <c r="O454" s="158"/>
      <c r="P454" s="158"/>
      <c r="Q454" s="323"/>
      <c r="R454" s="161"/>
      <c r="S454" s="159"/>
      <c r="T454" s="160"/>
    </row>
    <row r="455" spans="1:20" s="151" customFormat="1">
      <c r="A455" s="354"/>
      <c r="B455" s="242"/>
      <c r="C455" s="334"/>
      <c r="D455" s="235"/>
      <c r="E455" s="235"/>
      <c r="F455" s="227"/>
      <c r="G455" s="195"/>
      <c r="H455" s="195">
        <f t="shared" si="18"/>
        <v>0</v>
      </c>
      <c r="I455" s="422"/>
      <c r="J455" s="418"/>
      <c r="L455" s="129"/>
      <c r="M455" s="156"/>
      <c r="N455" s="157"/>
      <c r="O455" s="158"/>
      <c r="P455" s="158"/>
      <c r="Q455" s="323"/>
      <c r="R455" s="161"/>
      <c r="S455" s="159"/>
      <c r="T455" s="160"/>
    </row>
    <row r="456" spans="1:20" s="151" customFormat="1">
      <c r="A456" s="354"/>
      <c r="B456" s="242"/>
      <c r="C456" s="334"/>
      <c r="D456" s="235"/>
      <c r="E456" s="235"/>
      <c r="F456" s="227"/>
      <c r="G456" s="195"/>
      <c r="H456" s="195">
        <f t="shared" si="18"/>
        <v>0</v>
      </c>
      <c r="I456" s="422"/>
      <c r="J456" s="418"/>
      <c r="L456" s="129"/>
      <c r="M456" s="156"/>
      <c r="N456" s="157"/>
      <c r="O456" s="158"/>
      <c r="P456" s="158"/>
      <c r="Q456" s="323"/>
      <c r="R456" s="161"/>
      <c r="S456" s="159"/>
      <c r="T456" s="160"/>
    </row>
    <row r="457" spans="1:20" s="151" customFormat="1">
      <c r="A457" s="354"/>
      <c r="B457" s="242"/>
      <c r="C457" s="334"/>
      <c r="D457" s="235"/>
      <c r="E457" s="235"/>
      <c r="F457" s="227"/>
      <c r="G457" s="195"/>
      <c r="H457" s="195">
        <f t="shared" si="18"/>
        <v>0</v>
      </c>
      <c r="I457" s="422"/>
      <c r="J457" s="418"/>
      <c r="L457" s="129"/>
      <c r="M457" s="156"/>
      <c r="N457" s="157"/>
      <c r="O457" s="158"/>
      <c r="P457" s="158"/>
      <c r="Q457" s="323"/>
      <c r="R457" s="161"/>
      <c r="S457" s="159"/>
      <c r="T457" s="160"/>
    </row>
    <row r="458" spans="1:20" s="151" customFormat="1">
      <c r="A458" s="354"/>
      <c r="B458" s="242"/>
      <c r="C458" s="334"/>
      <c r="D458" s="235"/>
      <c r="E458" s="235"/>
      <c r="F458" s="227"/>
      <c r="G458" s="195"/>
      <c r="H458" s="195">
        <f t="shared" si="18"/>
        <v>0</v>
      </c>
      <c r="I458" s="422"/>
      <c r="J458" s="418"/>
      <c r="L458" s="129"/>
      <c r="M458" s="156"/>
      <c r="N458" s="157"/>
      <c r="O458" s="158"/>
      <c r="P458" s="158"/>
      <c r="Q458" s="323"/>
      <c r="R458" s="161"/>
      <c r="S458" s="159"/>
      <c r="T458" s="160"/>
    </row>
    <row r="459" spans="1:20" s="151" customFormat="1">
      <c r="A459" s="354"/>
      <c r="B459" s="242"/>
      <c r="C459" s="334"/>
      <c r="D459" s="235"/>
      <c r="E459" s="235"/>
      <c r="F459" s="227"/>
      <c r="G459" s="195"/>
      <c r="H459" s="195">
        <f t="shared" si="18"/>
        <v>0</v>
      </c>
      <c r="I459" s="422"/>
      <c r="J459" s="418"/>
      <c r="L459" s="129"/>
      <c r="M459" s="156"/>
      <c r="N459" s="157"/>
      <c r="O459" s="158"/>
      <c r="P459" s="158"/>
      <c r="Q459" s="323"/>
      <c r="R459" s="161"/>
      <c r="S459" s="159"/>
      <c r="T459" s="160"/>
    </row>
    <row r="460" spans="1:20" s="151" customFormat="1">
      <c r="A460" s="354"/>
      <c r="B460" s="242"/>
      <c r="C460" s="334"/>
      <c r="D460" s="235"/>
      <c r="E460" s="235"/>
      <c r="F460" s="227"/>
      <c r="G460" s="195"/>
      <c r="H460" s="195">
        <f t="shared" si="18"/>
        <v>0</v>
      </c>
      <c r="I460" s="422"/>
      <c r="J460" s="418"/>
      <c r="L460" s="129"/>
      <c r="M460" s="156"/>
      <c r="N460" s="157"/>
      <c r="O460" s="158"/>
      <c r="P460" s="158"/>
      <c r="Q460" s="323"/>
      <c r="R460" s="161"/>
      <c r="S460" s="159"/>
      <c r="T460" s="160"/>
    </row>
    <row r="461" spans="1:20" s="151" customFormat="1">
      <c r="A461" s="354"/>
      <c r="B461" s="242"/>
      <c r="C461" s="334"/>
      <c r="D461" s="235"/>
      <c r="E461" s="235"/>
      <c r="F461" s="227"/>
      <c r="G461" s="195"/>
      <c r="H461" s="195">
        <f t="shared" si="18"/>
        <v>0</v>
      </c>
      <c r="I461" s="422"/>
      <c r="J461" s="418"/>
      <c r="L461" s="129"/>
      <c r="M461" s="156"/>
      <c r="N461" s="157"/>
      <c r="O461" s="158"/>
      <c r="P461" s="158"/>
      <c r="Q461" s="323"/>
      <c r="R461" s="161"/>
      <c r="S461" s="159"/>
      <c r="T461" s="160"/>
    </row>
    <row r="462" spans="1:20" s="151" customFormat="1">
      <c r="A462" s="340"/>
      <c r="B462" s="242"/>
      <c r="C462" s="334"/>
      <c r="D462" s="235"/>
      <c r="E462" s="235"/>
      <c r="F462" s="227"/>
      <c r="G462" s="195"/>
      <c r="H462" s="195">
        <f t="shared" si="18"/>
        <v>0</v>
      </c>
      <c r="I462" s="422"/>
      <c r="J462" s="418"/>
      <c r="L462" s="129"/>
      <c r="M462" s="156"/>
      <c r="N462" s="157"/>
      <c r="O462" s="158"/>
      <c r="P462" s="158"/>
      <c r="Q462" s="323"/>
      <c r="R462" s="161"/>
      <c r="S462" s="159"/>
      <c r="T462" s="160"/>
    </row>
    <row r="463" spans="1:20" s="151" customFormat="1">
      <c r="A463" s="340"/>
      <c r="B463" s="242"/>
      <c r="C463" s="334"/>
      <c r="D463" s="235"/>
      <c r="E463" s="235"/>
      <c r="F463" s="227"/>
      <c r="G463" s="195"/>
      <c r="H463" s="195">
        <f t="shared" si="18"/>
        <v>0</v>
      </c>
      <c r="I463" s="422"/>
      <c r="J463" s="418"/>
      <c r="L463" s="129"/>
      <c r="M463" s="156"/>
      <c r="N463" s="157"/>
      <c r="O463" s="158"/>
      <c r="P463" s="158"/>
      <c r="Q463" s="323"/>
      <c r="R463" s="161"/>
      <c r="S463" s="159"/>
      <c r="T463" s="160"/>
    </row>
    <row r="464" spans="1:20" s="151" customFormat="1">
      <c r="A464" s="340"/>
      <c r="B464" s="242"/>
      <c r="C464" s="334"/>
      <c r="D464" s="235"/>
      <c r="E464" s="235"/>
      <c r="F464" s="227"/>
      <c r="G464" s="195"/>
      <c r="H464" s="195">
        <f t="shared" si="18"/>
        <v>0</v>
      </c>
      <c r="I464" s="422"/>
      <c r="J464" s="418"/>
      <c r="L464" s="129"/>
      <c r="M464" s="156"/>
      <c r="N464" s="157"/>
      <c r="O464" s="158"/>
      <c r="P464" s="158"/>
      <c r="Q464" s="323"/>
      <c r="R464" s="161"/>
      <c r="S464" s="159"/>
      <c r="T464" s="160"/>
    </row>
    <row r="465" spans="1:20" s="151" customFormat="1">
      <c r="A465" s="340"/>
      <c r="B465" s="242"/>
      <c r="C465" s="334"/>
      <c r="D465" s="235"/>
      <c r="E465" s="235"/>
      <c r="F465" s="227"/>
      <c r="G465" s="195"/>
      <c r="H465" s="195">
        <f t="shared" si="18"/>
        <v>0</v>
      </c>
      <c r="I465" s="422"/>
      <c r="J465" s="418"/>
      <c r="L465" s="129"/>
      <c r="M465" s="156"/>
      <c r="N465" s="157"/>
      <c r="O465" s="158"/>
      <c r="P465" s="158"/>
      <c r="Q465" s="323"/>
      <c r="R465" s="161"/>
      <c r="S465" s="159"/>
      <c r="T465" s="160"/>
    </row>
    <row r="466" spans="1:20" s="151" customFormat="1">
      <c r="A466" s="340"/>
      <c r="B466" s="242"/>
      <c r="C466" s="334"/>
      <c r="D466" s="235"/>
      <c r="E466" s="235"/>
      <c r="F466" s="227"/>
      <c r="G466" s="195"/>
      <c r="H466" s="195">
        <f t="shared" si="18"/>
        <v>0</v>
      </c>
      <c r="I466" s="422"/>
      <c r="J466" s="418"/>
      <c r="L466" s="129"/>
      <c r="M466" s="156"/>
      <c r="N466" s="157"/>
      <c r="O466" s="158"/>
      <c r="P466" s="158"/>
      <c r="Q466" s="323"/>
      <c r="R466" s="161"/>
      <c r="S466" s="159"/>
      <c r="T466" s="160"/>
    </row>
    <row r="467" spans="1:20" s="151" customFormat="1">
      <c r="A467" s="340"/>
      <c r="B467" s="242"/>
      <c r="C467" s="334"/>
      <c r="D467" s="235"/>
      <c r="E467" s="235"/>
      <c r="F467" s="227"/>
      <c r="G467" s="195"/>
      <c r="H467" s="195">
        <f t="shared" si="18"/>
        <v>0</v>
      </c>
      <c r="I467" s="422"/>
      <c r="J467" s="418"/>
      <c r="L467" s="129"/>
      <c r="M467" s="156"/>
      <c r="N467" s="157"/>
      <c r="O467" s="158"/>
      <c r="P467" s="158"/>
      <c r="Q467" s="323"/>
      <c r="R467" s="161"/>
      <c r="S467" s="159"/>
      <c r="T467" s="160"/>
    </row>
    <row r="468" spans="1:20" s="151" customFormat="1">
      <c r="A468" s="340"/>
      <c r="B468" s="242"/>
      <c r="C468" s="334"/>
      <c r="D468" s="235"/>
      <c r="E468" s="235"/>
      <c r="F468" s="227"/>
      <c r="G468" s="195"/>
      <c r="H468" s="195">
        <f t="shared" si="18"/>
        <v>0</v>
      </c>
      <c r="I468" s="422"/>
      <c r="J468" s="418"/>
      <c r="L468" s="129"/>
      <c r="M468" s="156"/>
      <c r="N468" s="157"/>
      <c r="O468" s="158"/>
      <c r="P468" s="158"/>
      <c r="Q468" s="323"/>
      <c r="R468" s="161"/>
      <c r="S468" s="159"/>
      <c r="T468" s="160"/>
    </row>
    <row r="469" spans="1:20" s="151" customFormat="1">
      <c r="A469" s="340"/>
      <c r="B469" s="242"/>
      <c r="C469" s="334"/>
      <c r="D469" s="235"/>
      <c r="E469" s="235"/>
      <c r="F469" s="227"/>
      <c r="G469" s="195"/>
      <c r="H469" s="195">
        <f t="shared" si="18"/>
        <v>0</v>
      </c>
      <c r="I469" s="422"/>
      <c r="J469" s="418"/>
      <c r="L469" s="129"/>
      <c r="M469" s="156"/>
      <c r="N469" s="157"/>
      <c r="O469" s="158"/>
      <c r="P469" s="158"/>
      <c r="Q469" s="323"/>
      <c r="R469" s="161"/>
      <c r="S469" s="159"/>
      <c r="T469" s="160"/>
    </row>
    <row r="470" spans="1:20" s="151" customFormat="1">
      <c r="A470" s="340"/>
      <c r="B470" s="242"/>
      <c r="C470" s="334"/>
      <c r="D470" s="235"/>
      <c r="E470" s="235"/>
      <c r="F470" s="227"/>
      <c r="G470" s="195"/>
      <c r="H470" s="195">
        <f t="shared" si="18"/>
        <v>0</v>
      </c>
      <c r="I470" s="422"/>
      <c r="J470" s="418"/>
      <c r="L470" s="129"/>
      <c r="M470" s="156"/>
      <c r="N470" s="157"/>
      <c r="O470" s="158"/>
      <c r="P470" s="158"/>
      <c r="Q470" s="323"/>
      <c r="R470" s="161"/>
      <c r="S470" s="159"/>
      <c r="T470" s="160"/>
    </row>
    <row r="471" spans="1:20" s="151" customFormat="1">
      <c r="A471" s="340"/>
      <c r="B471" s="242"/>
      <c r="C471" s="334"/>
      <c r="D471" s="235"/>
      <c r="E471" s="235"/>
      <c r="F471" s="227"/>
      <c r="G471" s="195"/>
      <c r="H471" s="195">
        <f t="shared" si="18"/>
        <v>0</v>
      </c>
      <c r="I471" s="422"/>
      <c r="J471" s="418"/>
      <c r="L471" s="129"/>
      <c r="M471" s="156"/>
      <c r="N471" s="157"/>
      <c r="O471" s="158"/>
      <c r="P471" s="158"/>
      <c r="Q471" s="323"/>
      <c r="R471" s="161"/>
      <c r="S471" s="159"/>
      <c r="T471" s="160"/>
    </row>
    <row r="472" spans="1:20" s="151" customFormat="1">
      <c r="A472" s="340"/>
      <c r="B472" s="242"/>
      <c r="C472" s="334"/>
      <c r="D472" s="235"/>
      <c r="E472" s="235"/>
      <c r="F472" s="227"/>
      <c r="G472" s="195"/>
      <c r="H472" s="195">
        <f t="shared" si="18"/>
        <v>0</v>
      </c>
      <c r="I472" s="422"/>
      <c r="J472" s="418"/>
      <c r="L472" s="129"/>
      <c r="M472" s="156"/>
      <c r="N472" s="157"/>
      <c r="O472" s="158"/>
      <c r="P472" s="158"/>
      <c r="Q472" s="323"/>
      <c r="R472" s="161"/>
      <c r="S472" s="159"/>
      <c r="T472" s="160"/>
    </row>
    <row r="473" spans="1:20" s="151" customFormat="1">
      <c r="A473" s="340"/>
      <c r="B473" s="242"/>
      <c r="C473" s="334"/>
      <c r="D473" s="235"/>
      <c r="E473" s="235"/>
      <c r="F473" s="227"/>
      <c r="G473" s="195"/>
      <c r="H473" s="195">
        <f t="shared" si="18"/>
        <v>0</v>
      </c>
      <c r="I473" s="422"/>
      <c r="J473" s="418"/>
      <c r="L473" s="129"/>
      <c r="M473" s="156"/>
      <c r="N473" s="157"/>
      <c r="O473" s="158"/>
      <c r="P473" s="158"/>
      <c r="Q473" s="323"/>
      <c r="R473" s="161"/>
      <c r="S473" s="159"/>
      <c r="T473" s="160"/>
    </row>
    <row r="474" spans="1:20" s="151" customFormat="1">
      <c r="A474" s="340"/>
      <c r="B474" s="242"/>
      <c r="C474" s="334"/>
      <c r="D474" s="235"/>
      <c r="E474" s="235"/>
      <c r="F474" s="227"/>
      <c r="G474" s="195"/>
      <c r="H474" s="195">
        <f t="shared" si="18"/>
        <v>0</v>
      </c>
      <c r="I474" s="422"/>
      <c r="J474" s="418"/>
      <c r="L474" s="129"/>
      <c r="M474" s="156"/>
      <c r="N474" s="157"/>
      <c r="O474" s="158"/>
      <c r="P474" s="158"/>
      <c r="Q474" s="323"/>
      <c r="R474" s="161"/>
      <c r="S474" s="159"/>
      <c r="T474" s="160"/>
    </row>
    <row r="475" spans="1:20" s="151" customFormat="1">
      <c r="A475" s="340"/>
      <c r="B475" s="242"/>
      <c r="C475" s="334"/>
      <c r="D475" s="235"/>
      <c r="E475" s="235"/>
      <c r="F475" s="227"/>
      <c r="G475" s="195"/>
      <c r="H475" s="195">
        <f t="shared" si="18"/>
        <v>0</v>
      </c>
      <c r="I475" s="422"/>
      <c r="J475" s="418"/>
      <c r="L475" s="129"/>
      <c r="M475" s="156"/>
      <c r="N475" s="157"/>
      <c r="O475" s="158"/>
      <c r="P475" s="158"/>
      <c r="Q475" s="323"/>
      <c r="R475" s="161"/>
      <c r="S475" s="159"/>
      <c r="T475" s="160"/>
    </row>
    <row r="476" spans="1:20" s="151" customFormat="1">
      <c r="A476" s="340"/>
      <c r="B476" s="242"/>
      <c r="C476" s="334"/>
      <c r="D476" s="235"/>
      <c r="E476" s="235"/>
      <c r="F476" s="227"/>
      <c r="G476" s="195"/>
      <c r="H476" s="195">
        <f t="shared" si="18"/>
        <v>0</v>
      </c>
      <c r="I476" s="422"/>
      <c r="J476" s="418"/>
      <c r="L476" s="129"/>
      <c r="M476" s="156"/>
      <c r="N476" s="157"/>
      <c r="O476" s="158"/>
      <c r="P476" s="158"/>
      <c r="Q476" s="323"/>
      <c r="R476" s="161"/>
      <c r="S476" s="159"/>
      <c r="T476" s="160"/>
    </row>
    <row r="477" spans="1:20" s="151" customFormat="1">
      <c r="A477" s="340"/>
      <c r="B477" s="242"/>
      <c r="C477" s="334"/>
      <c r="D477" s="235"/>
      <c r="E477" s="235"/>
      <c r="F477" s="227"/>
      <c r="G477" s="195"/>
      <c r="H477" s="195">
        <f t="shared" si="18"/>
        <v>0</v>
      </c>
      <c r="I477" s="422"/>
      <c r="J477" s="418"/>
      <c r="L477" s="129"/>
      <c r="M477" s="156"/>
      <c r="N477" s="157"/>
      <c r="O477" s="158"/>
      <c r="P477" s="158"/>
      <c r="Q477" s="323"/>
      <c r="R477" s="161"/>
      <c r="S477" s="159"/>
      <c r="T477" s="160"/>
    </row>
    <row r="478" spans="1:20" s="151" customFormat="1">
      <c r="A478" s="340"/>
      <c r="B478" s="242"/>
      <c r="C478" s="334"/>
      <c r="D478" s="235"/>
      <c r="E478" s="235"/>
      <c r="F478" s="227"/>
      <c r="G478" s="195"/>
      <c r="H478" s="195">
        <f t="shared" si="18"/>
        <v>0</v>
      </c>
      <c r="I478" s="422"/>
      <c r="J478" s="418"/>
      <c r="L478" s="129"/>
      <c r="M478" s="156"/>
      <c r="N478" s="157"/>
      <c r="O478" s="158"/>
      <c r="P478" s="158"/>
      <c r="Q478" s="323"/>
      <c r="R478" s="161"/>
      <c r="S478" s="159"/>
      <c r="T478" s="160"/>
    </row>
    <row r="479" spans="1:20" s="151" customFormat="1">
      <c r="A479" s="340"/>
      <c r="B479" s="242"/>
      <c r="C479" s="334"/>
      <c r="D479" s="235"/>
      <c r="E479" s="235"/>
      <c r="F479" s="227"/>
      <c r="G479" s="195"/>
      <c r="H479" s="195">
        <f t="shared" si="18"/>
        <v>0</v>
      </c>
      <c r="I479" s="422"/>
      <c r="J479" s="418"/>
      <c r="L479" s="129"/>
      <c r="M479" s="156"/>
      <c r="N479" s="157"/>
      <c r="O479" s="158"/>
      <c r="P479" s="158"/>
      <c r="Q479" s="323"/>
      <c r="R479" s="161"/>
      <c r="S479" s="159"/>
      <c r="T479" s="160"/>
    </row>
    <row r="480" spans="1:20" s="151" customFormat="1">
      <c r="A480" s="340"/>
      <c r="B480" s="242"/>
      <c r="C480" s="334"/>
      <c r="D480" s="235"/>
      <c r="E480" s="235"/>
      <c r="F480" s="227"/>
      <c r="G480" s="195"/>
      <c r="H480" s="195">
        <f t="shared" si="18"/>
        <v>0</v>
      </c>
      <c r="I480" s="422"/>
      <c r="J480" s="418"/>
      <c r="L480" s="129"/>
      <c r="M480" s="156"/>
      <c r="N480" s="157"/>
      <c r="O480" s="158"/>
      <c r="P480" s="158"/>
      <c r="Q480" s="323"/>
      <c r="R480" s="161"/>
      <c r="S480" s="159"/>
      <c r="T480" s="160"/>
    </row>
    <row r="481" spans="1:20" s="151" customFormat="1">
      <c r="A481" s="340"/>
      <c r="B481" s="242"/>
      <c r="C481" s="334"/>
      <c r="D481" s="235"/>
      <c r="E481" s="235"/>
      <c r="F481" s="227"/>
      <c r="G481" s="195"/>
      <c r="H481" s="195">
        <f t="shared" si="18"/>
        <v>0</v>
      </c>
      <c r="I481" s="422"/>
      <c r="J481" s="418"/>
      <c r="L481" s="129"/>
      <c r="M481" s="156"/>
      <c r="N481" s="157"/>
      <c r="O481" s="158"/>
      <c r="P481" s="158"/>
      <c r="Q481" s="323"/>
      <c r="R481" s="161"/>
      <c r="S481" s="159"/>
      <c r="T481" s="160"/>
    </row>
    <row r="482" spans="1:20" s="151" customFormat="1">
      <c r="A482" s="340"/>
      <c r="B482" s="242"/>
      <c r="C482" s="334"/>
      <c r="D482" s="235"/>
      <c r="E482" s="235"/>
      <c r="F482" s="227"/>
      <c r="G482" s="195"/>
      <c r="H482" s="195">
        <f t="shared" si="18"/>
        <v>0</v>
      </c>
      <c r="I482" s="422"/>
      <c r="J482" s="418"/>
      <c r="L482" s="129"/>
      <c r="M482" s="156"/>
      <c r="N482" s="157"/>
      <c r="O482" s="158"/>
      <c r="P482" s="158"/>
      <c r="Q482" s="323"/>
      <c r="R482" s="161"/>
      <c r="S482" s="159"/>
      <c r="T482" s="160"/>
    </row>
    <row r="483" spans="1:20" s="151" customFormat="1">
      <c r="A483" s="340"/>
      <c r="B483" s="242"/>
      <c r="C483" s="334"/>
      <c r="D483" s="235"/>
      <c r="E483" s="235"/>
      <c r="F483" s="227"/>
      <c r="G483" s="195"/>
      <c r="H483" s="195">
        <f t="shared" si="18"/>
        <v>0</v>
      </c>
      <c r="I483" s="422"/>
      <c r="J483" s="418"/>
      <c r="L483" s="129"/>
      <c r="M483" s="156"/>
      <c r="N483" s="157"/>
      <c r="O483" s="158"/>
      <c r="P483" s="158"/>
      <c r="Q483" s="323"/>
      <c r="R483" s="161"/>
      <c r="S483" s="159"/>
      <c r="T483" s="160"/>
    </row>
    <row r="484" spans="1:20" s="151" customFormat="1">
      <c r="A484" s="340"/>
      <c r="B484" s="242"/>
      <c r="C484" s="334"/>
      <c r="D484" s="235"/>
      <c r="E484" s="235"/>
      <c r="F484" s="227"/>
      <c r="G484" s="195"/>
      <c r="H484" s="195">
        <f t="shared" si="18"/>
        <v>0</v>
      </c>
      <c r="I484" s="422"/>
      <c r="J484" s="418"/>
      <c r="L484" s="129"/>
      <c r="M484" s="156"/>
      <c r="N484" s="157"/>
      <c r="O484" s="158"/>
      <c r="P484" s="158"/>
      <c r="Q484" s="323"/>
      <c r="R484" s="161"/>
      <c r="S484" s="159"/>
      <c r="T484" s="160"/>
    </row>
    <row r="485" spans="1:20" s="151" customFormat="1">
      <c r="A485" s="340"/>
      <c r="B485" s="242"/>
      <c r="C485" s="334"/>
      <c r="D485" s="235"/>
      <c r="E485" s="235"/>
      <c r="F485" s="227"/>
      <c r="G485" s="195"/>
      <c r="H485" s="195">
        <f t="shared" si="18"/>
        <v>0</v>
      </c>
      <c r="I485" s="422"/>
      <c r="J485" s="418"/>
      <c r="L485" s="129"/>
      <c r="M485" s="156"/>
      <c r="N485" s="157"/>
      <c r="O485" s="158"/>
      <c r="P485" s="158"/>
      <c r="Q485" s="323"/>
      <c r="R485" s="161"/>
      <c r="S485" s="159"/>
      <c r="T485" s="160"/>
    </row>
    <row r="486" spans="1:20" s="151" customFormat="1">
      <c r="A486" s="340"/>
      <c r="B486" s="242"/>
      <c r="C486" s="334"/>
      <c r="D486" s="235"/>
      <c r="E486" s="235"/>
      <c r="F486" s="227"/>
      <c r="G486" s="195"/>
      <c r="H486" s="195">
        <f t="shared" si="18"/>
        <v>0</v>
      </c>
      <c r="I486" s="422"/>
      <c r="J486" s="418"/>
      <c r="L486" s="129"/>
      <c r="M486" s="156"/>
      <c r="N486" s="157"/>
      <c r="O486" s="158"/>
      <c r="P486" s="158"/>
      <c r="Q486" s="323"/>
      <c r="R486" s="161"/>
      <c r="S486" s="159"/>
      <c r="T486" s="160"/>
    </row>
    <row r="487" spans="1:20" s="151" customFormat="1">
      <c r="A487" s="340"/>
      <c r="B487" s="242"/>
      <c r="C487" s="334"/>
      <c r="D487" s="235"/>
      <c r="E487" s="235"/>
      <c r="F487" s="227"/>
      <c r="G487" s="195"/>
      <c r="H487" s="195">
        <f t="shared" si="18"/>
        <v>0</v>
      </c>
      <c r="I487" s="422"/>
      <c r="J487" s="418"/>
      <c r="L487" s="129"/>
      <c r="M487" s="156"/>
      <c r="N487" s="157"/>
      <c r="O487" s="158"/>
      <c r="P487" s="158"/>
      <c r="Q487" s="323"/>
      <c r="R487" s="161"/>
      <c r="S487" s="159"/>
      <c r="T487" s="160"/>
    </row>
    <row r="488" spans="1:20" s="151" customFormat="1">
      <c r="A488" s="340"/>
      <c r="B488" s="242"/>
      <c r="C488" s="334"/>
      <c r="D488" s="235"/>
      <c r="E488" s="235"/>
      <c r="F488" s="227"/>
      <c r="G488" s="195"/>
      <c r="H488" s="195">
        <f t="shared" si="18"/>
        <v>0</v>
      </c>
      <c r="I488" s="422"/>
      <c r="J488" s="418"/>
      <c r="L488" s="129"/>
      <c r="M488" s="156"/>
      <c r="N488" s="157"/>
      <c r="O488" s="158"/>
      <c r="P488" s="158"/>
      <c r="Q488" s="323"/>
      <c r="R488" s="161"/>
      <c r="S488" s="159"/>
      <c r="T488" s="160"/>
    </row>
    <row r="489" spans="1:20" s="151" customFormat="1">
      <c r="A489" s="340"/>
      <c r="B489" s="242"/>
      <c r="C489" s="334"/>
      <c r="D489" s="235"/>
      <c r="E489" s="235"/>
      <c r="F489" s="227"/>
      <c r="G489" s="195"/>
      <c r="H489" s="195">
        <f t="shared" si="18"/>
        <v>0</v>
      </c>
      <c r="I489" s="422"/>
      <c r="J489" s="418"/>
      <c r="L489" s="129"/>
      <c r="M489" s="156"/>
      <c r="N489" s="157"/>
      <c r="O489" s="158"/>
      <c r="P489" s="158"/>
      <c r="Q489" s="323"/>
      <c r="R489" s="161"/>
      <c r="S489" s="159"/>
      <c r="T489" s="160"/>
    </row>
    <row r="490" spans="1:20" s="151" customFormat="1">
      <c r="A490" s="340"/>
      <c r="B490" s="242"/>
      <c r="C490" s="334"/>
      <c r="D490" s="235"/>
      <c r="E490" s="235"/>
      <c r="F490" s="227"/>
      <c r="G490" s="195"/>
      <c r="H490" s="195">
        <f t="shared" si="18"/>
        <v>0</v>
      </c>
      <c r="I490" s="422"/>
      <c r="J490" s="418"/>
      <c r="L490" s="129"/>
      <c r="M490" s="156"/>
      <c r="N490" s="157"/>
      <c r="O490" s="158"/>
      <c r="P490" s="158"/>
      <c r="Q490" s="323"/>
      <c r="R490" s="161"/>
      <c r="S490" s="159"/>
      <c r="T490" s="160"/>
    </row>
    <row r="491" spans="1:20" s="151" customFormat="1">
      <c r="A491" s="340"/>
      <c r="B491" s="242"/>
      <c r="C491" s="334"/>
      <c r="D491" s="235"/>
      <c r="E491" s="235"/>
      <c r="F491" s="227"/>
      <c r="G491" s="195"/>
      <c r="H491" s="195">
        <f t="shared" si="18"/>
        <v>0</v>
      </c>
      <c r="I491" s="422"/>
      <c r="J491" s="418"/>
      <c r="L491" s="129"/>
      <c r="M491" s="156"/>
      <c r="N491" s="157"/>
      <c r="O491" s="158"/>
      <c r="P491" s="158"/>
      <c r="Q491" s="323"/>
      <c r="R491" s="161"/>
      <c r="S491" s="159"/>
      <c r="T491" s="160"/>
    </row>
    <row r="492" spans="1:20" s="151" customFormat="1">
      <c r="A492" s="340"/>
      <c r="B492" s="242"/>
      <c r="C492" s="334"/>
      <c r="D492" s="235"/>
      <c r="E492" s="235"/>
      <c r="F492" s="227"/>
      <c r="G492" s="195"/>
      <c r="H492" s="195">
        <f t="shared" si="18"/>
        <v>0</v>
      </c>
      <c r="I492" s="422"/>
      <c r="J492" s="418"/>
      <c r="L492" s="129"/>
      <c r="M492" s="156"/>
      <c r="N492" s="157"/>
      <c r="O492" s="158"/>
      <c r="P492" s="158"/>
      <c r="Q492" s="323"/>
      <c r="R492" s="161"/>
      <c r="S492" s="159"/>
      <c r="T492" s="160"/>
    </row>
    <row r="493" spans="1:20" s="151" customFormat="1">
      <c r="A493" s="340"/>
      <c r="B493" s="242"/>
      <c r="C493" s="334"/>
      <c r="D493" s="235"/>
      <c r="E493" s="235"/>
      <c r="F493" s="227"/>
      <c r="G493" s="195"/>
      <c r="H493" s="195">
        <f t="shared" si="18"/>
        <v>0</v>
      </c>
      <c r="I493" s="422"/>
      <c r="J493" s="418"/>
      <c r="L493" s="129"/>
      <c r="M493" s="156"/>
      <c r="N493" s="157"/>
      <c r="O493" s="158"/>
      <c r="P493" s="158"/>
      <c r="Q493" s="323"/>
      <c r="R493" s="161"/>
      <c r="S493" s="159"/>
      <c r="T493" s="160"/>
    </row>
    <row r="494" spans="1:20" s="151" customFormat="1">
      <c r="A494" s="349"/>
      <c r="B494" s="242"/>
      <c r="C494" s="334"/>
      <c r="D494" s="235"/>
      <c r="E494" s="235"/>
      <c r="F494" s="227"/>
      <c r="G494" s="195"/>
      <c r="H494" s="195">
        <f t="shared" si="18"/>
        <v>0</v>
      </c>
      <c r="I494" s="422"/>
      <c r="J494" s="418"/>
      <c r="L494" s="129"/>
      <c r="M494" s="156"/>
      <c r="N494" s="157"/>
      <c r="O494" s="158"/>
      <c r="P494" s="158"/>
      <c r="Q494" s="323"/>
      <c r="R494" s="161"/>
      <c r="S494" s="159"/>
      <c r="T494" s="160"/>
    </row>
    <row r="495" spans="1:20" s="151" customFormat="1">
      <c r="A495" s="349"/>
      <c r="B495" s="242"/>
      <c r="C495" s="334"/>
      <c r="D495" s="235"/>
      <c r="E495" s="235"/>
      <c r="F495" s="227"/>
      <c r="G495" s="195"/>
      <c r="H495" s="195">
        <f t="shared" si="18"/>
        <v>0</v>
      </c>
      <c r="I495" s="422"/>
      <c r="J495" s="418"/>
      <c r="L495" s="129"/>
      <c r="M495" s="156"/>
      <c r="N495" s="157"/>
      <c r="O495" s="158"/>
      <c r="P495" s="158"/>
      <c r="Q495" s="323"/>
      <c r="R495" s="161"/>
      <c r="S495" s="159"/>
      <c r="T495" s="160"/>
    </row>
    <row r="496" spans="1:20" s="151" customFormat="1">
      <c r="A496" s="349"/>
      <c r="B496" s="242"/>
      <c r="C496" s="334"/>
      <c r="D496" s="235"/>
      <c r="E496" s="235"/>
      <c r="F496" s="227"/>
      <c r="G496" s="195"/>
      <c r="H496" s="195">
        <f t="shared" si="18"/>
        <v>0</v>
      </c>
      <c r="I496" s="422"/>
      <c r="J496" s="418"/>
      <c r="L496" s="129"/>
      <c r="M496" s="156"/>
      <c r="N496" s="157"/>
      <c r="O496" s="158"/>
      <c r="P496" s="158"/>
      <c r="Q496" s="323"/>
      <c r="R496" s="161"/>
      <c r="S496" s="159"/>
      <c r="T496" s="160"/>
    </row>
    <row r="497" spans="1:20" s="151" customFormat="1">
      <c r="A497" s="349"/>
      <c r="B497" s="242"/>
      <c r="C497" s="334"/>
      <c r="D497" s="235"/>
      <c r="E497" s="235"/>
      <c r="F497" s="227"/>
      <c r="G497" s="195"/>
      <c r="H497" s="195">
        <f t="shared" si="18"/>
        <v>0</v>
      </c>
      <c r="I497" s="422"/>
      <c r="J497" s="418"/>
      <c r="L497" s="129"/>
      <c r="M497" s="156"/>
      <c r="N497" s="157"/>
      <c r="O497" s="158"/>
      <c r="P497" s="158"/>
      <c r="Q497" s="323"/>
      <c r="R497" s="161"/>
      <c r="S497" s="159"/>
      <c r="T497" s="160"/>
    </row>
    <row r="498" spans="1:20" s="151" customFormat="1">
      <c r="A498" s="349"/>
      <c r="B498" s="242"/>
      <c r="C498" s="334"/>
      <c r="D498" s="235"/>
      <c r="E498" s="235"/>
      <c r="F498" s="227"/>
      <c r="G498" s="195"/>
      <c r="H498" s="195">
        <f t="shared" si="18"/>
        <v>0</v>
      </c>
      <c r="I498" s="422"/>
      <c r="J498" s="418"/>
      <c r="L498" s="129"/>
      <c r="M498" s="156"/>
      <c r="N498" s="157"/>
      <c r="O498" s="158"/>
      <c r="P498" s="158"/>
      <c r="Q498" s="323"/>
      <c r="R498" s="161"/>
      <c r="S498" s="159"/>
      <c r="T498" s="160"/>
    </row>
    <row r="499" spans="1:20" s="151" customFormat="1">
      <c r="A499" s="349"/>
      <c r="B499" s="242"/>
      <c r="C499" s="334"/>
      <c r="D499" s="235"/>
      <c r="E499" s="235"/>
      <c r="F499" s="227"/>
      <c r="G499" s="195"/>
      <c r="H499" s="195">
        <f t="shared" si="18"/>
        <v>0</v>
      </c>
      <c r="I499" s="422"/>
      <c r="J499" s="418"/>
      <c r="L499" s="129"/>
      <c r="M499" s="156"/>
      <c r="N499" s="157"/>
      <c r="O499" s="158"/>
      <c r="P499" s="158"/>
      <c r="Q499" s="323"/>
      <c r="R499" s="161"/>
      <c r="S499" s="159"/>
      <c r="T499" s="160"/>
    </row>
    <row r="500" spans="1:20" s="151" customFormat="1">
      <c r="A500" s="349"/>
      <c r="B500" s="242"/>
      <c r="C500" s="334"/>
      <c r="D500" s="235"/>
      <c r="E500" s="235"/>
      <c r="F500" s="227"/>
      <c r="G500" s="195"/>
      <c r="H500" s="195">
        <f t="shared" si="18"/>
        <v>0</v>
      </c>
      <c r="I500" s="422"/>
      <c r="J500" s="418"/>
      <c r="L500" s="129"/>
      <c r="M500" s="156"/>
      <c r="N500" s="157"/>
      <c r="O500" s="158"/>
      <c r="P500" s="158"/>
      <c r="Q500" s="323"/>
      <c r="R500" s="161"/>
      <c r="S500" s="159"/>
      <c r="T500" s="160"/>
    </row>
    <row r="501" spans="1:20" s="151" customFormat="1">
      <c r="A501" s="349"/>
      <c r="B501" s="242"/>
      <c r="C501" s="334"/>
      <c r="D501" s="235"/>
      <c r="E501" s="235"/>
      <c r="F501" s="227"/>
      <c r="G501" s="195"/>
      <c r="H501" s="195">
        <f t="shared" si="18"/>
        <v>0</v>
      </c>
      <c r="I501" s="422"/>
      <c r="J501" s="418"/>
      <c r="L501" s="129"/>
      <c r="M501" s="156"/>
      <c r="N501" s="157"/>
      <c r="O501" s="158"/>
      <c r="P501" s="158"/>
      <c r="Q501" s="323"/>
      <c r="R501" s="161"/>
      <c r="S501" s="159"/>
      <c r="T501" s="160"/>
    </row>
    <row r="502" spans="1:20" s="151" customFormat="1">
      <c r="A502" s="349"/>
      <c r="B502" s="242"/>
      <c r="C502" s="334"/>
      <c r="D502" s="235"/>
      <c r="E502" s="235"/>
      <c r="F502" s="227"/>
      <c r="G502" s="195"/>
      <c r="H502" s="195">
        <f t="shared" si="18"/>
        <v>0</v>
      </c>
      <c r="I502" s="422"/>
      <c r="J502" s="418"/>
      <c r="L502" s="129"/>
      <c r="M502" s="156"/>
      <c r="N502" s="157"/>
      <c r="O502" s="158"/>
      <c r="P502" s="158"/>
      <c r="Q502" s="323"/>
      <c r="R502" s="161"/>
      <c r="S502" s="159"/>
      <c r="T502" s="160"/>
    </row>
    <row r="503" spans="1:20" s="151" customFormat="1">
      <c r="A503" s="349"/>
      <c r="B503" s="242"/>
      <c r="C503" s="334"/>
      <c r="D503" s="235"/>
      <c r="E503" s="235"/>
      <c r="F503" s="227"/>
      <c r="G503" s="195"/>
      <c r="H503" s="195">
        <f t="shared" si="18"/>
        <v>0</v>
      </c>
      <c r="I503" s="422"/>
      <c r="J503" s="418"/>
      <c r="L503" s="129"/>
      <c r="M503" s="156"/>
      <c r="N503" s="157"/>
      <c r="O503" s="158"/>
      <c r="P503" s="158"/>
      <c r="Q503" s="323"/>
      <c r="R503" s="161"/>
      <c r="S503" s="159"/>
      <c r="T503" s="160"/>
    </row>
    <row r="504" spans="1:20" s="151" customFormat="1">
      <c r="A504" s="349"/>
      <c r="B504" s="242"/>
      <c r="C504" s="334"/>
      <c r="D504" s="235"/>
      <c r="E504" s="235"/>
      <c r="F504" s="227"/>
      <c r="G504" s="195"/>
      <c r="H504" s="195">
        <f t="shared" si="18"/>
        <v>0</v>
      </c>
      <c r="I504" s="422"/>
      <c r="J504" s="418"/>
      <c r="L504" s="129"/>
      <c r="M504" s="156"/>
      <c r="N504" s="157"/>
      <c r="O504" s="158"/>
      <c r="P504" s="158"/>
      <c r="Q504" s="323"/>
      <c r="R504" s="161"/>
      <c r="S504" s="159"/>
      <c r="T504" s="160"/>
    </row>
    <row r="505" spans="1:20" s="151" customFormat="1">
      <c r="A505" s="349"/>
      <c r="B505" s="242"/>
      <c r="C505" s="334"/>
      <c r="D505" s="235"/>
      <c r="E505" s="235"/>
      <c r="F505" s="227"/>
      <c r="G505" s="195"/>
      <c r="H505" s="195">
        <f t="shared" si="18"/>
        <v>0</v>
      </c>
      <c r="I505" s="422"/>
      <c r="J505" s="418"/>
      <c r="L505" s="129"/>
      <c r="M505" s="156"/>
      <c r="N505" s="157"/>
      <c r="O505" s="158"/>
      <c r="P505" s="158"/>
      <c r="Q505" s="323"/>
      <c r="R505" s="161"/>
      <c r="S505" s="159"/>
      <c r="T505" s="160"/>
    </row>
    <row r="506" spans="1:20" s="151" customFormat="1">
      <c r="A506" s="349"/>
      <c r="B506" s="242"/>
      <c r="C506" s="334"/>
      <c r="D506" s="235"/>
      <c r="E506" s="235"/>
      <c r="F506" s="227"/>
      <c r="G506" s="195"/>
      <c r="H506" s="195">
        <f t="shared" si="18"/>
        <v>0</v>
      </c>
      <c r="I506" s="422"/>
      <c r="J506" s="418"/>
      <c r="L506" s="129"/>
      <c r="M506" s="156"/>
      <c r="N506" s="157"/>
      <c r="O506" s="158"/>
      <c r="P506" s="158"/>
      <c r="Q506" s="323"/>
      <c r="R506" s="161"/>
      <c r="S506" s="159"/>
      <c r="T506" s="160"/>
    </row>
    <row r="507" spans="1:20" s="151" customFormat="1">
      <c r="A507" s="349"/>
      <c r="B507" s="242"/>
      <c r="C507" s="334"/>
      <c r="D507" s="235"/>
      <c r="E507" s="235"/>
      <c r="F507" s="227"/>
      <c r="G507" s="195"/>
      <c r="H507" s="195">
        <f t="shared" si="18"/>
        <v>0</v>
      </c>
      <c r="I507" s="422"/>
      <c r="J507" s="418"/>
      <c r="L507" s="129"/>
      <c r="M507" s="156"/>
      <c r="N507" s="157"/>
      <c r="O507" s="158"/>
      <c r="P507" s="158"/>
      <c r="Q507" s="323"/>
      <c r="R507" s="161"/>
      <c r="S507" s="159"/>
      <c r="T507" s="160"/>
    </row>
    <row r="508" spans="1:20" s="151" customFormat="1">
      <c r="A508" s="349"/>
      <c r="B508" s="242"/>
      <c r="C508" s="334"/>
      <c r="D508" s="235"/>
      <c r="E508" s="235"/>
      <c r="F508" s="227"/>
      <c r="G508" s="195"/>
      <c r="H508" s="195">
        <f t="shared" si="18"/>
        <v>0</v>
      </c>
      <c r="I508" s="422"/>
      <c r="J508" s="418"/>
      <c r="L508" s="129"/>
      <c r="M508" s="156"/>
      <c r="N508" s="157"/>
      <c r="O508" s="158"/>
      <c r="P508" s="158"/>
      <c r="Q508" s="323"/>
      <c r="R508" s="161"/>
      <c r="S508" s="159"/>
      <c r="T508" s="160"/>
    </row>
    <row r="509" spans="1:20" s="151" customFormat="1">
      <c r="A509" s="349"/>
      <c r="B509" s="242"/>
      <c r="C509" s="334"/>
      <c r="D509" s="235"/>
      <c r="E509" s="235"/>
      <c r="F509" s="227"/>
      <c r="G509" s="195"/>
      <c r="H509" s="195">
        <f t="shared" si="18"/>
        <v>0</v>
      </c>
      <c r="I509" s="422"/>
      <c r="J509" s="418"/>
      <c r="L509" s="129"/>
      <c r="M509" s="156"/>
      <c r="N509" s="157"/>
      <c r="O509" s="158"/>
      <c r="P509" s="158"/>
      <c r="Q509" s="323"/>
      <c r="R509" s="161"/>
      <c r="S509" s="159"/>
      <c r="T509" s="160"/>
    </row>
    <row r="510" spans="1:20" s="151" customFormat="1">
      <c r="A510" s="349"/>
      <c r="B510" s="242"/>
      <c r="C510" s="334"/>
      <c r="D510" s="235"/>
      <c r="E510" s="235"/>
      <c r="F510" s="227"/>
      <c r="G510" s="195"/>
      <c r="H510" s="195">
        <f t="shared" si="18"/>
        <v>0</v>
      </c>
      <c r="I510" s="422"/>
      <c r="J510" s="418"/>
      <c r="L510" s="129"/>
      <c r="M510" s="156"/>
      <c r="N510" s="157"/>
      <c r="O510" s="158"/>
      <c r="P510" s="158"/>
      <c r="Q510" s="323"/>
      <c r="R510" s="161"/>
      <c r="S510" s="159"/>
      <c r="T510" s="160"/>
    </row>
    <row r="511" spans="1:20" s="151" customFormat="1">
      <c r="A511" s="349"/>
      <c r="B511" s="242"/>
      <c r="C511" s="334"/>
      <c r="D511" s="235"/>
      <c r="E511" s="235"/>
      <c r="F511" s="227"/>
      <c r="G511" s="195"/>
      <c r="H511" s="195">
        <f t="shared" si="18"/>
        <v>0</v>
      </c>
      <c r="I511" s="422"/>
      <c r="J511" s="418"/>
      <c r="L511" s="129"/>
      <c r="M511" s="156"/>
      <c r="N511" s="157"/>
      <c r="O511" s="158"/>
      <c r="P511" s="158"/>
      <c r="Q511" s="323"/>
      <c r="R511" s="161"/>
      <c r="S511" s="159"/>
      <c r="T511" s="160"/>
    </row>
    <row r="512" spans="1:20" s="151" customFormat="1">
      <c r="A512" s="349"/>
      <c r="B512" s="242"/>
      <c r="C512" s="334"/>
      <c r="D512" s="235"/>
      <c r="E512" s="235"/>
      <c r="F512" s="227"/>
      <c r="G512" s="195"/>
      <c r="H512" s="195">
        <f t="shared" si="18"/>
        <v>0</v>
      </c>
      <c r="I512" s="422"/>
      <c r="J512" s="418"/>
      <c r="L512" s="129"/>
      <c r="M512" s="156"/>
      <c r="N512" s="157"/>
      <c r="O512" s="158"/>
      <c r="P512" s="158"/>
      <c r="Q512" s="323"/>
      <c r="R512" s="161"/>
      <c r="S512" s="159"/>
      <c r="T512" s="160"/>
    </row>
    <row r="513" spans="1:20" s="151" customFormat="1">
      <c r="A513" s="349"/>
      <c r="B513" s="242"/>
      <c r="C513" s="334"/>
      <c r="D513" s="235"/>
      <c r="E513" s="235"/>
      <c r="F513" s="227"/>
      <c r="G513" s="195"/>
      <c r="H513" s="195">
        <f t="shared" si="18"/>
        <v>0</v>
      </c>
      <c r="I513" s="422"/>
      <c r="J513" s="418"/>
      <c r="L513" s="129"/>
      <c r="M513" s="156"/>
      <c r="N513" s="157"/>
      <c r="O513" s="158"/>
      <c r="P513" s="158"/>
      <c r="Q513" s="323"/>
      <c r="R513" s="161"/>
      <c r="S513" s="159"/>
      <c r="T513" s="160"/>
    </row>
    <row r="514" spans="1:20" s="151" customFormat="1">
      <c r="A514" s="693"/>
      <c r="B514" s="694"/>
      <c r="C514" s="694"/>
      <c r="D514" s="695"/>
      <c r="E514" s="326"/>
      <c r="F514" s="327"/>
      <c r="G514" s="286"/>
      <c r="H514" s="195">
        <f t="shared" si="18"/>
        <v>0</v>
      </c>
      <c r="I514" s="422"/>
      <c r="J514" s="418"/>
      <c r="L514" s="129"/>
      <c r="M514" s="156"/>
      <c r="N514" s="157"/>
      <c r="O514" s="158"/>
      <c r="P514" s="158"/>
      <c r="Q514" s="323"/>
      <c r="R514" s="161"/>
      <c r="S514" s="159"/>
      <c r="T514" s="160"/>
    </row>
    <row r="515" spans="1:20" s="151" customFormat="1">
      <c r="A515" s="162"/>
      <c r="B515" s="148"/>
      <c r="C515" s="149"/>
      <c r="D515" s="208" t="s">
        <v>584</v>
      </c>
      <c r="E515" s="209"/>
      <c r="F515" s="266">
        <f>SUM(F6:F514)</f>
        <v>121556.5</v>
      </c>
      <c r="G515" s="243"/>
      <c r="H515" s="245">
        <f>SUM(H6:H514)</f>
        <v>117021217.21000007</v>
      </c>
      <c r="I515" s="423">
        <f>SUM(I7:I514)</f>
        <v>117021217.30999999</v>
      </c>
      <c r="J515" s="419"/>
      <c r="L515" s="129"/>
      <c r="M515" s="156"/>
      <c r="N515" s="157"/>
      <c r="O515" s="158"/>
      <c r="P515" s="158"/>
      <c r="Q515" s="323"/>
      <c r="R515" s="161"/>
      <c r="S515" s="159"/>
      <c r="T515" s="160"/>
    </row>
    <row r="516" spans="1:20" s="151" customFormat="1">
      <c r="A516" s="188"/>
      <c r="B516" s="189"/>
      <c r="C516" s="190"/>
      <c r="D516" s="191"/>
      <c r="E516" s="191"/>
      <c r="F516" s="240"/>
      <c r="G516" s="240"/>
      <c r="H516" s="246"/>
      <c r="I516" s="240"/>
      <c r="J516" s="194"/>
      <c r="L516" s="129"/>
      <c r="M516" s="156"/>
      <c r="N516" s="157"/>
      <c r="O516" s="158"/>
      <c r="P516" s="158"/>
      <c r="Q516" s="323"/>
      <c r="R516" s="161"/>
      <c r="S516" s="159"/>
      <c r="T516" s="160"/>
    </row>
    <row r="517" spans="1:20" s="151" customFormat="1">
      <c r="A517" s="188"/>
      <c r="B517" s="221" t="s">
        <v>679</v>
      </c>
      <c r="C517" s="5">
        <v>20201074</v>
      </c>
      <c r="D517" s="294" t="s">
        <v>574</v>
      </c>
      <c r="E517" s="210" t="s">
        <v>17</v>
      </c>
      <c r="F517" s="258">
        <f t="shared" ref="F517:F580" si="19">SUMIF($C$6:$C$514,C517,$F$6:$F$514)</f>
        <v>0</v>
      </c>
      <c r="G517" s="258" t="str">
        <f t="shared" ref="G517:G534" si="20">IF(F517,H517/F517,"0")</f>
        <v>0</v>
      </c>
      <c r="H517" s="259">
        <f t="shared" ref="H517:H580" si="21">SUMIF($C$6:$C$514,C517,$H$6:$H$514)</f>
        <v>0</v>
      </c>
      <c r="I517" s="240"/>
      <c r="J517" s="194"/>
      <c r="L517" s="129"/>
      <c r="M517" s="156"/>
      <c r="N517" s="157"/>
      <c r="O517" s="158"/>
      <c r="P517" s="158"/>
      <c r="Q517" s="323"/>
      <c r="R517" s="161"/>
      <c r="S517" s="159"/>
      <c r="T517" s="160"/>
    </row>
    <row r="518" spans="1:20" s="151" customFormat="1">
      <c r="A518" s="188"/>
      <c r="B518" s="189"/>
      <c r="C518" s="7" t="s">
        <v>897</v>
      </c>
      <c r="D518" s="294" t="s">
        <v>175</v>
      </c>
      <c r="E518" s="210" t="s">
        <v>17</v>
      </c>
      <c r="F518" s="258">
        <f t="shared" si="19"/>
        <v>0</v>
      </c>
      <c r="G518" s="258" t="str">
        <f t="shared" si="20"/>
        <v>0</v>
      </c>
      <c r="H518" s="259">
        <f t="shared" si="21"/>
        <v>0</v>
      </c>
      <c r="I518" s="240"/>
      <c r="J518" s="194"/>
      <c r="L518" s="129"/>
      <c r="M518" s="156"/>
      <c r="N518" s="157"/>
      <c r="O518" s="158"/>
      <c r="P518" s="158"/>
      <c r="Q518" s="323"/>
      <c r="R518" s="161"/>
      <c r="S518" s="159"/>
      <c r="T518" s="160"/>
    </row>
    <row r="519" spans="1:20" s="151" customFormat="1" ht="33">
      <c r="A519" s="188"/>
      <c r="B519" s="189"/>
      <c r="C519" s="210" t="s">
        <v>896</v>
      </c>
      <c r="D519" s="294" t="s">
        <v>176</v>
      </c>
      <c r="E519" s="210" t="s">
        <v>17</v>
      </c>
      <c r="F519" s="258">
        <f t="shared" si="19"/>
        <v>0</v>
      </c>
      <c r="G519" s="258" t="str">
        <f t="shared" si="20"/>
        <v>0</v>
      </c>
      <c r="H519" s="259">
        <f t="shared" si="21"/>
        <v>0</v>
      </c>
      <c r="I519" s="240"/>
      <c r="J519" s="194"/>
      <c r="L519" s="129"/>
      <c r="M519" s="156"/>
      <c r="N519" s="157"/>
      <c r="O519" s="158"/>
      <c r="P519" s="158"/>
      <c r="Q519" s="323"/>
      <c r="R519" s="161"/>
      <c r="S519" s="159"/>
      <c r="T519" s="160"/>
    </row>
    <row r="520" spans="1:20" s="151" customFormat="1">
      <c r="A520" s="188"/>
      <c r="B520" s="189"/>
      <c r="C520" s="212" t="s">
        <v>177</v>
      </c>
      <c r="D520" s="213" t="s">
        <v>178</v>
      </c>
      <c r="E520" s="214" t="s">
        <v>17</v>
      </c>
      <c r="F520" s="258">
        <f t="shared" si="19"/>
        <v>0</v>
      </c>
      <c r="G520" s="258" t="str">
        <f t="shared" si="20"/>
        <v>0</v>
      </c>
      <c r="H520" s="259">
        <f t="shared" si="21"/>
        <v>0</v>
      </c>
      <c r="I520" s="240"/>
      <c r="J520" s="194"/>
      <c r="L520" s="129"/>
      <c r="M520" s="156"/>
      <c r="N520" s="157"/>
      <c r="O520" s="158"/>
      <c r="P520" s="158"/>
      <c r="Q520" s="323"/>
      <c r="R520" s="161"/>
      <c r="S520" s="159"/>
      <c r="T520" s="160"/>
    </row>
    <row r="521" spans="1:20" s="151" customFormat="1">
      <c r="A521" s="188"/>
      <c r="B521" s="189"/>
      <c r="C521" s="212" t="s">
        <v>179</v>
      </c>
      <c r="D521" s="213" t="s">
        <v>180</v>
      </c>
      <c r="E521" s="214" t="s">
        <v>17</v>
      </c>
      <c r="F521" s="258">
        <f t="shared" si="19"/>
        <v>0</v>
      </c>
      <c r="G521" s="258" t="str">
        <f t="shared" si="20"/>
        <v>0</v>
      </c>
      <c r="H521" s="259">
        <f t="shared" si="21"/>
        <v>0</v>
      </c>
      <c r="I521" s="240"/>
      <c r="J521" s="194"/>
      <c r="L521" s="129"/>
      <c r="M521" s="156"/>
      <c r="N521" s="157"/>
      <c r="O521" s="158"/>
      <c r="P521" s="158"/>
      <c r="Q521" s="323"/>
      <c r="R521" s="161"/>
      <c r="S521" s="159"/>
      <c r="T521" s="160"/>
    </row>
    <row r="522" spans="1:20" s="151" customFormat="1" ht="33">
      <c r="A522" s="188"/>
      <c r="B522" s="189"/>
      <c r="C522" s="212" t="s">
        <v>846</v>
      </c>
      <c r="D522" s="295" t="s">
        <v>847</v>
      </c>
      <c r="E522" s="214" t="s">
        <v>17</v>
      </c>
      <c r="F522" s="258">
        <f t="shared" si="19"/>
        <v>0</v>
      </c>
      <c r="G522" s="258" t="str">
        <f t="shared" si="20"/>
        <v>0</v>
      </c>
      <c r="H522" s="259">
        <f t="shared" si="21"/>
        <v>0</v>
      </c>
      <c r="I522" s="240"/>
      <c r="J522" s="194"/>
      <c r="L522" s="129"/>
      <c r="M522" s="156"/>
      <c r="N522" s="157"/>
      <c r="O522" s="158"/>
      <c r="P522" s="158"/>
      <c r="Q522" s="323"/>
      <c r="R522" s="161"/>
      <c r="S522" s="159"/>
      <c r="T522" s="160"/>
    </row>
    <row r="523" spans="1:20" s="151" customFormat="1">
      <c r="A523" s="188"/>
      <c r="B523" s="189"/>
      <c r="C523" s="211" t="s">
        <v>898</v>
      </c>
      <c r="D523" s="211" t="s">
        <v>181</v>
      </c>
      <c r="E523" s="211" t="s">
        <v>17</v>
      </c>
      <c r="F523" s="258">
        <f t="shared" si="19"/>
        <v>0</v>
      </c>
      <c r="G523" s="258" t="str">
        <f t="shared" si="20"/>
        <v>0</v>
      </c>
      <c r="H523" s="259">
        <f t="shared" si="21"/>
        <v>0</v>
      </c>
      <c r="I523" s="240"/>
      <c r="J523" s="194"/>
      <c r="L523" s="129"/>
      <c r="M523" s="156"/>
      <c r="N523" s="157"/>
      <c r="O523" s="158"/>
      <c r="P523" s="158"/>
      <c r="Q523" s="323"/>
      <c r="R523" s="161"/>
      <c r="S523" s="159"/>
      <c r="T523" s="160"/>
    </row>
    <row r="524" spans="1:20" s="151" customFormat="1">
      <c r="A524" s="188"/>
      <c r="B524" s="189"/>
      <c r="C524" s="212" t="s">
        <v>182</v>
      </c>
      <c r="D524" s="213" t="s">
        <v>183</v>
      </c>
      <c r="E524" s="214" t="s">
        <v>17</v>
      </c>
      <c r="F524" s="258">
        <f t="shared" si="19"/>
        <v>0</v>
      </c>
      <c r="G524" s="258" t="str">
        <f t="shared" si="20"/>
        <v>0</v>
      </c>
      <c r="H524" s="259">
        <f t="shared" si="21"/>
        <v>0</v>
      </c>
      <c r="I524" s="240"/>
      <c r="J524" s="194"/>
      <c r="L524" s="129"/>
      <c r="M524" s="156"/>
      <c r="N524" s="157"/>
      <c r="O524" s="158"/>
      <c r="P524" s="158"/>
      <c r="Q524" s="323"/>
      <c r="R524" s="161"/>
      <c r="S524" s="159"/>
      <c r="T524" s="160"/>
    </row>
    <row r="525" spans="1:20" s="151" customFormat="1" ht="20.25" customHeight="1">
      <c r="A525" s="188"/>
      <c r="B525" s="189"/>
      <c r="C525" s="212" t="s">
        <v>200</v>
      </c>
      <c r="D525" s="295" t="s">
        <v>201</v>
      </c>
      <c r="E525" s="214" t="s">
        <v>17</v>
      </c>
      <c r="F525" s="258">
        <f t="shared" si="19"/>
        <v>1230</v>
      </c>
      <c r="G525" s="258">
        <f t="shared" si="20"/>
        <v>55.629999999999995</v>
      </c>
      <c r="H525" s="259">
        <f t="shared" si="21"/>
        <v>68424.899999999994</v>
      </c>
      <c r="I525" s="240"/>
      <c r="J525" s="194"/>
      <c r="L525" s="129"/>
      <c r="M525" s="156"/>
      <c r="N525" s="157"/>
      <c r="O525" s="158"/>
      <c r="P525" s="158"/>
      <c r="Q525" s="323"/>
      <c r="R525" s="161"/>
      <c r="S525" s="159"/>
      <c r="T525" s="160"/>
    </row>
    <row r="526" spans="1:20">
      <c r="A526" s="188"/>
      <c r="B526" s="189"/>
      <c r="C526" s="212" t="s">
        <v>19</v>
      </c>
      <c r="D526" s="213" t="s">
        <v>18</v>
      </c>
      <c r="E526" s="214" t="s">
        <v>17</v>
      </c>
      <c r="F526" s="258">
        <f t="shared" si="19"/>
        <v>48720</v>
      </c>
      <c r="G526" s="258">
        <f t="shared" si="20"/>
        <v>54.094482758620693</v>
      </c>
      <c r="H526" s="259">
        <f t="shared" si="21"/>
        <v>2635483.2000000002</v>
      </c>
      <c r="I526" s="240"/>
      <c r="J526" s="194"/>
    </row>
    <row r="527" spans="1:20">
      <c r="A527" s="188"/>
      <c r="B527" s="189"/>
      <c r="C527" s="212" t="s">
        <v>123</v>
      </c>
      <c r="D527" s="213" t="s">
        <v>124</v>
      </c>
      <c r="E527" s="214" t="s">
        <v>4</v>
      </c>
      <c r="F527" s="258">
        <f t="shared" si="19"/>
        <v>0</v>
      </c>
      <c r="G527" s="258" t="str">
        <f t="shared" si="20"/>
        <v>0</v>
      </c>
      <c r="H527" s="259">
        <f t="shared" si="21"/>
        <v>0</v>
      </c>
      <c r="I527" s="240"/>
      <c r="J527" s="194"/>
    </row>
    <row r="528" spans="1:20">
      <c r="A528" s="188"/>
      <c r="B528" s="189"/>
      <c r="C528" s="210" t="s">
        <v>25</v>
      </c>
      <c r="D528" s="210" t="s">
        <v>24</v>
      </c>
      <c r="E528" s="210" t="s">
        <v>4</v>
      </c>
      <c r="F528" s="258">
        <f t="shared" si="19"/>
        <v>0</v>
      </c>
      <c r="G528" s="258" t="str">
        <f t="shared" si="20"/>
        <v>0</v>
      </c>
      <c r="H528" s="259">
        <f t="shared" si="21"/>
        <v>0</v>
      </c>
      <c r="I528" s="240"/>
      <c r="J528" s="194"/>
    </row>
    <row r="529" spans="1:17">
      <c r="A529" s="188"/>
      <c r="B529" s="189"/>
      <c r="C529" s="212" t="s">
        <v>127</v>
      </c>
      <c r="D529" s="213" t="s">
        <v>128</v>
      </c>
      <c r="E529" s="214" t="s">
        <v>4</v>
      </c>
      <c r="F529" s="258">
        <f t="shared" si="19"/>
        <v>0</v>
      </c>
      <c r="G529" s="258" t="str">
        <f t="shared" si="20"/>
        <v>0</v>
      </c>
      <c r="H529" s="259">
        <f t="shared" si="21"/>
        <v>0</v>
      </c>
      <c r="I529" s="240"/>
      <c r="J529" s="194"/>
    </row>
    <row r="530" spans="1:17">
      <c r="A530" s="188"/>
      <c r="B530" s="189"/>
      <c r="C530" s="212" t="s">
        <v>125</v>
      </c>
      <c r="D530" s="295" t="s">
        <v>126</v>
      </c>
      <c r="E530" s="214" t="s">
        <v>4</v>
      </c>
      <c r="F530" s="258">
        <f t="shared" si="19"/>
        <v>0</v>
      </c>
      <c r="G530" s="258" t="str">
        <f t="shared" si="20"/>
        <v>0</v>
      </c>
      <c r="H530" s="259">
        <f t="shared" si="21"/>
        <v>0</v>
      </c>
      <c r="I530" s="240"/>
      <c r="J530" s="194"/>
    </row>
    <row r="531" spans="1:17">
      <c r="A531" s="188"/>
      <c r="B531" s="189"/>
      <c r="C531" s="212" t="s">
        <v>769</v>
      </c>
      <c r="D531" s="213" t="s">
        <v>184</v>
      </c>
      <c r="E531" s="214" t="s">
        <v>4</v>
      </c>
      <c r="F531" s="258">
        <f t="shared" si="19"/>
        <v>8</v>
      </c>
      <c r="G531" s="258">
        <f t="shared" si="20"/>
        <v>62392.35</v>
      </c>
      <c r="H531" s="259">
        <f t="shared" si="21"/>
        <v>499138.8</v>
      </c>
      <c r="I531" s="240"/>
      <c r="J531" s="194"/>
    </row>
    <row r="532" spans="1:17">
      <c r="A532" s="188"/>
      <c r="B532" s="189"/>
      <c r="C532" s="210">
        <v>30701001</v>
      </c>
      <c r="D532" s="294" t="s">
        <v>117</v>
      </c>
      <c r="E532" s="210" t="s">
        <v>4</v>
      </c>
      <c r="F532" s="258">
        <f t="shared" si="19"/>
        <v>14</v>
      </c>
      <c r="G532" s="258">
        <f t="shared" si="20"/>
        <v>434232.34</v>
      </c>
      <c r="H532" s="259">
        <f t="shared" si="21"/>
        <v>6079252.7600000007</v>
      </c>
      <c r="I532" s="240"/>
      <c r="J532" s="194"/>
    </row>
    <row r="533" spans="1:17">
      <c r="A533" s="188"/>
      <c r="B533" s="189"/>
      <c r="C533" s="212" t="s">
        <v>116</v>
      </c>
      <c r="D533" s="295" t="s">
        <v>508</v>
      </c>
      <c r="E533" s="214" t="s">
        <v>4</v>
      </c>
      <c r="F533" s="258">
        <f t="shared" si="19"/>
        <v>2</v>
      </c>
      <c r="G533" s="258">
        <f t="shared" si="20"/>
        <v>451064.24</v>
      </c>
      <c r="H533" s="259">
        <f t="shared" si="21"/>
        <v>902128.48</v>
      </c>
      <c r="I533" s="240"/>
      <c r="J533" s="194"/>
    </row>
    <row r="534" spans="1:17" ht="15.75" customHeight="1">
      <c r="A534" s="188"/>
      <c r="B534" s="189"/>
      <c r="C534" s="212" t="s">
        <v>21</v>
      </c>
      <c r="D534" s="295" t="s">
        <v>20</v>
      </c>
      <c r="E534" s="214" t="s">
        <v>4</v>
      </c>
      <c r="F534" s="258">
        <f t="shared" si="19"/>
        <v>0</v>
      </c>
      <c r="G534" s="258" t="str">
        <f t="shared" si="20"/>
        <v>0</v>
      </c>
      <c r="H534" s="259">
        <f t="shared" si="21"/>
        <v>0</v>
      </c>
      <c r="I534" s="240"/>
      <c r="J534" s="194"/>
    </row>
    <row r="535" spans="1:17" ht="1.5" hidden="1" customHeight="1">
      <c r="A535" s="188"/>
      <c r="B535" s="189"/>
      <c r="C535" s="211" t="s">
        <v>23</v>
      </c>
      <c r="D535" s="211" t="s">
        <v>22</v>
      </c>
      <c r="E535" s="211" t="s">
        <v>4</v>
      </c>
      <c r="F535" s="258">
        <f t="shared" si="19"/>
        <v>0</v>
      </c>
      <c r="G535" s="258" t="e">
        <f t="shared" ref="G535:G583" si="22">H535/F535</f>
        <v>#DIV/0!</v>
      </c>
      <c r="H535" s="259">
        <f t="shared" si="21"/>
        <v>0</v>
      </c>
      <c r="I535" s="240"/>
      <c r="J535" s="194"/>
      <c r="Q535" s="275"/>
    </row>
    <row r="536" spans="1:17">
      <c r="A536" s="188"/>
      <c r="B536" s="189"/>
      <c r="C536" s="212" t="s">
        <v>79</v>
      </c>
      <c r="D536" s="295" t="s">
        <v>3</v>
      </c>
      <c r="E536" s="214" t="s">
        <v>4</v>
      </c>
      <c r="F536" s="258">
        <f t="shared" si="19"/>
        <v>5</v>
      </c>
      <c r="G536" s="258">
        <f t="shared" ref="G536:G577" si="23">IF(F536,H536/F536,"0")</f>
        <v>308400</v>
      </c>
      <c r="H536" s="259">
        <f t="shared" si="21"/>
        <v>1542000</v>
      </c>
      <c r="I536" s="240"/>
      <c r="J536" s="194"/>
    </row>
    <row r="537" spans="1:17">
      <c r="A537" s="188"/>
      <c r="B537" s="189"/>
      <c r="C537" s="212" t="s">
        <v>80</v>
      </c>
      <c r="D537" s="295" t="s">
        <v>81</v>
      </c>
      <c r="E537" s="214" t="s">
        <v>76</v>
      </c>
      <c r="F537" s="258">
        <f t="shared" si="19"/>
        <v>6</v>
      </c>
      <c r="G537" s="258">
        <f t="shared" si="23"/>
        <v>87454.470000000016</v>
      </c>
      <c r="H537" s="259">
        <f t="shared" si="21"/>
        <v>524726.82000000007</v>
      </c>
      <c r="I537" s="240"/>
      <c r="J537" s="194"/>
    </row>
    <row r="538" spans="1:17">
      <c r="C538" s="210" t="s">
        <v>82</v>
      </c>
      <c r="D538" s="210" t="s">
        <v>5</v>
      </c>
      <c r="E538" s="210" t="s">
        <v>4</v>
      </c>
      <c r="F538" s="258">
        <f t="shared" si="19"/>
        <v>25</v>
      </c>
      <c r="G538" s="258">
        <f t="shared" si="23"/>
        <v>92603.816000000021</v>
      </c>
      <c r="H538" s="259">
        <f t="shared" si="21"/>
        <v>2315095.4000000004</v>
      </c>
      <c r="J538" s="194"/>
    </row>
    <row r="539" spans="1:17">
      <c r="C539" s="210" t="s">
        <v>83</v>
      </c>
      <c r="D539" s="294" t="s">
        <v>84</v>
      </c>
      <c r="E539" s="210" t="s">
        <v>4</v>
      </c>
      <c r="F539" s="258">
        <f t="shared" si="19"/>
        <v>20</v>
      </c>
      <c r="G539" s="258">
        <f t="shared" si="23"/>
        <v>93108.392500000002</v>
      </c>
      <c r="H539" s="259">
        <f t="shared" si="21"/>
        <v>1862167.85</v>
      </c>
      <c r="J539" s="194"/>
    </row>
    <row r="540" spans="1:17">
      <c r="C540" s="212" t="s">
        <v>85</v>
      </c>
      <c r="D540" s="213" t="s">
        <v>86</v>
      </c>
      <c r="E540" s="214" t="s">
        <v>4</v>
      </c>
      <c r="F540" s="258">
        <f t="shared" si="19"/>
        <v>1</v>
      </c>
      <c r="G540" s="258">
        <f t="shared" si="23"/>
        <v>100000</v>
      </c>
      <c r="H540" s="259">
        <f t="shared" si="21"/>
        <v>100000</v>
      </c>
      <c r="J540" s="194"/>
    </row>
    <row r="541" spans="1:17" ht="15.75" customHeight="1">
      <c r="C541" s="212" t="s">
        <v>87</v>
      </c>
      <c r="D541" s="295" t="s">
        <v>88</v>
      </c>
      <c r="E541" s="214" t="s">
        <v>4</v>
      </c>
      <c r="F541" s="258">
        <f t="shared" si="19"/>
        <v>2</v>
      </c>
      <c r="G541" s="258">
        <f t="shared" si="23"/>
        <v>115000</v>
      </c>
      <c r="H541" s="259">
        <f t="shared" si="21"/>
        <v>230000</v>
      </c>
      <c r="J541" s="194"/>
    </row>
    <row r="542" spans="1:17">
      <c r="C542" s="210" t="s">
        <v>89</v>
      </c>
      <c r="D542" s="210" t="s">
        <v>90</v>
      </c>
      <c r="E542" s="210" t="s">
        <v>4</v>
      </c>
      <c r="F542" s="258">
        <f t="shared" si="19"/>
        <v>0</v>
      </c>
      <c r="G542" s="258" t="str">
        <f t="shared" si="23"/>
        <v>0</v>
      </c>
      <c r="H542" s="259">
        <f t="shared" si="21"/>
        <v>0</v>
      </c>
      <c r="J542" s="194"/>
    </row>
    <row r="543" spans="1:17" ht="15.75" customHeight="1">
      <c r="C543" s="212" t="s">
        <v>754</v>
      </c>
      <c r="D543" s="213" t="s">
        <v>755</v>
      </c>
      <c r="E543" s="214" t="s">
        <v>4</v>
      </c>
      <c r="F543" s="258">
        <f t="shared" si="19"/>
        <v>0</v>
      </c>
      <c r="G543" s="258" t="str">
        <f t="shared" si="23"/>
        <v>0</v>
      </c>
      <c r="H543" s="259">
        <f t="shared" si="21"/>
        <v>0</v>
      </c>
      <c r="J543" s="194"/>
    </row>
    <row r="544" spans="1:17">
      <c r="C544" s="212" t="s">
        <v>33</v>
      </c>
      <c r="D544" s="295" t="s">
        <v>34</v>
      </c>
      <c r="E544" s="214" t="s">
        <v>8</v>
      </c>
      <c r="F544" s="258">
        <f t="shared" si="19"/>
        <v>63</v>
      </c>
      <c r="G544" s="258">
        <f t="shared" si="23"/>
        <v>49587.4</v>
      </c>
      <c r="H544" s="259">
        <f t="shared" si="21"/>
        <v>3124006.2</v>
      </c>
      <c r="J544" s="194"/>
    </row>
    <row r="545" spans="3:10">
      <c r="C545" s="212" t="s">
        <v>35</v>
      </c>
      <c r="D545" s="295" t="s">
        <v>36</v>
      </c>
      <c r="E545" s="214" t="s">
        <v>8</v>
      </c>
      <c r="F545" s="258">
        <f t="shared" si="19"/>
        <v>5</v>
      </c>
      <c r="G545" s="258">
        <f t="shared" si="23"/>
        <v>56000</v>
      </c>
      <c r="H545" s="259">
        <f t="shared" si="21"/>
        <v>280000</v>
      </c>
      <c r="J545" s="194"/>
    </row>
    <row r="546" spans="3:10">
      <c r="C546" s="212" t="s">
        <v>807</v>
      </c>
      <c r="D546" s="295" t="s">
        <v>150</v>
      </c>
      <c r="E546" s="214" t="s">
        <v>8</v>
      </c>
      <c r="F546" s="258">
        <f t="shared" si="19"/>
        <v>60</v>
      </c>
      <c r="G546" s="258">
        <f t="shared" si="23"/>
        <v>85674.536000000007</v>
      </c>
      <c r="H546" s="259">
        <f t="shared" si="21"/>
        <v>5140472.16</v>
      </c>
      <c r="J546" s="194"/>
    </row>
    <row r="547" spans="3:10">
      <c r="C547" s="212" t="s">
        <v>37</v>
      </c>
      <c r="D547" s="295" t="s">
        <v>38</v>
      </c>
      <c r="E547" s="214" t="s">
        <v>4</v>
      </c>
      <c r="F547" s="258">
        <f t="shared" si="19"/>
        <v>15</v>
      </c>
      <c r="G547" s="258">
        <f t="shared" si="23"/>
        <v>100666.71999999999</v>
      </c>
      <c r="H547" s="259">
        <f t="shared" si="21"/>
        <v>1510000.7999999998</v>
      </c>
      <c r="J547" s="194"/>
    </row>
    <row r="548" spans="3:10">
      <c r="C548" s="210" t="s">
        <v>764</v>
      </c>
      <c r="D548" s="294" t="s">
        <v>151</v>
      </c>
      <c r="E548" s="210" t="s">
        <v>8</v>
      </c>
      <c r="F548" s="258">
        <f t="shared" si="19"/>
        <v>56</v>
      </c>
      <c r="G548" s="258">
        <f t="shared" si="23"/>
        <v>52003.922857142854</v>
      </c>
      <c r="H548" s="259">
        <f t="shared" si="21"/>
        <v>2912219.6799999997</v>
      </c>
      <c r="J548" s="194"/>
    </row>
    <row r="549" spans="3:10">
      <c r="C549" s="210" t="s">
        <v>964</v>
      </c>
      <c r="D549" s="328" t="s">
        <v>965</v>
      </c>
      <c r="E549" s="210"/>
      <c r="F549" s="258">
        <f t="shared" si="19"/>
        <v>0</v>
      </c>
      <c r="G549" s="258" t="str">
        <f t="shared" si="23"/>
        <v>0</v>
      </c>
      <c r="H549" s="259">
        <f t="shared" si="21"/>
        <v>0</v>
      </c>
      <c r="J549" s="194"/>
    </row>
    <row r="550" spans="3:10">
      <c r="C550" s="210" t="s">
        <v>938</v>
      </c>
      <c r="D550" s="294" t="s">
        <v>939</v>
      </c>
      <c r="E550" s="210" t="s">
        <v>8</v>
      </c>
      <c r="F550" s="258">
        <f t="shared" si="19"/>
        <v>84</v>
      </c>
      <c r="G550" s="258">
        <f t="shared" si="23"/>
        <v>21000</v>
      </c>
      <c r="H550" s="259">
        <f t="shared" si="21"/>
        <v>1764000</v>
      </c>
      <c r="J550" s="194"/>
    </row>
    <row r="551" spans="3:10">
      <c r="C551" s="212" t="s">
        <v>142</v>
      </c>
      <c r="D551" s="295" t="s">
        <v>9</v>
      </c>
      <c r="E551" s="214" t="s">
        <v>4</v>
      </c>
      <c r="F551" s="258">
        <f t="shared" si="19"/>
        <v>132</v>
      </c>
      <c r="G551" s="258">
        <f t="shared" si="23"/>
        <v>17899.996363636365</v>
      </c>
      <c r="H551" s="259">
        <f t="shared" si="21"/>
        <v>2362799.52</v>
      </c>
      <c r="J551" s="194"/>
    </row>
    <row r="552" spans="3:10">
      <c r="C552" s="210" t="s">
        <v>756</v>
      </c>
      <c r="D552" s="294" t="s">
        <v>757</v>
      </c>
      <c r="E552" s="210" t="s">
        <v>4</v>
      </c>
      <c r="F552" s="258">
        <f t="shared" si="19"/>
        <v>0</v>
      </c>
      <c r="G552" s="258" t="str">
        <f t="shared" si="23"/>
        <v>0</v>
      </c>
      <c r="H552" s="259">
        <f t="shared" si="21"/>
        <v>0</v>
      </c>
      <c r="J552" s="194"/>
    </row>
    <row r="553" spans="3:10">
      <c r="C553" s="212" t="s">
        <v>140</v>
      </c>
      <c r="D553" s="295" t="s">
        <v>141</v>
      </c>
      <c r="E553" s="214" t="s">
        <v>4</v>
      </c>
      <c r="F553" s="258">
        <f t="shared" si="19"/>
        <v>20</v>
      </c>
      <c r="G553" s="258">
        <f t="shared" si="23"/>
        <v>22000</v>
      </c>
      <c r="H553" s="259">
        <f t="shared" si="21"/>
        <v>440000</v>
      </c>
      <c r="J553" s="194"/>
    </row>
    <row r="554" spans="3:10">
      <c r="C554" s="210" t="s">
        <v>765</v>
      </c>
      <c r="D554" s="294" t="s">
        <v>10</v>
      </c>
      <c r="E554" s="210" t="s">
        <v>4</v>
      </c>
      <c r="F554" s="258">
        <f t="shared" si="19"/>
        <v>2</v>
      </c>
      <c r="G554" s="258">
        <f t="shared" si="23"/>
        <v>7714.2849999999999</v>
      </c>
      <c r="H554" s="259">
        <f t="shared" si="21"/>
        <v>15428.57</v>
      </c>
      <c r="J554" s="194"/>
    </row>
    <row r="555" spans="3:10">
      <c r="C555" s="212" t="s">
        <v>129</v>
      </c>
      <c r="D555" s="295" t="s">
        <v>130</v>
      </c>
      <c r="E555" s="214" t="s">
        <v>4</v>
      </c>
      <c r="F555" s="258">
        <f t="shared" si="19"/>
        <v>0</v>
      </c>
      <c r="G555" s="258" t="str">
        <f t="shared" si="23"/>
        <v>0</v>
      </c>
      <c r="H555" s="259">
        <f t="shared" si="21"/>
        <v>0</v>
      </c>
      <c r="J555" s="194"/>
    </row>
    <row r="556" spans="3:10">
      <c r="C556" s="212" t="s">
        <v>131</v>
      </c>
      <c r="D556" s="295" t="s">
        <v>132</v>
      </c>
      <c r="E556" s="214" t="s">
        <v>4</v>
      </c>
      <c r="F556" s="258">
        <f t="shared" si="19"/>
        <v>13</v>
      </c>
      <c r="G556" s="258">
        <f t="shared" si="23"/>
        <v>260035.07769230768</v>
      </c>
      <c r="H556" s="259">
        <f t="shared" si="21"/>
        <v>3380456.01</v>
      </c>
      <c r="J556" s="194"/>
    </row>
    <row r="557" spans="3:10">
      <c r="C557" s="210" t="s">
        <v>766</v>
      </c>
      <c r="D557" s="294" t="s">
        <v>11</v>
      </c>
      <c r="E557" s="210" t="s">
        <v>4</v>
      </c>
      <c r="F557" s="258">
        <f t="shared" si="19"/>
        <v>11</v>
      </c>
      <c r="G557" s="258">
        <f t="shared" si="23"/>
        <v>49803.632727272721</v>
      </c>
      <c r="H557" s="259">
        <f t="shared" si="21"/>
        <v>547839.96</v>
      </c>
      <c r="J557" s="194"/>
    </row>
    <row r="558" spans="3:10">
      <c r="C558" s="212" t="s">
        <v>133</v>
      </c>
      <c r="D558" s="295" t="s">
        <v>134</v>
      </c>
      <c r="E558" s="214" t="s">
        <v>4</v>
      </c>
      <c r="F558" s="258">
        <f t="shared" si="19"/>
        <v>1</v>
      </c>
      <c r="G558" s="258">
        <f t="shared" si="23"/>
        <v>362000</v>
      </c>
      <c r="H558" s="259">
        <f t="shared" si="21"/>
        <v>362000</v>
      </c>
      <c r="J558" s="194"/>
    </row>
    <row r="559" spans="3:10" ht="13.5" customHeight="1">
      <c r="C559" s="212" t="s">
        <v>135</v>
      </c>
      <c r="D559" s="295" t="s">
        <v>12</v>
      </c>
      <c r="E559" s="214" t="s">
        <v>4</v>
      </c>
      <c r="F559" s="258">
        <f t="shared" si="19"/>
        <v>11</v>
      </c>
      <c r="G559" s="258">
        <f t="shared" si="23"/>
        <v>270398.08181818179</v>
      </c>
      <c r="H559" s="259">
        <f t="shared" si="21"/>
        <v>2974378.9</v>
      </c>
      <c r="J559" s="194"/>
    </row>
    <row r="560" spans="3:10">
      <c r="C560" s="210" t="s">
        <v>136</v>
      </c>
      <c r="D560" s="215" t="s">
        <v>137</v>
      </c>
      <c r="E560" s="210" t="s">
        <v>4</v>
      </c>
      <c r="F560" s="258">
        <f t="shared" si="19"/>
        <v>0</v>
      </c>
      <c r="G560" s="258" t="str">
        <f t="shared" si="23"/>
        <v>0</v>
      </c>
      <c r="H560" s="259">
        <f t="shared" si="21"/>
        <v>0</v>
      </c>
      <c r="J560" s="194"/>
    </row>
    <row r="561" spans="3:10" ht="17.25" customHeight="1">
      <c r="C561" s="210" t="s">
        <v>767</v>
      </c>
      <c r="D561" s="215" t="s">
        <v>190</v>
      </c>
      <c r="E561" s="210" t="s">
        <v>4</v>
      </c>
      <c r="F561" s="258">
        <f t="shared" si="19"/>
        <v>0</v>
      </c>
      <c r="G561" s="258" t="str">
        <f t="shared" si="23"/>
        <v>0</v>
      </c>
      <c r="H561" s="259">
        <f t="shared" si="21"/>
        <v>0</v>
      </c>
      <c r="J561" s="194"/>
    </row>
    <row r="562" spans="3:10">
      <c r="C562" s="210" t="s">
        <v>138</v>
      </c>
      <c r="D562" s="215" t="s">
        <v>139</v>
      </c>
      <c r="E562" s="210" t="s">
        <v>4</v>
      </c>
      <c r="F562" s="258">
        <f t="shared" si="19"/>
        <v>0</v>
      </c>
      <c r="G562" s="258" t="str">
        <f t="shared" si="23"/>
        <v>0</v>
      </c>
      <c r="H562" s="259">
        <f t="shared" si="21"/>
        <v>0</v>
      </c>
      <c r="J562" s="194"/>
    </row>
    <row r="563" spans="3:10">
      <c r="C563" s="210" t="s">
        <v>975</v>
      </c>
      <c r="D563" s="215" t="s">
        <v>980</v>
      </c>
      <c r="E563" s="210"/>
      <c r="F563" s="258">
        <f t="shared" si="19"/>
        <v>0</v>
      </c>
      <c r="G563" s="258" t="str">
        <f t="shared" si="23"/>
        <v>0</v>
      </c>
      <c r="H563" s="259">
        <f t="shared" si="21"/>
        <v>0</v>
      </c>
      <c r="J563" s="194"/>
    </row>
    <row r="564" spans="3:10">
      <c r="C564" s="210" t="s">
        <v>934</v>
      </c>
      <c r="D564" s="215" t="s">
        <v>152</v>
      </c>
      <c r="E564" s="210" t="s">
        <v>4</v>
      </c>
      <c r="F564" s="258">
        <f t="shared" si="19"/>
        <v>0</v>
      </c>
      <c r="G564" s="258" t="str">
        <f t="shared" si="23"/>
        <v>0</v>
      </c>
      <c r="H564" s="259">
        <f t="shared" si="21"/>
        <v>0</v>
      </c>
      <c r="J564" s="194"/>
    </row>
    <row r="565" spans="3:10">
      <c r="C565" s="210" t="s">
        <v>105</v>
      </c>
      <c r="D565" s="215" t="s">
        <v>106</v>
      </c>
      <c r="E565" s="210" t="s">
        <v>4</v>
      </c>
      <c r="F565" s="258">
        <f t="shared" si="19"/>
        <v>0</v>
      </c>
      <c r="G565" s="258" t="str">
        <f t="shared" si="23"/>
        <v>0</v>
      </c>
      <c r="H565" s="259">
        <f t="shared" si="21"/>
        <v>0</v>
      </c>
      <c r="J565" s="194"/>
    </row>
    <row r="566" spans="3:10">
      <c r="C566" s="210" t="s">
        <v>827</v>
      </c>
      <c r="D566" s="215" t="s">
        <v>153</v>
      </c>
      <c r="E566" s="210" t="s">
        <v>4</v>
      </c>
      <c r="F566" s="258">
        <f t="shared" si="19"/>
        <v>0</v>
      </c>
      <c r="G566" s="258" t="str">
        <f t="shared" si="23"/>
        <v>0</v>
      </c>
      <c r="H566" s="259">
        <f t="shared" si="21"/>
        <v>0</v>
      </c>
      <c r="J566" s="194"/>
    </row>
    <row r="567" spans="3:10">
      <c r="C567" s="210" t="s">
        <v>14</v>
      </c>
      <c r="D567" s="215" t="s">
        <v>13</v>
      </c>
      <c r="E567" s="210" t="s">
        <v>4</v>
      </c>
      <c r="F567" s="258">
        <f t="shared" si="19"/>
        <v>0</v>
      </c>
      <c r="G567" s="258" t="str">
        <f t="shared" si="23"/>
        <v>0</v>
      </c>
      <c r="H567" s="259">
        <f t="shared" si="21"/>
        <v>0</v>
      </c>
      <c r="J567" s="194"/>
    </row>
    <row r="568" spans="3:10" ht="17.25" customHeight="1">
      <c r="C568" s="210" t="s">
        <v>77</v>
      </c>
      <c r="D568" s="215" t="s">
        <v>78</v>
      </c>
      <c r="E568" s="210" t="s">
        <v>4</v>
      </c>
      <c r="F568" s="258">
        <f t="shared" si="19"/>
        <v>0</v>
      </c>
      <c r="G568" s="258" t="str">
        <f t="shared" si="23"/>
        <v>0</v>
      </c>
      <c r="H568" s="259">
        <f t="shared" si="21"/>
        <v>0</v>
      </c>
      <c r="J568" s="194"/>
    </row>
    <row r="569" spans="3:10" ht="13.5" customHeight="1">
      <c r="C569" s="210" t="s">
        <v>768</v>
      </c>
      <c r="D569" s="215" t="s">
        <v>191</v>
      </c>
      <c r="E569" s="210" t="s">
        <v>4</v>
      </c>
      <c r="F569" s="258">
        <f t="shared" si="19"/>
        <v>0</v>
      </c>
      <c r="G569" s="258" t="str">
        <f t="shared" si="23"/>
        <v>0</v>
      </c>
      <c r="H569" s="259">
        <f t="shared" si="21"/>
        <v>0</v>
      </c>
      <c r="J569" s="194"/>
    </row>
    <row r="570" spans="3:10">
      <c r="C570" s="212" t="s">
        <v>750</v>
      </c>
      <c r="D570" s="213" t="s">
        <v>753</v>
      </c>
      <c r="E570" s="214" t="s">
        <v>4</v>
      </c>
      <c r="F570" s="258">
        <f t="shared" si="19"/>
        <v>0</v>
      </c>
      <c r="G570" s="258" t="str">
        <f t="shared" si="23"/>
        <v>0</v>
      </c>
      <c r="H570" s="259">
        <f t="shared" si="21"/>
        <v>0</v>
      </c>
      <c r="J570" s="194"/>
    </row>
    <row r="571" spans="3:10">
      <c r="C571" s="212" t="s">
        <v>957</v>
      </c>
      <c r="D571" s="213" t="s">
        <v>958</v>
      </c>
      <c r="E571" s="214" t="s">
        <v>4</v>
      </c>
      <c r="F571" s="258">
        <f t="shared" si="19"/>
        <v>0</v>
      </c>
      <c r="G571" s="258" t="str">
        <f t="shared" si="23"/>
        <v>0</v>
      </c>
      <c r="H571" s="259">
        <f t="shared" si="21"/>
        <v>0</v>
      </c>
      <c r="J571" s="194"/>
    </row>
    <row r="572" spans="3:10">
      <c r="C572" s="212" t="s">
        <v>751</v>
      </c>
      <c r="D572" s="213" t="s">
        <v>752</v>
      </c>
      <c r="E572" s="214" t="s">
        <v>4</v>
      </c>
      <c r="F572" s="258">
        <f t="shared" si="19"/>
        <v>0</v>
      </c>
      <c r="G572" s="258" t="str">
        <f t="shared" si="23"/>
        <v>0</v>
      </c>
      <c r="H572" s="259">
        <f t="shared" si="21"/>
        <v>0</v>
      </c>
      <c r="J572" s="194"/>
    </row>
    <row r="573" spans="3:10" ht="14.25" customHeight="1">
      <c r="C573" s="212" t="s">
        <v>549</v>
      </c>
      <c r="D573" s="213" t="s">
        <v>550</v>
      </c>
      <c r="E573" s="214" t="s">
        <v>4</v>
      </c>
      <c r="F573" s="258">
        <f t="shared" si="19"/>
        <v>0</v>
      </c>
      <c r="G573" s="258" t="str">
        <f t="shared" si="23"/>
        <v>0</v>
      </c>
      <c r="H573" s="259">
        <f t="shared" si="21"/>
        <v>0</v>
      </c>
      <c r="J573" s="194"/>
    </row>
    <row r="574" spans="3:10">
      <c r="C574" s="210" t="s">
        <v>91</v>
      </c>
      <c r="D574" s="294" t="s">
        <v>92</v>
      </c>
      <c r="E574" s="210" t="s">
        <v>4</v>
      </c>
      <c r="F574" s="258">
        <f t="shared" si="19"/>
        <v>2</v>
      </c>
      <c r="G574" s="258">
        <f t="shared" si="23"/>
        <v>280000</v>
      </c>
      <c r="H574" s="259">
        <f t="shared" si="21"/>
        <v>560000</v>
      </c>
      <c r="J574" s="194"/>
    </row>
    <row r="575" spans="3:10">
      <c r="C575" s="212" t="s">
        <v>93</v>
      </c>
      <c r="D575" s="295" t="s">
        <v>94</v>
      </c>
      <c r="E575" s="214" t="s">
        <v>4</v>
      </c>
      <c r="F575" s="258">
        <f t="shared" si="19"/>
        <v>9</v>
      </c>
      <c r="G575" s="258">
        <f t="shared" si="23"/>
        <v>178800.94</v>
      </c>
      <c r="H575" s="259">
        <f t="shared" si="21"/>
        <v>1609208.46</v>
      </c>
      <c r="J575" s="194"/>
    </row>
    <row r="576" spans="3:10">
      <c r="C576" s="210" t="s">
        <v>95</v>
      </c>
      <c r="D576" s="294" t="s">
        <v>96</v>
      </c>
      <c r="E576" s="210" t="s">
        <v>4</v>
      </c>
      <c r="F576" s="258">
        <f t="shared" si="19"/>
        <v>68</v>
      </c>
      <c r="G576" s="258">
        <f t="shared" si="23"/>
        <v>136952.76882352939</v>
      </c>
      <c r="H576" s="259">
        <f t="shared" si="21"/>
        <v>9312788.2799999993</v>
      </c>
      <c r="J576" s="194"/>
    </row>
    <row r="577" spans="3:17" ht="13.5" customHeight="1">
      <c r="C577" s="212" t="s">
        <v>914</v>
      </c>
      <c r="D577" s="213" t="s">
        <v>149</v>
      </c>
      <c r="E577" s="216" t="s">
        <v>4</v>
      </c>
      <c r="F577" s="258">
        <f t="shared" si="19"/>
        <v>0</v>
      </c>
      <c r="G577" s="258" t="str">
        <f t="shared" si="23"/>
        <v>0</v>
      </c>
      <c r="H577" s="259">
        <f t="shared" si="21"/>
        <v>0</v>
      </c>
      <c r="J577" s="194"/>
    </row>
    <row r="578" spans="3:17">
      <c r="C578" s="217" t="s">
        <v>97</v>
      </c>
      <c r="D578" s="295" t="s">
        <v>98</v>
      </c>
      <c r="E578" s="216" t="s">
        <v>99</v>
      </c>
      <c r="F578" s="258">
        <f t="shared" si="19"/>
        <v>0</v>
      </c>
      <c r="G578" s="258" t="str">
        <f t="shared" ref="G578:G642" si="24">IF(F578,H578/F578,"0")</f>
        <v>0</v>
      </c>
      <c r="H578" s="259">
        <f t="shared" si="21"/>
        <v>0</v>
      </c>
      <c r="J578" s="194"/>
    </row>
    <row r="579" spans="3:17">
      <c r="C579" s="212" t="s">
        <v>100</v>
      </c>
      <c r="D579" s="296" t="s">
        <v>101</v>
      </c>
      <c r="E579" s="218" t="s">
        <v>4</v>
      </c>
      <c r="F579" s="258">
        <f t="shared" si="19"/>
        <v>4</v>
      </c>
      <c r="G579" s="258">
        <f t="shared" si="24"/>
        <v>145263.79999999999</v>
      </c>
      <c r="H579" s="259">
        <f t="shared" si="21"/>
        <v>581055.19999999995</v>
      </c>
      <c r="J579" s="194"/>
    </row>
    <row r="580" spans="3:17">
      <c r="C580" s="212" t="s">
        <v>976</v>
      </c>
      <c r="D580" s="296" t="s">
        <v>986</v>
      </c>
      <c r="E580" s="218" t="s">
        <v>4</v>
      </c>
      <c r="F580" s="258">
        <f t="shared" si="19"/>
        <v>3</v>
      </c>
      <c r="G580" s="258">
        <f t="shared" si="24"/>
        <v>160000</v>
      </c>
      <c r="H580" s="259">
        <f t="shared" si="21"/>
        <v>480000</v>
      </c>
      <c r="J580" s="194"/>
    </row>
    <row r="581" spans="3:17">
      <c r="C581" s="212" t="s">
        <v>64</v>
      </c>
      <c r="D581" s="296" t="s">
        <v>6</v>
      </c>
      <c r="E581" s="218" t="s">
        <v>4</v>
      </c>
      <c r="F581" s="258">
        <f t="shared" ref="F581:F644" si="25">SUMIF($C$6:$C$514,C581,$F$6:$F$514)</f>
        <v>100</v>
      </c>
      <c r="G581" s="258">
        <f t="shared" si="24"/>
        <v>85000</v>
      </c>
      <c r="H581" s="259">
        <f t="shared" ref="H581:H644" si="26">SUMIF($C$6:$C$514,C581,$H$6:$H$514)</f>
        <v>8500000</v>
      </c>
      <c r="J581" s="194"/>
    </row>
    <row r="582" spans="3:17">
      <c r="C582" s="212" t="s">
        <v>65</v>
      </c>
      <c r="D582" s="296" t="s">
        <v>66</v>
      </c>
      <c r="E582" s="218" t="s">
        <v>4</v>
      </c>
      <c r="F582" s="258">
        <f t="shared" si="25"/>
        <v>0</v>
      </c>
      <c r="G582" s="258" t="str">
        <f t="shared" si="24"/>
        <v>0</v>
      </c>
      <c r="H582" s="259">
        <f t="shared" si="26"/>
        <v>0</v>
      </c>
      <c r="J582" s="194"/>
    </row>
    <row r="583" spans="3:17" hidden="1">
      <c r="C583" s="212" t="s">
        <v>67</v>
      </c>
      <c r="D583" s="215" t="s">
        <v>68</v>
      </c>
      <c r="E583" s="218" t="s">
        <v>8</v>
      </c>
      <c r="F583" s="258">
        <f t="shared" si="25"/>
        <v>0</v>
      </c>
      <c r="G583" s="258" t="e">
        <f t="shared" si="22"/>
        <v>#DIV/0!</v>
      </c>
      <c r="H583" s="259">
        <f t="shared" si="26"/>
        <v>0</v>
      </c>
      <c r="J583" s="194"/>
      <c r="Q583" s="275"/>
    </row>
    <row r="584" spans="3:17">
      <c r="C584" s="212" t="s">
        <v>102</v>
      </c>
      <c r="D584" s="296" t="s">
        <v>103</v>
      </c>
      <c r="E584" s="218" t="s">
        <v>4</v>
      </c>
      <c r="F584" s="258">
        <f t="shared" si="25"/>
        <v>6</v>
      </c>
      <c r="G584" s="258">
        <f t="shared" si="24"/>
        <v>57272.76</v>
      </c>
      <c r="H584" s="259">
        <f t="shared" si="26"/>
        <v>343636.56</v>
      </c>
      <c r="J584" s="194"/>
    </row>
    <row r="585" spans="3:17">
      <c r="C585" s="212" t="s">
        <v>104</v>
      </c>
      <c r="D585" s="296" t="s">
        <v>7</v>
      </c>
      <c r="E585" s="218" t="s">
        <v>4</v>
      </c>
      <c r="F585" s="258">
        <f t="shared" si="25"/>
        <v>9</v>
      </c>
      <c r="G585" s="258">
        <f t="shared" si="24"/>
        <v>27666.042222222222</v>
      </c>
      <c r="H585" s="259">
        <f t="shared" si="26"/>
        <v>248994.38</v>
      </c>
      <c r="J585" s="194"/>
    </row>
    <row r="586" spans="3:17">
      <c r="C586" s="212" t="s">
        <v>772</v>
      </c>
      <c r="D586" s="296" t="s">
        <v>164</v>
      </c>
      <c r="E586" s="218" t="s">
        <v>48</v>
      </c>
      <c r="F586" s="258">
        <f t="shared" si="25"/>
        <v>14</v>
      </c>
      <c r="G586" s="258">
        <f t="shared" si="24"/>
        <v>75893.90857142859</v>
      </c>
      <c r="H586" s="259">
        <f t="shared" si="26"/>
        <v>1062514.7200000002</v>
      </c>
      <c r="J586" s="194"/>
    </row>
    <row r="587" spans="3:17">
      <c r="C587" s="210" t="s">
        <v>773</v>
      </c>
      <c r="D587" s="294" t="s">
        <v>160</v>
      </c>
      <c r="E587" s="210" t="s">
        <v>48</v>
      </c>
      <c r="F587" s="258">
        <f t="shared" si="25"/>
        <v>35</v>
      </c>
      <c r="G587" s="258">
        <f t="shared" si="24"/>
        <v>59252.09</v>
      </c>
      <c r="H587" s="259">
        <f t="shared" si="26"/>
        <v>2073823.15</v>
      </c>
      <c r="J587" s="194"/>
    </row>
    <row r="588" spans="3:17">
      <c r="C588" s="210" t="s">
        <v>882</v>
      </c>
      <c r="D588" s="235" t="s">
        <v>883</v>
      </c>
      <c r="E588" s="210" t="s">
        <v>48</v>
      </c>
      <c r="F588" s="258">
        <f t="shared" si="25"/>
        <v>8</v>
      </c>
      <c r="G588" s="258">
        <f t="shared" si="24"/>
        <v>195000</v>
      </c>
      <c r="H588" s="259">
        <f t="shared" si="26"/>
        <v>1560000</v>
      </c>
      <c r="J588" s="194"/>
    </row>
    <row r="589" spans="3:17">
      <c r="C589" s="212" t="s">
        <v>775</v>
      </c>
      <c r="D589" s="215" t="s">
        <v>165</v>
      </c>
      <c r="E589" s="218" t="s">
        <v>48</v>
      </c>
      <c r="F589" s="258">
        <f t="shared" si="25"/>
        <v>0</v>
      </c>
      <c r="G589" s="258" t="str">
        <f t="shared" si="24"/>
        <v>0</v>
      </c>
      <c r="H589" s="259">
        <f t="shared" si="26"/>
        <v>0</v>
      </c>
      <c r="J589" s="194"/>
    </row>
    <row r="590" spans="3:17">
      <c r="C590" s="212" t="s">
        <v>71</v>
      </c>
      <c r="D590" s="296" t="s">
        <v>72</v>
      </c>
      <c r="E590" s="218" t="s">
        <v>48</v>
      </c>
      <c r="F590" s="258">
        <f t="shared" si="25"/>
        <v>0</v>
      </c>
      <c r="G590" s="258" t="str">
        <f t="shared" si="24"/>
        <v>0</v>
      </c>
      <c r="H590" s="259">
        <f t="shared" si="26"/>
        <v>0</v>
      </c>
      <c r="J590" s="194"/>
    </row>
    <row r="591" spans="3:17">
      <c r="C591" s="212" t="s">
        <v>776</v>
      </c>
      <c r="D591" s="296" t="s">
        <v>166</v>
      </c>
      <c r="E591" s="218" t="s">
        <v>76</v>
      </c>
      <c r="F591" s="258">
        <f t="shared" si="25"/>
        <v>3</v>
      </c>
      <c r="G591" s="258">
        <f t="shared" si="24"/>
        <v>37000</v>
      </c>
      <c r="H591" s="259">
        <f t="shared" si="26"/>
        <v>111000</v>
      </c>
      <c r="J591" s="194"/>
    </row>
    <row r="592" spans="3:17">
      <c r="C592" s="212" t="s">
        <v>777</v>
      </c>
      <c r="D592" s="215" t="s">
        <v>168</v>
      </c>
      <c r="E592" s="218" t="s">
        <v>26</v>
      </c>
      <c r="F592" s="258">
        <f t="shared" si="25"/>
        <v>0</v>
      </c>
      <c r="G592" s="258" t="str">
        <f t="shared" si="24"/>
        <v>0</v>
      </c>
      <c r="H592" s="259">
        <f t="shared" si="26"/>
        <v>0</v>
      </c>
      <c r="J592" s="194"/>
    </row>
    <row r="593" spans="3:10">
      <c r="C593" s="212" t="s">
        <v>778</v>
      </c>
      <c r="D593" s="296" t="s">
        <v>187</v>
      </c>
      <c r="E593" s="218" t="s">
        <v>76</v>
      </c>
      <c r="F593" s="258">
        <f t="shared" si="25"/>
        <v>0</v>
      </c>
      <c r="G593" s="258" t="str">
        <f t="shared" si="24"/>
        <v>0</v>
      </c>
      <c r="H593" s="259">
        <f t="shared" si="26"/>
        <v>0</v>
      </c>
      <c r="J593" s="194"/>
    </row>
    <row r="594" spans="3:10" ht="15.75" customHeight="1">
      <c r="C594" s="212" t="s">
        <v>73</v>
      </c>
      <c r="D594" s="296" t="s">
        <v>74</v>
      </c>
      <c r="E594" s="218" t="s">
        <v>4</v>
      </c>
      <c r="F594" s="258">
        <f t="shared" si="25"/>
        <v>0</v>
      </c>
      <c r="G594" s="258" t="str">
        <f t="shared" si="24"/>
        <v>0</v>
      </c>
      <c r="H594" s="259">
        <f t="shared" si="26"/>
        <v>0</v>
      </c>
      <c r="J594" s="194"/>
    </row>
    <row r="595" spans="3:10">
      <c r="C595" s="212" t="s">
        <v>886</v>
      </c>
      <c r="D595" s="235" t="s">
        <v>888</v>
      </c>
      <c r="E595" s="218" t="s">
        <v>4</v>
      </c>
      <c r="F595" s="258">
        <f t="shared" si="25"/>
        <v>1</v>
      </c>
      <c r="G595" s="258">
        <f t="shared" si="24"/>
        <v>265000</v>
      </c>
      <c r="H595" s="259">
        <f t="shared" si="26"/>
        <v>265000</v>
      </c>
      <c r="J595" s="194"/>
    </row>
    <row r="596" spans="3:10">
      <c r="C596" s="212" t="s">
        <v>779</v>
      </c>
      <c r="D596" s="215" t="s">
        <v>195</v>
      </c>
      <c r="E596" s="218" t="s">
        <v>75</v>
      </c>
      <c r="F596" s="258">
        <f t="shared" si="25"/>
        <v>0</v>
      </c>
      <c r="G596" s="258" t="str">
        <f t="shared" si="24"/>
        <v>0</v>
      </c>
      <c r="H596" s="259">
        <f t="shared" si="26"/>
        <v>0</v>
      </c>
      <c r="J596" s="194"/>
    </row>
    <row r="597" spans="3:10">
      <c r="C597" s="212" t="s">
        <v>113</v>
      </c>
      <c r="D597" s="296" t="s">
        <v>114</v>
      </c>
      <c r="E597" s="218" t="s">
        <v>115</v>
      </c>
      <c r="F597" s="258">
        <f t="shared" si="25"/>
        <v>150</v>
      </c>
      <c r="G597" s="258">
        <f t="shared" si="24"/>
        <v>481.82</v>
      </c>
      <c r="H597" s="259">
        <f t="shared" si="26"/>
        <v>72273</v>
      </c>
      <c r="J597" s="194"/>
    </row>
    <row r="598" spans="3:10">
      <c r="C598" s="212" t="s">
        <v>780</v>
      </c>
      <c r="D598" s="215" t="s">
        <v>197</v>
      </c>
      <c r="E598" s="218" t="s">
        <v>75</v>
      </c>
      <c r="F598" s="258">
        <f t="shared" si="25"/>
        <v>0</v>
      </c>
      <c r="G598" s="258" t="str">
        <f t="shared" si="24"/>
        <v>0</v>
      </c>
      <c r="H598" s="259">
        <f t="shared" si="26"/>
        <v>0</v>
      </c>
      <c r="J598" s="194"/>
    </row>
    <row r="599" spans="3:10">
      <c r="C599" s="212" t="s">
        <v>781</v>
      </c>
      <c r="D599" s="215" t="s">
        <v>198</v>
      </c>
      <c r="E599" s="218" t="s">
        <v>75</v>
      </c>
      <c r="F599" s="258">
        <f t="shared" si="25"/>
        <v>0</v>
      </c>
      <c r="G599" s="258" t="str">
        <f t="shared" si="24"/>
        <v>0</v>
      </c>
      <c r="H599" s="259">
        <f t="shared" si="26"/>
        <v>0</v>
      </c>
      <c r="J599" s="194"/>
    </row>
    <row r="600" spans="3:10">
      <c r="C600" s="212" t="s">
        <v>782</v>
      </c>
      <c r="D600" s="215" t="s">
        <v>167</v>
      </c>
      <c r="E600" s="218" t="s">
        <v>75</v>
      </c>
      <c r="F600" s="258">
        <f t="shared" si="25"/>
        <v>0</v>
      </c>
      <c r="G600" s="258" t="str">
        <f t="shared" si="24"/>
        <v>0</v>
      </c>
      <c r="H600" s="259">
        <f t="shared" si="26"/>
        <v>0</v>
      </c>
      <c r="J600" s="194"/>
    </row>
    <row r="601" spans="3:10">
      <c r="C601" s="212" t="s">
        <v>783</v>
      </c>
      <c r="D601" s="215" t="s">
        <v>161</v>
      </c>
      <c r="E601" s="218" t="s">
        <v>75</v>
      </c>
      <c r="F601" s="258">
        <f t="shared" si="25"/>
        <v>0</v>
      </c>
      <c r="G601" s="258" t="str">
        <f t="shared" si="24"/>
        <v>0</v>
      </c>
      <c r="H601" s="259">
        <f t="shared" si="26"/>
        <v>0</v>
      </c>
      <c r="J601" s="194"/>
    </row>
    <row r="602" spans="3:10">
      <c r="C602" s="212" t="s">
        <v>111</v>
      </c>
      <c r="D602" s="211" t="s">
        <v>112</v>
      </c>
      <c r="E602" s="219" t="s">
        <v>75</v>
      </c>
      <c r="F602" s="258">
        <f t="shared" si="25"/>
        <v>0</v>
      </c>
      <c r="G602" s="258" t="str">
        <f t="shared" si="24"/>
        <v>0</v>
      </c>
      <c r="H602" s="259">
        <f t="shared" si="26"/>
        <v>0</v>
      </c>
      <c r="J602" s="194"/>
    </row>
    <row r="603" spans="3:10">
      <c r="C603" s="212" t="s">
        <v>573</v>
      </c>
      <c r="D603" s="211" t="s">
        <v>162</v>
      </c>
      <c r="E603" s="219" t="s">
        <v>75</v>
      </c>
      <c r="F603" s="258">
        <f t="shared" si="25"/>
        <v>0</v>
      </c>
      <c r="G603" s="258" t="str">
        <f t="shared" si="24"/>
        <v>0</v>
      </c>
      <c r="H603" s="259">
        <f t="shared" si="26"/>
        <v>0</v>
      </c>
      <c r="J603" s="194"/>
    </row>
    <row r="604" spans="3:10">
      <c r="C604" s="212" t="s">
        <v>774</v>
      </c>
      <c r="D604" s="297" t="s">
        <v>196</v>
      </c>
      <c r="E604" s="219" t="s">
        <v>48</v>
      </c>
      <c r="F604" s="258">
        <f t="shared" si="25"/>
        <v>3</v>
      </c>
      <c r="G604" s="258">
        <f t="shared" si="24"/>
        <v>33000</v>
      </c>
      <c r="H604" s="259">
        <f t="shared" si="26"/>
        <v>99000</v>
      </c>
      <c r="J604" s="194"/>
    </row>
    <row r="605" spans="3:10">
      <c r="C605" s="212" t="s">
        <v>109</v>
      </c>
      <c r="D605" s="297" t="s">
        <v>110</v>
      </c>
      <c r="E605" s="219" t="s">
        <v>48</v>
      </c>
      <c r="F605" s="258">
        <f t="shared" si="25"/>
        <v>5</v>
      </c>
      <c r="G605" s="258">
        <f t="shared" si="24"/>
        <v>62191.9</v>
      </c>
      <c r="H605" s="259">
        <f t="shared" si="26"/>
        <v>310959.5</v>
      </c>
      <c r="J605" s="194"/>
    </row>
    <row r="606" spans="3:10">
      <c r="C606" s="210" t="s">
        <v>784</v>
      </c>
      <c r="D606" s="210" t="s">
        <v>169</v>
      </c>
      <c r="E606" s="210" t="s">
        <v>75</v>
      </c>
      <c r="F606" s="258">
        <f t="shared" si="25"/>
        <v>0</v>
      </c>
      <c r="G606" s="258" t="str">
        <f t="shared" si="24"/>
        <v>0</v>
      </c>
      <c r="H606" s="259">
        <f t="shared" si="26"/>
        <v>0</v>
      </c>
      <c r="J606" s="194"/>
    </row>
    <row r="607" spans="3:10">
      <c r="C607" s="210" t="s">
        <v>785</v>
      </c>
      <c r="D607" s="210" t="s">
        <v>163</v>
      </c>
      <c r="E607" s="210" t="s">
        <v>75</v>
      </c>
      <c r="F607" s="258">
        <f t="shared" si="25"/>
        <v>0</v>
      </c>
      <c r="G607" s="258" t="str">
        <f t="shared" si="24"/>
        <v>0</v>
      </c>
      <c r="H607" s="259">
        <f t="shared" si="26"/>
        <v>0</v>
      </c>
      <c r="J607" s="194"/>
    </row>
    <row r="608" spans="3:10">
      <c r="C608" s="210" t="s">
        <v>786</v>
      </c>
      <c r="D608" s="210" t="s">
        <v>186</v>
      </c>
      <c r="E608" s="210" t="s">
        <v>75</v>
      </c>
      <c r="F608" s="258">
        <f t="shared" si="25"/>
        <v>0</v>
      </c>
      <c r="G608" s="258" t="str">
        <f t="shared" si="24"/>
        <v>0</v>
      </c>
      <c r="H608" s="259">
        <f t="shared" si="26"/>
        <v>0</v>
      </c>
      <c r="J608" s="194"/>
    </row>
    <row r="609" spans="3:10">
      <c r="C609" s="210" t="s">
        <v>881</v>
      </c>
      <c r="D609" s="210" t="s">
        <v>891</v>
      </c>
      <c r="E609" s="210" t="s">
        <v>4</v>
      </c>
      <c r="F609" s="258">
        <f t="shared" si="25"/>
        <v>0</v>
      </c>
      <c r="G609" s="258" t="str">
        <f t="shared" si="24"/>
        <v>0</v>
      </c>
      <c r="H609" s="259">
        <f t="shared" si="26"/>
        <v>0</v>
      </c>
      <c r="J609" s="194"/>
    </row>
    <row r="610" spans="3:10">
      <c r="C610" s="210" t="s">
        <v>848</v>
      </c>
      <c r="D610" s="294" t="s">
        <v>849</v>
      </c>
      <c r="E610" s="210" t="s">
        <v>75</v>
      </c>
      <c r="F610" s="258">
        <f t="shared" si="25"/>
        <v>0</v>
      </c>
      <c r="G610" s="258" t="str">
        <f t="shared" si="24"/>
        <v>0</v>
      </c>
      <c r="H610" s="259">
        <f t="shared" si="26"/>
        <v>0</v>
      </c>
      <c r="J610" s="194"/>
    </row>
    <row r="611" spans="3:10">
      <c r="C611" s="210" t="s">
        <v>107</v>
      </c>
      <c r="D611" s="294" t="s">
        <v>108</v>
      </c>
      <c r="E611" s="210" t="s">
        <v>48</v>
      </c>
      <c r="F611" s="258">
        <f t="shared" si="25"/>
        <v>72</v>
      </c>
      <c r="G611" s="258">
        <f t="shared" si="24"/>
        <v>13635.319166666666</v>
      </c>
      <c r="H611" s="259">
        <f t="shared" si="26"/>
        <v>981742.98</v>
      </c>
      <c r="J611" s="194"/>
    </row>
    <row r="612" spans="3:10">
      <c r="C612" s="210" t="s">
        <v>977</v>
      </c>
      <c r="D612" s="294" t="s">
        <v>987</v>
      </c>
      <c r="E612" s="210" t="s">
        <v>4</v>
      </c>
      <c r="F612" s="258">
        <f t="shared" si="25"/>
        <v>0</v>
      </c>
      <c r="G612" s="258" t="str">
        <f t="shared" si="24"/>
        <v>0</v>
      </c>
      <c r="H612" s="259">
        <f t="shared" si="26"/>
        <v>0</v>
      </c>
      <c r="J612" s="194"/>
    </row>
    <row r="613" spans="3:10">
      <c r="C613" s="210" t="s">
        <v>771</v>
      </c>
      <c r="D613" s="294" t="s">
        <v>159</v>
      </c>
      <c r="E613" s="210" t="s">
        <v>26</v>
      </c>
      <c r="F613" s="258">
        <f t="shared" si="25"/>
        <v>60</v>
      </c>
      <c r="G613" s="258">
        <f t="shared" si="24"/>
        <v>47600</v>
      </c>
      <c r="H613" s="259">
        <f t="shared" si="26"/>
        <v>2856000</v>
      </c>
      <c r="J613" s="194"/>
    </row>
    <row r="614" spans="3:10">
      <c r="C614" s="212" t="s">
        <v>118</v>
      </c>
      <c r="D614" s="297" t="s">
        <v>119</v>
      </c>
      <c r="E614" s="219" t="s">
        <v>26</v>
      </c>
      <c r="F614" s="258">
        <f t="shared" si="25"/>
        <v>5</v>
      </c>
      <c r="G614" s="258">
        <f t="shared" si="24"/>
        <v>20239.96</v>
      </c>
      <c r="H614" s="259">
        <f t="shared" si="26"/>
        <v>101199.79999999999</v>
      </c>
      <c r="J614" s="194"/>
    </row>
    <row r="615" spans="3:10">
      <c r="C615" s="212" t="s">
        <v>887</v>
      </c>
      <c r="D615" s="211" t="s">
        <v>120</v>
      </c>
      <c r="E615" s="219" t="s">
        <v>26</v>
      </c>
      <c r="F615" s="258">
        <f t="shared" si="25"/>
        <v>0</v>
      </c>
      <c r="G615" s="258" t="str">
        <f t="shared" si="24"/>
        <v>0</v>
      </c>
      <c r="H615" s="259">
        <f t="shared" si="26"/>
        <v>0</v>
      </c>
      <c r="J615" s="194"/>
    </row>
    <row r="616" spans="3:10">
      <c r="C616" s="235"/>
      <c r="D616" s="235"/>
      <c r="E616" s="219" t="s">
        <v>4</v>
      </c>
      <c r="F616" s="258">
        <f t="shared" si="25"/>
        <v>0</v>
      </c>
      <c r="G616" s="258" t="str">
        <f t="shared" si="24"/>
        <v>0</v>
      </c>
      <c r="H616" s="259">
        <f t="shared" si="26"/>
        <v>0</v>
      </c>
      <c r="J616" s="194"/>
    </row>
    <row r="617" spans="3:10">
      <c r="C617" s="212" t="s">
        <v>39</v>
      </c>
      <c r="D617" s="211" t="s">
        <v>40</v>
      </c>
      <c r="E617" s="219" t="s">
        <v>4</v>
      </c>
      <c r="F617" s="258">
        <f t="shared" si="25"/>
        <v>0</v>
      </c>
      <c r="G617" s="258" t="str">
        <f t="shared" si="24"/>
        <v>0</v>
      </c>
      <c r="H617" s="259">
        <f t="shared" si="26"/>
        <v>0</v>
      </c>
      <c r="J617" s="194"/>
    </row>
    <row r="618" spans="3:10">
      <c r="C618" s="212" t="s">
        <v>60</v>
      </c>
      <c r="D618" s="297" t="s">
        <v>61</v>
      </c>
      <c r="E618" s="219" t="s">
        <v>4</v>
      </c>
      <c r="F618" s="258">
        <f t="shared" si="25"/>
        <v>50</v>
      </c>
      <c r="G618" s="258">
        <f t="shared" si="24"/>
        <v>12499.995000000001</v>
      </c>
      <c r="H618" s="259">
        <f t="shared" si="26"/>
        <v>624999.75</v>
      </c>
      <c r="J618" s="194"/>
    </row>
    <row r="619" spans="3:10">
      <c r="C619" s="212" t="s">
        <v>62</v>
      </c>
      <c r="D619" s="297" t="s">
        <v>63</v>
      </c>
      <c r="E619" s="219" t="s">
        <v>4</v>
      </c>
      <c r="F619" s="258">
        <f t="shared" si="25"/>
        <v>3</v>
      </c>
      <c r="G619" s="258">
        <f t="shared" si="24"/>
        <v>26000</v>
      </c>
      <c r="H619" s="259">
        <f t="shared" si="26"/>
        <v>78000</v>
      </c>
      <c r="J619" s="194"/>
    </row>
    <row r="620" spans="3:10">
      <c r="C620" s="212" t="s">
        <v>59</v>
      </c>
      <c r="D620" s="297" t="s">
        <v>15</v>
      </c>
      <c r="E620" s="219" t="s">
        <v>4</v>
      </c>
      <c r="F620" s="258">
        <f t="shared" si="25"/>
        <v>5</v>
      </c>
      <c r="G620" s="258">
        <f t="shared" si="24"/>
        <v>80596.160000000003</v>
      </c>
      <c r="H620" s="259">
        <f t="shared" si="26"/>
        <v>402980.80000000005</v>
      </c>
      <c r="J620" s="194"/>
    </row>
    <row r="621" spans="3:10">
      <c r="C621" s="210" t="s">
        <v>787</v>
      </c>
      <c r="D621" s="210" t="s">
        <v>32</v>
      </c>
      <c r="E621" s="210" t="s">
        <v>4</v>
      </c>
      <c r="F621" s="258">
        <f t="shared" si="25"/>
        <v>0</v>
      </c>
      <c r="G621" s="258" t="str">
        <f t="shared" si="24"/>
        <v>0</v>
      </c>
      <c r="H621" s="259">
        <f t="shared" si="26"/>
        <v>0</v>
      </c>
      <c r="J621" s="194"/>
    </row>
    <row r="622" spans="3:10">
      <c r="C622" s="210" t="s">
        <v>788</v>
      </c>
      <c r="D622" s="211" t="s">
        <v>155</v>
      </c>
      <c r="E622" s="210" t="s">
        <v>4</v>
      </c>
      <c r="F622" s="258">
        <f t="shared" si="25"/>
        <v>1</v>
      </c>
      <c r="G622" s="258">
        <f t="shared" si="24"/>
        <v>42768.17</v>
      </c>
      <c r="H622" s="259">
        <f t="shared" si="26"/>
        <v>42768.17</v>
      </c>
      <c r="J622" s="194"/>
    </row>
    <row r="623" spans="3:10">
      <c r="C623" s="212" t="s">
        <v>57</v>
      </c>
      <c r="D623" s="211" t="s">
        <v>58</v>
      </c>
      <c r="E623" s="219" t="s">
        <v>4</v>
      </c>
      <c r="F623" s="258">
        <f t="shared" si="25"/>
        <v>1</v>
      </c>
      <c r="G623" s="258">
        <f t="shared" si="24"/>
        <v>700000</v>
      </c>
      <c r="H623" s="259">
        <f t="shared" si="26"/>
        <v>700000</v>
      </c>
      <c r="J623" s="194"/>
    </row>
    <row r="624" spans="3:10">
      <c r="C624" s="212" t="s">
        <v>789</v>
      </c>
      <c r="D624" s="210" t="s">
        <v>156</v>
      </c>
      <c r="E624" s="210" t="s">
        <v>4</v>
      </c>
      <c r="F624" s="258">
        <f t="shared" si="25"/>
        <v>4</v>
      </c>
      <c r="G624" s="258">
        <f t="shared" si="24"/>
        <v>256888.19500000001</v>
      </c>
      <c r="H624" s="259">
        <f t="shared" si="26"/>
        <v>1027552.78</v>
      </c>
      <c r="J624" s="194"/>
    </row>
    <row r="625" spans="3:10">
      <c r="C625" s="212" t="s">
        <v>49</v>
      </c>
      <c r="D625" s="294" t="s">
        <v>50</v>
      </c>
      <c r="E625" s="210" t="s">
        <v>4</v>
      </c>
      <c r="F625" s="258">
        <f t="shared" si="25"/>
        <v>0</v>
      </c>
      <c r="G625" s="258" t="str">
        <f t="shared" si="24"/>
        <v>0</v>
      </c>
      <c r="H625" s="259">
        <f t="shared" si="26"/>
        <v>0</v>
      </c>
      <c r="J625" s="194"/>
    </row>
    <row r="626" spans="3:10">
      <c r="C626" s="212" t="s">
        <v>790</v>
      </c>
      <c r="D626" s="294" t="s">
        <v>157</v>
      </c>
      <c r="E626" s="210" t="s">
        <v>8</v>
      </c>
      <c r="F626" s="258">
        <f t="shared" si="25"/>
        <v>1</v>
      </c>
      <c r="G626" s="258">
        <f t="shared" si="24"/>
        <v>200000</v>
      </c>
      <c r="H626" s="259">
        <f t="shared" si="26"/>
        <v>200000</v>
      </c>
      <c r="J626" s="194"/>
    </row>
    <row r="627" spans="3:10" ht="17.25" customHeight="1">
      <c r="C627" s="212" t="s">
        <v>51</v>
      </c>
      <c r="D627" s="210" t="s">
        <v>52</v>
      </c>
      <c r="E627" s="210" t="s">
        <v>48</v>
      </c>
      <c r="F627" s="258">
        <f t="shared" si="25"/>
        <v>0</v>
      </c>
      <c r="G627" s="258" t="str">
        <f t="shared" si="24"/>
        <v>0</v>
      </c>
      <c r="H627" s="259">
        <f t="shared" si="26"/>
        <v>0</v>
      </c>
      <c r="J627" s="194"/>
    </row>
    <row r="628" spans="3:10" ht="16.5" customHeight="1">
      <c r="C628" s="212" t="s">
        <v>791</v>
      </c>
      <c r="D628" s="210" t="s">
        <v>192</v>
      </c>
      <c r="E628" s="210" t="s">
        <v>48</v>
      </c>
      <c r="F628" s="258">
        <f t="shared" si="25"/>
        <v>0</v>
      </c>
      <c r="G628" s="258" t="str">
        <f t="shared" si="24"/>
        <v>0</v>
      </c>
      <c r="H628" s="259">
        <f t="shared" si="26"/>
        <v>0</v>
      </c>
      <c r="J628" s="194"/>
    </row>
    <row r="629" spans="3:10">
      <c r="C629" s="212" t="s">
        <v>53</v>
      </c>
      <c r="D629" s="210" t="s">
        <v>54</v>
      </c>
      <c r="E629" s="210" t="s">
        <v>4</v>
      </c>
      <c r="F629" s="258">
        <f t="shared" si="25"/>
        <v>0.5</v>
      </c>
      <c r="G629" s="258">
        <f t="shared" si="24"/>
        <v>22000</v>
      </c>
      <c r="H629" s="259">
        <f t="shared" si="26"/>
        <v>11000</v>
      </c>
      <c r="J629" s="194"/>
    </row>
    <row r="630" spans="3:10">
      <c r="C630" s="212" t="s">
        <v>792</v>
      </c>
      <c r="D630" s="210" t="s">
        <v>193</v>
      </c>
      <c r="E630" s="210" t="s">
        <v>4</v>
      </c>
      <c r="F630" s="258">
        <f t="shared" si="25"/>
        <v>0</v>
      </c>
      <c r="G630" s="258" t="str">
        <f t="shared" si="24"/>
        <v>0</v>
      </c>
      <c r="H630" s="259">
        <f t="shared" si="26"/>
        <v>0</v>
      </c>
      <c r="J630" s="194"/>
    </row>
    <row r="631" spans="3:10">
      <c r="C631" s="212" t="s">
        <v>45</v>
      </c>
      <c r="D631" s="210" t="s">
        <v>46</v>
      </c>
      <c r="E631" s="210" t="s">
        <v>4</v>
      </c>
      <c r="F631" s="258">
        <f t="shared" si="25"/>
        <v>0</v>
      </c>
      <c r="G631" s="258" t="str">
        <f t="shared" si="24"/>
        <v>0</v>
      </c>
      <c r="H631" s="259">
        <f t="shared" si="26"/>
        <v>0</v>
      </c>
      <c r="J631" s="194"/>
    </row>
    <row r="632" spans="3:10">
      <c r="C632" s="212" t="s">
        <v>43</v>
      </c>
      <c r="D632" s="210" t="s">
        <v>44</v>
      </c>
      <c r="E632" s="210" t="s">
        <v>4</v>
      </c>
      <c r="F632" s="258">
        <f t="shared" si="25"/>
        <v>0</v>
      </c>
      <c r="G632" s="258" t="str">
        <f t="shared" si="24"/>
        <v>0</v>
      </c>
      <c r="H632" s="259">
        <f t="shared" si="26"/>
        <v>0</v>
      </c>
      <c r="J632" s="194"/>
    </row>
    <row r="633" spans="3:10" ht="15" customHeight="1">
      <c r="C633" s="212" t="s">
        <v>41</v>
      </c>
      <c r="D633" s="210" t="s">
        <v>42</v>
      </c>
      <c r="E633" s="210" t="s">
        <v>4</v>
      </c>
      <c r="F633" s="258">
        <f t="shared" si="25"/>
        <v>0</v>
      </c>
      <c r="G633" s="258" t="str">
        <f t="shared" si="24"/>
        <v>0</v>
      </c>
      <c r="H633" s="259">
        <f t="shared" si="26"/>
        <v>0</v>
      </c>
      <c r="J633" s="194"/>
    </row>
    <row r="634" spans="3:10" ht="15" customHeight="1">
      <c r="C634" s="212" t="s">
        <v>793</v>
      </c>
      <c r="D634" s="210" t="s">
        <v>194</v>
      </c>
      <c r="E634" s="210" t="s">
        <v>4</v>
      </c>
      <c r="F634" s="258">
        <f t="shared" si="25"/>
        <v>0</v>
      </c>
      <c r="G634" s="258" t="str">
        <f t="shared" si="24"/>
        <v>0</v>
      </c>
      <c r="H634" s="259">
        <f t="shared" si="26"/>
        <v>0</v>
      </c>
      <c r="J634" s="194"/>
    </row>
    <row r="635" spans="3:10">
      <c r="C635" s="212" t="s">
        <v>770</v>
      </c>
      <c r="D635" s="294" t="s">
        <v>16</v>
      </c>
      <c r="E635" s="210" t="s">
        <v>4</v>
      </c>
      <c r="F635" s="258">
        <f t="shared" si="25"/>
        <v>0</v>
      </c>
      <c r="G635" s="258" t="str">
        <f t="shared" si="24"/>
        <v>0</v>
      </c>
      <c r="H635" s="259">
        <f t="shared" si="26"/>
        <v>0</v>
      </c>
      <c r="J635" s="194"/>
    </row>
    <row r="636" spans="3:10">
      <c r="C636" s="212" t="s">
        <v>794</v>
      </c>
      <c r="D636" s="210" t="s">
        <v>158</v>
      </c>
      <c r="E636" s="210" t="s">
        <v>8</v>
      </c>
      <c r="F636" s="258">
        <f t="shared" si="25"/>
        <v>2</v>
      </c>
      <c r="G636" s="258">
        <f t="shared" si="24"/>
        <v>27000</v>
      </c>
      <c r="H636" s="259">
        <f t="shared" si="26"/>
        <v>54000</v>
      </c>
      <c r="J636" s="194"/>
    </row>
    <row r="637" spans="3:10">
      <c r="C637" s="212" t="s">
        <v>795</v>
      </c>
      <c r="D637" s="215" t="s">
        <v>154</v>
      </c>
      <c r="E637" s="218" t="s">
        <v>4</v>
      </c>
      <c r="F637" s="258">
        <f t="shared" si="25"/>
        <v>0</v>
      </c>
      <c r="G637" s="258" t="str">
        <f t="shared" si="24"/>
        <v>0</v>
      </c>
      <c r="H637" s="259">
        <f t="shared" si="26"/>
        <v>0</v>
      </c>
      <c r="J637" s="194"/>
    </row>
    <row r="638" spans="3:10">
      <c r="C638" s="212" t="s">
        <v>69</v>
      </c>
      <c r="D638" s="296" t="s">
        <v>70</v>
      </c>
      <c r="E638" s="218" t="s">
        <v>4</v>
      </c>
      <c r="F638" s="258">
        <f t="shared" si="25"/>
        <v>9</v>
      </c>
      <c r="G638" s="258">
        <f t="shared" si="24"/>
        <v>85000.01</v>
      </c>
      <c r="H638" s="259">
        <f t="shared" si="26"/>
        <v>765000.09</v>
      </c>
      <c r="J638" s="194"/>
    </row>
    <row r="639" spans="3:10">
      <c r="C639" s="212" t="s">
        <v>47</v>
      </c>
      <c r="D639" s="296" t="s">
        <v>727</v>
      </c>
      <c r="E639" s="218" t="s">
        <v>4</v>
      </c>
      <c r="F639" s="258">
        <f t="shared" si="25"/>
        <v>2</v>
      </c>
      <c r="G639" s="258">
        <f t="shared" si="24"/>
        <v>92105.375</v>
      </c>
      <c r="H639" s="259">
        <f t="shared" si="26"/>
        <v>184210.75</v>
      </c>
      <c r="J639" s="194"/>
    </row>
    <row r="640" spans="3:10">
      <c r="C640" s="212" t="s">
        <v>55</v>
      </c>
      <c r="D640" s="215" t="s">
        <v>56</v>
      </c>
      <c r="E640" s="218" t="s">
        <v>4</v>
      </c>
      <c r="F640" s="258">
        <f t="shared" si="25"/>
        <v>0</v>
      </c>
      <c r="G640" s="258" t="str">
        <f t="shared" si="24"/>
        <v>0</v>
      </c>
      <c r="H640" s="259">
        <f t="shared" si="26"/>
        <v>0</v>
      </c>
      <c r="J640" s="194"/>
    </row>
    <row r="641" spans="3:10" ht="18.75" customHeight="1">
      <c r="C641" s="212" t="s">
        <v>796</v>
      </c>
      <c r="D641" s="215" t="s">
        <v>171</v>
      </c>
      <c r="E641" s="218" t="s">
        <v>4</v>
      </c>
      <c r="F641" s="258">
        <f t="shared" si="25"/>
        <v>0</v>
      </c>
      <c r="G641" s="258" t="str">
        <f t="shared" si="24"/>
        <v>0</v>
      </c>
      <c r="H641" s="259">
        <f t="shared" si="26"/>
        <v>0</v>
      </c>
      <c r="J641" s="194"/>
    </row>
    <row r="642" spans="3:10">
      <c r="C642" s="212" t="s">
        <v>121</v>
      </c>
      <c r="D642" s="215" t="s">
        <v>122</v>
      </c>
      <c r="E642" s="218" t="s">
        <v>4</v>
      </c>
      <c r="F642" s="258">
        <f t="shared" si="25"/>
        <v>0</v>
      </c>
      <c r="G642" s="258" t="str">
        <f t="shared" si="24"/>
        <v>0</v>
      </c>
      <c r="H642" s="259">
        <f t="shared" si="26"/>
        <v>0</v>
      </c>
      <c r="J642" s="194"/>
    </row>
    <row r="643" spans="3:10" ht="15.75" customHeight="1">
      <c r="C643" s="212" t="s">
        <v>797</v>
      </c>
      <c r="D643" s="215" t="s">
        <v>189</v>
      </c>
      <c r="E643" s="218" t="s">
        <v>4</v>
      </c>
      <c r="F643" s="258">
        <f t="shared" si="25"/>
        <v>10</v>
      </c>
      <c r="G643" s="258">
        <f t="shared" ref="G643:G707" si="27">IF(F643,H643/F643,"0")</f>
        <v>70000</v>
      </c>
      <c r="H643" s="259">
        <f t="shared" si="26"/>
        <v>700000</v>
      </c>
      <c r="J643" s="194"/>
    </row>
    <row r="644" spans="3:10" ht="18" customHeight="1">
      <c r="C644" s="212" t="s">
        <v>798</v>
      </c>
      <c r="D644" s="215" t="s">
        <v>145</v>
      </c>
      <c r="E644" s="218" t="s">
        <v>29</v>
      </c>
      <c r="F644" s="258">
        <f t="shared" si="25"/>
        <v>0</v>
      </c>
      <c r="G644" s="258" t="str">
        <f t="shared" si="27"/>
        <v>0</v>
      </c>
      <c r="H644" s="259">
        <f t="shared" si="26"/>
        <v>0</v>
      </c>
      <c r="J644" s="194"/>
    </row>
    <row r="645" spans="3:10" ht="18" customHeight="1">
      <c r="C645" s="212" t="s">
        <v>799</v>
      </c>
      <c r="D645" s="215" t="s">
        <v>170</v>
      </c>
      <c r="E645" s="218" t="s">
        <v>4</v>
      </c>
      <c r="F645" s="258">
        <f t="shared" ref="F645:F708" si="28">SUMIF($C$6:$C$514,C645,$F$6:$F$514)</f>
        <v>0</v>
      </c>
      <c r="G645" s="258" t="str">
        <f t="shared" si="27"/>
        <v>0</v>
      </c>
      <c r="H645" s="259">
        <f t="shared" ref="H645:H708" si="29">SUMIF($C$6:$C$514,C645,$H$6:$H$514)</f>
        <v>0</v>
      </c>
      <c r="J645" s="194"/>
    </row>
    <row r="646" spans="3:10">
      <c r="C646" s="212" t="s">
        <v>800</v>
      </c>
      <c r="D646" s="213" t="s">
        <v>172</v>
      </c>
      <c r="E646" s="216" t="s">
        <v>4</v>
      </c>
      <c r="F646" s="258">
        <f t="shared" si="28"/>
        <v>0</v>
      </c>
      <c r="G646" s="258" t="str">
        <f t="shared" si="27"/>
        <v>0</v>
      </c>
      <c r="H646" s="259">
        <f t="shared" si="29"/>
        <v>0</v>
      </c>
      <c r="J646" s="194"/>
    </row>
    <row r="647" spans="3:10">
      <c r="C647" s="212" t="s">
        <v>801</v>
      </c>
      <c r="D647" s="215" t="s">
        <v>173</v>
      </c>
      <c r="E647" s="218" t="s">
        <v>75</v>
      </c>
      <c r="F647" s="258">
        <f t="shared" si="28"/>
        <v>0</v>
      </c>
      <c r="G647" s="258" t="str">
        <f t="shared" si="27"/>
        <v>0</v>
      </c>
      <c r="H647" s="259">
        <f t="shared" si="29"/>
        <v>0</v>
      </c>
      <c r="J647" s="194"/>
    </row>
    <row r="648" spans="3:10">
      <c r="C648" s="212" t="s">
        <v>802</v>
      </c>
      <c r="D648" s="213" t="s">
        <v>174</v>
      </c>
      <c r="E648" s="211" t="s">
        <v>75</v>
      </c>
      <c r="F648" s="258">
        <f t="shared" si="28"/>
        <v>0</v>
      </c>
      <c r="G648" s="258" t="str">
        <f t="shared" si="27"/>
        <v>0</v>
      </c>
      <c r="H648" s="259">
        <f t="shared" si="29"/>
        <v>0</v>
      </c>
      <c r="J648" s="194"/>
    </row>
    <row r="649" spans="3:10">
      <c r="C649" s="212" t="s">
        <v>803</v>
      </c>
      <c r="D649" s="215" t="s">
        <v>199</v>
      </c>
      <c r="E649" s="218" t="s">
        <v>75</v>
      </c>
      <c r="F649" s="258">
        <f t="shared" si="28"/>
        <v>0</v>
      </c>
      <c r="G649" s="258" t="str">
        <f t="shared" si="27"/>
        <v>0</v>
      </c>
      <c r="H649" s="259">
        <f t="shared" si="29"/>
        <v>0</v>
      </c>
      <c r="J649" s="194"/>
    </row>
    <row r="650" spans="3:10" ht="14.25" customHeight="1">
      <c r="C650" s="210"/>
      <c r="D650" s="210" t="s">
        <v>474</v>
      </c>
      <c r="E650" s="210"/>
      <c r="F650" s="258">
        <f t="shared" si="28"/>
        <v>0</v>
      </c>
      <c r="G650" s="258" t="str">
        <f t="shared" si="27"/>
        <v>0</v>
      </c>
      <c r="H650" s="259">
        <f t="shared" si="29"/>
        <v>0</v>
      </c>
      <c r="J650" s="194"/>
    </row>
    <row r="651" spans="3:10" ht="15" customHeight="1">
      <c r="C651" s="212"/>
      <c r="D651" s="215" t="s">
        <v>731</v>
      </c>
      <c r="E651" s="220"/>
      <c r="F651" s="258">
        <f t="shared" si="28"/>
        <v>0</v>
      </c>
      <c r="G651" s="258" t="str">
        <f t="shared" si="27"/>
        <v>0</v>
      </c>
      <c r="H651" s="259">
        <f t="shared" si="29"/>
        <v>0</v>
      </c>
      <c r="J651" s="194"/>
    </row>
    <row r="652" spans="3:10">
      <c r="C652" s="212">
        <v>40201077</v>
      </c>
      <c r="D652" s="215" t="s">
        <v>206</v>
      </c>
      <c r="E652" s="218" t="s">
        <v>27</v>
      </c>
      <c r="F652" s="258">
        <f t="shared" si="28"/>
        <v>0</v>
      </c>
      <c r="G652" s="258" t="str">
        <f t="shared" si="27"/>
        <v>0</v>
      </c>
      <c r="H652" s="259">
        <f t="shared" si="29"/>
        <v>0</v>
      </c>
      <c r="J652" s="194"/>
    </row>
    <row r="653" spans="3:10">
      <c r="C653" s="212">
        <v>40202003</v>
      </c>
      <c r="D653" s="215" t="s">
        <v>292</v>
      </c>
      <c r="E653" s="218" t="s">
        <v>28</v>
      </c>
      <c r="F653" s="258">
        <f t="shared" si="28"/>
        <v>0</v>
      </c>
      <c r="G653" s="258" t="str">
        <f t="shared" si="27"/>
        <v>0</v>
      </c>
      <c r="H653" s="259">
        <f t="shared" si="29"/>
        <v>0</v>
      </c>
      <c r="J653" s="194"/>
    </row>
    <row r="654" spans="3:10">
      <c r="C654" s="212">
        <v>40305002</v>
      </c>
      <c r="D654" s="215" t="s">
        <v>984</v>
      </c>
      <c r="E654" s="218" t="s">
        <v>28</v>
      </c>
      <c r="F654" s="258">
        <f t="shared" si="28"/>
        <v>0</v>
      </c>
      <c r="G654" s="258" t="str">
        <f t="shared" si="27"/>
        <v>0</v>
      </c>
      <c r="H654" s="259">
        <f t="shared" si="29"/>
        <v>0</v>
      </c>
      <c r="J654" s="194"/>
    </row>
    <row r="655" spans="3:10">
      <c r="C655" s="212">
        <v>40305016</v>
      </c>
      <c r="D655" s="213" t="s">
        <v>293</v>
      </c>
      <c r="E655" s="216" t="s">
        <v>31</v>
      </c>
      <c r="F655" s="258">
        <f t="shared" si="28"/>
        <v>0</v>
      </c>
      <c r="G655" s="258" t="str">
        <f t="shared" si="27"/>
        <v>0</v>
      </c>
      <c r="H655" s="259">
        <f t="shared" si="29"/>
        <v>0</v>
      </c>
      <c r="J655" s="194"/>
    </row>
    <row r="656" spans="3:10">
      <c r="C656" s="212">
        <v>40305019</v>
      </c>
      <c r="D656" s="295" t="s">
        <v>295</v>
      </c>
      <c r="E656" s="216" t="s">
        <v>27</v>
      </c>
      <c r="F656" s="258">
        <f t="shared" si="28"/>
        <v>400</v>
      </c>
      <c r="G656" s="258">
        <f t="shared" si="27"/>
        <v>501.32</v>
      </c>
      <c r="H656" s="259">
        <f t="shared" si="29"/>
        <v>200528</v>
      </c>
      <c r="J656" s="194"/>
    </row>
    <row r="657" spans="3:10">
      <c r="C657" s="212">
        <v>40305010</v>
      </c>
      <c r="D657" s="296" t="s">
        <v>294</v>
      </c>
      <c r="E657" s="218" t="s">
        <v>27</v>
      </c>
      <c r="F657" s="258">
        <f t="shared" si="28"/>
        <v>0</v>
      </c>
      <c r="G657" s="258" t="str">
        <f t="shared" si="27"/>
        <v>0</v>
      </c>
      <c r="H657" s="259">
        <f t="shared" si="29"/>
        <v>0</v>
      </c>
      <c r="J657" s="194"/>
    </row>
    <row r="658" spans="3:10">
      <c r="C658" s="212" t="s">
        <v>551</v>
      </c>
      <c r="D658" s="215" t="s">
        <v>552</v>
      </c>
      <c r="E658" s="218" t="s">
        <v>27</v>
      </c>
      <c r="F658" s="258">
        <f t="shared" si="28"/>
        <v>0</v>
      </c>
      <c r="G658" s="258" t="str">
        <f t="shared" si="27"/>
        <v>0</v>
      </c>
      <c r="H658" s="259">
        <f t="shared" si="29"/>
        <v>0</v>
      </c>
      <c r="J658" s="194"/>
    </row>
    <row r="659" spans="3:10">
      <c r="C659" s="212" t="s">
        <v>207</v>
      </c>
      <c r="D659" s="215" t="s">
        <v>208</v>
      </c>
      <c r="E659" s="218" t="s">
        <v>4</v>
      </c>
      <c r="F659" s="258">
        <f t="shared" si="28"/>
        <v>0</v>
      </c>
      <c r="G659" s="258" t="str">
        <f t="shared" si="27"/>
        <v>0</v>
      </c>
      <c r="H659" s="259">
        <f t="shared" si="29"/>
        <v>0</v>
      </c>
      <c r="J659" s="194"/>
    </row>
    <row r="660" spans="3:10" ht="33">
      <c r="C660" s="212" t="s">
        <v>209</v>
      </c>
      <c r="D660" s="296" t="s">
        <v>210</v>
      </c>
      <c r="E660" s="218" t="s">
        <v>4</v>
      </c>
      <c r="F660" s="258">
        <f t="shared" si="28"/>
        <v>18</v>
      </c>
      <c r="G660" s="258">
        <f t="shared" si="27"/>
        <v>48999.649999999994</v>
      </c>
      <c r="H660" s="259">
        <f t="shared" si="29"/>
        <v>881993.7</v>
      </c>
      <c r="J660" s="194"/>
    </row>
    <row r="661" spans="3:10">
      <c r="C661" s="212" t="s">
        <v>211</v>
      </c>
      <c r="D661" s="296" t="s">
        <v>212</v>
      </c>
      <c r="E661" s="218" t="s">
        <v>4</v>
      </c>
      <c r="F661" s="258">
        <f t="shared" si="28"/>
        <v>12</v>
      </c>
      <c r="G661" s="258">
        <f t="shared" si="27"/>
        <v>48999.897499999999</v>
      </c>
      <c r="H661" s="259">
        <f t="shared" si="29"/>
        <v>587998.77</v>
      </c>
      <c r="J661" s="194"/>
    </row>
    <row r="662" spans="3:10">
      <c r="C662" s="212" t="s">
        <v>213</v>
      </c>
      <c r="D662" s="215" t="s">
        <v>214</v>
      </c>
      <c r="E662" s="218" t="s">
        <v>4</v>
      </c>
      <c r="F662" s="258">
        <f t="shared" si="28"/>
        <v>0</v>
      </c>
      <c r="G662" s="258" t="str">
        <f t="shared" si="27"/>
        <v>0</v>
      </c>
      <c r="H662" s="259">
        <f t="shared" si="29"/>
        <v>0</v>
      </c>
      <c r="J662" s="194"/>
    </row>
    <row r="663" spans="3:10">
      <c r="C663" s="212" t="s">
        <v>215</v>
      </c>
      <c r="D663" s="215" t="s">
        <v>216</v>
      </c>
      <c r="E663" s="218" t="s">
        <v>4</v>
      </c>
      <c r="F663" s="258">
        <f t="shared" si="28"/>
        <v>0</v>
      </c>
      <c r="G663" s="258" t="str">
        <f t="shared" si="27"/>
        <v>0</v>
      </c>
      <c r="H663" s="259">
        <f t="shared" si="29"/>
        <v>0</v>
      </c>
      <c r="J663" s="194"/>
    </row>
    <row r="664" spans="3:10">
      <c r="C664" s="212" t="s">
        <v>217</v>
      </c>
      <c r="D664" s="215" t="s">
        <v>218</v>
      </c>
      <c r="E664" s="218" t="s">
        <v>4</v>
      </c>
      <c r="F664" s="258">
        <f t="shared" si="28"/>
        <v>6</v>
      </c>
      <c r="G664" s="258">
        <f t="shared" si="27"/>
        <v>49021.184999999998</v>
      </c>
      <c r="H664" s="259">
        <f t="shared" si="29"/>
        <v>294127.11</v>
      </c>
      <c r="J664" s="194"/>
    </row>
    <row r="665" spans="3:10">
      <c r="C665" s="212" t="s">
        <v>219</v>
      </c>
      <c r="D665" s="215" t="s">
        <v>220</v>
      </c>
      <c r="E665" s="218" t="s">
        <v>4</v>
      </c>
      <c r="F665" s="258">
        <f t="shared" si="28"/>
        <v>0</v>
      </c>
      <c r="G665" s="258" t="str">
        <f t="shared" si="27"/>
        <v>0</v>
      </c>
      <c r="H665" s="259">
        <f t="shared" si="29"/>
        <v>0</v>
      </c>
      <c r="J665" s="194"/>
    </row>
    <row r="666" spans="3:10">
      <c r="C666" s="212" t="s">
        <v>221</v>
      </c>
      <c r="D666" s="215" t="s">
        <v>222</v>
      </c>
      <c r="E666" s="218" t="s">
        <v>4</v>
      </c>
      <c r="F666" s="258">
        <f t="shared" si="28"/>
        <v>0</v>
      </c>
      <c r="G666" s="258" t="str">
        <f t="shared" si="27"/>
        <v>0</v>
      </c>
      <c r="H666" s="259">
        <f t="shared" si="29"/>
        <v>0</v>
      </c>
      <c r="J666" s="194"/>
    </row>
    <row r="667" spans="3:10">
      <c r="C667" s="212" t="s">
        <v>223</v>
      </c>
      <c r="D667" s="296" t="s">
        <v>224</v>
      </c>
      <c r="E667" s="218" t="s">
        <v>4</v>
      </c>
      <c r="F667" s="258">
        <f t="shared" si="28"/>
        <v>8</v>
      </c>
      <c r="G667" s="258">
        <f t="shared" si="27"/>
        <v>49000</v>
      </c>
      <c r="H667" s="259">
        <f t="shared" si="29"/>
        <v>392000</v>
      </c>
      <c r="J667" s="194"/>
    </row>
    <row r="668" spans="3:10">
      <c r="C668" s="212" t="s">
        <v>225</v>
      </c>
      <c r="D668" s="215" t="s">
        <v>226</v>
      </c>
      <c r="E668" s="218" t="s">
        <v>4</v>
      </c>
      <c r="F668" s="258">
        <f t="shared" si="28"/>
        <v>0</v>
      </c>
      <c r="G668" s="258" t="str">
        <f t="shared" si="27"/>
        <v>0</v>
      </c>
      <c r="H668" s="259">
        <f t="shared" si="29"/>
        <v>0</v>
      </c>
      <c r="J668" s="194"/>
    </row>
    <row r="669" spans="3:10">
      <c r="C669" s="212" t="s">
        <v>227</v>
      </c>
      <c r="D669" s="215" t="s">
        <v>228</v>
      </c>
      <c r="E669" s="218" t="s">
        <v>4</v>
      </c>
      <c r="F669" s="258">
        <f t="shared" si="28"/>
        <v>5</v>
      </c>
      <c r="G669" s="258">
        <f t="shared" si="27"/>
        <v>86903.82</v>
      </c>
      <c r="H669" s="259">
        <f t="shared" si="29"/>
        <v>434519.10000000003</v>
      </c>
      <c r="J669" s="194"/>
    </row>
    <row r="670" spans="3:10">
      <c r="C670" s="212" t="s">
        <v>229</v>
      </c>
      <c r="D670" s="215" t="s">
        <v>230</v>
      </c>
      <c r="E670" s="218" t="s">
        <v>4</v>
      </c>
      <c r="F670" s="258">
        <f t="shared" si="28"/>
        <v>2</v>
      </c>
      <c r="G670" s="258">
        <f t="shared" si="27"/>
        <v>90651.53</v>
      </c>
      <c r="H670" s="259">
        <f t="shared" si="29"/>
        <v>181303.06</v>
      </c>
      <c r="J670" s="194"/>
    </row>
    <row r="671" spans="3:10">
      <c r="C671" s="260" t="s">
        <v>231</v>
      </c>
      <c r="D671" s="265" t="s">
        <v>232</v>
      </c>
      <c r="E671" s="261" t="s">
        <v>4</v>
      </c>
      <c r="F671" s="258">
        <f t="shared" si="28"/>
        <v>3</v>
      </c>
      <c r="G671" s="258">
        <f t="shared" si="27"/>
        <v>74824.316666666666</v>
      </c>
      <c r="H671" s="259">
        <f t="shared" si="29"/>
        <v>224472.94999999998</v>
      </c>
      <c r="I671" s="247"/>
      <c r="J671" s="194"/>
    </row>
    <row r="672" spans="3:10">
      <c r="C672" s="260" t="s">
        <v>233</v>
      </c>
      <c r="D672" s="261" t="s">
        <v>234</v>
      </c>
      <c r="E672" s="261" t="s">
        <v>4</v>
      </c>
      <c r="F672" s="258">
        <f t="shared" si="28"/>
        <v>0</v>
      </c>
      <c r="G672" s="258" t="str">
        <f t="shared" si="27"/>
        <v>0</v>
      </c>
      <c r="H672" s="259">
        <f t="shared" si="29"/>
        <v>0</v>
      </c>
      <c r="J672" s="194"/>
    </row>
    <row r="673" spans="3:10">
      <c r="C673" s="260" t="s">
        <v>903</v>
      </c>
      <c r="D673" s="261" t="s">
        <v>334</v>
      </c>
      <c r="E673" s="261" t="s">
        <v>4</v>
      </c>
      <c r="F673" s="258">
        <f t="shared" si="28"/>
        <v>0</v>
      </c>
      <c r="G673" s="258" t="str">
        <f t="shared" si="27"/>
        <v>0</v>
      </c>
      <c r="H673" s="259">
        <f t="shared" si="29"/>
        <v>0</v>
      </c>
      <c r="J673" s="194"/>
    </row>
    <row r="674" spans="3:10">
      <c r="C674" s="260" t="s">
        <v>335</v>
      </c>
      <c r="D674" s="261" t="s">
        <v>336</v>
      </c>
      <c r="E674" s="261" t="s">
        <v>4</v>
      </c>
      <c r="F674" s="258">
        <f t="shared" si="28"/>
        <v>0</v>
      </c>
      <c r="G674" s="258" t="str">
        <f t="shared" si="27"/>
        <v>0</v>
      </c>
      <c r="H674" s="259">
        <f t="shared" si="29"/>
        <v>0</v>
      </c>
      <c r="J674" s="194"/>
    </row>
    <row r="675" spans="3:10">
      <c r="C675" s="260" t="s">
        <v>235</v>
      </c>
      <c r="D675" s="265" t="s">
        <v>236</v>
      </c>
      <c r="E675" s="261" t="s">
        <v>413</v>
      </c>
      <c r="F675" s="258">
        <f t="shared" si="28"/>
        <v>3</v>
      </c>
      <c r="G675" s="258">
        <f t="shared" si="27"/>
        <v>138333.01333333331</v>
      </c>
      <c r="H675" s="259">
        <f t="shared" si="29"/>
        <v>414999.03999999992</v>
      </c>
      <c r="J675" s="194"/>
    </row>
    <row r="676" spans="3:10">
      <c r="C676" s="260" t="s">
        <v>923</v>
      </c>
      <c r="D676" s="261" t="s">
        <v>338</v>
      </c>
      <c r="E676" s="261" t="s">
        <v>237</v>
      </c>
      <c r="F676" s="258">
        <f t="shared" si="28"/>
        <v>0</v>
      </c>
      <c r="G676" s="258" t="str">
        <f t="shared" si="27"/>
        <v>0</v>
      </c>
      <c r="H676" s="259">
        <f t="shared" si="29"/>
        <v>0</v>
      </c>
      <c r="J676" s="194"/>
    </row>
    <row r="677" spans="3:10">
      <c r="C677" s="260" t="s">
        <v>919</v>
      </c>
      <c r="D677" s="261" t="s">
        <v>313</v>
      </c>
      <c r="E677" s="261" t="s">
        <v>237</v>
      </c>
      <c r="F677" s="258">
        <f t="shared" si="28"/>
        <v>0</v>
      </c>
      <c r="G677" s="258" t="str">
        <f t="shared" si="27"/>
        <v>0</v>
      </c>
      <c r="H677" s="259">
        <f t="shared" si="29"/>
        <v>0</v>
      </c>
      <c r="J677" s="194"/>
    </row>
    <row r="678" spans="3:10">
      <c r="C678" s="260" t="s">
        <v>889</v>
      </c>
      <c r="D678" s="235" t="s">
        <v>890</v>
      </c>
      <c r="E678" s="261" t="s">
        <v>4</v>
      </c>
      <c r="F678" s="258">
        <f t="shared" si="28"/>
        <v>0</v>
      </c>
      <c r="G678" s="258" t="str">
        <f t="shared" si="27"/>
        <v>0</v>
      </c>
      <c r="H678" s="259">
        <f t="shared" si="29"/>
        <v>0</v>
      </c>
      <c r="J678" s="194"/>
    </row>
    <row r="679" spans="3:10">
      <c r="C679" s="260" t="s">
        <v>804</v>
      </c>
      <c r="D679" s="265" t="s">
        <v>331</v>
      </c>
      <c r="E679" s="261" t="s">
        <v>31</v>
      </c>
      <c r="F679" s="258">
        <f t="shared" si="28"/>
        <v>2</v>
      </c>
      <c r="G679" s="258">
        <f t="shared" si="27"/>
        <v>250000</v>
      </c>
      <c r="H679" s="259">
        <f t="shared" si="29"/>
        <v>500000</v>
      </c>
      <c r="J679" s="194"/>
    </row>
    <row r="680" spans="3:10">
      <c r="C680" s="260" t="s">
        <v>810</v>
      </c>
      <c r="D680" s="265" t="s">
        <v>312</v>
      </c>
      <c r="E680" s="261" t="s">
        <v>31</v>
      </c>
      <c r="F680" s="258">
        <f t="shared" si="28"/>
        <v>0</v>
      </c>
      <c r="G680" s="258" t="str">
        <f t="shared" si="27"/>
        <v>0</v>
      </c>
      <c r="H680" s="259">
        <f t="shared" si="29"/>
        <v>0</v>
      </c>
      <c r="J680" s="194"/>
    </row>
    <row r="681" spans="3:10">
      <c r="C681" s="260" t="s">
        <v>238</v>
      </c>
      <c r="D681" s="261" t="s">
        <v>239</v>
      </c>
      <c r="E681" s="261" t="s">
        <v>27</v>
      </c>
      <c r="F681" s="258">
        <f t="shared" si="28"/>
        <v>0</v>
      </c>
      <c r="G681" s="258" t="str">
        <f t="shared" si="27"/>
        <v>0</v>
      </c>
      <c r="H681" s="259">
        <f t="shared" si="29"/>
        <v>0</v>
      </c>
      <c r="J681" s="194"/>
    </row>
    <row r="682" spans="3:10">
      <c r="C682" s="260" t="s">
        <v>240</v>
      </c>
      <c r="D682" s="261" t="s">
        <v>241</v>
      </c>
      <c r="E682" s="261" t="s">
        <v>27</v>
      </c>
      <c r="F682" s="258">
        <f t="shared" si="28"/>
        <v>0</v>
      </c>
      <c r="G682" s="258" t="str">
        <f t="shared" si="27"/>
        <v>0</v>
      </c>
      <c r="H682" s="259">
        <f t="shared" si="29"/>
        <v>0</v>
      </c>
      <c r="J682" s="194"/>
    </row>
    <row r="683" spans="3:10">
      <c r="C683" s="260" t="s">
        <v>364</v>
      </c>
      <c r="D683" s="261" t="s">
        <v>365</v>
      </c>
      <c r="E683" s="261" t="s">
        <v>27</v>
      </c>
      <c r="F683" s="258">
        <f t="shared" si="28"/>
        <v>0</v>
      </c>
      <c r="G683" s="258" t="str">
        <f t="shared" si="27"/>
        <v>0</v>
      </c>
      <c r="H683" s="259">
        <f t="shared" si="29"/>
        <v>0</v>
      </c>
      <c r="J683" s="194"/>
    </row>
    <row r="684" spans="3:10">
      <c r="C684" s="260" t="s">
        <v>242</v>
      </c>
      <c r="D684" s="261" t="s">
        <v>243</v>
      </c>
      <c r="E684" s="261" t="s">
        <v>27</v>
      </c>
      <c r="F684" s="258">
        <f t="shared" si="28"/>
        <v>0</v>
      </c>
      <c r="G684" s="258" t="str">
        <f t="shared" si="27"/>
        <v>0</v>
      </c>
      <c r="H684" s="259">
        <f t="shared" si="29"/>
        <v>0</v>
      </c>
      <c r="J684" s="194"/>
    </row>
    <row r="685" spans="3:10">
      <c r="C685" s="260" t="s">
        <v>244</v>
      </c>
      <c r="D685" s="261" t="s">
        <v>245</v>
      </c>
      <c r="E685" s="261" t="s">
        <v>27</v>
      </c>
      <c r="F685" s="258">
        <f t="shared" si="28"/>
        <v>0</v>
      </c>
      <c r="G685" s="258" t="str">
        <f t="shared" si="27"/>
        <v>0</v>
      </c>
      <c r="H685" s="259">
        <f t="shared" si="29"/>
        <v>0</v>
      </c>
      <c r="J685" s="194"/>
    </row>
    <row r="686" spans="3:10">
      <c r="C686" s="260" t="s">
        <v>246</v>
      </c>
      <c r="D686" s="261" t="s">
        <v>247</v>
      </c>
      <c r="E686" s="261" t="s">
        <v>27</v>
      </c>
      <c r="F686" s="258">
        <f t="shared" si="28"/>
        <v>0</v>
      </c>
      <c r="G686" s="258" t="str">
        <f t="shared" si="27"/>
        <v>0</v>
      </c>
      <c r="H686" s="259">
        <f t="shared" si="29"/>
        <v>0</v>
      </c>
      <c r="J686" s="194"/>
    </row>
    <row r="687" spans="3:10">
      <c r="C687" s="260" t="s">
        <v>366</v>
      </c>
      <c r="D687" s="261" t="s">
        <v>367</v>
      </c>
      <c r="E687" s="261" t="s">
        <v>27</v>
      </c>
      <c r="F687" s="258">
        <f t="shared" si="28"/>
        <v>0</v>
      </c>
      <c r="G687" s="258" t="str">
        <f t="shared" si="27"/>
        <v>0</v>
      </c>
      <c r="H687" s="259">
        <f t="shared" si="29"/>
        <v>0</v>
      </c>
      <c r="J687" s="194"/>
    </row>
    <row r="688" spans="3:10">
      <c r="C688" s="260" t="s">
        <v>845</v>
      </c>
      <c r="D688" s="265" t="s">
        <v>368</v>
      </c>
      <c r="E688" s="261" t="s">
        <v>27</v>
      </c>
      <c r="F688" s="258">
        <f t="shared" si="28"/>
        <v>0</v>
      </c>
      <c r="G688" s="258" t="str">
        <f t="shared" si="27"/>
        <v>0</v>
      </c>
      <c r="H688" s="259">
        <f t="shared" si="29"/>
        <v>0</v>
      </c>
      <c r="J688" s="194"/>
    </row>
    <row r="689" spans="3:10">
      <c r="C689" s="260" t="s">
        <v>369</v>
      </c>
      <c r="D689" s="261" t="s">
        <v>370</v>
      </c>
      <c r="E689" s="261" t="s">
        <v>27</v>
      </c>
      <c r="F689" s="258">
        <f t="shared" si="28"/>
        <v>0</v>
      </c>
      <c r="G689" s="258" t="str">
        <f t="shared" si="27"/>
        <v>0</v>
      </c>
      <c r="H689" s="259">
        <f t="shared" si="29"/>
        <v>0</v>
      </c>
      <c r="J689" s="194"/>
    </row>
    <row r="690" spans="3:10">
      <c r="C690" s="260" t="s">
        <v>371</v>
      </c>
      <c r="D690" s="261" t="s">
        <v>372</v>
      </c>
      <c r="E690" s="261" t="s">
        <v>27</v>
      </c>
      <c r="F690" s="258">
        <f t="shared" si="28"/>
        <v>0</v>
      </c>
      <c r="G690" s="258" t="str">
        <f t="shared" si="27"/>
        <v>0</v>
      </c>
      <c r="H690" s="259">
        <f t="shared" si="29"/>
        <v>0</v>
      </c>
      <c r="J690" s="194"/>
    </row>
    <row r="691" spans="3:10">
      <c r="C691" s="260" t="s">
        <v>812</v>
      </c>
      <c r="D691" s="265" t="s">
        <v>339</v>
      </c>
      <c r="E691" s="261" t="s">
        <v>27</v>
      </c>
      <c r="F691" s="258">
        <f t="shared" si="28"/>
        <v>200</v>
      </c>
      <c r="G691" s="258">
        <f t="shared" si="27"/>
        <v>4143</v>
      </c>
      <c r="H691" s="259">
        <f t="shared" si="29"/>
        <v>828600</v>
      </c>
      <c r="J691" s="194"/>
    </row>
    <row r="692" spans="3:10">
      <c r="C692" s="260" t="s">
        <v>248</v>
      </c>
      <c r="D692" s="265" t="s">
        <v>249</v>
      </c>
      <c r="E692" s="261" t="s">
        <v>27</v>
      </c>
      <c r="F692" s="258">
        <f t="shared" si="28"/>
        <v>700</v>
      </c>
      <c r="G692" s="258">
        <f t="shared" si="27"/>
        <v>1990</v>
      </c>
      <c r="H692" s="259">
        <f t="shared" si="29"/>
        <v>1393000</v>
      </c>
      <c r="J692" s="194"/>
    </row>
    <row r="693" spans="3:10">
      <c r="C693" s="260" t="s">
        <v>250</v>
      </c>
      <c r="D693" s="265" t="s">
        <v>251</v>
      </c>
      <c r="E693" s="261" t="s">
        <v>27</v>
      </c>
      <c r="F693" s="258">
        <f t="shared" si="28"/>
        <v>1000</v>
      </c>
      <c r="G693" s="258">
        <f t="shared" si="27"/>
        <v>1352.866</v>
      </c>
      <c r="H693" s="259">
        <f t="shared" si="29"/>
        <v>1352866</v>
      </c>
      <c r="J693" s="194"/>
    </row>
    <row r="694" spans="3:10">
      <c r="C694" s="260" t="s">
        <v>252</v>
      </c>
      <c r="D694" s="265" t="s">
        <v>253</v>
      </c>
      <c r="E694" s="261" t="s">
        <v>27</v>
      </c>
      <c r="F694" s="258">
        <f t="shared" si="28"/>
        <v>1000</v>
      </c>
      <c r="G694" s="258">
        <f t="shared" si="27"/>
        <v>1120</v>
      </c>
      <c r="H694" s="259">
        <f t="shared" si="29"/>
        <v>1120000</v>
      </c>
      <c r="J694" s="194"/>
    </row>
    <row r="695" spans="3:10">
      <c r="C695" s="260" t="s">
        <v>811</v>
      </c>
      <c r="D695" s="265" t="s">
        <v>340</v>
      </c>
      <c r="E695" s="261" t="s">
        <v>27</v>
      </c>
      <c r="F695" s="258">
        <f t="shared" si="28"/>
        <v>0</v>
      </c>
      <c r="G695" s="258" t="str">
        <f t="shared" si="27"/>
        <v>0</v>
      </c>
      <c r="H695" s="259">
        <f t="shared" si="29"/>
        <v>0</v>
      </c>
      <c r="J695" s="194"/>
    </row>
    <row r="696" spans="3:10">
      <c r="C696" s="260" t="s">
        <v>290</v>
      </c>
      <c r="D696" s="261" t="s">
        <v>291</v>
      </c>
      <c r="E696" s="261" t="s">
        <v>27</v>
      </c>
      <c r="F696" s="258">
        <f t="shared" si="28"/>
        <v>0</v>
      </c>
      <c r="G696" s="258" t="str">
        <f t="shared" si="27"/>
        <v>0</v>
      </c>
      <c r="H696" s="259">
        <f t="shared" si="29"/>
        <v>0</v>
      </c>
      <c r="J696" s="194"/>
    </row>
    <row r="697" spans="3:10">
      <c r="C697" s="260" t="s">
        <v>553</v>
      </c>
      <c r="D697" s="261" t="s">
        <v>554</v>
      </c>
      <c r="E697" s="261" t="s">
        <v>27</v>
      </c>
      <c r="F697" s="258">
        <f t="shared" si="28"/>
        <v>0</v>
      </c>
      <c r="G697" s="258" t="str">
        <f t="shared" si="27"/>
        <v>0</v>
      </c>
      <c r="H697" s="259">
        <f t="shared" si="29"/>
        <v>0</v>
      </c>
      <c r="J697" s="194"/>
    </row>
    <row r="698" spans="3:10">
      <c r="C698" s="260" t="s">
        <v>259</v>
      </c>
      <c r="D698" s="265" t="s">
        <v>260</v>
      </c>
      <c r="E698" s="261" t="s">
        <v>27</v>
      </c>
      <c r="F698" s="258">
        <f t="shared" si="28"/>
        <v>100</v>
      </c>
      <c r="G698" s="258">
        <f t="shared" si="27"/>
        <v>2100</v>
      </c>
      <c r="H698" s="259">
        <f t="shared" si="29"/>
        <v>210000</v>
      </c>
      <c r="J698" s="194"/>
    </row>
    <row r="699" spans="3:10">
      <c r="C699" s="260" t="s">
        <v>261</v>
      </c>
      <c r="D699" s="265" t="s">
        <v>262</v>
      </c>
      <c r="E699" s="261" t="s">
        <v>27</v>
      </c>
      <c r="F699" s="258">
        <f t="shared" si="28"/>
        <v>100</v>
      </c>
      <c r="G699" s="258">
        <f t="shared" si="27"/>
        <v>300</v>
      </c>
      <c r="H699" s="259">
        <f t="shared" si="29"/>
        <v>30000</v>
      </c>
      <c r="J699" s="194"/>
    </row>
    <row r="700" spans="3:10">
      <c r="C700" s="260" t="s">
        <v>263</v>
      </c>
      <c r="D700" s="265" t="s">
        <v>698</v>
      </c>
      <c r="E700" s="261" t="s">
        <v>99</v>
      </c>
      <c r="F700" s="258">
        <f t="shared" si="28"/>
        <v>6</v>
      </c>
      <c r="G700" s="258">
        <f t="shared" si="27"/>
        <v>6609.1133333333319</v>
      </c>
      <c r="H700" s="259">
        <f t="shared" si="29"/>
        <v>39654.679999999993</v>
      </c>
      <c r="J700" s="194"/>
    </row>
    <row r="701" spans="3:10">
      <c r="C701" s="260" t="s">
        <v>264</v>
      </c>
      <c r="D701" s="265" t="s">
        <v>265</v>
      </c>
      <c r="E701" s="261" t="s">
        <v>27</v>
      </c>
      <c r="F701" s="258">
        <f t="shared" si="28"/>
        <v>2200</v>
      </c>
      <c r="G701" s="258">
        <f t="shared" si="27"/>
        <v>200</v>
      </c>
      <c r="H701" s="259">
        <f t="shared" si="29"/>
        <v>440000</v>
      </c>
      <c r="J701" s="194"/>
    </row>
    <row r="702" spans="3:10" ht="15.75" customHeight="1">
      <c r="C702" s="260" t="s">
        <v>266</v>
      </c>
      <c r="D702" s="265" t="s">
        <v>267</v>
      </c>
      <c r="E702" s="261" t="s">
        <v>27</v>
      </c>
      <c r="F702" s="258">
        <f t="shared" si="28"/>
        <v>200</v>
      </c>
      <c r="G702" s="258">
        <f t="shared" si="27"/>
        <v>1200</v>
      </c>
      <c r="H702" s="259">
        <f t="shared" si="29"/>
        <v>240000</v>
      </c>
      <c r="J702" s="194"/>
    </row>
    <row r="703" spans="3:10">
      <c r="C703" s="260" t="s">
        <v>268</v>
      </c>
      <c r="D703" s="261" t="s">
        <v>269</v>
      </c>
      <c r="E703" s="261" t="s">
        <v>99</v>
      </c>
      <c r="F703" s="258">
        <f t="shared" si="28"/>
        <v>0</v>
      </c>
      <c r="G703" s="258" t="str">
        <f t="shared" si="27"/>
        <v>0</v>
      </c>
      <c r="H703" s="259">
        <f t="shared" si="29"/>
        <v>0</v>
      </c>
      <c r="J703" s="194"/>
    </row>
    <row r="704" spans="3:10">
      <c r="C704" s="260" t="s">
        <v>270</v>
      </c>
      <c r="D704" s="261" t="s">
        <v>271</v>
      </c>
      <c r="E704" s="261" t="s">
        <v>8</v>
      </c>
      <c r="F704" s="258">
        <f t="shared" si="28"/>
        <v>0</v>
      </c>
      <c r="G704" s="258" t="str">
        <f t="shared" si="27"/>
        <v>0</v>
      </c>
      <c r="H704" s="259">
        <f t="shared" si="29"/>
        <v>0</v>
      </c>
      <c r="J704" s="194"/>
    </row>
    <row r="705" spans="3:10">
      <c r="C705" s="260" t="s">
        <v>272</v>
      </c>
      <c r="D705" s="261" t="s">
        <v>273</v>
      </c>
      <c r="E705" s="261" t="s">
        <v>8</v>
      </c>
      <c r="F705" s="258">
        <f t="shared" si="28"/>
        <v>2</v>
      </c>
      <c r="G705" s="258">
        <f t="shared" si="27"/>
        <v>11999.16</v>
      </c>
      <c r="H705" s="259">
        <f t="shared" si="29"/>
        <v>23998.32</v>
      </c>
      <c r="J705" s="194"/>
    </row>
    <row r="706" spans="3:10">
      <c r="C706" s="260" t="s">
        <v>274</v>
      </c>
      <c r="D706" s="261" t="s">
        <v>275</v>
      </c>
      <c r="E706" s="261" t="s">
        <v>8</v>
      </c>
      <c r="F706" s="258">
        <f t="shared" si="28"/>
        <v>1</v>
      </c>
      <c r="G706" s="258">
        <f t="shared" si="27"/>
        <v>11999</v>
      </c>
      <c r="H706" s="259">
        <f t="shared" si="29"/>
        <v>11999</v>
      </c>
      <c r="J706" s="194"/>
    </row>
    <row r="707" spans="3:10">
      <c r="C707" s="260" t="s">
        <v>276</v>
      </c>
      <c r="D707" s="261" t="s">
        <v>277</v>
      </c>
      <c r="E707" s="261" t="s">
        <v>8</v>
      </c>
      <c r="F707" s="258">
        <f t="shared" si="28"/>
        <v>2</v>
      </c>
      <c r="G707" s="258">
        <f t="shared" si="27"/>
        <v>12000.385</v>
      </c>
      <c r="H707" s="259">
        <f t="shared" si="29"/>
        <v>24000.77</v>
      </c>
      <c r="J707" s="194"/>
    </row>
    <row r="708" spans="3:10">
      <c r="C708" s="260" t="s">
        <v>278</v>
      </c>
      <c r="D708" s="261" t="s">
        <v>279</v>
      </c>
      <c r="E708" s="261" t="s">
        <v>8</v>
      </c>
      <c r="F708" s="258">
        <f t="shared" si="28"/>
        <v>1</v>
      </c>
      <c r="G708" s="258">
        <f t="shared" ref="G708:G777" si="30">IF(F708,H708/F708,"0")</f>
        <v>12000</v>
      </c>
      <c r="H708" s="259">
        <f t="shared" si="29"/>
        <v>12000</v>
      </c>
      <c r="J708" s="194"/>
    </row>
    <row r="709" spans="3:10">
      <c r="C709" s="260" t="s">
        <v>280</v>
      </c>
      <c r="D709" s="261" t="s">
        <v>281</v>
      </c>
      <c r="E709" s="261" t="s">
        <v>8</v>
      </c>
      <c r="F709" s="258">
        <f t="shared" ref="F709:F772" si="31">SUMIF($C$6:$C$514,C709,$F$6:$F$514)</f>
        <v>0</v>
      </c>
      <c r="G709" s="258" t="str">
        <f t="shared" si="30"/>
        <v>0</v>
      </c>
      <c r="H709" s="259">
        <f t="shared" ref="H709:H772" si="32">SUMIF($C$6:$C$514,C709,$H$6:$H$514)</f>
        <v>0</v>
      </c>
      <c r="J709" s="194"/>
    </row>
    <row r="710" spans="3:10">
      <c r="C710" s="260" t="s">
        <v>282</v>
      </c>
      <c r="D710" s="265" t="s">
        <v>283</v>
      </c>
      <c r="E710" s="261" t="s">
        <v>8</v>
      </c>
      <c r="F710" s="258">
        <f t="shared" si="31"/>
        <v>0</v>
      </c>
      <c r="G710" s="258" t="str">
        <f t="shared" si="30"/>
        <v>0</v>
      </c>
      <c r="H710" s="259">
        <f t="shared" si="32"/>
        <v>0</v>
      </c>
      <c r="J710" s="194"/>
    </row>
    <row r="711" spans="3:10">
      <c r="C711" s="260" t="s">
        <v>284</v>
      </c>
      <c r="D711" s="261" t="s">
        <v>285</v>
      </c>
      <c r="E711" s="261" t="s">
        <v>8</v>
      </c>
      <c r="F711" s="258">
        <f t="shared" si="31"/>
        <v>0</v>
      </c>
      <c r="G711" s="258" t="str">
        <f t="shared" si="30"/>
        <v>0</v>
      </c>
      <c r="H711" s="259">
        <f t="shared" si="32"/>
        <v>0</v>
      </c>
      <c r="J711" s="194"/>
    </row>
    <row r="712" spans="3:10">
      <c r="C712" s="260" t="s">
        <v>286</v>
      </c>
      <c r="D712" s="261" t="s">
        <v>287</v>
      </c>
      <c r="E712" s="261" t="s">
        <v>8</v>
      </c>
      <c r="F712" s="258">
        <f t="shared" si="31"/>
        <v>0</v>
      </c>
      <c r="G712" s="258" t="str">
        <f t="shared" si="30"/>
        <v>0</v>
      </c>
      <c r="H712" s="259">
        <f t="shared" si="32"/>
        <v>0</v>
      </c>
      <c r="J712" s="194"/>
    </row>
    <row r="713" spans="3:10">
      <c r="C713" s="260" t="s">
        <v>288</v>
      </c>
      <c r="D713" s="261" t="s">
        <v>289</v>
      </c>
      <c r="E713" s="261" t="s">
        <v>8</v>
      </c>
      <c r="F713" s="258">
        <f t="shared" si="31"/>
        <v>0</v>
      </c>
      <c r="G713" s="258" t="str">
        <f t="shared" si="30"/>
        <v>0</v>
      </c>
      <c r="H713" s="259">
        <f t="shared" si="32"/>
        <v>0</v>
      </c>
      <c r="J713" s="194"/>
    </row>
    <row r="714" spans="3:10">
      <c r="C714" s="260" t="s">
        <v>910</v>
      </c>
      <c r="D714" s="306" t="s">
        <v>911</v>
      </c>
      <c r="E714" s="261" t="s">
        <v>8</v>
      </c>
      <c r="F714" s="258">
        <f t="shared" si="31"/>
        <v>0</v>
      </c>
      <c r="G714" s="258" t="str">
        <f t="shared" si="30"/>
        <v>0</v>
      </c>
      <c r="H714" s="259">
        <f t="shared" si="32"/>
        <v>0</v>
      </c>
      <c r="J714" s="194"/>
    </row>
    <row r="715" spans="3:10">
      <c r="C715" s="260" t="s">
        <v>904</v>
      </c>
      <c r="D715" s="261" t="s">
        <v>905</v>
      </c>
      <c r="E715" s="261" t="s">
        <v>8</v>
      </c>
      <c r="F715" s="258">
        <f t="shared" si="31"/>
        <v>0</v>
      </c>
      <c r="G715" s="258" t="str">
        <f t="shared" si="30"/>
        <v>0</v>
      </c>
      <c r="H715" s="259">
        <f t="shared" si="32"/>
        <v>0</v>
      </c>
      <c r="J715" s="194"/>
    </row>
    <row r="716" spans="3:10">
      <c r="C716" s="260" t="s">
        <v>555</v>
      </c>
      <c r="D716" s="261" t="s">
        <v>558</v>
      </c>
      <c r="E716" s="261" t="s">
        <v>8</v>
      </c>
      <c r="F716" s="258">
        <f t="shared" si="31"/>
        <v>0</v>
      </c>
      <c r="G716" s="258" t="str">
        <f t="shared" si="30"/>
        <v>0</v>
      </c>
      <c r="H716" s="259">
        <f t="shared" si="32"/>
        <v>0</v>
      </c>
      <c r="J716" s="194"/>
    </row>
    <row r="717" spans="3:10">
      <c r="C717" s="260" t="s">
        <v>556</v>
      </c>
      <c r="D717" s="261" t="s">
        <v>559</v>
      </c>
      <c r="E717" s="261" t="s">
        <v>8</v>
      </c>
      <c r="F717" s="258">
        <f t="shared" si="31"/>
        <v>0</v>
      </c>
      <c r="G717" s="258" t="str">
        <f t="shared" si="30"/>
        <v>0</v>
      </c>
      <c r="H717" s="259">
        <f t="shared" si="32"/>
        <v>0</v>
      </c>
      <c r="J717" s="194"/>
    </row>
    <row r="718" spans="3:10">
      <c r="C718" s="260" t="s">
        <v>557</v>
      </c>
      <c r="D718" s="261" t="s">
        <v>560</v>
      </c>
      <c r="E718" s="261" t="s">
        <v>8</v>
      </c>
      <c r="F718" s="258">
        <f t="shared" si="31"/>
        <v>0</v>
      </c>
      <c r="G718" s="258" t="str">
        <f t="shared" si="30"/>
        <v>0</v>
      </c>
      <c r="H718" s="259">
        <f t="shared" si="32"/>
        <v>0</v>
      </c>
      <c r="J718" s="194"/>
    </row>
    <row r="719" spans="3:10">
      <c r="C719" s="260" t="s">
        <v>852</v>
      </c>
      <c r="D719" s="265" t="s">
        <v>341</v>
      </c>
      <c r="E719" s="261" t="s">
        <v>8</v>
      </c>
      <c r="F719" s="258">
        <f t="shared" si="31"/>
        <v>0</v>
      </c>
      <c r="G719" s="258" t="str">
        <f t="shared" si="30"/>
        <v>0</v>
      </c>
      <c r="H719" s="259">
        <f t="shared" si="32"/>
        <v>0</v>
      </c>
      <c r="J719" s="194"/>
    </row>
    <row r="720" spans="3:10">
      <c r="C720" s="260" t="s">
        <v>254</v>
      </c>
      <c r="D720" s="261" t="s">
        <v>255</v>
      </c>
      <c r="E720" s="261" t="s">
        <v>29</v>
      </c>
      <c r="F720" s="258">
        <f t="shared" si="31"/>
        <v>3</v>
      </c>
      <c r="G720" s="258">
        <f t="shared" si="30"/>
        <v>36000</v>
      </c>
      <c r="H720" s="259">
        <f t="shared" si="32"/>
        <v>108000</v>
      </c>
      <c r="J720" s="194"/>
    </row>
    <row r="721" spans="3:10">
      <c r="C721" s="260" t="s">
        <v>256</v>
      </c>
      <c r="D721" s="261" t="s">
        <v>257</v>
      </c>
      <c r="E721" s="261" t="s">
        <v>29</v>
      </c>
      <c r="F721" s="258">
        <f t="shared" si="31"/>
        <v>1</v>
      </c>
      <c r="G721" s="258">
        <f t="shared" si="30"/>
        <v>36000</v>
      </c>
      <c r="H721" s="259">
        <f t="shared" si="32"/>
        <v>36000</v>
      </c>
      <c r="J721" s="194"/>
    </row>
    <row r="722" spans="3:10">
      <c r="C722" s="260" t="s">
        <v>258</v>
      </c>
      <c r="D722" s="265" t="s">
        <v>982</v>
      </c>
      <c r="E722" s="261" t="s">
        <v>27</v>
      </c>
      <c r="F722" s="258">
        <f t="shared" si="31"/>
        <v>0</v>
      </c>
      <c r="G722" s="258" t="str">
        <f t="shared" si="30"/>
        <v>0</v>
      </c>
      <c r="H722" s="259">
        <f t="shared" si="32"/>
        <v>0</v>
      </c>
      <c r="J722" s="194"/>
    </row>
    <row r="723" spans="3:10">
      <c r="C723" s="260" t="s">
        <v>913</v>
      </c>
      <c r="D723" s="261" t="s">
        <v>373</v>
      </c>
      <c r="E723" s="261" t="s">
        <v>27</v>
      </c>
      <c r="F723" s="258">
        <f t="shared" si="31"/>
        <v>0</v>
      </c>
      <c r="G723" s="258" t="str">
        <f t="shared" si="30"/>
        <v>0</v>
      </c>
      <c r="H723" s="259">
        <f t="shared" si="32"/>
        <v>0</v>
      </c>
      <c r="J723" s="194"/>
    </row>
    <row r="724" spans="3:10">
      <c r="C724" s="260" t="s">
        <v>332</v>
      </c>
      <c r="D724" s="261" t="s">
        <v>333</v>
      </c>
      <c r="E724" s="261" t="s">
        <v>31</v>
      </c>
      <c r="F724" s="258">
        <f t="shared" si="31"/>
        <v>0</v>
      </c>
      <c r="G724" s="258" t="str">
        <f t="shared" si="30"/>
        <v>0</v>
      </c>
      <c r="H724" s="259">
        <f t="shared" si="32"/>
        <v>0</v>
      </c>
      <c r="J724" s="194"/>
    </row>
    <row r="725" spans="3:10">
      <c r="C725" s="260" t="s">
        <v>561</v>
      </c>
      <c r="D725" s="261" t="s">
        <v>565</v>
      </c>
      <c r="E725" s="261" t="s">
        <v>8</v>
      </c>
      <c r="F725" s="258">
        <f t="shared" si="31"/>
        <v>0</v>
      </c>
      <c r="G725" s="258" t="str">
        <f t="shared" si="30"/>
        <v>0</v>
      </c>
      <c r="H725" s="259">
        <f t="shared" si="32"/>
        <v>0</v>
      </c>
      <c r="J725" s="194"/>
    </row>
    <row r="726" spans="3:10">
      <c r="C726" s="260" t="s">
        <v>562</v>
      </c>
      <c r="D726" s="261" t="s">
        <v>566</v>
      </c>
      <c r="E726" s="261" t="s">
        <v>8</v>
      </c>
      <c r="F726" s="258">
        <f t="shared" si="31"/>
        <v>0</v>
      </c>
      <c r="G726" s="258" t="str">
        <f t="shared" si="30"/>
        <v>0</v>
      </c>
      <c r="H726" s="259">
        <f t="shared" si="32"/>
        <v>0</v>
      </c>
      <c r="J726" s="194"/>
    </row>
    <row r="727" spans="3:10">
      <c r="C727" s="260" t="s">
        <v>563</v>
      </c>
      <c r="D727" s="261" t="s">
        <v>567</v>
      </c>
      <c r="E727" s="261" t="s">
        <v>8</v>
      </c>
      <c r="F727" s="258">
        <f t="shared" si="31"/>
        <v>0</v>
      </c>
      <c r="G727" s="258" t="str">
        <f t="shared" si="30"/>
        <v>0</v>
      </c>
      <c r="H727" s="259">
        <f t="shared" si="32"/>
        <v>0</v>
      </c>
      <c r="J727" s="194"/>
    </row>
    <row r="728" spans="3:10">
      <c r="C728" s="260" t="s">
        <v>564</v>
      </c>
      <c r="D728" s="261" t="s">
        <v>568</v>
      </c>
      <c r="E728" s="261" t="s">
        <v>8</v>
      </c>
      <c r="F728" s="258">
        <f t="shared" si="31"/>
        <v>0</v>
      </c>
      <c r="G728" s="258" t="str">
        <f t="shared" si="30"/>
        <v>0</v>
      </c>
      <c r="H728" s="259">
        <f t="shared" si="32"/>
        <v>0</v>
      </c>
      <c r="J728" s="194"/>
    </row>
    <row r="729" spans="3:10">
      <c r="C729" s="260" t="s">
        <v>851</v>
      </c>
      <c r="D729" s="261" t="s">
        <v>363</v>
      </c>
      <c r="E729" s="261" t="s">
        <v>27</v>
      </c>
      <c r="F729" s="258">
        <f t="shared" si="31"/>
        <v>0</v>
      </c>
      <c r="G729" s="258" t="str">
        <f t="shared" si="30"/>
        <v>0</v>
      </c>
      <c r="H729" s="259">
        <f t="shared" si="32"/>
        <v>0</v>
      </c>
      <c r="J729" s="194"/>
    </row>
    <row r="730" spans="3:10">
      <c r="C730" s="260" t="s">
        <v>301</v>
      </c>
      <c r="D730" s="261" t="s">
        <v>302</v>
      </c>
      <c r="E730" s="261" t="s">
        <v>28</v>
      </c>
      <c r="F730" s="258">
        <f t="shared" si="31"/>
        <v>0</v>
      </c>
      <c r="G730" s="258" t="str">
        <f t="shared" si="30"/>
        <v>0</v>
      </c>
      <c r="H730" s="259">
        <f t="shared" si="32"/>
        <v>0</v>
      </c>
      <c r="J730" s="194"/>
    </row>
    <row r="731" spans="3:10">
      <c r="C731" s="260" t="s">
        <v>303</v>
      </c>
      <c r="D731" s="261" t="s">
        <v>304</v>
      </c>
      <c r="E731" s="261" t="s">
        <v>28</v>
      </c>
      <c r="F731" s="258">
        <f t="shared" si="31"/>
        <v>0</v>
      </c>
      <c r="G731" s="258" t="str">
        <f t="shared" si="30"/>
        <v>0</v>
      </c>
      <c r="H731" s="259">
        <f t="shared" si="32"/>
        <v>0</v>
      </c>
      <c r="J731" s="194"/>
    </row>
    <row r="732" spans="3:10">
      <c r="C732" s="260" t="s">
        <v>699</v>
      </c>
      <c r="D732" s="265" t="s">
        <v>700</v>
      </c>
      <c r="E732" s="261" t="s">
        <v>28</v>
      </c>
      <c r="F732" s="258">
        <f t="shared" si="31"/>
        <v>0</v>
      </c>
      <c r="G732" s="258" t="str">
        <f t="shared" si="30"/>
        <v>0</v>
      </c>
      <c r="H732" s="259">
        <f t="shared" si="32"/>
        <v>0</v>
      </c>
      <c r="J732" s="194"/>
    </row>
    <row r="733" spans="3:10">
      <c r="C733" s="260" t="s">
        <v>648</v>
      </c>
      <c r="D733" s="265" t="s">
        <v>625</v>
      </c>
      <c r="E733" s="261" t="s">
        <v>27</v>
      </c>
      <c r="F733" s="258">
        <f t="shared" si="31"/>
        <v>240</v>
      </c>
      <c r="G733" s="258">
        <f t="shared" si="30"/>
        <v>4000</v>
      </c>
      <c r="H733" s="259">
        <f t="shared" si="32"/>
        <v>960000</v>
      </c>
      <c r="J733" s="194"/>
    </row>
    <row r="734" spans="3:10">
      <c r="C734" s="260" t="s">
        <v>935</v>
      </c>
      <c r="D734" s="265" t="s">
        <v>937</v>
      </c>
      <c r="E734" s="261" t="s">
        <v>29</v>
      </c>
      <c r="F734" s="258">
        <f t="shared" si="31"/>
        <v>3</v>
      </c>
      <c r="G734" s="258">
        <f t="shared" si="30"/>
        <v>82000</v>
      </c>
      <c r="H734" s="259">
        <f t="shared" si="32"/>
        <v>246000</v>
      </c>
      <c r="J734" s="194"/>
    </row>
    <row r="735" spans="3:10">
      <c r="C735" s="260" t="s">
        <v>305</v>
      </c>
      <c r="D735" s="261" t="s">
        <v>306</v>
      </c>
      <c r="E735" s="261" t="s">
        <v>29</v>
      </c>
      <c r="F735" s="258">
        <f t="shared" si="31"/>
        <v>0</v>
      </c>
      <c r="G735" s="258" t="str">
        <f t="shared" si="30"/>
        <v>0</v>
      </c>
      <c r="H735" s="259">
        <f t="shared" si="32"/>
        <v>0</v>
      </c>
      <c r="J735" s="194"/>
    </row>
    <row r="736" spans="3:10" ht="15.75" customHeight="1">
      <c r="C736" s="260" t="s">
        <v>724</v>
      </c>
      <c r="D736" s="265" t="s">
        <v>725</v>
      </c>
      <c r="E736" s="261" t="s">
        <v>726</v>
      </c>
      <c r="F736" s="258">
        <f t="shared" si="31"/>
        <v>2</v>
      </c>
      <c r="G736" s="258">
        <f t="shared" si="30"/>
        <v>16500</v>
      </c>
      <c r="H736" s="259">
        <f t="shared" si="32"/>
        <v>33000</v>
      </c>
      <c r="J736" s="194"/>
    </row>
    <row r="737" spans="3:10">
      <c r="C737" s="260" t="s">
        <v>327</v>
      </c>
      <c r="D737" s="261" t="s">
        <v>328</v>
      </c>
      <c r="E737" s="261" t="s">
        <v>27</v>
      </c>
      <c r="F737" s="258">
        <f t="shared" si="31"/>
        <v>0</v>
      </c>
      <c r="G737" s="258" t="str">
        <f t="shared" si="30"/>
        <v>0</v>
      </c>
      <c r="H737" s="259">
        <f t="shared" si="32"/>
        <v>0</v>
      </c>
      <c r="J737" s="194"/>
    </row>
    <row r="738" spans="3:10">
      <c r="C738" s="260" t="s">
        <v>329</v>
      </c>
      <c r="D738" s="261" t="s">
        <v>330</v>
      </c>
      <c r="E738" s="261" t="s">
        <v>27</v>
      </c>
      <c r="F738" s="258">
        <f t="shared" si="31"/>
        <v>0</v>
      </c>
      <c r="G738" s="258" t="str">
        <f t="shared" si="30"/>
        <v>0</v>
      </c>
      <c r="H738" s="259">
        <f t="shared" si="32"/>
        <v>0</v>
      </c>
      <c r="J738" s="194"/>
    </row>
    <row r="739" spans="3:10">
      <c r="C739" s="260" t="s">
        <v>974</v>
      </c>
      <c r="D739" s="261" t="s">
        <v>989</v>
      </c>
      <c r="E739" s="261" t="s">
        <v>27</v>
      </c>
      <c r="F739" s="258">
        <f t="shared" si="31"/>
        <v>400</v>
      </c>
      <c r="G739" s="258">
        <f t="shared" si="30"/>
        <v>250.05</v>
      </c>
      <c r="H739" s="259">
        <f t="shared" si="32"/>
        <v>100020</v>
      </c>
      <c r="J739" s="194"/>
    </row>
    <row r="740" spans="3:10">
      <c r="C740" s="260" t="s">
        <v>973</v>
      </c>
      <c r="D740" s="261" t="s">
        <v>988</v>
      </c>
      <c r="E740" s="261" t="s">
        <v>27</v>
      </c>
      <c r="F740" s="258">
        <f t="shared" si="31"/>
        <v>0</v>
      </c>
      <c r="G740" s="258" t="str">
        <f t="shared" si="30"/>
        <v>0</v>
      </c>
      <c r="H740" s="259">
        <f t="shared" si="32"/>
        <v>0</v>
      </c>
      <c r="J740" s="194"/>
    </row>
    <row r="741" spans="3:10">
      <c r="C741" s="260" t="s">
        <v>879</v>
      </c>
      <c r="D741" s="261" t="s">
        <v>342</v>
      </c>
      <c r="E741" s="261" t="s">
        <v>27</v>
      </c>
      <c r="F741" s="258">
        <f t="shared" si="31"/>
        <v>100</v>
      </c>
      <c r="G741" s="258">
        <f t="shared" si="30"/>
        <v>150</v>
      </c>
      <c r="H741" s="259">
        <f t="shared" si="32"/>
        <v>15000</v>
      </c>
      <c r="J741" s="194"/>
    </row>
    <row r="742" spans="3:10">
      <c r="C742" s="260" t="s">
        <v>892</v>
      </c>
      <c r="D742" s="261" t="s">
        <v>344</v>
      </c>
      <c r="E742" s="261" t="s">
        <v>27</v>
      </c>
      <c r="F742" s="258">
        <f t="shared" si="31"/>
        <v>0</v>
      </c>
      <c r="G742" s="258" t="str">
        <f t="shared" si="30"/>
        <v>0</v>
      </c>
      <c r="H742" s="259">
        <f t="shared" si="32"/>
        <v>0</v>
      </c>
      <c r="J742" s="194"/>
    </row>
    <row r="743" spans="3:10">
      <c r="C743" s="260" t="s">
        <v>569</v>
      </c>
      <c r="D743" s="261" t="s">
        <v>570</v>
      </c>
      <c r="E743" s="261" t="s">
        <v>27</v>
      </c>
      <c r="F743" s="258">
        <f t="shared" si="31"/>
        <v>20</v>
      </c>
      <c r="G743" s="258">
        <f t="shared" si="30"/>
        <v>2000</v>
      </c>
      <c r="H743" s="259">
        <f t="shared" si="32"/>
        <v>40000</v>
      </c>
      <c r="J743" s="194"/>
    </row>
    <row r="744" spans="3:10">
      <c r="C744" s="260" t="s">
        <v>345</v>
      </c>
      <c r="D744" s="261" t="s">
        <v>346</v>
      </c>
      <c r="E744" s="261" t="s">
        <v>27</v>
      </c>
      <c r="F744" s="258">
        <f t="shared" si="31"/>
        <v>0</v>
      </c>
      <c r="G744" s="258" t="str">
        <f t="shared" si="30"/>
        <v>0</v>
      </c>
      <c r="H744" s="259">
        <f t="shared" si="32"/>
        <v>0</v>
      </c>
      <c r="J744" s="194"/>
    </row>
    <row r="745" spans="3:10">
      <c r="C745" s="260" t="s">
        <v>828</v>
      </c>
      <c r="D745" s="261" t="s">
        <v>347</v>
      </c>
      <c r="E745" s="261" t="s">
        <v>27</v>
      </c>
      <c r="F745" s="258">
        <f t="shared" si="31"/>
        <v>50</v>
      </c>
      <c r="G745" s="258">
        <f t="shared" si="30"/>
        <v>2500</v>
      </c>
      <c r="H745" s="259">
        <f t="shared" si="32"/>
        <v>125000</v>
      </c>
      <c r="J745" s="194"/>
    </row>
    <row r="746" spans="3:10">
      <c r="C746" s="260" t="s">
        <v>348</v>
      </c>
      <c r="D746" s="261" t="s">
        <v>349</v>
      </c>
      <c r="E746" s="261" t="s">
        <v>27</v>
      </c>
      <c r="F746" s="258">
        <f t="shared" si="31"/>
        <v>0</v>
      </c>
      <c r="G746" s="258" t="str">
        <f t="shared" si="30"/>
        <v>0</v>
      </c>
      <c r="H746" s="259">
        <f t="shared" si="32"/>
        <v>0</v>
      </c>
      <c r="J746" s="194"/>
    </row>
    <row r="747" spans="3:10">
      <c r="C747" s="260" t="s">
        <v>350</v>
      </c>
      <c r="D747" s="261" t="s">
        <v>351</v>
      </c>
      <c r="E747" s="261" t="s">
        <v>27</v>
      </c>
      <c r="F747" s="258">
        <f t="shared" si="31"/>
        <v>0</v>
      </c>
      <c r="G747" s="258" t="str">
        <f t="shared" si="30"/>
        <v>0</v>
      </c>
      <c r="H747" s="259">
        <f t="shared" si="32"/>
        <v>0</v>
      </c>
      <c r="J747" s="194"/>
    </row>
    <row r="748" spans="3:10">
      <c r="C748" s="260" t="s">
        <v>829</v>
      </c>
      <c r="D748" s="265" t="s">
        <v>314</v>
      </c>
      <c r="E748" s="261" t="s">
        <v>27</v>
      </c>
      <c r="F748" s="258">
        <f t="shared" si="31"/>
        <v>300</v>
      </c>
      <c r="G748" s="258">
        <f t="shared" si="30"/>
        <v>150</v>
      </c>
      <c r="H748" s="259">
        <f t="shared" si="32"/>
        <v>45000</v>
      </c>
      <c r="J748" s="194"/>
    </row>
    <row r="749" spans="3:10">
      <c r="C749" s="260" t="s">
        <v>929</v>
      </c>
      <c r="D749" s="261" t="s">
        <v>352</v>
      </c>
      <c r="E749" s="261" t="s">
        <v>27</v>
      </c>
      <c r="F749" s="258">
        <f t="shared" si="31"/>
        <v>50</v>
      </c>
      <c r="G749" s="258">
        <f t="shared" si="30"/>
        <v>2000</v>
      </c>
      <c r="H749" s="259">
        <f t="shared" si="32"/>
        <v>100000</v>
      </c>
      <c r="J749" s="194"/>
    </row>
    <row r="750" spans="3:10">
      <c r="C750" s="260" t="s">
        <v>902</v>
      </c>
      <c r="D750" s="261" t="s">
        <v>353</v>
      </c>
      <c r="E750" s="261" t="s">
        <v>27</v>
      </c>
      <c r="F750" s="258">
        <f t="shared" si="31"/>
        <v>50</v>
      </c>
      <c r="G750" s="258">
        <f t="shared" si="30"/>
        <v>2500</v>
      </c>
      <c r="H750" s="259">
        <f t="shared" si="32"/>
        <v>125000</v>
      </c>
      <c r="J750" s="194"/>
    </row>
    <row r="751" spans="3:10">
      <c r="C751" s="260" t="s">
        <v>880</v>
      </c>
      <c r="D751" s="261" t="s">
        <v>912</v>
      </c>
      <c r="E751" s="261" t="s">
        <v>27</v>
      </c>
      <c r="F751" s="258">
        <f t="shared" si="31"/>
        <v>0</v>
      </c>
      <c r="G751" s="258" t="str">
        <f t="shared" si="30"/>
        <v>0</v>
      </c>
      <c r="H751" s="259">
        <f t="shared" si="32"/>
        <v>0</v>
      </c>
      <c r="J751" s="194"/>
    </row>
    <row r="752" spans="3:10">
      <c r="C752" s="260" t="s">
        <v>909</v>
      </c>
      <c r="D752" s="261" t="s">
        <v>315</v>
      </c>
      <c r="E752" s="261" t="s">
        <v>27</v>
      </c>
      <c r="F752" s="258">
        <f t="shared" si="31"/>
        <v>100</v>
      </c>
      <c r="G752" s="258">
        <f t="shared" si="30"/>
        <v>3400</v>
      </c>
      <c r="H752" s="259">
        <f t="shared" si="32"/>
        <v>340000</v>
      </c>
      <c r="J752" s="194"/>
    </row>
    <row r="753" spans="3:10">
      <c r="C753" s="260" t="s">
        <v>808</v>
      </c>
      <c r="D753" s="261" t="s">
        <v>316</v>
      </c>
      <c r="E753" s="261" t="s">
        <v>27</v>
      </c>
      <c r="F753" s="258">
        <f t="shared" si="31"/>
        <v>0</v>
      </c>
      <c r="G753" s="258" t="str">
        <f t="shared" si="30"/>
        <v>0</v>
      </c>
      <c r="H753" s="259">
        <f t="shared" si="32"/>
        <v>0</v>
      </c>
      <c r="J753" s="194"/>
    </row>
    <row r="754" spans="3:10">
      <c r="C754" s="260" t="s">
        <v>317</v>
      </c>
      <c r="D754" s="261" t="s">
        <v>318</v>
      </c>
      <c r="E754" s="261" t="s">
        <v>27</v>
      </c>
      <c r="F754" s="258">
        <f t="shared" si="31"/>
        <v>0</v>
      </c>
      <c r="G754" s="258" t="str">
        <f t="shared" si="30"/>
        <v>0</v>
      </c>
      <c r="H754" s="259">
        <f t="shared" si="32"/>
        <v>0</v>
      </c>
      <c r="J754" s="194"/>
    </row>
    <row r="755" spans="3:10">
      <c r="C755" s="260" t="s">
        <v>319</v>
      </c>
      <c r="D755" s="261" t="s">
        <v>320</v>
      </c>
      <c r="E755" s="261" t="s">
        <v>27</v>
      </c>
      <c r="F755" s="258">
        <f t="shared" si="31"/>
        <v>0</v>
      </c>
      <c r="G755" s="258" t="str">
        <f t="shared" si="30"/>
        <v>0</v>
      </c>
      <c r="H755" s="259">
        <f t="shared" si="32"/>
        <v>0</v>
      </c>
      <c r="J755" s="194"/>
    </row>
    <row r="756" spans="3:10">
      <c r="C756" s="260" t="s">
        <v>321</v>
      </c>
      <c r="D756" s="261" t="s">
        <v>322</v>
      </c>
      <c r="E756" s="261" t="s">
        <v>27</v>
      </c>
      <c r="F756" s="258">
        <f t="shared" si="31"/>
        <v>0</v>
      </c>
      <c r="G756" s="258" t="str">
        <f t="shared" si="30"/>
        <v>0</v>
      </c>
      <c r="H756" s="259">
        <f t="shared" si="32"/>
        <v>0</v>
      </c>
      <c r="J756" s="194"/>
    </row>
    <row r="757" spans="3:10">
      <c r="C757" s="260" t="s">
        <v>323</v>
      </c>
      <c r="D757" s="261" t="s">
        <v>324</v>
      </c>
      <c r="E757" s="261" t="s">
        <v>27</v>
      </c>
      <c r="F757" s="258">
        <f t="shared" si="31"/>
        <v>0</v>
      </c>
      <c r="G757" s="258" t="str">
        <f t="shared" si="30"/>
        <v>0</v>
      </c>
      <c r="H757" s="259">
        <f t="shared" si="32"/>
        <v>0</v>
      </c>
      <c r="J757" s="194"/>
    </row>
    <row r="758" spans="3:10">
      <c r="C758" s="260" t="s">
        <v>325</v>
      </c>
      <c r="D758" s="261" t="s">
        <v>326</v>
      </c>
      <c r="E758" s="261" t="s">
        <v>27</v>
      </c>
      <c r="F758" s="258">
        <f t="shared" si="31"/>
        <v>0</v>
      </c>
      <c r="G758" s="258" t="str">
        <f t="shared" si="30"/>
        <v>0</v>
      </c>
      <c r="H758" s="259">
        <f t="shared" si="32"/>
        <v>0</v>
      </c>
      <c r="J758" s="194"/>
    </row>
    <row r="759" spans="3:10">
      <c r="C759" s="260" t="s">
        <v>354</v>
      </c>
      <c r="D759" s="261" t="s">
        <v>355</v>
      </c>
      <c r="E759" s="261" t="s">
        <v>27</v>
      </c>
      <c r="F759" s="258">
        <f t="shared" si="31"/>
        <v>0</v>
      </c>
      <c r="G759" s="258" t="str">
        <f t="shared" si="30"/>
        <v>0</v>
      </c>
      <c r="H759" s="259">
        <f t="shared" si="32"/>
        <v>0</v>
      </c>
      <c r="J759" s="194"/>
    </row>
    <row r="760" spans="3:10">
      <c r="C760" s="260" t="s">
        <v>966</v>
      </c>
      <c r="D760" s="261" t="s">
        <v>357</v>
      </c>
      <c r="E760" s="261" t="s">
        <v>27</v>
      </c>
      <c r="F760" s="258">
        <f t="shared" si="31"/>
        <v>100</v>
      </c>
      <c r="G760" s="258">
        <f t="shared" si="30"/>
        <v>1358.15</v>
      </c>
      <c r="H760" s="259">
        <f t="shared" si="32"/>
        <v>135815</v>
      </c>
      <c r="J760" s="194"/>
    </row>
    <row r="761" spans="3:10">
      <c r="C761" s="260" t="s">
        <v>844</v>
      </c>
      <c r="D761" s="265" t="s">
        <v>358</v>
      </c>
      <c r="E761" s="261" t="s">
        <v>27</v>
      </c>
      <c r="F761" s="258">
        <f t="shared" si="31"/>
        <v>0</v>
      </c>
      <c r="G761" s="258" t="str">
        <f t="shared" si="30"/>
        <v>0</v>
      </c>
      <c r="H761" s="259">
        <f t="shared" si="32"/>
        <v>0</v>
      </c>
      <c r="J761" s="194"/>
    </row>
    <row r="762" spans="3:10">
      <c r="C762" s="260" t="s">
        <v>809</v>
      </c>
      <c r="D762" s="265" t="s">
        <v>359</v>
      </c>
      <c r="E762" s="261" t="s">
        <v>27</v>
      </c>
      <c r="F762" s="258">
        <f t="shared" si="31"/>
        <v>150</v>
      </c>
      <c r="G762" s="258">
        <f t="shared" si="30"/>
        <v>200</v>
      </c>
      <c r="H762" s="259">
        <f t="shared" si="32"/>
        <v>30000</v>
      </c>
      <c r="J762" s="194"/>
    </row>
    <row r="763" spans="3:10">
      <c r="C763" s="260" t="s">
        <v>850</v>
      </c>
      <c r="D763" s="265" t="s">
        <v>360</v>
      </c>
      <c r="E763" s="261" t="s">
        <v>27</v>
      </c>
      <c r="F763" s="258">
        <f t="shared" si="31"/>
        <v>100</v>
      </c>
      <c r="G763" s="258">
        <f t="shared" si="30"/>
        <v>200</v>
      </c>
      <c r="H763" s="259">
        <f t="shared" si="32"/>
        <v>20000</v>
      </c>
      <c r="J763" s="194"/>
    </row>
    <row r="764" spans="3:10">
      <c r="C764" s="260" t="s">
        <v>361</v>
      </c>
      <c r="D764" s="261" t="s">
        <v>362</v>
      </c>
      <c r="E764" s="261" t="s">
        <v>27</v>
      </c>
      <c r="F764" s="258">
        <f t="shared" si="31"/>
        <v>0</v>
      </c>
      <c r="G764" s="258" t="str">
        <f t="shared" si="30"/>
        <v>0</v>
      </c>
      <c r="H764" s="259">
        <f t="shared" si="32"/>
        <v>0</v>
      </c>
      <c r="J764" s="194"/>
    </row>
    <row r="765" spans="3:10">
      <c r="C765" s="260" t="s">
        <v>202</v>
      </c>
      <c r="D765" s="261" t="s">
        <v>375</v>
      </c>
      <c r="E765" s="261" t="s">
        <v>27</v>
      </c>
      <c r="F765" s="258">
        <f t="shared" si="31"/>
        <v>0</v>
      </c>
      <c r="G765" s="258" t="str">
        <f t="shared" si="30"/>
        <v>0</v>
      </c>
      <c r="H765" s="259">
        <f t="shared" si="32"/>
        <v>0</v>
      </c>
      <c r="J765" s="194"/>
    </row>
    <row r="766" spans="3:10">
      <c r="C766" s="260" t="s">
        <v>203</v>
      </c>
      <c r="D766" s="265" t="s">
        <v>311</v>
      </c>
      <c r="E766" s="261" t="s">
        <v>27</v>
      </c>
      <c r="F766" s="258">
        <f t="shared" si="31"/>
        <v>0</v>
      </c>
      <c r="G766" s="258" t="str">
        <f t="shared" si="30"/>
        <v>0</v>
      </c>
      <c r="H766" s="259">
        <f t="shared" si="32"/>
        <v>0</v>
      </c>
      <c r="J766" s="194"/>
    </row>
    <row r="767" spans="3:10">
      <c r="C767" s="260" t="s">
        <v>981</v>
      </c>
      <c r="D767" s="265" t="s">
        <v>990</v>
      </c>
      <c r="E767" s="261" t="s">
        <v>27</v>
      </c>
      <c r="F767" s="258">
        <f t="shared" si="31"/>
        <v>0</v>
      </c>
      <c r="G767" s="258" t="str">
        <f t="shared" si="30"/>
        <v>0</v>
      </c>
      <c r="H767" s="259">
        <f t="shared" si="32"/>
        <v>0</v>
      </c>
      <c r="J767" s="194"/>
    </row>
    <row r="768" spans="3:10">
      <c r="C768" s="260" t="s">
        <v>930</v>
      </c>
      <c r="D768" s="261" t="s">
        <v>626</v>
      </c>
      <c r="E768" s="261" t="s">
        <v>27</v>
      </c>
      <c r="F768" s="258">
        <f t="shared" si="31"/>
        <v>150</v>
      </c>
      <c r="G768" s="258">
        <f t="shared" si="30"/>
        <v>416.06</v>
      </c>
      <c r="H768" s="259">
        <f t="shared" si="32"/>
        <v>62409</v>
      </c>
      <c r="J768" s="194"/>
    </row>
    <row r="769" spans="3:10">
      <c r="C769" s="260" t="s">
        <v>931</v>
      </c>
      <c r="D769" s="261" t="s">
        <v>614</v>
      </c>
      <c r="E769" s="261" t="s">
        <v>27</v>
      </c>
      <c r="F769" s="258">
        <f t="shared" si="31"/>
        <v>200</v>
      </c>
      <c r="G769" s="258">
        <f t="shared" si="30"/>
        <v>390</v>
      </c>
      <c r="H769" s="259">
        <f t="shared" si="32"/>
        <v>78000</v>
      </c>
      <c r="J769" s="194"/>
    </row>
    <row r="770" spans="3:10">
      <c r="C770" s="260" t="s">
        <v>204</v>
      </c>
      <c r="D770" s="261" t="s">
        <v>701</v>
      </c>
      <c r="E770" s="261" t="s">
        <v>27</v>
      </c>
      <c r="F770" s="258">
        <f t="shared" si="31"/>
        <v>0</v>
      </c>
      <c r="G770" s="258" t="str">
        <f t="shared" si="30"/>
        <v>0</v>
      </c>
      <c r="H770" s="259">
        <f t="shared" si="32"/>
        <v>0</v>
      </c>
      <c r="J770" s="194"/>
    </row>
    <row r="771" spans="3:10">
      <c r="C771" s="260" t="s">
        <v>205</v>
      </c>
      <c r="D771" s="261" t="s">
        <v>702</v>
      </c>
      <c r="E771" s="261" t="s">
        <v>27</v>
      </c>
      <c r="F771" s="258">
        <f t="shared" si="31"/>
        <v>0</v>
      </c>
      <c r="G771" s="258" t="str">
        <f t="shared" si="30"/>
        <v>0</v>
      </c>
      <c r="H771" s="259">
        <f t="shared" si="32"/>
        <v>0</v>
      </c>
      <c r="J771" s="194"/>
    </row>
    <row r="772" spans="3:10">
      <c r="C772" s="260" t="s">
        <v>920</v>
      </c>
      <c r="D772" s="261" t="s">
        <v>703</v>
      </c>
      <c r="E772" s="261" t="s">
        <v>27</v>
      </c>
      <c r="F772" s="258">
        <f t="shared" si="31"/>
        <v>50</v>
      </c>
      <c r="G772" s="258">
        <f t="shared" si="30"/>
        <v>390</v>
      </c>
      <c r="H772" s="259">
        <f t="shared" si="32"/>
        <v>19500</v>
      </c>
      <c r="J772" s="194"/>
    </row>
    <row r="773" spans="3:10">
      <c r="C773" s="260" t="s">
        <v>921</v>
      </c>
      <c r="D773" s="265" t="s">
        <v>615</v>
      </c>
      <c r="E773" s="261" t="s">
        <v>27</v>
      </c>
      <c r="F773" s="258">
        <f t="shared" ref="F773:F836" si="33">SUMIF($C$6:$C$514,C773,$F$6:$F$514)</f>
        <v>300</v>
      </c>
      <c r="G773" s="258">
        <f t="shared" si="30"/>
        <v>390</v>
      </c>
      <c r="H773" s="259">
        <f t="shared" ref="H773:H836" si="34">SUMIF($C$6:$C$514,C773,$H$6:$H$514)</f>
        <v>117000</v>
      </c>
      <c r="J773" s="194"/>
    </row>
    <row r="774" spans="3:10">
      <c r="C774" s="260" t="s">
        <v>936</v>
      </c>
      <c r="D774" s="261" t="s">
        <v>704</v>
      </c>
      <c r="E774" s="261" t="s">
        <v>27</v>
      </c>
      <c r="F774" s="258">
        <f t="shared" si="33"/>
        <v>100</v>
      </c>
      <c r="G774" s="258">
        <f t="shared" si="30"/>
        <v>390</v>
      </c>
      <c r="H774" s="259">
        <f t="shared" si="34"/>
        <v>39000</v>
      </c>
      <c r="J774" s="194"/>
    </row>
    <row r="775" spans="3:10">
      <c r="C775" s="260" t="s">
        <v>941</v>
      </c>
      <c r="D775" s="261" t="s">
        <v>705</v>
      </c>
      <c r="E775" s="261" t="s">
        <v>27</v>
      </c>
      <c r="F775" s="258">
        <f t="shared" si="33"/>
        <v>100</v>
      </c>
      <c r="G775" s="258">
        <f t="shared" si="30"/>
        <v>390</v>
      </c>
      <c r="H775" s="259">
        <f t="shared" si="34"/>
        <v>39000</v>
      </c>
      <c r="J775" s="194"/>
    </row>
    <row r="776" spans="3:10">
      <c r="C776" s="260" t="s">
        <v>706</v>
      </c>
      <c r="D776" s="261" t="s">
        <v>707</v>
      </c>
      <c r="E776" s="261" t="s">
        <v>27</v>
      </c>
      <c r="F776" s="258">
        <f t="shared" si="33"/>
        <v>0</v>
      </c>
      <c r="G776" s="258" t="str">
        <f t="shared" si="30"/>
        <v>0</v>
      </c>
      <c r="H776" s="259">
        <f t="shared" si="34"/>
        <v>0</v>
      </c>
      <c r="J776" s="194"/>
    </row>
    <row r="777" spans="3:10">
      <c r="C777" s="260" t="s">
        <v>940</v>
      </c>
      <c r="D777" s="261" t="s">
        <v>708</v>
      </c>
      <c r="E777" s="261" t="s">
        <v>27</v>
      </c>
      <c r="F777" s="258">
        <f t="shared" si="33"/>
        <v>0</v>
      </c>
      <c r="G777" s="258" t="str">
        <f t="shared" si="30"/>
        <v>0</v>
      </c>
      <c r="H777" s="259">
        <f t="shared" si="34"/>
        <v>0</v>
      </c>
      <c r="J777" s="194"/>
    </row>
    <row r="778" spans="3:10">
      <c r="C778" s="260" t="s">
        <v>649</v>
      </c>
      <c r="D778" s="261" t="s">
        <v>709</v>
      </c>
      <c r="E778" s="261" t="s">
        <v>27</v>
      </c>
      <c r="F778" s="258">
        <f t="shared" si="33"/>
        <v>100</v>
      </c>
      <c r="G778" s="258">
        <f t="shared" ref="G778:G850" si="35">IF(F778,H778/F778,"0")</f>
        <v>388.9</v>
      </c>
      <c r="H778" s="259">
        <f t="shared" si="34"/>
        <v>38890</v>
      </c>
      <c r="J778" s="194"/>
    </row>
    <row r="779" spans="3:10">
      <c r="C779" s="260" t="s">
        <v>309</v>
      </c>
      <c r="D779" s="261" t="s">
        <v>310</v>
      </c>
      <c r="E779" s="261" t="s">
        <v>27</v>
      </c>
      <c r="F779" s="258">
        <f t="shared" si="33"/>
        <v>0</v>
      </c>
      <c r="G779" s="258" t="str">
        <f t="shared" si="35"/>
        <v>0</v>
      </c>
      <c r="H779" s="259">
        <f t="shared" si="34"/>
        <v>0</v>
      </c>
      <c r="J779" s="194"/>
    </row>
    <row r="780" spans="3:10">
      <c r="C780" s="260" t="s">
        <v>853</v>
      </c>
      <c r="D780" s="265" t="s">
        <v>374</v>
      </c>
      <c r="E780" s="261" t="s">
        <v>27</v>
      </c>
      <c r="F780" s="258">
        <f t="shared" si="33"/>
        <v>250</v>
      </c>
      <c r="G780" s="258">
        <f t="shared" si="35"/>
        <v>659.98</v>
      </c>
      <c r="H780" s="259">
        <f t="shared" si="34"/>
        <v>164995</v>
      </c>
      <c r="J780" s="194"/>
    </row>
    <row r="781" spans="3:10">
      <c r="C781" s="260" t="s">
        <v>376</v>
      </c>
      <c r="D781" s="261" t="s">
        <v>377</v>
      </c>
      <c r="E781" s="261" t="s">
        <v>27</v>
      </c>
      <c r="F781" s="258">
        <f t="shared" si="33"/>
        <v>0</v>
      </c>
      <c r="G781" s="258" t="str">
        <f t="shared" si="35"/>
        <v>0</v>
      </c>
      <c r="H781" s="259">
        <f t="shared" si="34"/>
        <v>0</v>
      </c>
      <c r="J781" s="194"/>
    </row>
    <row r="782" spans="3:10">
      <c r="C782" s="260" t="s">
        <v>571</v>
      </c>
      <c r="D782" s="261" t="s">
        <v>572</v>
      </c>
      <c r="E782" s="261" t="s">
        <v>27</v>
      </c>
      <c r="F782" s="258">
        <f t="shared" si="33"/>
        <v>0</v>
      </c>
      <c r="G782" s="258" t="str">
        <f t="shared" si="35"/>
        <v>0</v>
      </c>
      <c r="H782" s="259">
        <f t="shared" si="34"/>
        <v>0</v>
      </c>
      <c r="J782" s="194"/>
    </row>
    <row r="783" spans="3:10">
      <c r="C783" s="260"/>
      <c r="D783" s="261" t="s">
        <v>474</v>
      </c>
      <c r="E783" s="261"/>
      <c r="F783" s="258">
        <f t="shared" si="33"/>
        <v>0</v>
      </c>
      <c r="G783" s="258" t="str">
        <f t="shared" si="35"/>
        <v>0</v>
      </c>
      <c r="H783" s="259">
        <f t="shared" si="34"/>
        <v>0</v>
      </c>
      <c r="J783" s="194"/>
    </row>
    <row r="784" spans="3:10">
      <c r="C784" s="260"/>
      <c r="D784" s="261" t="s">
        <v>730</v>
      </c>
      <c r="E784" s="261"/>
      <c r="F784" s="258">
        <f t="shared" si="33"/>
        <v>0</v>
      </c>
      <c r="G784" s="258" t="str">
        <f t="shared" si="35"/>
        <v>0</v>
      </c>
      <c r="H784" s="259">
        <f t="shared" si="34"/>
        <v>0</v>
      </c>
      <c r="J784" s="194"/>
    </row>
    <row r="785" spans="3:10">
      <c r="C785" s="260" t="s">
        <v>307</v>
      </c>
      <c r="D785" s="261" t="s">
        <v>308</v>
      </c>
      <c r="E785" s="261" t="s">
        <v>27</v>
      </c>
      <c r="F785" s="258">
        <f t="shared" si="33"/>
        <v>0</v>
      </c>
      <c r="G785" s="258" t="str">
        <f t="shared" si="35"/>
        <v>0</v>
      </c>
      <c r="H785" s="259">
        <f t="shared" si="34"/>
        <v>0</v>
      </c>
      <c r="J785" s="194"/>
    </row>
    <row r="786" spans="3:10">
      <c r="C786" s="260" t="s">
        <v>659</v>
      </c>
      <c r="D786" s="261" t="s">
        <v>660</v>
      </c>
      <c r="E786" s="261" t="s">
        <v>27</v>
      </c>
      <c r="F786" s="258">
        <f t="shared" si="33"/>
        <v>0</v>
      </c>
      <c r="G786" s="258" t="str">
        <f t="shared" si="35"/>
        <v>0</v>
      </c>
      <c r="H786" s="259">
        <f t="shared" si="34"/>
        <v>0</v>
      </c>
      <c r="J786" s="194"/>
    </row>
    <row r="787" spans="3:10">
      <c r="C787" s="260" t="s">
        <v>296</v>
      </c>
      <c r="D787" s="261" t="s">
        <v>297</v>
      </c>
      <c r="E787" s="261" t="s">
        <v>298</v>
      </c>
      <c r="F787" s="258">
        <f t="shared" si="33"/>
        <v>0</v>
      </c>
      <c r="G787" s="258" t="str">
        <f t="shared" si="35"/>
        <v>0</v>
      </c>
      <c r="H787" s="259">
        <f t="shared" si="34"/>
        <v>0</v>
      </c>
      <c r="J787" s="194"/>
    </row>
    <row r="788" spans="3:10">
      <c r="C788" s="260" t="s">
        <v>684</v>
      </c>
      <c r="D788" s="261" t="s">
        <v>685</v>
      </c>
      <c r="E788" s="261" t="s">
        <v>298</v>
      </c>
      <c r="F788" s="258">
        <f t="shared" si="33"/>
        <v>0</v>
      </c>
      <c r="G788" s="258" t="str">
        <f t="shared" si="35"/>
        <v>0</v>
      </c>
      <c r="H788" s="259">
        <f t="shared" si="34"/>
        <v>0</v>
      </c>
      <c r="J788" s="194"/>
    </row>
    <row r="789" spans="3:10">
      <c r="C789" s="260" t="s">
        <v>884</v>
      </c>
      <c r="D789" s="261" t="s">
        <v>299</v>
      </c>
      <c r="E789" s="261" t="s">
        <v>8</v>
      </c>
      <c r="F789" s="258">
        <f t="shared" si="33"/>
        <v>0</v>
      </c>
      <c r="G789" s="258" t="str">
        <f t="shared" si="35"/>
        <v>0</v>
      </c>
      <c r="H789" s="259">
        <f t="shared" si="34"/>
        <v>0</v>
      </c>
      <c r="J789" s="194"/>
    </row>
    <row r="790" spans="3:10">
      <c r="C790" s="260"/>
      <c r="D790" s="261" t="s">
        <v>474</v>
      </c>
      <c r="E790" s="261"/>
      <c r="F790" s="258">
        <f t="shared" si="33"/>
        <v>0</v>
      </c>
      <c r="G790" s="258" t="str">
        <f t="shared" si="35"/>
        <v>0</v>
      </c>
      <c r="H790" s="259">
        <f t="shared" si="34"/>
        <v>0</v>
      </c>
      <c r="J790" s="194"/>
    </row>
    <row r="791" spans="3:10">
      <c r="C791" s="260"/>
      <c r="D791" s="261" t="s">
        <v>729</v>
      </c>
      <c r="E791" s="261"/>
      <c r="F791" s="258">
        <f t="shared" si="33"/>
        <v>0</v>
      </c>
      <c r="G791" s="258" t="str">
        <f t="shared" si="35"/>
        <v>0</v>
      </c>
      <c r="H791" s="259">
        <f t="shared" si="34"/>
        <v>0</v>
      </c>
      <c r="J791" s="194"/>
    </row>
    <row r="792" spans="3:10">
      <c r="C792" s="260" t="s">
        <v>650</v>
      </c>
      <c r="D792" s="261" t="s">
        <v>627</v>
      </c>
      <c r="E792" s="261" t="s">
        <v>27</v>
      </c>
      <c r="F792" s="258">
        <f t="shared" si="33"/>
        <v>5</v>
      </c>
      <c r="G792" s="258">
        <f t="shared" si="35"/>
        <v>5500</v>
      </c>
      <c r="H792" s="259">
        <f t="shared" si="34"/>
        <v>27500</v>
      </c>
      <c r="J792" s="194"/>
    </row>
    <row r="793" spans="3:10">
      <c r="C793" s="260" t="s">
        <v>710</v>
      </c>
      <c r="D793" s="261" t="s">
        <v>712</v>
      </c>
      <c r="E793" s="261" t="s">
        <v>27</v>
      </c>
      <c r="F793" s="258">
        <f t="shared" si="33"/>
        <v>15</v>
      </c>
      <c r="G793" s="258">
        <f t="shared" si="35"/>
        <v>3525.1666666666665</v>
      </c>
      <c r="H793" s="259">
        <f t="shared" si="34"/>
        <v>52877.5</v>
      </c>
      <c r="J793" s="194"/>
    </row>
    <row r="794" spans="3:10">
      <c r="C794" s="260" t="s">
        <v>711</v>
      </c>
      <c r="D794" s="261" t="s">
        <v>713</v>
      </c>
      <c r="E794" s="261" t="s">
        <v>463</v>
      </c>
      <c r="F794" s="258">
        <f t="shared" si="33"/>
        <v>0</v>
      </c>
      <c r="G794" s="258" t="str">
        <f t="shared" si="35"/>
        <v>0</v>
      </c>
      <c r="H794" s="259">
        <f t="shared" si="34"/>
        <v>0</v>
      </c>
      <c r="J794" s="194"/>
    </row>
    <row r="795" spans="3:10">
      <c r="C795" s="260" t="s">
        <v>664</v>
      </c>
      <c r="D795" s="261" t="s">
        <v>665</v>
      </c>
      <c r="E795" s="261" t="s">
        <v>463</v>
      </c>
      <c r="F795" s="258">
        <f t="shared" si="33"/>
        <v>0</v>
      </c>
      <c r="G795" s="258" t="str">
        <f t="shared" si="35"/>
        <v>0</v>
      </c>
      <c r="H795" s="259">
        <f t="shared" si="34"/>
        <v>0</v>
      </c>
      <c r="J795" s="194"/>
    </row>
    <row r="796" spans="3:10">
      <c r="C796" s="260" t="s">
        <v>714</v>
      </c>
      <c r="D796" s="261" t="s">
        <v>716</v>
      </c>
      <c r="E796" s="261" t="s">
        <v>99</v>
      </c>
      <c r="F796" s="258">
        <f t="shared" si="33"/>
        <v>10</v>
      </c>
      <c r="G796" s="258">
        <f t="shared" si="35"/>
        <v>3000</v>
      </c>
      <c r="H796" s="259">
        <f t="shared" si="34"/>
        <v>30000</v>
      </c>
      <c r="J796" s="194"/>
    </row>
    <row r="797" spans="3:10">
      <c r="C797" s="260" t="s">
        <v>715</v>
      </c>
      <c r="D797" s="261" t="s">
        <v>717</v>
      </c>
      <c r="E797" s="261" t="s">
        <v>99</v>
      </c>
      <c r="F797" s="258">
        <f t="shared" si="33"/>
        <v>10</v>
      </c>
      <c r="G797" s="258">
        <f t="shared" si="35"/>
        <v>6000</v>
      </c>
      <c r="H797" s="259">
        <f t="shared" si="34"/>
        <v>60000</v>
      </c>
      <c r="J797" s="194"/>
    </row>
    <row r="798" spans="3:10">
      <c r="C798" s="260" t="s">
        <v>651</v>
      </c>
      <c r="D798" s="261" t="s">
        <v>628</v>
      </c>
      <c r="E798" s="261" t="s">
        <v>99</v>
      </c>
      <c r="F798" s="258">
        <f t="shared" si="33"/>
        <v>35</v>
      </c>
      <c r="G798" s="258">
        <f t="shared" si="35"/>
        <v>6237.2185714285724</v>
      </c>
      <c r="H798" s="259">
        <f t="shared" si="34"/>
        <v>218302.65000000002</v>
      </c>
      <c r="J798" s="194"/>
    </row>
    <row r="799" spans="3:10">
      <c r="C799" s="260" t="s">
        <v>636</v>
      </c>
      <c r="D799" s="265" t="s">
        <v>616</v>
      </c>
      <c r="E799" s="261" t="s">
        <v>617</v>
      </c>
      <c r="F799" s="258">
        <f t="shared" si="33"/>
        <v>15</v>
      </c>
      <c r="G799" s="258">
        <f t="shared" si="35"/>
        <v>4000</v>
      </c>
      <c r="H799" s="259">
        <f t="shared" si="34"/>
        <v>60000</v>
      </c>
      <c r="J799" s="194"/>
    </row>
    <row r="800" spans="3:10">
      <c r="C800" s="260" t="s">
        <v>652</v>
      </c>
      <c r="D800" s="265" t="s">
        <v>630</v>
      </c>
      <c r="E800" s="261" t="s">
        <v>27</v>
      </c>
      <c r="F800" s="258">
        <f t="shared" si="33"/>
        <v>50</v>
      </c>
      <c r="G800" s="258">
        <f t="shared" si="35"/>
        <v>5702.1</v>
      </c>
      <c r="H800" s="259">
        <f t="shared" si="34"/>
        <v>285105</v>
      </c>
      <c r="J800" s="194"/>
    </row>
    <row r="801" spans="3:10">
      <c r="C801" s="260" t="s">
        <v>718</v>
      </c>
      <c r="D801" s="265" t="s">
        <v>720</v>
      </c>
      <c r="E801" s="261" t="s">
        <v>76</v>
      </c>
      <c r="F801" s="258">
        <f t="shared" si="33"/>
        <v>0</v>
      </c>
      <c r="G801" s="258" t="str">
        <f t="shared" si="35"/>
        <v>0</v>
      </c>
      <c r="H801" s="259">
        <f t="shared" si="34"/>
        <v>0</v>
      </c>
      <c r="J801" s="194"/>
    </row>
    <row r="802" spans="3:10">
      <c r="C802" s="260" t="s">
        <v>719</v>
      </c>
      <c r="D802" s="265" t="s">
        <v>721</v>
      </c>
      <c r="E802" s="261" t="s">
        <v>76</v>
      </c>
      <c r="F802" s="258">
        <f t="shared" si="33"/>
        <v>0</v>
      </c>
      <c r="G802" s="258" t="str">
        <f t="shared" si="35"/>
        <v>0</v>
      </c>
      <c r="H802" s="259">
        <f t="shared" si="34"/>
        <v>0</v>
      </c>
      <c r="J802" s="194"/>
    </row>
    <row r="803" spans="3:10">
      <c r="C803" s="260" t="s">
        <v>637</v>
      </c>
      <c r="D803" s="265" t="s">
        <v>618</v>
      </c>
      <c r="E803" s="261" t="s">
        <v>27</v>
      </c>
      <c r="F803" s="258">
        <f t="shared" si="33"/>
        <v>60</v>
      </c>
      <c r="G803" s="258">
        <f t="shared" si="35"/>
        <v>26571.43</v>
      </c>
      <c r="H803" s="259">
        <f t="shared" si="34"/>
        <v>1594285.8</v>
      </c>
      <c r="J803" s="194"/>
    </row>
    <row r="804" spans="3:10">
      <c r="C804" s="260" t="s">
        <v>942</v>
      </c>
      <c r="D804" s="265" t="s">
        <v>949</v>
      </c>
      <c r="E804" s="261" t="s">
        <v>955</v>
      </c>
      <c r="F804" s="258">
        <f t="shared" si="33"/>
        <v>0</v>
      </c>
      <c r="G804" s="258" t="str">
        <f t="shared" si="35"/>
        <v>0</v>
      </c>
      <c r="H804" s="259">
        <f t="shared" si="34"/>
        <v>0</v>
      </c>
      <c r="J804" s="194"/>
    </row>
    <row r="805" spans="3:10">
      <c r="C805" s="260" t="s">
        <v>943</v>
      </c>
      <c r="D805" s="265" t="s">
        <v>950</v>
      </c>
      <c r="E805" s="261" t="s">
        <v>955</v>
      </c>
      <c r="F805" s="258">
        <f t="shared" si="33"/>
        <v>0</v>
      </c>
      <c r="G805" s="258" t="str">
        <f t="shared" si="35"/>
        <v>0</v>
      </c>
      <c r="H805" s="259">
        <f t="shared" si="34"/>
        <v>0</v>
      </c>
      <c r="J805" s="194"/>
    </row>
    <row r="806" spans="3:10">
      <c r="C806" s="260" t="s">
        <v>944</v>
      </c>
      <c r="D806" s="265" t="s">
        <v>951</v>
      </c>
      <c r="E806" s="261" t="s">
        <v>955</v>
      </c>
      <c r="F806" s="258">
        <f t="shared" si="33"/>
        <v>0</v>
      </c>
      <c r="G806" s="258" t="str">
        <f t="shared" si="35"/>
        <v>0</v>
      </c>
      <c r="H806" s="259">
        <f t="shared" si="34"/>
        <v>0</v>
      </c>
      <c r="J806" s="194"/>
    </row>
    <row r="807" spans="3:10">
      <c r="C807" s="260" t="s">
        <v>945</v>
      </c>
      <c r="D807" s="265" t="s">
        <v>952</v>
      </c>
      <c r="E807" s="261" t="s">
        <v>955</v>
      </c>
      <c r="F807" s="258">
        <f t="shared" si="33"/>
        <v>0</v>
      </c>
      <c r="G807" s="258" t="str">
        <f t="shared" si="35"/>
        <v>0</v>
      </c>
      <c r="H807" s="259">
        <f t="shared" si="34"/>
        <v>0</v>
      </c>
      <c r="J807" s="194"/>
    </row>
    <row r="808" spans="3:10">
      <c r="C808" s="260" t="s">
        <v>946</v>
      </c>
      <c r="D808" s="265" t="s">
        <v>953</v>
      </c>
      <c r="E808" s="261" t="s">
        <v>955</v>
      </c>
      <c r="F808" s="258">
        <f t="shared" si="33"/>
        <v>0</v>
      </c>
      <c r="G808" s="258" t="str">
        <f t="shared" si="35"/>
        <v>0</v>
      </c>
      <c r="H808" s="259">
        <f t="shared" si="34"/>
        <v>0</v>
      </c>
      <c r="J808" s="194"/>
    </row>
    <row r="809" spans="3:10">
      <c r="C809" s="260" t="s">
        <v>947</v>
      </c>
      <c r="D809" s="265" t="s">
        <v>954</v>
      </c>
      <c r="E809" s="261" t="s">
        <v>955</v>
      </c>
      <c r="F809" s="258">
        <f t="shared" si="33"/>
        <v>0</v>
      </c>
      <c r="G809" s="258" t="str">
        <f t="shared" si="35"/>
        <v>0</v>
      </c>
      <c r="H809" s="259">
        <f t="shared" si="34"/>
        <v>0</v>
      </c>
      <c r="J809" s="194"/>
    </row>
    <row r="810" spans="3:10">
      <c r="C810" s="335">
        <v>60101001</v>
      </c>
      <c r="D810" s="261" t="s">
        <v>722</v>
      </c>
      <c r="E810" s="261" t="s">
        <v>76</v>
      </c>
      <c r="F810" s="258">
        <f t="shared" si="33"/>
        <v>0</v>
      </c>
      <c r="G810" s="258" t="str">
        <f t="shared" si="35"/>
        <v>0</v>
      </c>
      <c r="H810" s="259">
        <f t="shared" si="34"/>
        <v>0</v>
      </c>
      <c r="J810" s="194"/>
    </row>
    <row r="811" spans="3:10">
      <c r="C811" s="335">
        <v>1274</v>
      </c>
      <c r="D811" s="265" t="s">
        <v>608</v>
      </c>
      <c r="E811" s="261" t="s">
        <v>48</v>
      </c>
      <c r="F811" s="258">
        <f t="shared" si="33"/>
        <v>0</v>
      </c>
      <c r="G811" s="258" t="str">
        <f t="shared" si="35"/>
        <v>0</v>
      </c>
      <c r="H811" s="259">
        <f t="shared" si="34"/>
        <v>0</v>
      </c>
      <c r="J811" s="194"/>
    </row>
    <row r="812" spans="3:10">
      <c r="C812" s="335">
        <v>1538</v>
      </c>
      <c r="D812" s="261" t="s">
        <v>830</v>
      </c>
      <c r="E812" s="261" t="s">
        <v>48</v>
      </c>
      <c r="F812" s="258">
        <f t="shared" si="33"/>
        <v>0</v>
      </c>
      <c r="G812" s="258" t="str">
        <f t="shared" si="35"/>
        <v>0</v>
      </c>
      <c r="H812" s="259">
        <f t="shared" si="34"/>
        <v>0</v>
      </c>
      <c r="J812" s="194"/>
    </row>
    <row r="813" spans="3:10">
      <c r="C813" s="335">
        <v>1689</v>
      </c>
      <c r="D813" s="265" t="s">
        <v>680</v>
      </c>
      <c r="E813" s="261" t="s">
        <v>48</v>
      </c>
      <c r="F813" s="258">
        <f t="shared" si="33"/>
        <v>0</v>
      </c>
      <c r="G813" s="258" t="str">
        <f t="shared" si="35"/>
        <v>0</v>
      </c>
      <c r="H813" s="259">
        <f t="shared" si="34"/>
        <v>0</v>
      </c>
      <c r="J813" s="194"/>
    </row>
    <row r="814" spans="3:10">
      <c r="C814" s="335">
        <v>1757</v>
      </c>
      <c r="D814" s="265" t="s">
        <v>609</v>
      </c>
      <c r="E814" s="261" t="s">
        <v>75</v>
      </c>
      <c r="F814" s="258">
        <f t="shared" si="33"/>
        <v>0</v>
      </c>
      <c r="G814" s="258" t="str">
        <f t="shared" si="35"/>
        <v>0</v>
      </c>
      <c r="H814" s="259">
        <f t="shared" si="34"/>
        <v>0</v>
      </c>
      <c r="J814" s="194"/>
    </row>
    <row r="815" spans="3:10">
      <c r="C815" s="335">
        <v>2145</v>
      </c>
      <c r="D815" s="265" t="s">
        <v>610</v>
      </c>
      <c r="E815" s="261" t="s">
        <v>48</v>
      </c>
      <c r="F815" s="258">
        <f t="shared" si="33"/>
        <v>0</v>
      </c>
      <c r="G815" s="258" t="str">
        <f t="shared" si="35"/>
        <v>0</v>
      </c>
      <c r="H815" s="259">
        <f t="shared" si="34"/>
        <v>0</v>
      </c>
      <c r="J815" s="194"/>
    </row>
    <row r="816" spans="3:10">
      <c r="C816" s="335">
        <v>2373</v>
      </c>
      <c r="D816" s="265" t="s">
        <v>749</v>
      </c>
      <c r="E816" s="261" t="s">
        <v>75</v>
      </c>
      <c r="F816" s="258">
        <f t="shared" si="33"/>
        <v>0</v>
      </c>
      <c r="G816" s="258" t="str">
        <f t="shared" si="35"/>
        <v>0</v>
      </c>
      <c r="H816" s="259">
        <f t="shared" si="34"/>
        <v>0</v>
      </c>
      <c r="J816" s="194"/>
    </row>
    <row r="817" spans="3:10">
      <c r="C817" s="335">
        <v>2582</v>
      </c>
      <c r="D817" s="265" t="s">
        <v>907</v>
      </c>
      <c r="E817" s="261" t="s">
        <v>75</v>
      </c>
      <c r="F817" s="258">
        <f t="shared" si="33"/>
        <v>0</v>
      </c>
      <c r="G817" s="258" t="str">
        <f t="shared" si="35"/>
        <v>0</v>
      </c>
      <c r="H817" s="259">
        <f t="shared" si="34"/>
        <v>0</v>
      </c>
      <c r="J817" s="194"/>
    </row>
    <row r="818" spans="3:10">
      <c r="C818" s="335">
        <v>2583</v>
      </c>
      <c r="D818" s="265" t="s">
        <v>908</v>
      </c>
      <c r="E818" s="261" t="s">
        <v>75</v>
      </c>
      <c r="F818" s="258">
        <f t="shared" si="33"/>
        <v>0</v>
      </c>
      <c r="G818" s="258" t="str">
        <f t="shared" si="35"/>
        <v>0</v>
      </c>
      <c r="H818" s="259">
        <f t="shared" si="34"/>
        <v>0</v>
      </c>
      <c r="J818" s="194"/>
    </row>
    <row r="819" spans="3:10">
      <c r="C819" s="335">
        <v>7415</v>
      </c>
      <c r="D819" s="265" t="s">
        <v>611</v>
      </c>
      <c r="E819" s="261" t="s">
        <v>75</v>
      </c>
      <c r="F819" s="258">
        <f t="shared" si="33"/>
        <v>0</v>
      </c>
      <c r="G819" s="258" t="str">
        <f t="shared" si="35"/>
        <v>0</v>
      </c>
      <c r="H819" s="259">
        <f t="shared" si="34"/>
        <v>0</v>
      </c>
      <c r="J819" s="194"/>
    </row>
    <row r="820" spans="3:10">
      <c r="C820" s="335">
        <v>7615</v>
      </c>
      <c r="D820" s="265" t="s">
        <v>612</v>
      </c>
      <c r="E820" s="261" t="s">
        <v>75</v>
      </c>
      <c r="F820" s="258">
        <f t="shared" si="33"/>
        <v>0</v>
      </c>
      <c r="G820" s="258" t="str">
        <f t="shared" si="35"/>
        <v>0</v>
      </c>
      <c r="H820" s="259">
        <f t="shared" si="34"/>
        <v>0</v>
      </c>
      <c r="J820" s="194"/>
    </row>
    <row r="821" spans="3:10">
      <c r="C821" s="260" t="s">
        <v>682</v>
      </c>
      <c r="D821" s="265" t="s">
        <v>629</v>
      </c>
      <c r="E821" s="261" t="s">
        <v>99</v>
      </c>
      <c r="F821" s="258">
        <f t="shared" si="33"/>
        <v>0</v>
      </c>
      <c r="G821" s="258" t="str">
        <f t="shared" si="35"/>
        <v>0</v>
      </c>
      <c r="H821" s="259">
        <f t="shared" si="34"/>
        <v>0</v>
      </c>
      <c r="J821" s="194"/>
    </row>
    <row r="822" spans="3:10">
      <c r="C822" s="149" t="s">
        <v>683</v>
      </c>
      <c r="D822" s="265" t="s">
        <v>681</v>
      </c>
      <c r="E822" s="265" t="s">
        <v>99</v>
      </c>
      <c r="F822" s="258">
        <f t="shared" si="33"/>
        <v>0</v>
      </c>
      <c r="G822" s="258" t="str">
        <f t="shared" si="35"/>
        <v>0</v>
      </c>
      <c r="H822" s="259">
        <f t="shared" si="34"/>
        <v>0</v>
      </c>
      <c r="J822" s="194"/>
    </row>
    <row r="823" spans="3:10">
      <c r="C823" s="149" t="s">
        <v>816</v>
      </c>
      <c r="D823" s="265" t="s">
        <v>631</v>
      </c>
      <c r="E823" s="265" t="s">
        <v>4</v>
      </c>
      <c r="F823" s="258">
        <f t="shared" si="33"/>
        <v>0</v>
      </c>
      <c r="G823" s="258" t="str">
        <f t="shared" si="35"/>
        <v>0</v>
      </c>
      <c r="H823" s="259">
        <f t="shared" si="34"/>
        <v>0</v>
      </c>
      <c r="J823" s="194"/>
    </row>
    <row r="824" spans="3:10">
      <c r="C824" s="149" t="s">
        <v>806</v>
      </c>
      <c r="D824" s="265" t="s">
        <v>548</v>
      </c>
      <c r="E824" s="265" t="s">
        <v>99</v>
      </c>
      <c r="F824" s="258">
        <f t="shared" si="33"/>
        <v>0</v>
      </c>
      <c r="G824" s="258" t="str">
        <f t="shared" si="35"/>
        <v>0</v>
      </c>
      <c r="H824" s="259">
        <f t="shared" si="34"/>
        <v>0</v>
      </c>
      <c r="J824" s="194"/>
    </row>
    <row r="825" spans="3:10">
      <c r="C825" s="149" t="s">
        <v>821</v>
      </c>
      <c r="D825" s="265" t="s">
        <v>633</v>
      </c>
      <c r="E825" s="265" t="s">
        <v>4</v>
      </c>
      <c r="F825" s="258">
        <f t="shared" si="33"/>
        <v>0</v>
      </c>
      <c r="G825" s="258" t="str">
        <f t="shared" si="35"/>
        <v>0</v>
      </c>
      <c r="H825" s="259">
        <f t="shared" si="34"/>
        <v>0</v>
      </c>
      <c r="J825" s="194"/>
    </row>
    <row r="826" spans="3:10">
      <c r="C826" s="149" t="s">
        <v>662</v>
      </c>
      <c r="D826" s="265" t="s">
        <v>663</v>
      </c>
      <c r="E826" s="265" t="s">
        <v>76</v>
      </c>
      <c r="F826" s="258">
        <f t="shared" si="33"/>
        <v>0</v>
      </c>
      <c r="G826" s="258" t="str">
        <f t="shared" si="35"/>
        <v>0</v>
      </c>
      <c r="H826" s="259">
        <f t="shared" si="34"/>
        <v>0</v>
      </c>
      <c r="J826" s="194"/>
    </row>
    <row r="827" spans="3:10">
      <c r="C827" s="149" t="s">
        <v>822</v>
      </c>
      <c r="D827" s="265" t="s">
        <v>654</v>
      </c>
      <c r="E827" s="265" t="s">
        <v>188</v>
      </c>
      <c r="F827" s="258">
        <f t="shared" si="33"/>
        <v>16</v>
      </c>
      <c r="G827" s="258">
        <f t="shared" si="35"/>
        <v>72726.055624999994</v>
      </c>
      <c r="H827" s="259">
        <f t="shared" si="34"/>
        <v>1163616.8899999999</v>
      </c>
      <c r="J827" s="194"/>
    </row>
    <row r="828" spans="3:10">
      <c r="C828" s="149" t="s">
        <v>653</v>
      </c>
      <c r="D828" s="265" t="s">
        <v>658</v>
      </c>
      <c r="E828" s="265" t="s">
        <v>188</v>
      </c>
      <c r="F828" s="258">
        <f t="shared" si="33"/>
        <v>0</v>
      </c>
      <c r="G828" s="258" t="str">
        <f t="shared" si="35"/>
        <v>0</v>
      </c>
      <c r="H828" s="259">
        <f t="shared" si="34"/>
        <v>0</v>
      </c>
      <c r="J828" s="194"/>
    </row>
    <row r="829" spans="3:10">
      <c r="C829" s="149" t="s">
        <v>686</v>
      </c>
      <c r="D829" s="265" t="s">
        <v>687</v>
      </c>
      <c r="E829" s="265" t="s">
        <v>75</v>
      </c>
      <c r="F829" s="258">
        <f t="shared" si="33"/>
        <v>0</v>
      </c>
      <c r="G829" s="258" t="str">
        <f t="shared" si="35"/>
        <v>0</v>
      </c>
      <c r="H829" s="259">
        <f t="shared" si="34"/>
        <v>0</v>
      </c>
      <c r="J829" s="194"/>
    </row>
    <row r="830" spans="3:10">
      <c r="C830" s="149" t="s">
        <v>688</v>
      </c>
      <c r="D830" s="265" t="s">
        <v>689</v>
      </c>
      <c r="E830" s="265" t="s">
        <v>75</v>
      </c>
      <c r="F830" s="258">
        <f t="shared" si="33"/>
        <v>0</v>
      </c>
      <c r="G830" s="258" t="str">
        <f t="shared" si="35"/>
        <v>0</v>
      </c>
      <c r="H830" s="259">
        <f t="shared" si="34"/>
        <v>0</v>
      </c>
      <c r="J830" s="194"/>
    </row>
    <row r="831" spans="3:10">
      <c r="C831" s="149" t="s">
        <v>690</v>
      </c>
      <c r="D831" s="265" t="s">
        <v>691</v>
      </c>
      <c r="E831" s="265" t="s">
        <v>75</v>
      </c>
      <c r="F831" s="258">
        <f t="shared" si="33"/>
        <v>0</v>
      </c>
      <c r="G831" s="258" t="str">
        <f t="shared" si="35"/>
        <v>0</v>
      </c>
      <c r="H831" s="259">
        <f t="shared" si="34"/>
        <v>0</v>
      </c>
      <c r="J831" s="194"/>
    </row>
    <row r="832" spans="3:10">
      <c r="C832" s="149" t="s">
        <v>692</v>
      </c>
      <c r="D832" s="265" t="s">
        <v>693</v>
      </c>
      <c r="E832" s="265" t="s">
        <v>75</v>
      </c>
      <c r="F832" s="258">
        <f t="shared" si="33"/>
        <v>0</v>
      </c>
      <c r="G832" s="258" t="str">
        <f t="shared" si="35"/>
        <v>0</v>
      </c>
      <c r="H832" s="259">
        <f t="shared" si="34"/>
        <v>0</v>
      </c>
      <c r="J832" s="194"/>
    </row>
    <row r="833" spans="3:10">
      <c r="C833" s="149" t="s">
        <v>656</v>
      </c>
      <c r="D833" s="265" t="s">
        <v>655</v>
      </c>
      <c r="E833" s="265" t="s">
        <v>188</v>
      </c>
      <c r="F833" s="258">
        <f t="shared" si="33"/>
        <v>0</v>
      </c>
      <c r="G833" s="258" t="str">
        <f t="shared" si="35"/>
        <v>0</v>
      </c>
      <c r="H833" s="259">
        <f t="shared" si="34"/>
        <v>0</v>
      </c>
      <c r="J833" s="194"/>
    </row>
    <row r="834" spans="3:10">
      <c r="C834" s="149" t="s">
        <v>694</v>
      </c>
      <c r="D834" s="265" t="s">
        <v>695</v>
      </c>
      <c r="E834" s="265" t="s">
        <v>99</v>
      </c>
      <c r="F834" s="258">
        <f t="shared" si="33"/>
        <v>6</v>
      </c>
      <c r="G834" s="258">
        <f t="shared" si="35"/>
        <v>50000</v>
      </c>
      <c r="H834" s="259">
        <f t="shared" si="34"/>
        <v>300000</v>
      </c>
      <c r="J834" s="194"/>
    </row>
    <row r="835" spans="3:10">
      <c r="C835" s="149" t="s">
        <v>657</v>
      </c>
      <c r="D835" s="265" t="s">
        <v>632</v>
      </c>
      <c r="E835" s="265" t="s">
        <v>4</v>
      </c>
      <c r="F835" s="258">
        <f t="shared" si="33"/>
        <v>0</v>
      </c>
      <c r="G835" s="258" t="str">
        <f t="shared" si="35"/>
        <v>0</v>
      </c>
      <c r="H835" s="259">
        <f t="shared" si="34"/>
        <v>0</v>
      </c>
      <c r="J835" s="194"/>
    </row>
    <row r="836" spans="3:10">
      <c r="C836" s="149" t="s">
        <v>638</v>
      </c>
      <c r="D836" s="265" t="s">
        <v>619</v>
      </c>
      <c r="E836" s="265" t="s">
        <v>4</v>
      </c>
      <c r="F836" s="258">
        <f t="shared" si="33"/>
        <v>4</v>
      </c>
      <c r="G836" s="258">
        <f t="shared" si="35"/>
        <v>185052.215</v>
      </c>
      <c r="H836" s="259">
        <f t="shared" si="34"/>
        <v>740208.86</v>
      </c>
      <c r="J836" s="194"/>
    </row>
    <row r="837" spans="3:10">
      <c r="C837" s="149" t="s">
        <v>667</v>
      </c>
      <c r="D837" s="265" t="s">
        <v>668</v>
      </c>
      <c r="E837" s="265" t="s">
        <v>4</v>
      </c>
      <c r="F837" s="258">
        <f t="shared" ref="F837:F900" si="36">SUMIF($C$6:$C$514,C837,$F$6:$F$514)</f>
        <v>0</v>
      </c>
      <c r="G837" s="258" t="str">
        <f t="shared" si="35"/>
        <v>0</v>
      </c>
      <c r="H837" s="259">
        <f t="shared" ref="H837:H900" si="37">SUMIF($C$6:$C$514,C837,$H$6:$H$514)</f>
        <v>0</v>
      </c>
      <c r="J837" s="194"/>
    </row>
    <row r="838" spans="3:10">
      <c r="C838" s="149" t="s">
        <v>948</v>
      </c>
      <c r="D838" s="328" t="s">
        <v>956</v>
      </c>
      <c r="E838" s="265"/>
      <c r="F838" s="258">
        <f t="shared" si="36"/>
        <v>0</v>
      </c>
      <c r="G838" s="258" t="str">
        <f t="shared" si="35"/>
        <v>0</v>
      </c>
      <c r="H838" s="259">
        <f t="shared" si="37"/>
        <v>0</v>
      </c>
      <c r="J838" s="194"/>
    </row>
    <row r="839" spans="3:10">
      <c r="C839" s="149" t="s">
        <v>639</v>
      </c>
      <c r="D839" s="265" t="s">
        <v>620</v>
      </c>
      <c r="E839" s="265" t="s">
        <v>8</v>
      </c>
      <c r="F839" s="258">
        <f t="shared" si="36"/>
        <v>29</v>
      </c>
      <c r="G839" s="258">
        <f t="shared" si="35"/>
        <v>27061.625172413795</v>
      </c>
      <c r="H839" s="259">
        <f t="shared" si="37"/>
        <v>784787.13</v>
      </c>
      <c r="J839" s="194"/>
    </row>
    <row r="840" spans="3:10">
      <c r="C840" s="149" t="s">
        <v>906</v>
      </c>
      <c r="D840" s="265" t="s">
        <v>623</v>
      </c>
      <c r="E840" s="265" t="s">
        <v>75</v>
      </c>
      <c r="F840" s="258">
        <f t="shared" si="36"/>
        <v>26</v>
      </c>
      <c r="G840" s="258">
        <f t="shared" si="35"/>
        <v>190909</v>
      </c>
      <c r="H840" s="259">
        <f t="shared" si="37"/>
        <v>4963634</v>
      </c>
      <c r="J840" s="194"/>
    </row>
    <row r="841" spans="3:10">
      <c r="C841" s="149" t="s">
        <v>696</v>
      </c>
      <c r="D841" s="265" t="s">
        <v>697</v>
      </c>
      <c r="E841" s="265" t="s">
        <v>75</v>
      </c>
      <c r="F841" s="258">
        <f t="shared" si="36"/>
        <v>0</v>
      </c>
      <c r="G841" s="258" t="str">
        <f t="shared" si="35"/>
        <v>0</v>
      </c>
      <c r="H841" s="259">
        <f t="shared" si="37"/>
        <v>0</v>
      </c>
      <c r="J841" s="194"/>
    </row>
    <row r="842" spans="3:10">
      <c r="C842" s="149" t="s">
        <v>640</v>
      </c>
      <c r="D842" s="265" t="s">
        <v>621</v>
      </c>
      <c r="E842" s="265" t="s">
        <v>622</v>
      </c>
      <c r="F842" s="258">
        <f t="shared" si="36"/>
        <v>20</v>
      </c>
      <c r="G842" s="258">
        <f t="shared" si="35"/>
        <v>9500</v>
      </c>
      <c r="H842" s="259">
        <f t="shared" si="37"/>
        <v>190000</v>
      </c>
      <c r="J842" s="194"/>
    </row>
    <row r="843" spans="3:10">
      <c r="C843" s="149" t="s">
        <v>917</v>
      </c>
      <c r="D843" s="265" t="s">
        <v>918</v>
      </c>
      <c r="E843" s="265" t="s">
        <v>115</v>
      </c>
      <c r="F843" s="258">
        <f t="shared" si="36"/>
        <v>7</v>
      </c>
      <c r="G843" s="258">
        <f t="shared" si="35"/>
        <v>41071.428571428572</v>
      </c>
      <c r="H843" s="259">
        <f t="shared" si="37"/>
        <v>287500</v>
      </c>
      <c r="J843" s="194"/>
    </row>
    <row r="844" spans="3:10">
      <c r="C844" s="149"/>
      <c r="D844" s="265" t="s">
        <v>474</v>
      </c>
      <c r="E844" s="265"/>
      <c r="F844" s="258">
        <f t="shared" si="36"/>
        <v>0</v>
      </c>
      <c r="G844" s="258" t="str">
        <f t="shared" si="35"/>
        <v>0</v>
      </c>
      <c r="H844" s="259">
        <f t="shared" si="37"/>
        <v>0</v>
      </c>
      <c r="J844" s="194"/>
    </row>
    <row r="845" spans="3:10">
      <c r="C845" s="149"/>
      <c r="D845" s="265" t="s">
        <v>390</v>
      </c>
      <c r="E845" s="265"/>
      <c r="F845" s="258">
        <f t="shared" si="36"/>
        <v>0</v>
      </c>
      <c r="G845" s="258" t="str">
        <f t="shared" si="35"/>
        <v>0</v>
      </c>
      <c r="H845" s="259">
        <f t="shared" si="37"/>
        <v>0</v>
      </c>
      <c r="J845" s="194"/>
    </row>
    <row r="846" spans="3:10">
      <c r="C846" s="149" t="s">
        <v>382</v>
      </c>
      <c r="D846" s="265" t="s">
        <v>383</v>
      </c>
      <c r="E846" s="265" t="s">
        <v>8</v>
      </c>
      <c r="F846" s="258">
        <f t="shared" si="36"/>
        <v>5</v>
      </c>
      <c r="G846" s="258">
        <f t="shared" si="35"/>
        <v>73000.06</v>
      </c>
      <c r="H846" s="259">
        <f t="shared" si="37"/>
        <v>365000.3</v>
      </c>
      <c r="J846" s="194"/>
    </row>
    <row r="847" spans="3:10">
      <c r="C847" s="149" t="s">
        <v>384</v>
      </c>
      <c r="D847" s="265" t="s">
        <v>385</v>
      </c>
      <c r="E847" s="265" t="s">
        <v>27</v>
      </c>
      <c r="F847" s="258">
        <f t="shared" si="36"/>
        <v>20</v>
      </c>
      <c r="G847" s="258">
        <f t="shared" si="35"/>
        <v>10709.895</v>
      </c>
      <c r="H847" s="259">
        <f t="shared" si="37"/>
        <v>214197.90000000002</v>
      </c>
      <c r="J847" s="194"/>
    </row>
    <row r="848" spans="3:10">
      <c r="C848" s="149" t="s">
        <v>386</v>
      </c>
      <c r="D848" s="265" t="s">
        <v>387</v>
      </c>
      <c r="E848" s="265" t="s">
        <v>27</v>
      </c>
      <c r="F848" s="258">
        <f t="shared" si="36"/>
        <v>0</v>
      </c>
      <c r="G848" s="258" t="str">
        <f t="shared" si="35"/>
        <v>0</v>
      </c>
      <c r="H848" s="259">
        <f t="shared" si="37"/>
        <v>0</v>
      </c>
      <c r="J848" s="194"/>
    </row>
    <row r="849" spans="3:10">
      <c r="C849" s="149" t="s">
        <v>823</v>
      </c>
      <c r="D849" s="265" t="s">
        <v>824</v>
      </c>
      <c r="E849" s="265" t="s">
        <v>815</v>
      </c>
      <c r="F849" s="258">
        <f t="shared" si="36"/>
        <v>2</v>
      </c>
      <c r="G849" s="258">
        <f t="shared" si="35"/>
        <v>100000</v>
      </c>
      <c r="H849" s="259">
        <f t="shared" si="37"/>
        <v>200000</v>
      </c>
      <c r="J849" s="194"/>
    </row>
    <row r="850" spans="3:10">
      <c r="C850" s="149" t="s">
        <v>813</v>
      </c>
      <c r="D850" s="265" t="s">
        <v>814</v>
      </c>
      <c r="E850" s="265" t="s">
        <v>815</v>
      </c>
      <c r="F850" s="258">
        <f t="shared" si="36"/>
        <v>1</v>
      </c>
      <c r="G850" s="258">
        <f t="shared" si="35"/>
        <v>6000</v>
      </c>
      <c r="H850" s="259">
        <f t="shared" si="37"/>
        <v>6000</v>
      </c>
      <c r="J850" s="194"/>
    </row>
    <row r="851" spans="3:10">
      <c r="C851" s="149" t="s">
        <v>388</v>
      </c>
      <c r="D851" s="265" t="s">
        <v>389</v>
      </c>
      <c r="E851" s="265" t="s">
        <v>8</v>
      </c>
      <c r="F851" s="258">
        <f t="shared" si="36"/>
        <v>2</v>
      </c>
      <c r="G851" s="258">
        <f t="shared" ref="G851:G916" si="38">IF(F851,H851/F851,"0")</f>
        <v>30000</v>
      </c>
      <c r="H851" s="259">
        <f t="shared" si="37"/>
        <v>60000</v>
      </c>
      <c r="J851" s="194"/>
    </row>
    <row r="852" spans="3:10">
      <c r="C852" s="149"/>
      <c r="D852" s="265" t="s">
        <v>474</v>
      </c>
      <c r="E852" s="265"/>
      <c r="F852" s="258">
        <f t="shared" si="36"/>
        <v>0</v>
      </c>
      <c r="G852" s="258" t="str">
        <f t="shared" si="38"/>
        <v>0</v>
      </c>
      <c r="H852" s="259">
        <f t="shared" si="37"/>
        <v>0</v>
      </c>
      <c r="J852" s="194"/>
    </row>
    <row r="853" spans="3:10">
      <c r="C853" s="149"/>
      <c r="D853" s="265" t="s">
        <v>429</v>
      </c>
      <c r="E853" s="265"/>
      <c r="F853" s="258">
        <f t="shared" si="36"/>
        <v>0</v>
      </c>
      <c r="G853" s="258" t="str">
        <f t="shared" si="38"/>
        <v>0</v>
      </c>
      <c r="H853" s="259">
        <f t="shared" si="37"/>
        <v>0</v>
      </c>
      <c r="J853" s="194"/>
    </row>
    <row r="854" spans="3:10">
      <c r="C854" s="149" t="s">
        <v>391</v>
      </c>
      <c r="D854" s="265" t="s">
        <v>392</v>
      </c>
      <c r="E854" s="265" t="s">
        <v>26</v>
      </c>
      <c r="F854" s="258">
        <f t="shared" si="36"/>
        <v>0</v>
      </c>
      <c r="G854" s="258" t="str">
        <f t="shared" si="38"/>
        <v>0</v>
      </c>
      <c r="H854" s="259">
        <f t="shared" si="37"/>
        <v>0</v>
      </c>
      <c r="J854" s="194"/>
    </row>
    <row r="855" spans="3:10">
      <c r="C855" s="149" t="s">
        <v>393</v>
      </c>
      <c r="D855" s="265" t="s">
        <v>394</v>
      </c>
      <c r="E855" s="265" t="s">
        <v>26</v>
      </c>
      <c r="F855" s="258">
        <f t="shared" si="36"/>
        <v>0</v>
      </c>
      <c r="G855" s="258" t="str">
        <f t="shared" si="38"/>
        <v>0</v>
      </c>
      <c r="H855" s="259">
        <f t="shared" si="37"/>
        <v>0</v>
      </c>
      <c r="J855" s="194"/>
    </row>
    <row r="856" spans="3:10">
      <c r="C856" s="149" t="s">
        <v>395</v>
      </c>
      <c r="D856" s="265" t="s">
        <v>396</v>
      </c>
      <c r="E856" s="265" t="s">
        <v>75</v>
      </c>
      <c r="F856" s="258">
        <f t="shared" si="36"/>
        <v>0</v>
      </c>
      <c r="G856" s="258" t="str">
        <f t="shared" si="38"/>
        <v>0</v>
      </c>
      <c r="H856" s="259">
        <f t="shared" si="37"/>
        <v>0</v>
      </c>
      <c r="J856" s="194"/>
    </row>
    <row r="857" spans="3:10">
      <c r="C857" s="149" t="s">
        <v>405</v>
      </c>
      <c r="D857" s="265" t="s">
        <v>406</v>
      </c>
      <c r="E857" s="265" t="s">
        <v>75</v>
      </c>
      <c r="F857" s="258">
        <f t="shared" si="36"/>
        <v>0</v>
      </c>
      <c r="G857" s="258" t="str">
        <f t="shared" si="38"/>
        <v>0</v>
      </c>
      <c r="H857" s="259">
        <f t="shared" si="37"/>
        <v>0</v>
      </c>
      <c r="J857" s="194"/>
    </row>
    <row r="858" spans="3:10">
      <c r="C858" s="149" t="s">
        <v>407</v>
      </c>
      <c r="D858" s="265" t="s">
        <v>408</v>
      </c>
      <c r="E858" s="265" t="s">
        <v>75</v>
      </c>
      <c r="F858" s="258">
        <f t="shared" si="36"/>
        <v>0</v>
      </c>
      <c r="G858" s="258" t="str">
        <f t="shared" si="38"/>
        <v>0</v>
      </c>
      <c r="H858" s="259">
        <f t="shared" si="37"/>
        <v>0</v>
      </c>
      <c r="J858" s="194"/>
    </row>
    <row r="859" spans="3:10">
      <c r="C859" s="149" t="s">
        <v>401</v>
      </c>
      <c r="D859" s="265" t="s">
        <v>402</v>
      </c>
      <c r="E859" s="265" t="s">
        <v>75</v>
      </c>
      <c r="F859" s="258">
        <f t="shared" si="36"/>
        <v>0</v>
      </c>
      <c r="G859" s="258" t="str">
        <f t="shared" si="38"/>
        <v>0</v>
      </c>
      <c r="H859" s="259">
        <f t="shared" si="37"/>
        <v>0</v>
      </c>
      <c r="J859" s="194"/>
    </row>
    <row r="860" spans="3:10">
      <c r="C860" s="149" t="s">
        <v>409</v>
      </c>
      <c r="D860" s="265" t="s">
        <v>410</v>
      </c>
      <c r="E860" s="265" t="s">
        <v>99</v>
      </c>
      <c r="F860" s="258">
        <f t="shared" si="36"/>
        <v>0</v>
      </c>
      <c r="G860" s="258" t="str">
        <f t="shared" si="38"/>
        <v>0</v>
      </c>
      <c r="H860" s="259">
        <f t="shared" si="37"/>
        <v>0</v>
      </c>
      <c r="J860" s="194"/>
    </row>
    <row r="861" spans="3:10">
      <c r="C861" s="149" t="s">
        <v>403</v>
      </c>
      <c r="D861" s="265" t="s">
        <v>404</v>
      </c>
      <c r="E861" s="265" t="s">
        <v>28</v>
      </c>
      <c r="F861" s="258">
        <f t="shared" si="36"/>
        <v>0</v>
      </c>
      <c r="G861" s="258" t="str">
        <f t="shared" si="38"/>
        <v>0</v>
      </c>
      <c r="H861" s="259">
        <f t="shared" si="37"/>
        <v>0</v>
      </c>
      <c r="J861" s="194"/>
    </row>
    <row r="862" spans="3:10">
      <c r="C862" s="149" t="s">
        <v>399</v>
      </c>
      <c r="D862" s="265" t="s">
        <v>400</v>
      </c>
      <c r="E862" s="265" t="s">
        <v>28</v>
      </c>
      <c r="F862" s="258">
        <f t="shared" si="36"/>
        <v>0</v>
      </c>
      <c r="G862" s="258" t="str">
        <f t="shared" si="38"/>
        <v>0</v>
      </c>
      <c r="H862" s="259">
        <f t="shared" si="37"/>
        <v>0</v>
      </c>
      <c r="J862" s="194"/>
    </row>
    <row r="863" spans="3:10">
      <c r="C863" s="149" t="s">
        <v>411</v>
      </c>
      <c r="D863" s="265" t="s">
        <v>412</v>
      </c>
      <c r="E863" s="265" t="s">
        <v>413</v>
      </c>
      <c r="F863" s="258">
        <f t="shared" si="36"/>
        <v>50</v>
      </c>
      <c r="G863" s="258">
        <f t="shared" si="38"/>
        <v>9599.92</v>
      </c>
      <c r="H863" s="259">
        <f t="shared" si="37"/>
        <v>479996</v>
      </c>
      <c r="J863" s="194"/>
    </row>
    <row r="864" spans="3:10">
      <c r="C864" s="149" t="s">
        <v>414</v>
      </c>
      <c r="D864" s="265" t="s">
        <v>415</v>
      </c>
      <c r="E864" s="265" t="s">
        <v>416</v>
      </c>
      <c r="F864" s="258">
        <f t="shared" si="36"/>
        <v>0</v>
      </c>
      <c r="G864" s="258" t="str">
        <f t="shared" si="38"/>
        <v>0</v>
      </c>
      <c r="H864" s="259">
        <f t="shared" si="37"/>
        <v>0</v>
      </c>
      <c r="J864" s="194"/>
    </row>
    <row r="865" spans="3:10">
      <c r="C865" s="149" t="s">
        <v>397</v>
      </c>
      <c r="D865" s="265" t="s">
        <v>398</v>
      </c>
      <c r="E865" s="265" t="s">
        <v>27</v>
      </c>
      <c r="F865" s="258">
        <f t="shared" si="36"/>
        <v>0</v>
      </c>
      <c r="G865" s="258" t="str">
        <f t="shared" si="38"/>
        <v>0</v>
      </c>
      <c r="H865" s="259">
        <f t="shared" si="37"/>
        <v>0</v>
      </c>
      <c r="J865" s="194"/>
    </row>
    <row r="866" spans="3:10">
      <c r="C866" s="149" t="s">
        <v>421</v>
      </c>
      <c r="D866" s="265" t="s">
        <v>422</v>
      </c>
      <c r="E866" s="265" t="s">
        <v>4</v>
      </c>
      <c r="F866" s="258">
        <f t="shared" si="36"/>
        <v>11</v>
      </c>
      <c r="G866" s="258">
        <f t="shared" si="38"/>
        <v>28001.235454545458</v>
      </c>
      <c r="H866" s="259">
        <f t="shared" si="37"/>
        <v>308013.59000000003</v>
      </c>
      <c r="J866" s="194"/>
    </row>
    <row r="867" spans="3:10">
      <c r="C867" s="149" t="s">
        <v>423</v>
      </c>
      <c r="D867" s="265" t="s">
        <v>424</v>
      </c>
      <c r="E867" s="265" t="s">
        <v>27</v>
      </c>
      <c r="F867" s="258">
        <f t="shared" si="36"/>
        <v>0</v>
      </c>
      <c r="G867" s="258" t="str">
        <f t="shared" si="38"/>
        <v>0</v>
      </c>
      <c r="H867" s="259">
        <f t="shared" si="37"/>
        <v>0</v>
      </c>
      <c r="J867" s="194"/>
    </row>
    <row r="868" spans="3:10">
      <c r="C868" s="149" t="s">
        <v>417</v>
      </c>
      <c r="D868" s="265" t="s">
        <v>418</v>
      </c>
      <c r="E868" s="265" t="s">
        <v>413</v>
      </c>
      <c r="F868" s="258">
        <f t="shared" si="36"/>
        <v>0</v>
      </c>
      <c r="G868" s="258" t="str">
        <f t="shared" si="38"/>
        <v>0</v>
      </c>
      <c r="H868" s="259">
        <f t="shared" si="37"/>
        <v>0</v>
      </c>
      <c r="J868" s="194"/>
    </row>
    <row r="869" spans="3:10">
      <c r="C869" s="149" t="s">
        <v>747</v>
      </c>
      <c r="D869" s="265" t="s">
        <v>748</v>
      </c>
      <c r="E869" s="265" t="s">
        <v>27</v>
      </c>
      <c r="F869" s="258">
        <f t="shared" si="36"/>
        <v>3</v>
      </c>
      <c r="G869" s="258">
        <f t="shared" si="38"/>
        <v>5999.94</v>
      </c>
      <c r="H869" s="259">
        <f t="shared" si="37"/>
        <v>17999.82</v>
      </c>
      <c r="J869" s="194"/>
    </row>
    <row r="870" spans="3:10">
      <c r="C870" s="149" t="s">
        <v>427</v>
      </c>
      <c r="D870" s="265" t="s">
        <v>428</v>
      </c>
      <c r="E870" s="265" t="s">
        <v>28</v>
      </c>
      <c r="F870" s="258">
        <f t="shared" si="36"/>
        <v>7</v>
      </c>
      <c r="G870" s="258">
        <f t="shared" si="38"/>
        <v>6000.0042857142853</v>
      </c>
      <c r="H870" s="259">
        <f t="shared" si="37"/>
        <v>42000.03</v>
      </c>
      <c r="J870" s="194"/>
    </row>
    <row r="871" spans="3:10">
      <c r="C871" s="149" t="s">
        <v>419</v>
      </c>
      <c r="D871" s="265" t="s">
        <v>420</v>
      </c>
      <c r="E871" s="265" t="s">
        <v>27</v>
      </c>
      <c r="F871" s="258">
        <f t="shared" si="36"/>
        <v>0</v>
      </c>
      <c r="G871" s="258" t="str">
        <f t="shared" si="38"/>
        <v>0</v>
      </c>
      <c r="H871" s="259">
        <f t="shared" si="37"/>
        <v>0</v>
      </c>
      <c r="J871" s="194"/>
    </row>
    <row r="872" spans="3:10">
      <c r="C872" s="149" t="s">
        <v>959</v>
      </c>
      <c r="D872" s="265" t="s">
        <v>961</v>
      </c>
      <c r="E872" s="265"/>
      <c r="F872" s="258">
        <f t="shared" si="36"/>
        <v>0</v>
      </c>
      <c r="G872" s="258" t="str">
        <f t="shared" si="38"/>
        <v>0</v>
      </c>
      <c r="H872" s="259">
        <f t="shared" si="37"/>
        <v>0</v>
      </c>
      <c r="J872" s="194"/>
    </row>
    <row r="873" spans="3:10">
      <c r="C873" s="149" t="s">
        <v>960</v>
      </c>
      <c r="D873" s="265" t="s">
        <v>962</v>
      </c>
      <c r="E873" s="265"/>
      <c r="F873" s="258">
        <f t="shared" si="36"/>
        <v>0</v>
      </c>
      <c r="G873" s="258" t="str">
        <f t="shared" si="38"/>
        <v>0</v>
      </c>
      <c r="H873" s="259">
        <f t="shared" si="37"/>
        <v>0</v>
      </c>
      <c r="J873" s="194"/>
    </row>
    <row r="874" spans="3:10">
      <c r="C874" s="149" t="s">
        <v>509</v>
      </c>
      <c r="D874" s="265" t="s">
        <v>510</v>
      </c>
      <c r="E874" s="265" t="s">
        <v>27</v>
      </c>
      <c r="F874" s="258">
        <f t="shared" si="36"/>
        <v>0</v>
      </c>
      <c r="G874" s="258" t="str">
        <f t="shared" si="38"/>
        <v>0</v>
      </c>
      <c r="H874" s="259">
        <f t="shared" si="37"/>
        <v>0</v>
      </c>
      <c r="J874" s="194"/>
    </row>
    <row r="875" spans="3:10">
      <c r="C875" s="149" t="s">
        <v>425</v>
      </c>
      <c r="D875" s="265" t="s">
        <v>426</v>
      </c>
      <c r="E875" s="265" t="s">
        <v>416</v>
      </c>
      <c r="F875" s="258">
        <f t="shared" si="36"/>
        <v>0</v>
      </c>
      <c r="G875" s="258" t="str">
        <f t="shared" si="38"/>
        <v>0</v>
      </c>
      <c r="H875" s="259">
        <f t="shared" si="37"/>
        <v>0</v>
      </c>
      <c r="J875" s="194"/>
    </row>
    <row r="876" spans="3:10">
      <c r="C876" s="149"/>
      <c r="D876" s="265" t="s">
        <v>474</v>
      </c>
      <c r="E876" s="265"/>
      <c r="F876" s="258">
        <f t="shared" si="36"/>
        <v>0</v>
      </c>
      <c r="G876" s="258" t="str">
        <f t="shared" si="38"/>
        <v>0</v>
      </c>
      <c r="H876" s="259">
        <f t="shared" si="37"/>
        <v>0</v>
      </c>
      <c r="J876" s="194"/>
    </row>
    <row r="877" spans="3:10">
      <c r="C877" s="149"/>
      <c r="D877" s="265" t="s">
        <v>466</v>
      </c>
      <c r="E877" s="265"/>
      <c r="F877" s="258">
        <f t="shared" si="36"/>
        <v>0</v>
      </c>
      <c r="G877" s="258" t="str">
        <f t="shared" si="38"/>
        <v>0</v>
      </c>
      <c r="H877" s="259">
        <f t="shared" si="37"/>
        <v>0</v>
      </c>
      <c r="J877" s="194"/>
    </row>
    <row r="878" spans="3:10">
      <c r="C878" s="149" t="s">
        <v>459</v>
      </c>
      <c r="D878" s="265" t="s">
        <v>460</v>
      </c>
      <c r="E878" s="265" t="s">
        <v>31</v>
      </c>
      <c r="F878" s="258">
        <f t="shared" si="36"/>
        <v>10</v>
      </c>
      <c r="G878" s="258">
        <f t="shared" si="38"/>
        <v>16000.704999999998</v>
      </c>
      <c r="H878" s="259">
        <f t="shared" si="37"/>
        <v>160007.04999999999</v>
      </c>
      <c r="J878" s="194"/>
    </row>
    <row r="879" spans="3:10">
      <c r="C879" s="149" t="s">
        <v>445</v>
      </c>
      <c r="D879" s="265" t="s">
        <v>461</v>
      </c>
      <c r="E879" s="265" t="s">
        <v>8</v>
      </c>
      <c r="F879" s="258">
        <f t="shared" si="36"/>
        <v>30</v>
      </c>
      <c r="G879" s="258">
        <f t="shared" si="38"/>
        <v>5097.5599999999995</v>
      </c>
      <c r="H879" s="259">
        <f t="shared" si="37"/>
        <v>152926.79999999999</v>
      </c>
      <c r="J879" s="194"/>
    </row>
    <row r="880" spans="3:10">
      <c r="C880" s="149" t="s">
        <v>443</v>
      </c>
      <c r="D880" s="265" t="s">
        <v>444</v>
      </c>
      <c r="E880" s="265" t="s">
        <v>413</v>
      </c>
      <c r="F880" s="258">
        <f t="shared" si="36"/>
        <v>0</v>
      </c>
      <c r="G880" s="258" t="str">
        <f t="shared" si="38"/>
        <v>0</v>
      </c>
      <c r="H880" s="259">
        <f t="shared" si="37"/>
        <v>0</v>
      </c>
      <c r="J880" s="194"/>
    </row>
    <row r="881" spans="3:10">
      <c r="C881" s="149" t="s">
        <v>462</v>
      </c>
      <c r="D881" s="265" t="s">
        <v>185</v>
      </c>
      <c r="E881" s="265" t="s">
        <v>463</v>
      </c>
      <c r="F881" s="258">
        <f t="shared" si="36"/>
        <v>0</v>
      </c>
      <c r="G881" s="258" t="str">
        <f t="shared" si="38"/>
        <v>0</v>
      </c>
      <c r="H881" s="259">
        <f t="shared" si="37"/>
        <v>0</v>
      </c>
      <c r="J881" s="194"/>
    </row>
    <row r="882" spans="3:10">
      <c r="C882" s="149" t="s">
        <v>446</v>
      </c>
      <c r="D882" s="265" t="s">
        <v>447</v>
      </c>
      <c r="E882" s="265" t="s">
        <v>432</v>
      </c>
      <c r="F882" s="258">
        <f t="shared" si="36"/>
        <v>0</v>
      </c>
      <c r="G882" s="258" t="str">
        <f t="shared" si="38"/>
        <v>0</v>
      </c>
      <c r="H882" s="259">
        <f t="shared" si="37"/>
        <v>0</v>
      </c>
      <c r="J882" s="194"/>
    </row>
    <row r="883" spans="3:10">
      <c r="C883" s="149" t="s">
        <v>453</v>
      </c>
      <c r="D883" s="265" t="s">
        <v>454</v>
      </c>
      <c r="E883" s="265" t="s">
        <v>27</v>
      </c>
      <c r="F883" s="258">
        <f t="shared" si="36"/>
        <v>0</v>
      </c>
      <c r="G883" s="258" t="str">
        <f t="shared" si="38"/>
        <v>0</v>
      </c>
      <c r="H883" s="259">
        <f t="shared" si="37"/>
        <v>0</v>
      </c>
      <c r="J883" s="194"/>
    </row>
    <row r="884" spans="3:10">
      <c r="C884" s="149" t="s">
        <v>430</v>
      </c>
      <c r="D884" s="265" t="s">
        <v>431</v>
      </c>
      <c r="E884" s="265" t="s">
        <v>432</v>
      </c>
      <c r="F884" s="258">
        <f t="shared" si="36"/>
        <v>0</v>
      </c>
      <c r="G884" s="258" t="str">
        <f t="shared" si="38"/>
        <v>0</v>
      </c>
      <c r="H884" s="259">
        <f t="shared" si="37"/>
        <v>0</v>
      </c>
      <c r="J884" s="194"/>
    </row>
    <row r="885" spans="3:10">
      <c r="C885" s="149" t="s">
        <v>457</v>
      </c>
      <c r="D885" s="265" t="s">
        <v>458</v>
      </c>
      <c r="E885" s="265" t="s">
        <v>31</v>
      </c>
      <c r="F885" s="258">
        <f t="shared" si="36"/>
        <v>0</v>
      </c>
      <c r="G885" s="258" t="str">
        <f t="shared" si="38"/>
        <v>0</v>
      </c>
      <c r="H885" s="259">
        <f t="shared" si="37"/>
        <v>0</v>
      </c>
      <c r="J885" s="194"/>
    </row>
    <row r="886" spans="3:10">
      <c r="C886" s="149" t="s">
        <v>440</v>
      </c>
      <c r="D886" s="265" t="s">
        <v>441</v>
      </c>
      <c r="E886" s="265" t="s">
        <v>27</v>
      </c>
      <c r="F886" s="258">
        <f t="shared" si="36"/>
        <v>0</v>
      </c>
      <c r="G886" s="258" t="str">
        <f t="shared" si="38"/>
        <v>0</v>
      </c>
      <c r="H886" s="259">
        <f t="shared" si="37"/>
        <v>0</v>
      </c>
      <c r="J886" s="194"/>
    </row>
    <row r="887" spans="3:10">
      <c r="C887" s="149" t="s">
        <v>885</v>
      </c>
      <c r="D887" s="265" t="s">
        <v>893</v>
      </c>
      <c r="E887" s="265" t="s">
        <v>899</v>
      </c>
      <c r="F887" s="258">
        <f t="shared" si="36"/>
        <v>0</v>
      </c>
      <c r="G887" s="258" t="str">
        <f t="shared" si="38"/>
        <v>0</v>
      </c>
      <c r="H887" s="259">
        <f t="shared" si="37"/>
        <v>0</v>
      </c>
      <c r="J887" s="194"/>
    </row>
    <row r="888" spans="3:10">
      <c r="C888" s="149" t="s">
        <v>448</v>
      </c>
      <c r="D888" s="265" t="s">
        <v>449</v>
      </c>
      <c r="E888" s="265" t="s">
        <v>432</v>
      </c>
      <c r="F888" s="258">
        <f t="shared" si="36"/>
        <v>0</v>
      </c>
      <c r="G888" s="258" t="str">
        <f t="shared" si="38"/>
        <v>0</v>
      </c>
      <c r="H888" s="259">
        <f t="shared" si="37"/>
        <v>0</v>
      </c>
      <c r="J888" s="194"/>
    </row>
    <row r="889" spans="3:10">
      <c r="C889" s="149" t="s">
        <v>723</v>
      </c>
      <c r="D889" s="265" t="s">
        <v>450</v>
      </c>
      <c r="E889" s="265" t="s">
        <v>432</v>
      </c>
      <c r="F889" s="258">
        <f t="shared" si="36"/>
        <v>0</v>
      </c>
      <c r="G889" s="258" t="str">
        <f t="shared" si="38"/>
        <v>0</v>
      </c>
      <c r="H889" s="259">
        <f t="shared" si="37"/>
        <v>0</v>
      </c>
      <c r="J889" s="194"/>
    </row>
    <row r="890" spans="3:10">
      <c r="C890" s="149" t="s">
        <v>437</v>
      </c>
      <c r="D890" s="265" t="s">
        <v>728</v>
      </c>
      <c r="E890" s="265" t="s">
        <v>27</v>
      </c>
      <c r="F890" s="258">
        <f t="shared" si="36"/>
        <v>0</v>
      </c>
      <c r="G890" s="258" t="str">
        <f t="shared" si="38"/>
        <v>0</v>
      </c>
      <c r="H890" s="259">
        <f t="shared" si="37"/>
        <v>0</v>
      </c>
      <c r="J890" s="194"/>
    </row>
    <row r="891" spans="3:10">
      <c r="C891" s="149" t="s">
        <v>433</v>
      </c>
      <c r="D891" s="265" t="s">
        <v>434</v>
      </c>
      <c r="E891" s="265" t="s">
        <v>416</v>
      </c>
      <c r="F891" s="258">
        <f t="shared" si="36"/>
        <v>0</v>
      </c>
      <c r="G891" s="258" t="str">
        <f t="shared" si="38"/>
        <v>0</v>
      </c>
      <c r="H891" s="259">
        <f t="shared" si="37"/>
        <v>0</v>
      </c>
      <c r="J891" s="194"/>
    </row>
    <row r="892" spans="3:10">
      <c r="C892" s="149" t="s">
        <v>442</v>
      </c>
      <c r="D892" s="265" t="s">
        <v>666</v>
      </c>
      <c r="E892" s="265" t="s">
        <v>27</v>
      </c>
      <c r="F892" s="258">
        <f t="shared" si="36"/>
        <v>0</v>
      </c>
      <c r="G892" s="258" t="str">
        <f t="shared" si="38"/>
        <v>0</v>
      </c>
      <c r="H892" s="259">
        <f t="shared" si="37"/>
        <v>0</v>
      </c>
      <c r="J892" s="194"/>
    </row>
    <row r="893" spans="3:10">
      <c r="C893" s="149" t="s">
        <v>805</v>
      </c>
      <c r="D893" s="265" t="s">
        <v>434</v>
      </c>
      <c r="E893" s="265" t="s">
        <v>416</v>
      </c>
      <c r="F893" s="258">
        <f t="shared" si="36"/>
        <v>0</v>
      </c>
      <c r="G893" s="258" t="str">
        <f t="shared" si="38"/>
        <v>0</v>
      </c>
      <c r="H893" s="259">
        <f t="shared" si="37"/>
        <v>0</v>
      </c>
      <c r="J893" s="194"/>
    </row>
    <row r="894" spans="3:10">
      <c r="C894" s="149" t="s">
        <v>455</v>
      </c>
      <c r="D894" s="265" t="s">
        <v>456</v>
      </c>
      <c r="E894" s="265" t="s">
        <v>416</v>
      </c>
      <c r="F894" s="258">
        <f t="shared" si="36"/>
        <v>0</v>
      </c>
      <c r="G894" s="258" t="str">
        <f t="shared" si="38"/>
        <v>0</v>
      </c>
      <c r="H894" s="259">
        <f t="shared" si="37"/>
        <v>0</v>
      </c>
      <c r="J894" s="194"/>
    </row>
    <row r="895" spans="3:10" ht="14.25" customHeight="1">
      <c r="C895" s="149" t="s">
        <v>435</v>
      </c>
      <c r="D895" s="265" t="s">
        <v>436</v>
      </c>
      <c r="E895" s="265" t="s">
        <v>416</v>
      </c>
      <c r="F895" s="258">
        <f t="shared" si="36"/>
        <v>0</v>
      </c>
      <c r="G895" s="258" t="str">
        <f t="shared" si="38"/>
        <v>0</v>
      </c>
      <c r="H895" s="259">
        <f t="shared" si="37"/>
        <v>0</v>
      </c>
      <c r="J895" s="194"/>
    </row>
    <row r="896" spans="3:10" ht="16.5" customHeight="1">
      <c r="C896" s="149" t="s">
        <v>464</v>
      </c>
      <c r="D896" s="265" t="s">
        <v>465</v>
      </c>
      <c r="E896" s="265" t="s">
        <v>146</v>
      </c>
      <c r="F896" s="258">
        <f t="shared" si="36"/>
        <v>0</v>
      </c>
      <c r="G896" s="258" t="str">
        <f t="shared" si="38"/>
        <v>0</v>
      </c>
      <c r="H896" s="259">
        <f t="shared" si="37"/>
        <v>0</v>
      </c>
      <c r="J896" s="194"/>
    </row>
    <row r="897" spans="3:10" ht="16.5" customHeight="1">
      <c r="C897" s="149" t="s">
        <v>451</v>
      </c>
      <c r="D897" s="265" t="s">
        <v>452</v>
      </c>
      <c r="E897" s="265" t="s">
        <v>27</v>
      </c>
      <c r="F897" s="258">
        <f t="shared" si="36"/>
        <v>0</v>
      </c>
      <c r="G897" s="258" t="str">
        <f t="shared" si="38"/>
        <v>0</v>
      </c>
      <c r="H897" s="259">
        <f t="shared" si="37"/>
        <v>0</v>
      </c>
      <c r="J897" s="194"/>
    </row>
    <row r="898" spans="3:10" ht="15.75" customHeight="1">
      <c r="C898" s="149" t="s">
        <v>641</v>
      </c>
      <c r="D898" s="265" t="s">
        <v>624</v>
      </c>
      <c r="E898" s="265" t="s">
        <v>27</v>
      </c>
      <c r="F898" s="258">
        <f t="shared" si="36"/>
        <v>0</v>
      </c>
      <c r="G898" s="258" t="str">
        <f t="shared" si="38"/>
        <v>0</v>
      </c>
      <c r="H898" s="259">
        <f t="shared" si="37"/>
        <v>0</v>
      </c>
      <c r="J898" s="194"/>
    </row>
    <row r="899" spans="3:10">
      <c r="C899" s="149" t="s">
        <v>438</v>
      </c>
      <c r="D899" s="265" t="s">
        <v>439</v>
      </c>
      <c r="E899" s="265" t="s">
        <v>413</v>
      </c>
      <c r="F899" s="258">
        <f t="shared" si="36"/>
        <v>0</v>
      </c>
      <c r="G899" s="258" t="str">
        <f t="shared" si="38"/>
        <v>0</v>
      </c>
      <c r="H899" s="259">
        <f t="shared" si="37"/>
        <v>0</v>
      </c>
      <c r="J899" s="194"/>
    </row>
    <row r="900" spans="3:10">
      <c r="C900" s="149"/>
      <c r="D900" s="265" t="s">
        <v>474</v>
      </c>
      <c r="E900" s="265"/>
      <c r="F900" s="258">
        <f t="shared" si="36"/>
        <v>0</v>
      </c>
      <c r="G900" s="258" t="str">
        <f t="shared" si="38"/>
        <v>0</v>
      </c>
      <c r="H900" s="259">
        <f t="shared" si="37"/>
        <v>0</v>
      </c>
      <c r="J900" s="194"/>
    </row>
    <row r="901" spans="3:10">
      <c r="C901" s="149" t="s">
        <v>2</v>
      </c>
      <c r="D901" s="265" t="s">
        <v>475</v>
      </c>
      <c r="E901" s="265"/>
      <c r="F901" s="258">
        <f t="shared" ref="F901:F930" si="39">SUMIF($C$6:$C$514,C901,$F$6:$F$514)</f>
        <v>0</v>
      </c>
      <c r="G901" s="258" t="str">
        <f t="shared" si="38"/>
        <v>0</v>
      </c>
      <c r="H901" s="259">
        <f t="shared" ref="H901:H930" si="40">SUMIF($C$6:$C$514,C901,$H$6:$H$514)</f>
        <v>0</v>
      </c>
      <c r="J901" s="194"/>
    </row>
    <row r="902" spans="3:10">
      <c r="C902" s="149" t="s">
        <v>476</v>
      </c>
      <c r="D902" s="265" t="s">
        <v>477</v>
      </c>
      <c r="E902" s="265" t="s">
        <v>27</v>
      </c>
      <c r="F902" s="258">
        <f t="shared" si="39"/>
        <v>0</v>
      </c>
      <c r="G902" s="258" t="str">
        <f t="shared" si="38"/>
        <v>0</v>
      </c>
      <c r="H902" s="259">
        <f t="shared" si="40"/>
        <v>0</v>
      </c>
      <c r="J902" s="194"/>
    </row>
    <row r="903" spans="3:10" ht="15.75" customHeight="1">
      <c r="C903" s="149" t="s">
        <v>478</v>
      </c>
      <c r="D903" s="265" t="s">
        <v>479</v>
      </c>
      <c r="E903" s="265" t="s">
        <v>27</v>
      </c>
      <c r="F903" s="258">
        <f t="shared" si="39"/>
        <v>0</v>
      </c>
      <c r="G903" s="258" t="str">
        <f t="shared" si="38"/>
        <v>0</v>
      </c>
      <c r="H903" s="259">
        <f t="shared" si="40"/>
        <v>0</v>
      </c>
      <c r="J903" s="194"/>
    </row>
    <row r="904" spans="3:10">
      <c r="C904" s="149" t="s">
        <v>480</v>
      </c>
      <c r="D904" s="265" t="s">
        <v>481</v>
      </c>
      <c r="E904" s="265" t="s">
        <v>27</v>
      </c>
      <c r="F904" s="258">
        <f t="shared" si="39"/>
        <v>0</v>
      </c>
      <c r="G904" s="258" t="str">
        <f t="shared" si="38"/>
        <v>0</v>
      </c>
      <c r="H904" s="259">
        <f t="shared" si="40"/>
        <v>0</v>
      </c>
      <c r="J904" s="194"/>
    </row>
    <row r="905" spans="3:10" ht="14.25" customHeight="1">
      <c r="C905" s="149" t="s">
        <v>482</v>
      </c>
      <c r="D905" s="265" t="s">
        <v>483</v>
      </c>
      <c r="E905" s="265" t="s">
        <v>27</v>
      </c>
      <c r="F905" s="258">
        <f t="shared" si="39"/>
        <v>0</v>
      </c>
      <c r="G905" s="258" t="str">
        <f t="shared" si="38"/>
        <v>0</v>
      </c>
      <c r="H905" s="259">
        <f t="shared" si="40"/>
        <v>0</v>
      </c>
      <c r="J905" s="194"/>
    </row>
    <row r="906" spans="3:10">
      <c r="C906" s="149" t="s">
        <v>484</v>
      </c>
      <c r="D906" s="265" t="s">
        <v>485</v>
      </c>
      <c r="E906" s="265" t="s">
        <v>27</v>
      </c>
      <c r="F906" s="258">
        <f t="shared" si="39"/>
        <v>0</v>
      </c>
      <c r="G906" s="258" t="str">
        <f t="shared" si="38"/>
        <v>0</v>
      </c>
      <c r="H906" s="259">
        <f t="shared" si="40"/>
        <v>0</v>
      </c>
      <c r="J906" s="194"/>
    </row>
    <row r="907" spans="3:10" ht="15" customHeight="1">
      <c r="C907" s="149" t="s">
        <v>486</v>
      </c>
      <c r="D907" s="265" t="s">
        <v>487</v>
      </c>
      <c r="E907" s="265" t="s">
        <v>488</v>
      </c>
      <c r="F907" s="258">
        <f t="shared" si="39"/>
        <v>0</v>
      </c>
      <c r="G907" s="258" t="str">
        <f t="shared" si="38"/>
        <v>0</v>
      </c>
      <c r="H907" s="259">
        <f t="shared" si="40"/>
        <v>0</v>
      </c>
      <c r="J907" s="194"/>
    </row>
    <row r="908" spans="3:10" ht="15" customHeight="1">
      <c r="C908" s="149" t="s">
        <v>489</v>
      </c>
      <c r="D908" s="265" t="s">
        <v>490</v>
      </c>
      <c r="E908" s="265" t="s">
        <v>27</v>
      </c>
      <c r="F908" s="258">
        <f t="shared" si="39"/>
        <v>0</v>
      </c>
      <c r="G908" s="258" t="str">
        <f t="shared" si="38"/>
        <v>0</v>
      </c>
      <c r="H908" s="259">
        <f t="shared" si="40"/>
        <v>0</v>
      </c>
      <c r="J908" s="194"/>
    </row>
    <row r="909" spans="3:10">
      <c r="C909" s="149" t="s">
        <v>491</v>
      </c>
      <c r="D909" s="265" t="s">
        <v>492</v>
      </c>
      <c r="E909" s="265" t="s">
        <v>493</v>
      </c>
      <c r="F909" s="258">
        <f t="shared" si="39"/>
        <v>0</v>
      </c>
      <c r="G909" s="258" t="str">
        <f t="shared" si="38"/>
        <v>0</v>
      </c>
      <c r="H909" s="259">
        <f t="shared" si="40"/>
        <v>0</v>
      </c>
      <c r="J909" s="194"/>
    </row>
    <row r="910" spans="3:10" ht="17.25" customHeight="1">
      <c r="C910" s="149" t="s">
        <v>494</v>
      </c>
      <c r="D910" s="265" t="s">
        <v>495</v>
      </c>
      <c r="E910" s="265" t="s">
        <v>27</v>
      </c>
      <c r="F910" s="258">
        <f t="shared" si="39"/>
        <v>0</v>
      </c>
      <c r="G910" s="258" t="str">
        <f t="shared" si="38"/>
        <v>0</v>
      </c>
      <c r="H910" s="259">
        <f t="shared" si="40"/>
        <v>0</v>
      </c>
      <c r="J910" s="194"/>
    </row>
    <row r="911" spans="3:10">
      <c r="C911" s="149" t="s">
        <v>496</v>
      </c>
      <c r="D911" s="265" t="s">
        <v>497</v>
      </c>
      <c r="E911" s="265" t="s">
        <v>27</v>
      </c>
      <c r="F911" s="258">
        <f t="shared" si="39"/>
        <v>0</v>
      </c>
      <c r="G911" s="258" t="str">
        <f t="shared" si="38"/>
        <v>0</v>
      </c>
      <c r="H911" s="259">
        <f t="shared" si="40"/>
        <v>0</v>
      </c>
      <c r="J911" s="194"/>
    </row>
    <row r="912" spans="3:10" ht="15.75" customHeight="1">
      <c r="C912" s="149" t="s">
        <v>498</v>
      </c>
      <c r="D912" s="265" t="s">
        <v>499</v>
      </c>
      <c r="E912" s="265" t="s">
        <v>27</v>
      </c>
      <c r="F912" s="258">
        <f t="shared" si="39"/>
        <v>0</v>
      </c>
      <c r="G912" s="258" t="str">
        <f t="shared" si="38"/>
        <v>0</v>
      </c>
      <c r="H912" s="259">
        <f t="shared" si="40"/>
        <v>0</v>
      </c>
      <c r="J912" s="194"/>
    </row>
    <row r="913" spans="3:10">
      <c r="C913" s="149" t="s">
        <v>500</v>
      </c>
      <c r="D913" s="265" t="s">
        <v>501</v>
      </c>
      <c r="E913" s="265" t="s">
        <v>493</v>
      </c>
      <c r="F913" s="258">
        <f t="shared" si="39"/>
        <v>0</v>
      </c>
      <c r="G913" s="258" t="str">
        <f t="shared" si="38"/>
        <v>0</v>
      </c>
      <c r="H913" s="259">
        <f t="shared" si="40"/>
        <v>0</v>
      </c>
      <c r="J913" s="194"/>
    </row>
    <row r="914" spans="3:10">
      <c r="C914" s="149" t="s">
        <v>502</v>
      </c>
      <c r="D914" s="265" t="s">
        <v>503</v>
      </c>
      <c r="E914" s="265" t="s">
        <v>493</v>
      </c>
      <c r="F914" s="258">
        <f t="shared" si="39"/>
        <v>0</v>
      </c>
      <c r="G914" s="258" t="str">
        <f t="shared" si="38"/>
        <v>0</v>
      </c>
      <c r="H914" s="259">
        <f t="shared" si="40"/>
        <v>0</v>
      </c>
      <c r="J914" s="194"/>
    </row>
    <row r="915" spans="3:10" ht="13.5" customHeight="1">
      <c r="C915" s="149" t="s">
        <v>504</v>
      </c>
      <c r="D915" s="265" t="s">
        <v>900</v>
      </c>
      <c r="E915" s="265" t="s">
        <v>99</v>
      </c>
      <c r="F915" s="258">
        <f t="shared" si="39"/>
        <v>0</v>
      </c>
      <c r="G915" s="258" t="str">
        <f t="shared" si="38"/>
        <v>0</v>
      </c>
      <c r="H915" s="259">
        <f t="shared" si="40"/>
        <v>0</v>
      </c>
      <c r="J915" s="194"/>
    </row>
    <row r="916" spans="3:10">
      <c r="C916" s="149" t="s">
        <v>143</v>
      </c>
      <c r="D916" s="265" t="s">
        <v>144</v>
      </c>
      <c r="E916" s="265" t="s">
        <v>115</v>
      </c>
      <c r="F916" s="258">
        <f t="shared" si="39"/>
        <v>0</v>
      </c>
      <c r="G916" s="258" t="str">
        <f t="shared" si="38"/>
        <v>0</v>
      </c>
      <c r="H916" s="259">
        <f t="shared" si="40"/>
        <v>0</v>
      </c>
      <c r="J916" s="194"/>
    </row>
    <row r="917" spans="3:10" ht="15.75" customHeight="1">
      <c r="C917" s="149" t="s">
        <v>505</v>
      </c>
      <c r="D917" s="265" t="s">
        <v>901</v>
      </c>
      <c r="E917" s="265" t="s">
        <v>99</v>
      </c>
      <c r="F917" s="258">
        <f t="shared" si="39"/>
        <v>0</v>
      </c>
      <c r="G917" s="258" t="str">
        <f t="shared" ref="G917:G929" si="41">IF(F917,H917/F917,"0")</f>
        <v>0</v>
      </c>
      <c r="H917" s="259">
        <f t="shared" si="40"/>
        <v>0</v>
      </c>
      <c r="J917" s="194"/>
    </row>
    <row r="918" spans="3:10" ht="21" customHeight="1">
      <c r="C918" s="149" t="s">
        <v>506</v>
      </c>
      <c r="D918" s="265" t="s">
        <v>507</v>
      </c>
      <c r="E918" s="265" t="s">
        <v>27</v>
      </c>
      <c r="F918" s="258">
        <f t="shared" si="39"/>
        <v>0</v>
      </c>
      <c r="G918" s="258" t="str">
        <f t="shared" si="41"/>
        <v>0</v>
      </c>
      <c r="H918" s="259">
        <f t="shared" si="40"/>
        <v>0</v>
      </c>
      <c r="J918" s="194"/>
    </row>
    <row r="919" spans="3:10" ht="15" customHeight="1">
      <c r="C919" s="149" t="s">
        <v>817</v>
      </c>
      <c r="D919" s="265" t="s">
        <v>818</v>
      </c>
      <c r="E919" s="265" t="s">
        <v>99</v>
      </c>
      <c r="F919" s="258">
        <f t="shared" si="39"/>
        <v>0</v>
      </c>
      <c r="G919" s="258" t="str">
        <f t="shared" si="41"/>
        <v>0</v>
      </c>
      <c r="H919" s="259">
        <f t="shared" si="40"/>
        <v>0</v>
      </c>
      <c r="J919" s="194"/>
    </row>
    <row r="920" spans="3:10" ht="16.5" customHeight="1">
      <c r="C920" s="149" t="s">
        <v>819</v>
      </c>
      <c r="D920" s="265" t="s">
        <v>820</v>
      </c>
      <c r="E920" s="265" t="s">
        <v>99</v>
      </c>
      <c r="F920" s="258">
        <f t="shared" si="39"/>
        <v>0</v>
      </c>
      <c r="G920" s="258" t="str">
        <f t="shared" si="41"/>
        <v>0</v>
      </c>
      <c r="H920" s="259">
        <f t="shared" si="40"/>
        <v>0</v>
      </c>
      <c r="J920" s="194"/>
    </row>
    <row r="921" spans="3:10" ht="16.5" customHeight="1">
      <c r="C921" s="149"/>
      <c r="D921" s="265" t="s">
        <v>474</v>
      </c>
      <c r="E921" s="265"/>
      <c r="F921" s="258">
        <f t="shared" si="39"/>
        <v>0</v>
      </c>
      <c r="G921" s="258" t="str">
        <f t="shared" si="41"/>
        <v>0</v>
      </c>
      <c r="H921" s="259">
        <f t="shared" si="40"/>
        <v>0</v>
      </c>
      <c r="J921" s="194"/>
    </row>
    <row r="922" spans="3:10" ht="14.25" customHeight="1">
      <c r="C922" s="149" t="s">
        <v>2</v>
      </c>
      <c r="D922" s="265" t="s">
        <v>642</v>
      </c>
      <c r="E922" s="265"/>
      <c r="F922" s="258">
        <f t="shared" si="39"/>
        <v>0</v>
      </c>
      <c r="G922" s="258" t="str">
        <f t="shared" si="41"/>
        <v>0</v>
      </c>
      <c r="H922" s="259">
        <f t="shared" si="40"/>
        <v>0</v>
      </c>
      <c r="J922" s="194"/>
    </row>
    <row r="923" spans="3:10">
      <c r="C923" s="149" t="s">
        <v>643</v>
      </c>
      <c r="D923" s="265" t="s">
        <v>602</v>
      </c>
      <c r="E923" s="265" t="s">
        <v>4</v>
      </c>
      <c r="F923" s="258">
        <f t="shared" si="39"/>
        <v>0</v>
      </c>
      <c r="G923" s="258" t="str">
        <f t="shared" si="41"/>
        <v>0</v>
      </c>
      <c r="H923" s="259">
        <f t="shared" si="40"/>
        <v>0</v>
      </c>
      <c r="J923" s="194"/>
    </row>
    <row r="924" spans="3:10">
      <c r="C924" s="149" t="s">
        <v>644</v>
      </c>
      <c r="D924" s="265" t="s">
        <v>604</v>
      </c>
      <c r="E924" s="265" t="s">
        <v>4</v>
      </c>
      <c r="F924" s="258">
        <f t="shared" si="39"/>
        <v>0</v>
      </c>
      <c r="G924" s="258" t="str">
        <f t="shared" si="41"/>
        <v>0</v>
      </c>
      <c r="H924" s="259">
        <f t="shared" si="40"/>
        <v>0</v>
      </c>
      <c r="J924" s="194"/>
    </row>
    <row r="925" spans="3:10">
      <c r="C925" s="149" t="s">
        <v>645</v>
      </c>
      <c r="D925" s="265" t="s">
        <v>605</v>
      </c>
      <c r="E925" s="265" t="s">
        <v>4</v>
      </c>
      <c r="F925" s="258">
        <f t="shared" si="39"/>
        <v>0</v>
      </c>
      <c r="G925" s="258" t="str">
        <f t="shared" si="41"/>
        <v>0</v>
      </c>
      <c r="H925" s="259">
        <f t="shared" si="40"/>
        <v>0</v>
      </c>
      <c r="J925" s="194"/>
    </row>
    <row r="926" spans="3:10">
      <c r="C926" s="149" t="s">
        <v>646</v>
      </c>
      <c r="D926" s="265" t="s">
        <v>606</v>
      </c>
      <c r="E926" s="265" t="s">
        <v>4</v>
      </c>
      <c r="F926" s="258">
        <f t="shared" si="39"/>
        <v>0</v>
      </c>
      <c r="G926" s="258" t="str">
        <f t="shared" si="41"/>
        <v>0</v>
      </c>
      <c r="H926" s="259">
        <f t="shared" si="40"/>
        <v>0</v>
      </c>
      <c r="J926" s="194"/>
    </row>
    <row r="927" spans="3:10">
      <c r="C927" s="149" t="s">
        <v>647</v>
      </c>
      <c r="D927" s="265" t="s">
        <v>607</v>
      </c>
      <c r="E927" s="265" t="s">
        <v>4</v>
      </c>
      <c r="F927" s="258">
        <f t="shared" si="39"/>
        <v>0</v>
      </c>
      <c r="G927" s="258" t="str">
        <f t="shared" si="41"/>
        <v>0</v>
      </c>
      <c r="H927" s="259">
        <f t="shared" si="40"/>
        <v>0</v>
      </c>
      <c r="J927" s="194"/>
    </row>
    <row r="928" spans="3:10">
      <c r="C928" s="149" t="s">
        <v>661</v>
      </c>
      <c r="D928" s="265" t="s">
        <v>473</v>
      </c>
      <c r="E928" s="265" t="s">
        <v>4</v>
      </c>
      <c r="F928" s="258">
        <f t="shared" si="39"/>
        <v>0</v>
      </c>
      <c r="G928" s="258" t="str">
        <f t="shared" si="41"/>
        <v>0</v>
      </c>
      <c r="H928" s="259">
        <f t="shared" si="40"/>
        <v>0</v>
      </c>
    </row>
    <row r="929" spans="3:10">
      <c r="C929" s="149" t="s">
        <v>915</v>
      </c>
      <c r="D929" s="265" t="s">
        <v>916</v>
      </c>
      <c r="E929" s="265" t="s">
        <v>4</v>
      </c>
      <c r="F929" s="258">
        <f t="shared" si="39"/>
        <v>0</v>
      </c>
      <c r="G929" s="258" t="str">
        <f t="shared" si="41"/>
        <v>0</v>
      </c>
      <c r="H929" s="259">
        <f t="shared" si="40"/>
        <v>0</v>
      </c>
    </row>
    <row r="930" spans="3:10">
      <c r="C930" s="149" t="s">
        <v>745</v>
      </c>
      <c r="D930" s="265" t="s">
        <v>746</v>
      </c>
      <c r="E930" s="265" t="s">
        <v>4</v>
      </c>
      <c r="F930" s="258">
        <f t="shared" si="39"/>
        <v>0</v>
      </c>
      <c r="G930" s="258" t="str">
        <f>IF(F930,H930/F930,"0")</f>
        <v>0</v>
      </c>
      <c r="H930" s="259">
        <f t="shared" si="40"/>
        <v>0</v>
      </c>
      <c r="I930" s="239"/>
      <c r="J930" s="244"/>
    </row>
    <row r="932" spans="3:10">
      <c r="F932" s="245">
        <f>SUM(F517:F930)</f>
        <v>60490.5</v>
      </c>
      <c r="G932" s="239"/>
      <c r="H932" s="245">
        <f>SUM(H517:H930)</f>
        <v>103111377.2</v>
      </c>
    </row>
  </sheetData>
  <sheetProtection selectLockedCells="1" selectUnlockedCells="1"/>
  <autoFilter ref="A517:U927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63">
    <mergeCell ref="I276:I319"/>
    <mergeCell ref="A320:A350"/>
    <mergeCell ref="I320:I350"/>
    <mergeCell ref="I236:I273"/>
    <mergeCell ref="J236:J273"/>
    <mergeCell ref="A274:A275"/>
    <mergeCell ref="I274:I275"/>
    <mergeCell ref="J274:J275"/>
    <mergeCell ref="I175:I232"/>
    <mergeCell ref="J175:J232"/>
    <mergeCell ref="I233:I234"/>
    <mergeCell ref="J233:J234"/>
    <mergeCell ref="A233:A234"/>
    <mergeCell ref="A382:A424"/>
    <mergeCell ref="A425:A428"/>
    <mergeCell ref="A6:A51"/>
    <mergeCell ref="A96:A137"/>
    <mergeCell ref="A138:A173"/>
    <mergeCell ref="A88:A90"/>
    <mergeCell ref="A91:A94"/>
    <mergeCell ref="A175:A232"/>
    <mergeCell ref="A236:A273"/>
    <mergeCell ref="A276:A319"/>
    <mergeCell ref="A54:A87"/>
    <mergeCell ref="A514:D514"/>
    <mergeCell ref="T4:T5"/>
    <mergeCell ref="S4:S5"/>
    <mergeCell ref="N4:N5"/>
    <mergeCell ref="O4:O5"/>
    <mergeCell ref="P4:P5"/>
    <mergeCell ref="R4:R5"/>
    <mergeCell ref="Q4:Q5"/>
    <mergeCell ref="M4:M5"/>
    <mergeCell ref="L4:L5"/>
    <mergeCell ref="J4:J5"/>
    <mergeCell ref="L18:L19"/>
    <mergeCell ref="L20:L21"/>
    <mergeCell ref="T31:T38"/>
    <mergeCell ref="A430:A438"/>
    <mergeCell ref="A4:A5"/>
    <mergeCell ref="B4:B5"/>
    <mergeCell ref="H4:H5"/>
    <mergeCell ref="I4:I5"/>
    <mergeCell ref="C4:C5"/>
    <mergeCell ref="D4:D5"/>
    <mergeCell ref="E4:E5"/>
    <mergeCell ref="F4:F5"/>
    <mergeCell ref="G4:G5"/>
    <mergeCell ref="I138:I173"/>
    <mergeCell ref="J138:J173"/>
    <mergeCell ref="I91:I94"/>
    <mergeCell ref="J91:J94"/>
    <mergeCell ref="I96:I137"/>
    <mergeCell ref="J96:J137"/>
    <mergeCell ref="T7:T30"/>
    <mergeCell ref="L7:L8"/>
    <mergeCell ref="L9:L17"/>
    <mergeCell ref="I88:I90"/>
    <mergeCell ref="J88:J90"/>
    <mergeCell ref="I54:I87"/>
    <mergeCell ref="J54:J87"/>
    <mergeCell ref="L22:L30"/>
    <mergeCell ref="J6:J51"/>
  </mergeCells>
  <conditionalFormatting sqref="O205:O208">
    <cfRule type="expression" dxfId="921" priority="17500" stopIfTrue="1">
      <formula>AND(COUNTIF(#REF!, O205)&gt;1,NOT(ISBLANK(O205)))</formula>
    </cfRule>
  </conditionalFormatting>
  <conditionalFormatting sqref="O205:O208">
    <cfRule type="expression" dxfId="920" priority="17499" stopIfTrue="1">
      <formula>AND(COUNTIF(#REF!, O205)+COUNTIF(#REF!, O205)&gt;1,NOT(ISBLANK(O205)))</formula>
    </cfRule>
  </conditionalFormatting>
  <conditionalFormatting sqref="O209">
    <cfRule type="expression" dxfId="919" priority="17497" stopIfTrue="1">
      <formula>AND(COUNTIF(#REF!, O209)&gt;1,NOT(ISBLANK(O209)))</formula>
    </cfRule>
  </conditionalFormatting>
  <conditionalFormatting sqref="O209">
    <cfRule type="expression" dxfId="918" priority="17496" stopIfTrue="1">
      <formula>AND(COUNTIF(#REF!, O209)+COUNTIF(#REF!, O209)&gt;1,NOT(ISBLANK(O209)))</formula>
    </cfRule>
  </conditionalFormatting>
  <conditionalFormatting sqref="O209">
    <cfRule type="duplicateValues" dxfId="917" priority="17498"/>
  </conditionalFormatting>
  <conditionalFormatting sqref="O226 O210:O211">
    <cfRule type="expression" dxfId="916" priority="17482" stopIfTrue="1">
      <formula>AND(COUNTIF(#REF!, O210)&gt;1,NOT(ISBLANK(O210)))</formula>
    </cfRule>
  </conditionalFormatting>
  <conditionalFormatting sqref="O210:O211">
    <cfRule type="expression" dxfId="915" priority="17481" stopIfTrue="1">
      <formula>AND(COUNTIF(#REF!, O210)+COUNTIF(#REF!, O210)&gt;1,NOT(ISBLANK(O210)))</formula>
    </cfRule>
  </conditionalFormatting>
  <conditionalFormatting sqref="O210">
    <cfRule type="duplicateValues" dxfId="914" priority="17480"/>
  </conditionalFormatting>
  <conditionalFormatting sqref="O210">
    <cfRule type="duplicateValues" dxfId="913" priority="17479"/>
  </conditionalFormatting>
  <conditionalFormatting sqref="O225">
    <cfRule type="duplicateValues" dxfId="912" priority="17478"/>
  </conditionalFormatting>
  <conditionalFormatting sqref="O215">
    <cfRule type="duplicateValues" dxfId="911" priority="17476"/>
  </conditionalFormatting>
  <conditionalFormatting sqref="O210">
    <cfRule type="expression" dxfId="910" priority="17483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9" priority="17484" stopIfTrue="1">
      <formula>AND(COUNTIF(#REF!, O210)+COUNTIF(#REF!, O210)+COUNTIF(#REF!, O210)&gt;1,NOT(ISBLANK(O210)))</formula>
    </cfRule>
  </conditionalFormatting>
  <conditionalFormatting sqref="O210">
    <cfRule type="expression" dxfId="908" priority="17485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7" priority="17486"/>
  </conditionalFormatting>
  <conditionalFormatting sqref="O217:O219 O211:O215">
    <cfRule type="duplicateValues" dxfId="906" priority="17487"/>
  </conditionalFormatting>
  <conditionalFormatting sqref="O217:O218 O211:O214">
    <cfRule type="duplicateValues" dxfId="905" priority="17488"/>
  </conditionalFormatting>
  <conditionalFormatting sqref="O217:O218">
    <cfRule type="duplicateValues" dxfId="904" priority="17489"/>
  </conditionalFormatting>
  <conditionalFormatting sqref="O211:O214 O216:O217">
    <cfRule type="duplicateValues" dxfId="903" priority="17490"/>
  </conditionalFormatting>
  <conditionalFormatting sqref="O219 O211:O217">
    <cfRule type="duplicateValues" dxfId="902" priority="17491"/>
  </conditionalFormatting>
  <conditionalFormatting sqref="O219">
    <cfRule type="duplicateValues" dxfId="901" priority="17492"/>
  </conditionalFormatting>
  <conditionalFormatting sqref="O220:O221">
    <cfRule type="duplicateValues" dxfId="900" priority="17493"/>
  </conditionalFormatting>
  <conditionalFormatting sqref="D520 D531">
    <cfRule type="expression" dxfId="899" priority="17353" stopIfTrue="1">
      <formula>AND(COUNTIF(#REF!, D520)+COUNTIF($B$93:$B$94, D520)+COUNTIF($B$55:$B$64, D520)+COUNTIF($B$70:$B$73, D520)+COUNTIF($B$83:$B$83, D520)+COUNTIF(#REF!, D520)&gt;1,NOT(ISBLANK(D520)))</formula>
    </cfRule>
  </conditionalFormatting>
  <conditionalFormatting sqref="D521:D523">
    <cfRule type="expression" dxfId="898" priority="17352" stopIfTrue="1">
      <formula>AND(COUNTIF(#REF!, D521)+COUNTIF($B$93:$B$94, D521)+COUNTIF($B$55:$B$64, D521)+COUNTIF($B$70:$B$73, D521)+COUNTIF($B$83:$B$83, D521)+COUNTIF(#REF!, D521)&gt;1,NOT(ISBLANK(D521)))</formula>
    </cfRule>
  </conditionalFormatting>
  <conditionalFormatting sqref="D524">
    <cfRule type="expression" dxfId="897" priority="17351" stopIfTrue="1">
      <formula>AND(COUNTIF(#REF!, D524)+COUNTIF($B$93:$B$94, D524)+COUNTIF($B$55:$B$64, D524)+COUNTIF($B$70:$B$73, D524)+COUNTIF($B$83:$B$83, D524)+COUNTIF(#REF!, D524)&gt;1,NOT(ISBLANK(D524)))</formula>
    </cfRule>
  </conditionalFormatting>
  <conditionalFormatting sqref="D525">
    <cfRule type="expression" dxfId="896" priority="17348" stopIfTrue="1">
      <formula>AND(COUNTIF($B$95:$B$95, D525)+COUNTIF($B$84:$B$88, D525)+COUNTIF($B$65:$B$69, D525)+COUNTIF($B$75:$B$81, D525)&gt;1,NOT(ISBLANK(D525)))</formula>
    </cfRule>
  </conditionalFormatting>
  <conditionalFormatting sqref="D525">
    <cfRule type="expression" dxfId="895" priority="17349" stopIfTrue="1">
      <formula>AND(COUNTIF($B$113:$B$113, D525)+COUNTIF($B$95:$B$95, D525)+COUNTIF($B$65:$B$69, D525)+COUNTIF($B$84:$B$88, D525)+COUNTIF($B$75:$B$81, D525)&gt;1,NOT(ISBLANK(D525)))</formula>
    </cfRule>
  </conditionalFormatting>
  <conditionalFormatting sqref="D525">
    <cfRule type="expression" dxfId="894" priority="17350" stopIfTrue="1">
      <formula>AND(COUNTIF(#REF!, D525)+COUNTIF($B$65:$B$69, D525)+COUNTIF($B$84:$B$88, D525)+COUNTIF($B$75:$B$82, D525)+COUNTIF($B$95:$B$95, D525)+COUNTIF($B$92:$B$92, D525)&gt;1,NOT(ISBLANK(D525)))</formula>
    </cfRule>
  </conditionalFormatting>
  <conditionalFormatting sqref="D526">
    <cfRule type="expression" dxfId="893" priority="17347" stopIfTrue="1">
      <formula>AND(COUNTIF(#REF!, D526)+COUNTIF($B$93:$B$94, D526)+COUNTIF($B$55:$B$64, D526)+COUNTIF($B$70:$B$73, D526)+COUNTIF($B$83:$B$83, D526)+COUNTIF(#REF!, D526)&gt;1,NOT(ISBLANK(D526)))</formula>
    </cfRule>
  </conditionalFormatting>
  <conditionalFormatting sqref="D527">
    <cfRule type="expression" dxfId="892" priority="17343" stopIfTrue="1">
      <formula>AND(COUNTIF(#REF!, D527)&gt;1,NOT(ISBLANK(D527)))</formula>
    </cfRule>
  </conditionalFormatting>
  <conditionalFormatting sqref="D527">
    <cfRule type="expression" dxfId="891" priority="17344" stopIfTrue="1">
      <formula>AND(COUNTIF($B$95:$B$95, D527)+COUNTIF($B$84:$B$88, D527)+COUNTIF($B$65:$B$69, D527)+COUNTIF($B$75:$B$81, D527)&gt;1,NOT(ISBLANK(D527)))</formula>
    </cfRule>
  </conditionalFormatting>
  <conditionalFormatting sqref="D527">
    <cfRule type="expression" dxfId="890" priority="17345" stopIfTrue="1">
      <formula>AND(COUNTIF($B$113:$B$113, D527)+COUNTIF($B$95:$B$95, D527)+COUNTIF($B$65:$B$69, D527)+COUNTIF($B$84:$B$88, D527)+COUNTIF($B$75:$B$81, D527)&gt;1,NOT(ISBLANK(D527)))</formula>
    </cfRule>
  </conditionalFormatting>
  <conditionalFormatting sqref="D527">
    <cfRule type="expression" dxfId="889" priority="17346" stopIfTrue="1">
      <formula>AND(COUNTIF(#REF!, D527)+COUNTIF($B$65:$B$69, D527)+COUNTIF($B$84:$B$88, D527)+COUNTIF($B$75:$B$82, D527)+COUNTIF($B$95:$B$95, D527)+COUNTIF($B$92:$B$92, D527)&gt;1,NOT(ISBLANK(D527)))</formula>
    </cfRule>
  </conditionalFormatting>
  <conditionalFormatting sqref="D528:D529">
    <cfRule type="expression" dxfId="888" priority="17340" stopIfTrue="1">
      <formula>AND(COUNTIF($B$95:$B$95, D528)+COUNTIF($B$84:$B$88, D528)+COUNTIF($B$65:$B$69, D528)+COUNTIF($B$75:$B$81, D528)&gt;1,NOT(ISBLANK(D528)))</formula>
    </cfRule>
  </conditionalFormatting>
  <conditionalFormatting sqref="D528:D529">
    <cfRule type="expression" dxfId="887" priority="17341" stopIfTrue="1">
      <formula>AND(COUNTIF($B$113:$B$113, D528)+COUNTIF($B$95:$B$95, D528)+COUNTIF($B$65:$B$69, D528)+COUNTIF($B$84:$B$88, D528)+COUNTIF($B$75:$B$81, D528)&gt;1,NOT(ISBLANK(D528)))</formula>
    </cfRule>
  </conditionalFormatting>
  <conditionalFormatting sqref="D528:D529">
    <cfRule type="expression" dxfId="886" priority="17342" stopIfTrue="1">
      <formula>AND(COUNTIF(#REF!, D528)+COUNTIF($B$65:$B$69, D528)+COUNTIF($B$84:$B$88, D528)+COUNTIF($B$75:$B$82, D528)+COUNTIF($B$95:$B$95, D528)+COUNTIF($B$92:$B$92, D528)&gt;1,NOT(ISBLANK(D528)))</formula>
    </cfRule>
  </conditionalFormatting>
  <conditionalFormatting sqref="D530">
    <cfRule type="expression" dxfId="885" priority="17339" stopIfTrue="1">
      <formula>AND(COUNTIF(#REF!, D530)+COUNTIF($B$93:$B$94, D530)+COUNTIF($B$55:$B$64, D530)+COUNTIF($B$70:$B$73, D530)+COUNTIF($B$83:$B$83, D530)+COUNTIF(#REF!, D530)&gt;1,NOT(ISBLANK(D530)))</formula>
    </cfRule>
  </conditionalFormatting>
  <conditionalFormatting sqref="D532">
    <cfRule type="expression" dxfId="884" priority="17329" stopIfTrue="1">
      <formula>AND(COUNTIF(#REF!, D532)&gt;1,NOT(ISBLANK(D532)))</formula>
    </cfRule>
  </conditionalFormatting>
  <conditionalFormatting sqref="D535">
    <cfRule type="expression" dxfId="883" priority="17330" stopIfTrue="1">
      <formula>AND(COUNTIF($B$103:$B$103, D535)+COUNTIF($B$96:$B$101, D535)+COUNTIF($B$74:$B$74, D535)+COUNTIF($B$82:$B$82, D535)+COUNTIF(#REF!, D535)&gt;1,NOT(ISBLANK(D535)))</formula>
    </cfRule>
  </conditionalFormatting>
  <conditionalFormatting sqref="D534">
    <cfRule type="expression" dxfId="882" priority="17331" stopIfTrue="1">
      <formula>AND(COUNTIF(#REF!, D534)+COUNTIF($B$93:$B$94, D534)+COUNTIF($B$55:$B$64, D534)+COUNTIF($B$70:$B$73, D534)+COUNTIF($B$83:$B$83, D534)+COUNTIF(#REF!, D534)&gt;1,NOT(ISBLANK(D534)))</formula>
    </cfRule>
  </conditionalFormatting>
  <conditionalFormatting sqref="D535">
    <cfRule type="expression" dxfId="881" priority="17332" stopIfTrue="1">
      <formula>AND(COUNTIF($B$96:$B$96, D535)&gt;1,NOT(ISBLANK(D535)))</formula>
    </cfRule>
  </conditionalFormatting>
  <conditionalFormatting sqref="D535 D533">
    <cfRule type="expression" dxfId="880" priority="17333" stopIfTrue="1">
      <formula>AND(COUNTIF($B$96:$B$100, D533)+COUNTIF($B$74:$B$74, D533)+COUNTIF($B$92:$B$92, D533)+COUNTIF(#REF!, D533)+COUNTIF($B$82:$B$82, D533)&gt;1,NOT(ISBLANK(D533)))</formula>
    </cfRule>
  </conditionalFormatting>
  <conditionalFormatting sqref="D535">
    <cfRule type="expression" dxfId="879" priority="17334" stopIfTrue="1">
      <formula>AND(COUNTIF($B$96:$B$96, D535)+COUNTIF(#REF!, D535)&gt;1,NOT(ISBLANK(D535)))</formula>
    </cfRule>
  </conditionalFormatting>
  <conditionalFormatting sqref="D533">
    <cfRule type="expression" dxfId="878" priority="17335" stopIfTrue="1">
      <formula>AND(COUNTIF($B$92:$B$92, D533)&gt;1,NOT(ISBLANK(D533)))</formula>
    </cfRule>
  </conditionalFormatting>
  <conditionalFormatting sqref="D535">
    <cfRule type="expression" dxfId="877" priority="17336" stopIfTrue="1">
      <formula>AND(COUNTIF($B$103:$B$103, D535)+COUNTIF($B$96:$B$101, D535)+COUNTIF($B$74:$B$74, D535)+COUNTIF(#REF!, D535)+COUNTIF(#REF!, D535)&gt;1,NOT(ISBLANK(D535)))</formula>
    </cfRule>
  </conditionalFormatting>
  <conditionalFormatting sqref="D533">
    <cfRule type="expression" dxfId="876" priority="17337" stopIfTrue="1">
      <formula>AND(COUNTIF(#REF!, D533)+COUNTIF($B$65:$B$69, D533)+COUNTIF($B$84:$B$88, D533)+COUNTIF($B$75:$B$82, D533)+COUNTIF($B$95:$B$95, D533)+COUNTIF($B$92:$B$92, D533)&gt;1,NOT(ISBLANK(D533)))</formula>
    </cfRule>
  </conditionalFormatting>
  <conditionalFormatting sqref="D532">
    <cfRule type="expression" dxfId="875" priority="17338" stopIfTrue="1">
      <formula>AND(COUNTIF($B$123:$B$123, D532)+COUNTIF($B$90:$B$90, D532)+COUNTIF($B$105:$B$105, D532)+COUNTIF($B$109:$B$112, D532)+COUNTIF($B$114:$B$117, D532)&gt;1,NOT(ISBLANK(D532)))</formula>
    </cfRule>
  </conditionalFormatting>
  <conditionalFormatting sqref="D536:D537">
    <cfRule type="expression" dxfId="874" priority="17326" stopIfTrue="1">
      <formula>AND(COUNTIF($B$103:$B$103, D536)+COUNTIF($B$96:$B$101, D536)+COUNTIF($B$74:$B$74, D536)+COUNTIF($B$82:$B$82, D536)+COUNTIF(#REF!, D536)&gt;1,NOT(ISBLANK(D536)))</formula>
    </cfRule>
  </conditionalFormatting>
  <conditionalFormatting sqref="D536:D537">
    <cfRule type="expression" dxfId="873" priority="17327" stopIfTrue="1">
      <formula>AND(COUNTIF($B$103:$B$103, D536)+COUNTIF($B$96:$B$101, D536)+COUNTIF($B$74:$B$74, D536)+COUNTIF(#REF!, D536)+COUNTIF(#REF!, D536)&gt;1,NOT(ISBLANK(D536)))</formula>
    </cfRule>
  </conditionalFormatting>
  <conditionalFormatting sqref="D536:D537">
    <cfRule type="expression" dxfId="872" priority="17328" stopIfTrue="1">
      <formula>AND(COUNTIF($B$103:$B$103, D536)+COUNTIF($B$98:$B$101, D536)+COUNTIF($B$74:$B$74, D536)+COUNTIF($B$106:$B$106, D536)+COUNTIF($B$108:$B$108, D536)&gt;1,NOT(ISBLANK(D536)))</formula>
    </cfRule>
  </conditionalFormatting>
  <conditionalFormatting sqref="D538">
    <cfRule type="expression" dxfId="871" priority="17325" stopIfTrue="1">
      <formula>AND(COUNTIF($B$119:$B$122, D538)&gt;1,NOT(ISBLANK(D538)))</formula>
    </cfRule>
  </conditionalFormatting>
  <conditionalFormatting sqref="D539">
    <cfRule type="expression" dxfId="870" priority="17324" stopIfTrue="1">
      <formula>AND(COUNTIF($B$119:$B$122, D539)&gt;1,NOT(ISBLANK(D539)))</formula>
    </cfRule>
  </conditionalFormatting>
  <conditionalFormatting sqref="D577">
    <cfRule type="expression" dxfId="869" priority="17321" stopIfTrue="1">
      <formula>AND(COUNTIF($B$7:$B$7, D577)&gt;1,NOT(ISBLANK(D577)))</formula>
    </cfRule>
  </conditionalFormatting>
  <conditionalFormatting sqref="D578">
    <cfRule type="expression" dxfId="868" priority="17320" stopIfTrue="1">
      <formula>AND(COUNTIF($B$26:$B$49, D578)+COUNTIF(#REF!, D578)+COUNTIF($B$8:$B$22, D578)+COUNTIF($B$24:$B$25, D578)&gt;1,NOT(ISBLANK(D578)))</formula>
    </cfRule>
  </conditionalFormatting>
  <conditionalFormatting sqref="D578">
    <cfRule type="expression" dxfId="867" priority="17319" stopIfTrue="1">
      <formula>AND(COUNTIF($B$26:$B$49, D578)+COUNTIF($B$25:$B$25, D578)+COUNTIF($B$8:$B$18, D578)+COUNTIF($B$20:$B$23, D578)&gt;1,NOT(ISBLANK(D578)))</formula>
    </cfRule>
  </conditionalFormatting>
  <conditionalFormatting sqref="D579:D581">
    <cfRule type="expression" dxfId="866" priority="17318" stopIfTrue="1">
      <formula>AND(COUNTIF($B$26:$B$49, D579)+COUNTIF(#REF!, D579)+COUNTIF($B$8:$B$22, D579)+COUNTIF($B$24:$B$25, D579)&gt;1,NOT(ISBLANK(D579)))</formula>
    </cfRule>
  </conditionalFormatting>
  <conditionalFormatting sqref="D579:D581">
    <cfRule type="expression" dxfId="865" priority="17317" stopIfTrue="1">
      <formula>AND(COUNTIF($B$26:$B$49, D579)+COUNTIF($B$25:$B$25, D579)+COUNTIF($B$8:$B$18, D579)+COUNTIF($B$20:$B$23, D579)&gt;1,NOT(ISBLANK(D579)))</formula>
    </cfRule>
  </conditionalFormatting>
  <conditionalFormatting sqref="D584">
    <cfRule type="expression" dxfId="864" priority="17316" stopIfTrue="1">
      <formula>AND(COUNTIF($B$50:$B$56, D584)+COUNTIF($B$19:$B$19, D584)&gt;1,NOT(ISBLANK(D584)))</formula>
    </cfRule>
  </conditionalFormatting>
  <conditionalFormatting sqref="D582:D584">
    <cfRule type="expression" dxfId="863" priority="17315" stopIfTrue="1">
      <formula>AND(COUNTIF($B$26:$B$49, D582)+COUNTIF(#REF!, D582)+COUNTIF($B$8:$B$22, D582)+COUNTIF($B$24:$B$25, D582)&gt;1,NOT(ISBLANK(D582)))</formula>
    </cfRule>
  </conditionalFormatting>
  <conditionalFormatting sqref="D582:D583">
    <cfRule type="expression" dxfId="862" priority="17314" stopIfTrue="1">
      <formula>AND(COUNTIF($B$26:$B$49, D582)+COUNTIF($B$25:$B$25, D582)+COUNTIF($B$8:$B$18, D582)+COUNTIF($B$20:$B$23, D582)&gt;1,NOT(ISBLANK(D582)))</formula>
    </cfRule>
  </conditionalFormatting>
  <conditionalFormatting sqref="D585">
    <cfRule type="expression" dxfId="861" priority="17313" stopIfTrue="1">
      <formula>AND(COUNTIF($B$23:$B$23, D585)&gt;1,NOT(ISBLANK(D585)))</formula>
    </cfRule>
  </conditionalFormatting>
  <conditionalFormatting sqref="D585">
    <cfRule type="expression" dxfId="860" priority="17312" stopIfTrue="1">
      <formula>AND(COUNTIF($B$26:$B$49, D585)+COUNTIF($B$25:$B$25, D585)+COUNTIF($B$8:$B$18, D585)+COUNTIF($B$20:$B$23, D585)&gt;1,NOT(ISBLANK(D585)))</formula>
    </cfRule>
  </conditionalFormatting>
  <conditionalFormatting sqref="D586">
    <cfRule type="expression" dxfId="859" priority="17311" stopIfTrue="1">
      <formula>AND(COUNTIF($B$26:$B$49, D586)+COUNTIF(#REF!, D586)+COUNTIF($B$8:$B$22, D586)+COUNTIF($B$24:$B$25, D586)&gt;1,NOT(ISBLANK(D586)))</formula>
    </cfRule>
  </conditionalFormatting>
  <conditionalFormatting sqref="D586">
    <cfRule type="expression" dxfId="858" priority="17310" stopIfTrue="1">
      <formula>AND(COUNTIF($B$26:$B$49, D586)+COUNTIF($B$25:$B$25, D586)+COUNTIF($B$8:$B$18, D586)+COUNTIF($B$20:$B$23, D586)&gt;1,NOT(ISBLANK(D586)))</formula>
    </cfRule>
  </conditionalFormatting>
  <conditionalFormatting sqref="D587">
    <cfRule type="expression" dxfId="857" priority="17309" stopIfTrue="1">
      <formula>AND(COUNTIF(#REF!, D587)&gt;1,NOT(ISBLANK(D587)))</formula>
    </cfRule>
  </conditionalFormatting>
  <conditionalFormatting sqref="D587">
    <cfRule type="expression" dxfId="856" priority="17308" stopIfTrue="1">
      <formula>AND(COUNTIF($B$26:$B$49, D587)+COUNTIF(#REF!, D587)+COUNTIF($B$8:$B$22, D587)+COUNTIF($B$24:$B$25, D587)&gt;1,NOT(ISBLANK(D587)))</formula>
    </cfRule>
  </conditionalFormatting>
  <conditionalFormatting sqref="D587">
    <cfRule type="expression" dxfId="855" priority="17307" stopIfTrue="1">
      <formula>AND(COUNTIF($B$26:$B$49, D587)+COUNTIF($B$25:$B$25, D587)+COUNTIF($B$8:$B$18, D587)+COUNTIF($B$20:$B$23, D587)&gt;1,NOT(ISBLANK(D587)))</formula>
    </cfRule>
  </conditionalFormatting>
  <conditionalFormatting sqref="D589:D590">
    <cfRule type="expression" dxfId="854" priority="17301" stopIfTrue="1">
      <formula>AND(COUNTIF(#REF!, D589)+COUNTIF($B$93:$B$94, D589)+COUNTIF($B$55:$B$64, D589)+COUNTIF($B$70:$B$73, D589)+COUNTIF($B$83:$B$83, D589)+COUNTIF(#REF!, D589)&gt;1,NOT(ISBLANK(D589)))</formula>
    </cfRule>
  </conditionalFormatting>
  <conditionalFormatting sqref="D589:D590">
    <cfRule type="expression" dxfId="853" priority="17300" stopIfTrue="1">
      <formula>AND(COUNTIF(#REF!, D589)+COUNTIF($B$52:$B$62, D589)&gt;1,NOT(ISBLANK(D589)))</formula>
    </cfRule>
  </conditionalFormatting>
  <conditionalFormatting sqref="D590">
    <cfRule type="expression" dxfId="852" priority="17299" stopIfTrue="1">
      <formula>AND(COUNTIF($B$58:$B$58, D590)&gt;1,NOT(ISBLANK(D590)))</formula>
    </cfRule>
  </conditionalFormatting>
  <conditionalFormatting sqref="D589:D590">
    <cfRule type="expression" dxfId="851" priority="17298" stopIfTrue="1">
      <formula>AND(COUNTIF(#REF!, D589)+COUNTIF($B$50:$B$62, D589)&gt;1,NOT(ISBLANK(D589)))</formula>
    </cfRule>
  </conditionalFormatting>
  <conditionalFormatting sqref="D591:D592">
    <cfRule type="expression" dxfId="850" priority="17297" stopIfTrue="1">
      <formula>AND(COUNTIF(#REF!, D591)+COUNTIF($B$93:$B$94, D591)+COUNTIF($B$55:$B$64, D591)+COUNTIF($B$70:$B$73, D591)+COUNTIF($B$83:$B$83, D591)+COUNTIF(#REF!, D591)&gt;1,NOT(ISBLANK(D591)))</formula>
    </cfRule>
  </conditionalFormatting>
  <conditionalFormatting sqref="D591">
    <cfRule type="expression" dxfId="849" priority="17296" stopIfTrue="1">
      <formula>AND(COUNTIF(#REF!, D591)+COUNTIF($B$59:$B$60, D591)+COUNTIF(#REF!, D591)&gt;1,NOT(ISBLANK(D591)))</formula>
    </cfRule>
  </conditionalFormatting>
  <conditionalFormatting sqref="D591:D592">
    <cfRule type="expression" dxfId="848" priority="17295" stopIfTrue="1">
      <formula>AND(COUNTIF(#REF!, D591)+COUNTIF($B$52:$B$62, D591)&gt;1,NOT(ISBLANK(D591)))</formula>
    </cfRule>
  </conditionalFormatting>
  <conditionalFormatting sqref="D592">
    <cfRule type="expression" dxfId="847" priority="17294" stopIfTrue="1">
      <formula>AND(COUNTIF($B$62:$B$62, D592)+COUNTIF(#REF!, D592)&gt;1,NOT(ISBLANK(D592)))</formula>
    </cfRule>
  </conditionalFormatting>
  <conditionalFormatting sqref="D591:D592">
    <cfRule type="expression" dxfId="846" priority="17293" stopIfTrue="1">
      <formula>AND(COUNTIF(#REF!, D591)+COUNTIF($B$50:$B$62, D591)&gt;1,NOT(ISBLANK(D591)))</formula>
    </cfRule>
  </conditionalFormatting>
  <conditionalFormatting sqref="D593">
    <cfRule type="expression" dxfId="845" priority="17289" stopIfTrue="1">
      <formula>AND(COUNTIF(#REF!, D593)&gt;1,NOT(ISBLANK(D593)))</formula>
    </cfRule>
  </conditionalFormatting>
  <conditionalFormatting sqref="D593:D594">
    <cfRule type="expression" dxfId="844" priority="17290" stopIfTrue="1">
      <formula>AND(COUNTIF($B$95:$B$95, D593)+COUNTIF($B$84:$B$88, D593)+COUNTIF($B$65:$B$69, D593)+COUNTIF($B$75:$B$81, D593)&gt;1,NOT(ISBLANK(D593)))</formula>
    </cfRule>
  </conditionalFormatting>
  <conditionalFormatting sqref="D593:D594">
    <cfRule type="expression" dxfId="843" priority="17291" stopIfTrue="1">
      <formula>AND(COUNTIF($B$113:$B$113, D593)+COUNTIF($B$95:$B$95, D593)+COUNTIF($B$65:$B$69, D593)+COUNTIF($B$84:$B$88, D593)+COUNTIF($B$75:$B$81, D593)&gt;1,NOT(ISBLANK(D593)))</formula>
    </cfRule>
  </conditionalFormatting>
  <conditionalFormatting sqref="D593:D594">
    <cfRule type="expression" dxfId="842" priority="17292" stopIfTrue="1">
      <formula>AND(COUNTIF(#REF!, D593)+COUNTIF($B$65:$B$69, D593)+COUNTIF($B$84:$B$88, D593)+COUNTIF($B$75:$B$82, D593)+COUNTIF($B$95:$B$95, D593)+COUNTIF($B$92:$B$92, D593)&gt;1,NOT(ISBLANK(D593)))</formula>
    </cfRule>
  </conditionalFormatting>
  <conditionalFormatting sqref="D593:D594">
    <cfRule type="expression" dxfId="841" priority="17288" stopIfTrue="1">
      <formula>AND(COUNTIF(#REF!, D593)+COUNTIF($B$52:$B$62, D593)&gt;1,NOT(ISBLANK(D593)))</formula>
    </cfRule>
  </conditionalFormatting>
  <conditionalFormatting sqref="D593:D594">
    <cfRule type="expression" dxfId="840" priority="17287" stopIfTrue="1">
      <formula>AND(COUNTIF($B$62:$B$62, D593)+COUNTIF(#REF!, D593)&gt;1,NOT(ISBLANK(D593)))</formula>
    </cfRule>
  </conditionalFormatting>
  <conditionalFormatting sqref="D593:D594">
    <cfRule type="expression" dxfId="839" priority="17286" stopIfTrue="1">
      <formula>AND(COUNTIF(#REF!, D593)+COUNTIF($B$50:$B$62, D593)&gt;1,NOT(ISBLANK(D593)))</formula>
    </cfRule>
  </conditionalFormatting>
  <conditionalFormatting sqref="D596">
    <cfRule type="expression" dxfId="838" priority="17279" stopIfTrue="1">
      <formula>AND(COUNTIF(#REF!, D596)+COUNTIF($B$93:$B$94, D596)+COUNTIF($B$55:$B$64, D596)+COUNTIF($B$70:$B$73, D596)+COUNTIF($B$83:$B$83, D596)+COUNTIF(#REF!, D596)&gt;1,NOT(ISBLANK(D596)))</formula>
    </cfRule>
  </conditionalFormatting>
  <conditionalFormatting sqref="D596">
    <cfRule type="expression" dxfId="837" priority="17278" stopIfTrue="1">
      <formula>AND(COUNTIF(#REF!, D596)+COUNTIF($B$50:$B$62, D596)&gt;1,NOT(ISBLANK(D596)))</formula>
    </cfRule>
  </conditionalFormatting>
  <conditionalFormatting sqref="D598">
    <cfRule type="expression" dxfId="836" priority="17274" stopIfTrue="1">
      <formula>AND(COUNTIF(#REF!, D598)+COUNTIF($B$93:$B$94, D598)+COUNTIF($B$55:$B$64, D598)+COUNTIF($B$70:$B$73, D598)+COUNTIF($B$83:$B$83, D598)+COUNTIF(#REF!, D598)&gt;1,NOT(ISBLANK(D598)))</formula>
    </cfRule>
  </conditionalFormatting>
  <conditionalFormatting sqref="D597">
    <cfRule type="expression" dxfId="835" priority="17275" stopIfTrue="1">
      <formula>AND(COUNTIF($B$96:$B$100, D597)+COUNTIF($B$74:$B$74, D597)+COUNTIF($B$92:$B$92, D597)+COUNTIF(#REF!, D597)+COUNTIF($B$82:$B$82, D597)&gt;1,NOT(ISBLANK(D597)))</formula>
    </cfRule>
  </conditionalFormatting>
  <conditionalFormatting sqref="D597">
    <cfRule type="expression" dxfId="834" priority="17276" stopIfTrue="1">
      <formula>AND(COUNTIF($B$92:$B$92, D597)&gt;1,NOT(ISBLANK(D597)))</formula>
    </cfRule>
  </conditionalFormatting>
  <conditionalFormatting sqref="D597">
    <cfRule type="expression" dxfId="833" priority="17277" stopIfTrue="1">
      <formula>AND(COUNTIF(#REF!, D597)+COUNTIF($B$65:$B$69, D597)+COUNTIF($B$84:$B$88, D597)+COUNTIF($B$75:$B$82, D597)+COUNTIF($B$95:$B$95, D597)+COUNTIF($B$92:$B$92, D597)&gt;1,NOT(ISBLANK(D597)))</formula>
    </cfRule>
  </conditionalFormatting>
  <conditionalFormatting sqref="D598">
    <cfRule type="expression" dxfId="832" priority="17273" stopIfTrue="1">
      <formula>AND(COUNTIF($B$77:$B$77, D598)+COUNTIF(#REF!, D598)+COUNTIF(#REF!, D598)&gt;1,NOT(ISBLANK(D598)))</formula>
    </cfRule>
  </conditionalFormatting>
  <conditionalFormatting sqref="D598">
    <cfRule type="expression" dxfId="831" priority="17272" stopIfTrue="1">
      <formula>AND(COUNTIF(#REF!, D598)+COUNTIF($B$77:$B$77, D598)+COUNTIF(#REF!, D598)+COUNTIF(#REF!, D598)+COUNTIF(#REF!, D598)+COUNTIF(#REF!, D598)+COUNTIF(#REF!, D598)+COUNTIF(#REF!, D598)&gt;1,NOT(ISBLANK(D598)))</formula>
    </cfRule>
  </conditionalFormatting>
  <conditionalFormatting sqref="D597">
    <cfRule type="expression" dxfId="830" priority="17271" stopIfTrue="1">
      <formula>AND(COUNTIF(#REF!, D597)+COUNTIF($B$50:$B$62, D597)&gt;1,NOT(ISBLANK(D597)))</formula>
    </cfRule>
  </conditionalFormatting>
  <conditionalFormatting sqref="D599:D600">
    <cfRule type="expression" dxfId="829" priority="17270" stopIfTrue="1">
      <formula>AND(COUNTIF(#REF!, D599)+COUNTIF($B$93:$B$94, D599)+COUNTIF($B$55:$B$64, D599)+COUNTIF($B$70:$B$73, D599)+COUNTIF($B$83:$B$83, D599)+COUNTIF(#REF!, D599)&gt;1,NOT(ISBLANK(D599)))</formula>
    </cfRule>
  </conditionalFormatting>
  <conditionalFormatting sqref="D599:D600">
    <cfRule type="expression" dxfId="828" priority="17269" stopIfTrue="1">
      <formula>AND(COUNTIF($B$77:$B$77, D599)+COUNTIF(#REF!, D599)+COUNTIF(#REF!, D599)&gt;1,NOT(ISBLANK(D599)))</formula>
    </cfRule>
  </conditionalFormatting>
  <conditionalFormatting sqref="D599:D600">
    <cfRule type="expression" dxfId="827" priority="17268" stopIfTrue="1">
      <formula>AND(COUNTIF(#REF!, D599)+COUNTIF($B$77:$B$77, D599)+COUNTIF(#REF!, D599)+COUNTIF(#REF!, D599)+COUNTIF(#REF!, D599)+COUNTIF(#REF!, D599)+COUNTIF(#REF!, D599)+COUNTIF(#REF!, D599)&gt;1,NOT(ISBLANK(D599)))</formula>
    </cfRule>
  </conditionalFormatting>
  <conditionalFormatting sqref="D601">
    <cfRule type="expression" dxfId="826" priority="17267" stopIfTrue="1">
      <formula>AND(COUNTIF($B$107:$B$107, D601)&gt;1,NOT(ISBLANK(D601)))</formula>
    </cfRule>
  </conditionalFormatting>
  <conditionalFormatting sqref="D602:D604">
    <cfRule type="expression" dxfId="825" priority="17265" stopIfTrue="1">
      <formula>AND(COUNTIF($B$123:$B$123, D602)+COUNTIF($B$106:$B$106, D602)+COUNTIF($B$114:$B$117, D602)+COUNTIF($B$108:$B$112, D602)&gt;1,NOT(ISBLANK(D602)))</formula>
    </cfRule>
  </conditionalFormatting>
  <conditionalFormatting sqref="D602:D604">
    <cfRule type="expression" dxfId="824" priority="17266" stopIfTrue="1">
      <formula>AND(COUNTIF($B$123:$B$123, D602)+COUNTIF($B$90:$B$90, D602)+COUNTIF($B$105:$B$105, D602)+COUNTIF($B$109:$B$112, D602)+COUNTIF($B$114:$B$117, D602)&gt;1,NOT(ISBLANK(D602)))</formula>
    </cfRule>
  </conditionalFormatting>
  <conditionalFormatting sqref="D602:D605">
    <cfRule type="expression" dxfId="823" priority="17264" stopIfTrue="1">
      <formula>AND(COUNTIF($B$77:$B$77, D602)+COUNTIF(#REF!, D602)+COUNTIF(#REF!, D602)&gt;1,NOT(ISBLANK(D602)))</formula>
    </cfRule>
  </conditionalFormatting>
  <conditionalFormatting sqref="D602:D605">
    <cfRule type="expression" dxfId="822" priority="17263" stopIfTrue="1">
      <formula>AND(COUNTIF(#REF!, D602)+COUNTIF($B$77:$B$77, D602)+COUNTIF(#REF!, D602)+COUNTIF(#REF!, D602)+COUNTIF(#REF!, D602)+COUNTIF(#REF!, D602)+COUNTIF(#REF!, D602)+COUNTIF(#REF!, D602)&gt;1,NOT(ISBLANK(D602)))</formula>
    </cfRule>
  </conditionalFormatting>
  <conditionalFormatting sqref="D606">
    <cfRule type="expression" dxfId="821" priority="17262" stopIfTrue="1">
      <formula>AND(COUNTIF($B$77:$B$77, D606)+COUNTIF(#REF!, D606)+COUNTIF(#REF!, D606)&gt;1,NOT(ISBLANK(D606)))</formula>
    </cfRule>
  </conditionalFormatting>
  <conditionalFormatting sqref="D606">
    <cfRule type="expression" dxfId="820" priority="17261" stopIfTrue="1">
      <formula>AND(COUNTIF(#REF!, D606)+COUNTIF($B$77:$B$77, D606)+COUNTIF(#REF!, D606)+COUNTIF(#REF!, D606)+COUNTIF(#REF!, D606)+COUNTIF(#REF!, D606)+COUNTIF(#REF!, D606)+COUNTIF(#REF!, D606)&gt;1,NOT(ISBLANK(D606)))</formula>
    </cfRule>
  </conditionalFormatting>
  <conditionalFormatting sqref="D607:D612">
    <cfRule type="expression" dxfId="819" priority="17260" stopIfTrue="1">
      <formula>AND(COUNTIF($B$77:$B$77, D607)+COUNTIF(#REF!, D607)+COUNTIF(#REF!, D607)&gt;1,NOT(ISBLANK(D607)))</formula>
    </cfRule>
  </conditionalFormatting>
  <conditionalFormatting sqref="D607:D612">
    <cfRule type="expression" dxfId="818" priority="17259" stopIfTrue="1">
      <formula>AND(COUNTIF(#REF!, D607)+COUNTIF($B$77:$B$77, D607)+COUNTIF(#REF!, D607)+COUNTIF(#REF!, D607)+COUNTIF(#REF!, D607)+COUNTIF(#REF!, D607)+COUNTIF(#REF!, D607)+COUNTIF(#REF!, D607)&gt;1,NOT(ISBLANK(D607)))</formula>
    </cfRule>
  </conditionalFormatting>
  <conditionalFormatting sqref="D613">
    <cfRule type="expression" dxfId="817" priority="17258" stopIfTrue="1">
      <formula>AND(COUNTIF($B$77:$B$77, D613)+COUNTIF(#REF!, D613)+COUNTIF(#REF!, D613)&gt;1,NOT(ISBLANK(D613)))</formula>
    </cfRule>
  </conditionalFormatting>
  <conditionalFormatting sqref="D613">
    <cfRule type="expression" dxfId="816" priority="17257" stopIfTrue="1">
      <formula>AND(COUNTIF(#REF!, D613)+COUNTIF($B$77:$B$77, D613)+COUNTIF(#REF!, D613)+COUNTIF(#REF!, D613)+COUNTIF(#REF!, D613)+COUNTIF(#REF!, D613)+COUNTIF(#REF!, D613)+COUNTIF(#REF!, D613)&gt;1,NOT(ISBLANK(D613)))</formula>
    </cfRule>
  </conditionalFormatting>
  <conditionalFormatting sqref="D614">
    <cfRule type="expression" dxfId="815" priority="17256" stopIfTrue="1">
      <formula>AND(COUNTIF($B$77:$B$77, D614)+COUNTIF(#REF!, D614)+COUNTIF(#REF!, D614)&gt;1,NOT(ISBLANK(D614)))</formula>
    </cfRule>
  </conditionalFormatting>
  <conditionalFormatting sqref="D614">
    <cfRule type="expression" dxfId="814" priority="17255" stopIfTrue="1">
      <formula>AND(COUNTIF(#REF!, D614)+COUNTIF($B$77:$B$77, D614)+COUNTIF(#REF!, D614)+COUNTIF(#REF!, D614)+COUNTIF(#REF!, D614)+COUNTIF(#REF!, D614)+COUNTIF(#REF!, D614)+COUNTIF(#REF!, D614)&gt;1,NOT(ISBLANK(D614)))</formula>
    </cfRule>
  </conditionalFormatting>
  <conditionalFormatting sqref="D615">
    <cfRule type="expression" dxfId="813" priority="17254" stopIfTrue="1">
      <formula>AND(COUNTIF($B$77:$B$77, D615)+COUNTIF(#REF!, D615)+COUNTIF(#REF!, D615)&gt;1,NOT(ISBLANK(D615)))</formula>
    </cfRule>
  </conditionalFormatting>
  <conditionalFormatting sqref="D615">
    <cfRule type="expression" dxfId="812" priority="17253" stopIfTrue="1">
      <formula>AND(COUNTIF(#REF!, D615)+COUNTIF($B$77:$B$77, D615)+COUNTIF(#REF!, D615)+COUNTIF(#REF!, D615)+COUNTIF(#REF!, D615)+COUNTIF(#REF!, D615)+COUNTIF(#REF!, D615)+COUNTIF(#REF!, D615)&gt;1,NOT(ISBLANK(D615)))</formula>
    </cfRule>
  </conditionalFormatting>
  <conditionalFormatting sqref="D637:D638">
    <cfRule type="expression" dxfId="811" priority="17250" stopIfTrue="1">
      <formula>AND(COUNTIF($B$579:$B$579, D637)&gt;1,NOT(ISBLANK(D637)))</formula>
    </cfRule>
  </conditionalFormatting>
  <conditionalFormatting sqref="D637">
    <cfRule type="expression" dxfId="810" priority="17248" stopIfTrue="1">
      <formula>AND(COUNTIF($B$283:$B$298, D637)+COUNTIF($B$263:$B$265, D637)&gt;1,NOT(ISBLANK(D637)))</formula>
    </cfRule>
  </conditionalFormatting>
  <conditionalFormatting sqref="D637">
    <cfRule type="expression" dxfId="809" priority="17247" stopIfTrue="1">
      <formula>AND(COUNTIF($B$298:$B$298, D637)&gt;1,NOT(ISBLANK(D637)))</formula>
    </cfRule>
  </conditionalFormatting>
  <conditionalFormatting sqref="D639:D641">
    <cfRule type="expression" dxfId="808" priority="17246" stopIfTrue="1">
      <formula>AND(COUNTIF($B$591:$B$605, D639)+COUNTIF($B$606:$B$636, D639)&gt;1,NOT(ISBLANK(D639)))</formula>
    </cfRule>
  </conditionalFormatting>
  <conditionalFormatting sqref="D639:D641">
    <cfRule type="expression" dxfId="807" priority="17245" stopIfTrue="1">
      <formula>AND(COUNTIF($B$591:$B$605, D639)+COUNTIF($B$606:$B$637, D639)&gt;1,NOT(ISBLANK(D639)))</formula>
    </cfRule>
  </conditionalFormatting>
  <conditionalFormatting sqref="D642">
    <cfRule type="expression" dxfId="806" priority="17244" stopIfTrue="1">
      <formula>AND(COUNTIF($B$591:$B$605, D642)+COUNTIF($B$606:$B$636, D642)&gt;1,NOT(ISBLANK(D642)))</formula>
    </cfRule>
  </conditionalFormatting>
  <conditionalFormatting sqref="D642">
    <cfRule type="expression" dxfId="805" priority="17243" stopIfTrue="1">
      <formula>AND(COUNTIF($B$591:$B$605, D642)+COUNTIF($B$606:$B$637, D642)&gt;1,NOT(ISBLANK(D642)))</formula>
    </cfRule>
  </conditionalFormatting>
  <conditionalFormatting sqref="D643:D644">
    <cfRule type="expression" dxfId="804" priority="17242" stopIfTrue="1">
      <formula>AND(COUNTIF($B$591:$B$605, D643)+COUNTIF($B$606:$B$636, D643)&gt;1,NOT(ISBLANK(D643)))</formula>
    </cfRule>
  </conditionalFormatting>
  <conditionalFormatting sqref="D643:D644">
    <cfRule type="expression" dxfId="803" priority="17241" stopIfTrue="1">
      <formula>AND(COUNTIF($B$591:$B$605, D643)+COUNTIF($B$606:$B$637, D643)&gt;1,NOT(ISBLANK(D643)))</formula>
    </cfRule>
  </conditionalFormatting>
  <conditionalFormatting sqref="D645">
    <cfRule type="expression" dxfId="802" priority="17240" stopIfTrue="1">
      <formula>AND(COUNTIF($B$591:$B$605, D645)+COUNTIF($B$606:$B$636, D645)&gt;1,NOT(ISBLANK(D645)))</formula>
    </cfRule>
  </conditionalFormatting>
  <conditionalFormatting sqref="D645">
    <cfRule type="expression" dxfId="801" priority="17239" stopIfTrue="1">
      <formula>AND(COUNTIF($B$591:$B$605, D645)+COUNTIF($B$606:$B$637, D645)&gt;1,NOT(ISBLANK(D645)))</formula>
    </cfRule>
  </conditionalFormatting>
  <conditionalFormatting sqref="D645">
    <cfRule type="expression" dxfId="800" priority="17238" stopIfTrue="1">
      <formula>AND(COUNTIF($B$617:$B$636, D645)+COUNTIF($B$638:$B$642, D645)&gt;1,NOT(ISBLANK(D645)))</formula>
    </cfRule>
  </conditionalFormatting>
  <conditionalFormatting sqref="D646">
    <cfRule type="expression" dxfId="799" priority="17237" stopIfTrue="1">
      <formula>AND(COUNTIF($B$637:$B$637, D646)&gt;1,NOT(ISBLANK(D646)))</formula>
    </cfRule>
  </conditionalFormatting>
  <conditionalFormatting sqref="D646">
    <cfRule type="expression" dxfId="798" priority="17236" stopIfTrue="1">
      <formula>AND(COUNTIF($B$591:$B$605, D646)+COUNTIF($B$606:$B$637, D646)&gt;1,NOT(ISBLANK(D646)))</formula>
    </cfRule>
  </conditionalFormatting>
  <conditionalFormatting sqref="D646">
    <cfRule type="expression" dxfId="797" priority="17235" stopIfTrue="1">
      <formula>AND(COUNTIF($B$636:$B$641, D646)&gt;1,NOT(ISBLANK(D646)))</formula>
    </cfRule>
  </conditionalFormatting>
  <conditionalFormatting sqref="D647">
    <cfRule type="expression" dxfId="796" priority="17234" stopIfTrue="1">
      <formula>AND(COUNTIF($B$591:$B$605, D647)+COUNTIF($B$606:$B$636, D647)&gt;1,NOT(ISBLANK(D647)))</formula>
    </cfRule>
  </conditionalFormatting>
  <conditionalFormatting sqref="D647">
    <cfRule type="expression" dxfId="795" priority="17233" stopIfTrue="1">
      <formula>AND(COUNTIF($B$591:$B$605, D647)+COUNTIF($B$606:$B$637, D647)&gt;1,NOT(ISBLANK(D647)))</formula>
    </cfRule>
  </conditionalFormatting>
  <conditionalFormatting sqref="D648">
    <cfRule type="expression" dxfId="794" priority="17232" stopIfTrue="1">
      <formula>AND(COUNTIF($B$643:$B$643, D648)&gt;1,NOT(ISBLANK(D648)))</formula>
    </cfRule>
  </conditionalFormatting>
  <conditionalFormatting sqref="D649">
    <cfRule type="expression" dxfId="793" priority="17231" stopIfTrue="1">
      <formula>AND(COUNTIF(#REF!, D649)&gt;1,NOT(ISBLANK(D649)))</formula>
    </cfRule>
  </conditionalFormatting>
  <conditionalFormatting sqref="D651">
    <cfRule type="expression" dxfId="792" priority="17229" stopIfTrue="1">
      <formula>AND(COUNTIF($B$593:$B$667, D651)&gt;1,NOT(ISBLANK(D651)))</formula>
    </cfRule>
  </conditionalFormatting>
  <conditionalFormatting sqref="D651">
    <cfRule type="expression" dxfId="791" priority="17230" stopIfTrue="1">
      <formula>AND(COUNTIF($B$593:$B$680, D651)&gt;1,NOT(ISBLANK(D651)))</formula>
    </cfRule>
  </conditionalFormatting>
  <conditionalFormatting sqref="D652">
    <cfRule type="expression" dxfId="790" priority="17227" stopIfTrue="1">
      <formula>AND(COUNTIF($B$593:$B$667, D652)&gt;1,NOT(ISBLANK(D652)))</formula>
    </cfRule>
  </conditionalFormatting>
  <conditionalFormatting sqref="D652">
    <cfRule type="expression" dxfId="789" priority="17228" stopIfTrue="1">
      <formula>AND(COUNTIF($B$593:$B$680, D652)&gt;1,NOT(ISBLANK(D652)))</formula>
    </cfRule>
  </conditionalFormatting>
  <conditionalFormatting sqref="D655">
    <cfRule type="expression" dxfId="788" priority="17220" stopIfTrue="1">
      <formula>AND(COUNTIF($B$661:$B$661, D655)&gt;1,NOT(ISBLANK(D655)))</formula>
    </cfRule>
  </conditionalFormatting>
  <conditionalFormatting sqref="D655">
    <cfRule type="expression" dxfId="787" priority="17219" stopIfTrue="1">
      <formula>AND(COUNTIF($B$661:$B$664, D655)&gt;1,NOT(ISBLANK(D655)))</formula>
    </cfRule>
  </conditionalFormatting>
  <conditionalFormatting sqref="D655">
    <cfRule type="expression" dxfId="786" priority="17221" stopIfTrue="1">
      <formula>AND(COUNTIF($B$666:$B$666, D655)&gt;1,NOT(ISBLANK(D655)))</formula>
    </cfRule>
  </conditionalFormatting>
  <conditionalFormatting sqref="D655">
    <cfRule type="expression" dxfId="785" priority="17222" stopIfTrue="1">
      <formula>AND(COUNTIF($B$665:$B$667, D655)&gt;1,NOT(ISBLANK(D655)))</formula>
    </cfRule>
  </conditionalFormatting>
  <conditionalFormatting sqref="D655">
    <cfRule type="expression" dxfId="784" priority="17223" stopIfTrue="1">
      <formula>AND(COUNTIF($B$661:$B$667, D655)&gt;1,NOT(ISBLANK(D655)))</formula>
    </cfRule>
  </conditionalFormatting>
  <conditionalFormatting sqref="D653:D655">
    <cfRule type="expression" dxfId="783" priority="17224" stopIfTrue="1">
      <formula>AND(COUNTIF($B$593:$B$667, D653)&gt;1,NOT(ISBLANK(D653)))</formula>
    </cfRule>
  </conditionalFormatting>
  <conditionalFormatting sqref="D655">
    <cfRule type="expression" dxfId="782" priority="17225" stopIfTrue="1">
      <formula>AND(COUNTIF($B$661:$B$680, D655)&gt;1,NOT(ISBLANK(D655)))</formula>
    </cfRule>
  </conditionalFormatting>
  <conditionalFormatting sqref="D653:D655">
    <cfRule type="expression" dxfId="781" priority="17226" stopIfTrue="1">
      <formula>AND(COUNTIF($B$593:$B$680, D653)&gt;1,NOT(ISBLANK(D653)))</formula>
    </cfRule>
  </conditionalFormatting>
  <conditionalFormatting sqref="D656">
    <cfRule type="expression" dxfId="780" priority="17211" stopIfTrue="1">
      <formula>AND(COUNTIF($B$665:$B$665, D656)&gt;1,NOT(ISBLANK(D656)))</formula>
    </cfRule>
  </conditionalFormatting>
  <conditionalFormatting sqref="D656">
    <cfRule type="expression" dxfId="779" priority="17210" stopIfTrue="1">
      <formula>AND(COUNTIF($B$661:$B$661, D656)&gt;1,NOT(ISBLANK(D656)))</formula>
    </cfRule>
  </conditionalFormatting>
  <conditionalFormatting sqref="D656">
    <cfRule type="expression" dxfId="778" priority="17209" stopIfTrue="1">
      <formula>AND(COUNTIF($B$661:$B$664, D656)&gt;1,NOT(ISBLANK(D656)))</formula>
    </cfRule>
  </conditionalFormatting>
  <conditionalFormatting sqref="D656">
    <cfRule type="expression" dxfId="777" priority="17212" stopIfTrue="1">
      <formula>AND(COUNTIF($B$665:$B$667, D656)&gt;1,NOT(ISBLANK(D656)))</formula>
    </cfRule>
  </conditionalFormatting>
  <conditionalFormatting sqref="D656">
    <cfRule type="expression" dxfId="776" priority="17213" stopIfTrue="1">
      <formula>AND(COUNTIF($B$661:$B$667, D656)&gt;1,NOT(ISBLANK(D656)))</formula>
    </cfRule>
  </conditionalFormatting>
  <conditionalFormatting sqref="D656">
    <cfRule type="expression" dxfId="775" priority="17214" stopIfTrue="1">
      <formula>AND(COUNTIF($B$593:$B$667, D656)&gt;1,NOT(ISBLANK(D656)))</formula>
    </cfRule>
  </conditionalFormatting>
  <conditionalFormatting sqref="D656">
    <cfRule type="expression" dxfId="774" priority="17215" stopIfTrue="1">
      <formula>AND(COUNTIF($B$665:$B$680, D656)&gt;1,NOT(ISBLANK(D656)))</formula>
    </cfRule>
  </conditionalFormatting>
  <conditionalFormatting sqref="D656">
    <cfRule type="expression" dxfId="773" priority="17216" stopIfTrue="1">
      <formula>AND(COUNTIF($B$664:$B$680, D656)&gt;1,NOT(ISBLANK(D656)))</formula>
    </cfRule>
  </conditionalFormatting>
  <conditionalFormatting sqref="D656">
    <cfRule type="expression" dxfId="772" priority="17217" stopIfTrue="1">
      <formula>AND(COUNTIF($B$661:$B$680, D656)&gt;1,NOT(ISBLANK(D656)))</formula>
    </cfRule>
  </conditionalFormatting>
  <conditionalFormatting sqref="D656">
    <cfRule type="expression" dxfId="771" priority="17218" stopIfTrue="1">
      <formula>AND(COUNTIF($B$593:$B$680, D656)&gt;1,NOT(ISBLANK(D656)))</formula>
    </cfRule>
  </conditionalFormatting>
  <conditionalFormatting sqref="D657">
    <cfRule type="expression" dxfId="770" priority="17208" stopIfTrue="1">
      <formula>AND(COUNTIF($B$216:$B$221, D657)+COUNTIF($B$183:$B$192, D657)&gt;1,NOT(ISBLANK(D657)))</formula>
    </cfRule>
  </conditionalFormatting>
  <conditionalFormatting sqref="D657">
    <cfRule type="expression" dxfId="769" priority="17207" stopIfTrue="1">
      <formula>AND(COUNTIF($B$216:$B$221, D657)&gt;1,NOT(ISBLANK(D657)))</formula>
    </cfRule>
  </conditionalFormatting>
  <conditionalFormatting sqref="D658">
    <cfRule type="expression" dxfId="768" priority="17206" stopIfTrue="1">
      <formula>AND(COUNTIF($B$216:$B$221, D658)+COUNTIF($B$183:$B$192, D658)&gt;1,NOT(ISBLANK(D658)))</formula>
    </cfRule>
  </conditionalFormatting>
  <conditionalFormatting sqref="D658">
    <cfRule type="expression" dxfId="767" priority="17205" stopIfTrue="1">
      <formula>AND(COUNTIF($B$216:$B$221, D658)&gt;1,NOT(ISBLANK(D658)))</formula>
    </cfRule>
  </conditionalFormatting>
  <conditionalFormatting sqref="D659">
    <cfRule type="expression" dxfId="766" priority="17204" stopIfTrue="1">
      <formula>AND(COUNTIF($B$216:$B$221, D659)+COUNTIF($B$183:$B$192, D659)&gt;1,NOT(ISBLANK(D659)))</formula>
    </cfRule>
  </conditionalFormatting>
  <conditionalFormatting sqref="D659">
    <cfRule type="expression" dxfId="765" priority="17203" stopIfTrue="1">
      <formula>AND(COUNTIF($B$216:$B$221, D659)&gt;1,NOT(ISBLANK(D659)))</formula>
    </cfRule>
  </conditionalFormatting>
  <conditionalFormatting sqref="D665:D670">
    <cfRule type="expression" dxfId="764" priority="17202" stopIfTrue="1">
      <formula>AND(COUNTIF($B$216:$B$221, D665)+COUNTIF($B$183:$B$192, D665)&gt;1,NOT(ISBLANK(D665)))</formula>
    </cfRule>
  </conditionalFormatting>
  <conditionalFormatting sqref="D665:D670">
    <cfRule type="expression" dxfId="763" priority="17201" stopIfTrue="1">
      <formula>AND(COUNTIF($B$216:$B$221, D665)&gt;1,NOT(ISBLANK(D665)))</formula>
    </cfRule>
  </conditionalFormatting>
  <conditionalFormatting sqref="O185">
    <cfRule type="duplicateValues" dxfId="762" priority="6703"/>
  </conditionalFormatting>
  <conditionalFormatting sqref="O185">
    <cfRule type="duplicateValues" dxfId="761" priority="6702"/>
  </conditionalFormatting>
  <conditionalFormatting sqref="O189">
    <cfRule type="duplicateValues" dxfId="760" priority="6396"/>
  </conditionalFormatting>
  <conditionalFormatting sqref="O189">
    <cfRule type="duplicateValues" dxfId="759" priority="6395"/>
  </conditionalFormatting>
  <conditionalFormatting sqref="O189">
    <cfRule type="duplicateValues" dxfId="758" priority="6394"/>
  </conditionalFormatting>
  <conditionalFormatting sqref="O189">
    <cfRule type="duplicateValues" dxfId="757" priority="6393"/>
  </conditionalFormatting>
  <conditionalFormatting sqref="O189">
    <cfRule type="duplicateValues" dxfId="756" priority="6392"/>
  </conditionalFormatting>
  <conditionalFormatting sqref="O189">
    <cfRule type="duplicateValues" dxfId="755" priority="6391"/>
  </conditionalFormatting>
  <conditionalFormatting sqref="O189">
    <cfRule type="duplicateValues" dxfId="754" priority="6390"/>
  </conditionalFormatting>
  <conditionalFormatting sqref="O189">
    <cfRule type="duplicateValues" dxfId="753" priority="6389"/>
  </conditionalFormatting>
  <conditionalFormatting sqref="O189">
    <cfRule type="duplicateValues" dxfId="752" priority="6388"/>
  </conditionalFormatting>
  <conditionalFormatting sqref="O189">
    <cfRule type="duplicateValues" dxfId="751" priority="6387"/>
  </conditionalFormatting>
  <conditionalFormatting sqref="O189">
    <cfRule type="duplicateValues" dxfId="750" priority="6386"/>
  </conditionalFormatting>
  <conditionalFormatting sqref="O189">
    <cfRule type="duplicateValues" dxfId="749" priority="6385"/>
  </conditionalFormatting>
  <conditionalFormatting sqref="O189">
    <cfRule type="duplicateValues" dxfId="748" priority="6384"/>
  </conditionalFormatting>
  <conditionalFormatting sqref="O189">
    <cfRule type="duplicateValues" dxfId="747" priority="6383"/>
  </conditionalFormatting>
  <conditionalFormatting sqref="O189">
    <cfRule type="duplicateValues" dxfId="746" priority="6382"/>
  </conditionalFormatting>
  <conditionalFormatting sqref="O189">
    <cfRule type="duplicateValues" dxfId="745" priority="6381"/>
  </conditionalFormatting>
  <conditionalFormatting sqref="O189">
    <cfRule type="duplicateValues" dxfId="744" priority="6380"/>
  </conditionalFormatting>
  <conditionalFormatting sqref="O189">
    <cfRule type="duplicateValues" dxfId="743" priority="6379"/>
  </conditionalFormatting>
  <conditionalFormatting sqref="O189">
    <cfRule type="duplicateValues" dxfId="742" priority="6378"/>
  </conditionalFormatting>
  <conditionalFormatting sqref="O189">
    <cfRule type="duplicateValues" dxfId="741" priority="6377"/>
  </conditionalFormatting>
  <conditionalFormatting sqref="O189">
    <cfRule type="duplicateValues" dxfId="740" priority="6376"/>
  </conditionalFormatting>
  <conditionalFormatting sqref="O189">
    <cfRule type="duplicateValues" dxfId="739" priority="6375"/>
  </conditionalFormatting>
  <conditionalFormatting sqref="O189">
    <cfRule type="duplicateValues" dxfId="738" priority="6374"/>
  </conditionalFormatting>
  <conditionalFormatting sqref="O189">
    <cfRule type="duplicateValues" dxfId="737" priority="6373"/>
  </conditionalFormatting>
  <conditionalFormatting sqref="O189">
    <cfRule type="duplicateValues" dxfId="736" priority="6372"/>
  </conditionalFormatting>
  <conditionalFormatting sqref="O189">
    <cfRule type="duplicateValues" dxfId="735" priority="6371"/>
  </conditionalFormatting>
  <conditionalFormatting sqref="O189">
    <cfRule type="duplicateValues" dxfId="734" priority="6370"/>
  </conditionalFormatting>
  <conditionalFormatting sqref="O189">
    <cfRule type="duplicateValues" dxfId="733" priority="6369"/>
  </conditionalFormatting>
  <conditionalFormatting sqref="O189">
    <cfRule type="duplicateValues" dxfId="732" priority="6368"/>
  </conditionalFormatting>
  <conditionalFormatting sqref="O189">
    <cfRule type="duplicateValues" dxfId="731" priority="6367"/>
  </conditionalFormatting>
  <conditionalFormatting sqref="O189">
    <cfRule type="duplicateValues" dxfId="730" priority="6366"/>
  </conditionalFormatting>
  <conditionalFormatting sqref="O189">
    <cfRule type="duplicateValues" dxfId="729" priority="6365"/>
  </conditionalFormatting>
  <conditionalFormatting sqref="O189">
    <cfRule type="duplicateValues" dxfId="728" priority="6364"/>
  </conditionalFormatting>
  <conditionalFormatting sqref="O189">
    <cfRule type="duplicateValues" dxfId="727" priority="6363"/>
  </conditionalFormatting>
  <conditionalFormatting sqref="O189">
    <cfRule type="duplicateValues" dxfId="726" priority="6362"/>
  </conditionalFormatting>
  <conditionalFormatting sqref="O189">
    <cfRule type="duplicateValues" dxfId="725" priority="6361"/>
  </conditionalFormatting>
  <conditionalFormatting sqref="O189">
    <cfRule type="duplicateValues" dxfId="724" priority="6360"/>
  </conditionalFormatting>
  <conditionalFormatting sqref="O189">
    <cfRule type="duplicateValues" dxfId="723" priority="6359"/>
  </conditionalFormatting>
  <conditionalFormatting sqref="O189">
    <cfRule type="duplicateValues" dxfId="722" priority="6358"/>
  </conditionalFormatting>
  <conditionalFormatting sqref="O189">
    <cfRule type="duplicateValues" dxfId="721" priority="6357"/>
  </conditionalFormatting>
  <conditionalFormatting sqref="O189">
    <cfRule type="duplicateValues" dxfId="720" priority="6356"/>
  </conditionalFormatting>
  <conditionalFormatting sqref="O189">
    <cfRule type="duplicateValues" dxfId="719" priority="6355"/>
  </conditionalFormatting>
  <conditionalFormatting sqref="O189">
    <cfRule type="duplicateValues" dxfId="718" priority="6354"/>
  </conditionalFormatting>
  <conditionalFormatting sqref="O189">
    <cfRule type="duplicateValues" dxfId="717" priority="6353"/>
  </conditionalFormatting>
  <conditionalFormatting sqref="O189">
    <cfRule type="duplicateValues" dxfId="716" priority="6352"/>
  </conditionalFormatting>
  <conditionalFormatting sqref="O189">
    <cfRule type="duplicateValues" dxfId="715" priority="6351"/>
  </conditionalFormatting>
  <conditionalFormatting sqref="O189">
    <cfRule type="duplicateValues" dxfId="714" priority="6350"/>
  </conditionalFormatting>
  <conditionalFormatting sqref="O189">
    <cfRule type="duplicateValues" dxfId="713" priority="6349"/>
  </conditionalFormatting>
  <conditionalFormatting sqref="O189">
    <cfRule type="duplicateValues" dxfId="712" priority="6348"/>
  </conditionalFormatting>
  <conditionalFormatting sqref="O189">
    <cfRule type="duplicateValues" dxfId="711" priority="6347"/>
  </conditionalFormatting>
  <conditionalFormatting sqref="O189">
    <cfRule type="duplicateValues" dxfId="710" priority="6346"/>
  </conditionalFormatting>
  <conditionalFormatting sqref="O189">
    <cfRule type="duplicateValues" dxfId="709" priority="6345"/>
  </conditionalFormatting>
  <conditionalFormatting sqref="O189">
    <cfRule type="duplicateValues" dxfId="708" priority="6344"/>
  </conditionalFormatting>
  <conditionalFormatting sqref="O189">
    <cfRule type="duplicateValues" dxfId="707" priority="6343"/>
  </conditionalFormatting>
  <conditionalFormatting sqref="O189">
    <cfRule type="duplicateValues" dxfId="706" priority="6342"/>
  </conditionalFormatting>
  <conditionalFormatting sqref="O189">
    <cfRule type="duplicateValues" dxfId="705" priority="6341"/>
  </conditionalFormatting>
  <conditionalFormatting sqref="O189">
    <cfRule type="duplicateValues" dxfId="704" priority="6340"/>
  </conditionalFormatting>
  <conditionalFormatting sqref="O189">
    <cfRule type="duplicateValues" dxfId="703" priority="6339"/>
  </conditionalFormatting>
  <conditionalFormatting sqref="O189">
    <cfRule type="duplicateValues" dxfId="702" priority="6338"/>
  </conditionalFormatting>
  <conditionalFormatting sqref="O189">
    <cfRule type="duplicateValues" dxfId="701" priority="6337"/>
  </conditionalFormatting>
  <conditionalFormatting sqref="O189">
    <cfRule type="duplicateValues" dxfId="700" priority="6336"/>
  </conditionalFormatting>
  <conditionalFormatting sqref="O189">
    <cfRule type="duplicateValues" dxfId="699" priority="6335"/>
  </conditionalFormatting>
  <conditionalFormatting sqref="O189">
    <cfRule type="duplicateValues" dxfId="698" priority="6334"/>
  </conditionalFormatting>
  <conditionalFormatting sqref="O189">
    <cfRule type="duplicateValues" dxfId="697" priority="6333"/>
  </conditionalFormatting>
  <conditionalFormatting sqref="O189">
    <cfRule type="duplicateValues" dxfId="696" priority="6332"/>
  </conditionalFormatting>
  <conditionalFormatting sqref="O189">
    <cfRule type="duplicateValues" dxfId="695" priority="6331"/>
  </conditionalFormatting>
  <conditionalFormatting sqref="O189">
    <cfRule type="duplicateValues" dxfId="694" priority="6330"/>
  </conditionalFormatting>
  <conditionalFormatting sqref="O189">
    <cfRule type="duplicateValues" dxfId="693" priority="6329"/>
  </conditionalFormatting>
  <conditionalFormatting sqref="O189">
    <cfRule type="duplicateValues" dxfId="692" priority="6328"/>
  </conditionalFormatting>
  <conditionalFormatting sqref="O189">
    <cfRule type="duplicateValues" dxfId="691" priority="6327"/>
  </conditionalFormatting>
  <conditionalFormatting sqref="O189">
    <cfRule type="duplicateValues" dxfId="690" priority="6326"/>
  </conditionalFormatting>
  <conditionalFormatting sqref="O189">
    <cfRule type="duplicateValues" dxfId="689" priority="6325"/>
  </conditionalFormatting>
  <conditionalFormatting sqref="O189">
    <cfRule type="duplicateValues" dxfId="688" priority="6324"/>
  </conditionalFormatting>
  <conditionalFormatting sqref="O189">
    <cfRule type="duplicateValues" dxfId="687" priority="6323"/>
  </conditionalFormatting>
  <conditionalFormatting sqref="O189">
    <cfRule type="duplicateValues" dxfId="686" priority="6322"/>
  </conditionalFormatting>
  <conditionalFormatting sqref="O189">
    <cfRule type="duplicateValues" dxfId="685" priority="6321"/>
  </conditionalFormatting>
  <conditionalFormatting sqref="O189">
    <cfRule type="duplicateValues" dxfId="684" priority="6320"/>
  </conditionalFormatting>
  <conditionalFormatting sqref="O189">
    <cfRule type="duplicateValues" dxfId="683" priority="6319"/>
  </conditionalFormatting>
  <conditionalFormatting sqref="O189">
    <cfRule type="duplicateValues" dxfId="682" priority="6318"/>
  </conditionalFormatting>
  <conditionalFormatting sqref="O189">
    <cfRule type="duplicateValues" dxfId="681" priority="6317"/>
  </conditionalFormatting>
  <conditionalFormatting sqref="O189">
    <cfRule type="duplicateValues" dxfId="680" priority="6316"/>
  </conditionalFormatting>
  <conditionalFormatting sqref="O189">
    <cfRule type="duplicateValues" dxfId="679" priority="6315"/>
  </conditionalFormatting>
  <conditionalFormatting sqref="O189">
    <cfRule type="duplicateValues" dxfId="678" priority="6314"/>
  </conditionalFormatting>
  <conditionalFormatting sqref="O189">
    <cfRule type="duplicateValues" dxfId="677" priority="6313"/>
  </conditionalFormatting>
  <conditionalFormatting sqref="O189">
    <cfRule type="duplicateValues" dxfId="676" priority="6312"/>
  </conditionalFormatting>
  <conditionalFormatting sqref="O189">
    <cfRule type="duplicateValues" dxfId="675" priority="6311"/>
  </conditionalFormatting>
  <conditionalFormatting sqref="O189">
    <cfRule type="duplicateValues" dxfId="674" priority="6310"/>
  </conditionalFormatting>
  <conditionalFormatting sqref="O189">
    <cfRule type="duplicateValues" dxfId="673" priority="6309"/>
  </conditionalFormatting>
  <conditionalFormatting sqref="O189">
    <cfRule type="duplicateValues" dxfId="672" priority="6308"/>
  </conditionalFormatting>
  <conditionalFormatting sqref="O189">
    <cfRule type="duplicateValues" dxfId="671" priority="6307"/>
  </conditionalFormatting>
  <conditionalFormatting sqref="O189">
    <cfRule type="duplicateValues" dxfId="670" priority="6306"/>
  </conditionalFormatting>
  <conditionalFormatting sqref="O189">
    <cfRule type="duplicateValues" dxfId="669" priority="6305"/>
  </conditionalFormatting>
  <conditionalFormatting sqref="O189">
    <cfRule type="duplicateValues" dxfId="668" priority="6304"/>
  </conditionalFormatting>
  <conditionalFormatting sqref="O189">
    <cfRule type="duplicateValues" dxfId="667" priority="6303"/>
  </conditionalFormatting>
  <conditionalFormatting sqref="O189">
    <cfRule type="duplicateValues" dxfId="666" priority="6302"/>
  </conditionalFormatting>
  <conditionalFormatting sqref="O189">
    <cfRule type="duplicateValues" dxfId="665" priority="6301"/>
  </conditionalFormatting>
  <conditionalFormatting sqref="O189">
    <cfRule type="duplicateValues" dxfId="664" priority="6300"/>
  </conditionalFormatting>
  <conditionalFormatting sqref="O189">
    <cfRule type="duplicateValues" dxfId="663" priority="6299"/>
  </conditionalFormatting>
  <conditionalFormatting sqref="O189">
    <cfRule type="duplicateValues" dxfId="662" priority="6298"/>
  </conditionalFormatting>
  <conditionalFormatting sqref="O189">
    <cfRule type="duplicateValues" dxfId="661" priority="6297"/>
  </conditionalFormatting>
  <conditionalFormatting sqref="O189">
    <cfRule type="duplicateValues" dxfId="660" priority="6296"/>
  </conditionalFormatting>
  <conditionalFormatting sqref="O189">
    <cfRule type="duplicateValues" dxfId="659" priority="6295"/>
  </conditionalFormatting>
  <conditionalFormatting sqref="O189">
    <cfRule type="duplicateValues" dxfId="658" priority="6294"/>
  </conditionalFormatting>
  <conditionalFormatting sqref="O189">
    <cfRule type="duplicateValues" dxfId="657" priority="6293"/>
  </conditionalFormatting>
  <conditionalFormatting sqref="O189">
    <cfRule type="duplicateValues" dxfId="656" priority="6292"/>
  </conditionalFormatting>
  <conditionalFormatting sqref="O189">
    <cfRule type="duplicateValues" dxfId="655" priority="6291"/>
  </conditionalFormatting>
  <conditionalFormatting sqref="O189">
    <cfRule type="duplicateValues" dxfId="654" priority="6290"/>
  </conditionalFormatting>
  <conditionalFormatting sqref="O189">
    <cfRule type="duplicateValues" dxfId="653" priority="6289"/>
  </conditionalFormatting>
  <conditionalFormatting sqref="O189">
    <cfRule type="duplicateValues" dxfId="652" priority="6288"/>
  </conditionalFormatting>
  <conditionalFormatting sqref="O189">
    <cfRule type="duplicateValues" dxfId="651" priority="6287"/>
  </conditionalFormatting>
  <conditionalFormatting sqref="O189">
    <cfRule type="duplicateValues" dxfId="650" priority="6286"/>
  </conditionalFormatting>
  <conditionalFormatting sqref="O189">
    <cfRule type="duplicateValues" dxfId="649" priority="6285"/>
  </conditionalFormatting>
  <conditionalFormatting sqref="O189">
    <cfRule type="duplicateValues" dxfId="648" priority="6284"/>
  </conditionalFormatting>
  <conditionalFormatting sqref="O189">
    <cfRule type="duplicateValues" dxfId="647" priority="6283"/>
  </conditionalFormatting>
  <conditionalFormatting sqref="O189">
    <cfRule type="duplicateValues" dxfId="646" priority="6282"/>
  </conditionalFormatting>
  <conditionalFormatting sqref="O189">
    <cfRule type="duplicateValues" dxfId="645" priority="6281"/>
  </conditionalFormatting>
  <conditionalFormatting sqref="O189">
    <cfRule type="duplicateValues" dxfId="644" priority="6280"/>
  </conditionalFormatting>
  <conditionalFormatting sqref="O189">
    <cfRule type="duplicateValues" dxfId="643" priority="6279"/>
  </conditionalFormatting>
  <conditionalFormatting sqref="O189">
    <cfRule type="duplicateValues" dxfId="642" priority="6278"/>
  </conditionalFormatting>
  <conditionalFormatting sqref="O189">
    <cfRule type="duplicateValues" dxfId="641" priority="6277"/>
  </conditionalFormatting>
  <conditionalFormatting sqref="O189">
    <cfRule type="duplicateValues" dxfId="640" priority="6276"/>
  </conditionalFormatting>
  <conditionalFormatting sqref="O189">
    <cfRule type="duplicateValues" dxfId="639" priority="6275"/>
  </conditionalFormatting>
  <conditionalFormatting sqref="O189">
    <cfRule type="duplicateValues" dxfId="638" priority="6274"/>
  </conditionalFormatting>
  <conditionalFormatting sqref="O189">
    <cfRule type="duplicateValues" dxfId="637" priority="6273"/>
  </conditionalFormatting>
  <conditionalFormatting sqref="O189">
    <cfRule type="duplicateValues" dxfId="636" priority="6272"/>
  </conditionalFormatting>
  <conditionalFormatting sqref="O189">
    <cfRule type="duplicateValues" dxfId="635" priority="6271"/>
  </conditionalFormatting>
  <conditionalFormatting sqref="O189">
    <cfRule type="duplicateValues" dxfId="634" priority="6270"/>
  </conditionalFormatting>
  <conditionalFormatting sqref="O189">
    <cfRule type="duplicateValues" dxfId="633" priority="6269"/>
  </conditionalFormatting>
  <conditionalFormatting sqref="O189">
    <cfRule type="duplicateValues" dxfId="632" priority="6268"/>
  </conditionalFormatting>
  <conditionalFormatting sqref="O189">
    <cfRule type="duplicateValues" dxfId="631" priority="6267"/>
  </conditionalFormatting>
  <conditionalFormatting sqref="O189">
    <cfRule type="duplicateValues" dxfId="630" priority="6266"/>
  </conditionalFormatting>
  <conditionalFormatting sqref="O189">
    <cfRule type="duplicateValues" dxfId="629" priority="6265"/>
  </conditionalFormatting>
  <conditionalFormatting sqref="O189">
    <cfRule type="duplicateValues" dxfId="628" priority="6264"/>
  </conditionalFormatting>
  <conditionalFormatting sqref="O189">
    <cfRule type="duplicateValues" dxfId="627" priority="6263"/>
  </conditionalFormatting>
  <conditionalFormatting sqref="O189">
    <cfRule type="duplicateValues" dxfId="626" priority="6262"/>
  </conditionalFormatting>
  <conditionalFormatting sqref="O189">
    <cfRule type="duplicateValues" dxfId="625" priority="6261"/>
  </conditionalFormatting>
  <conditionalFormatting sqref="O189">
    <cfRule type="duplicateValues" dxfId="624" priority="6260"/>
  </conditionalFormatting>
  <conditionalFormatting sqref="O189">
    <cfRule type="duplicateValues" dxfId="623" priority="6259"/>
  </conditionalFormatting>
  <conditionalFormatting sqref="O189">
    <cfRule type="duplicateValues" dxfId="622" priority="6258"/>
  </conditionalFormatting>
  <conditionalFormatting sqref="O189">
    <cfRule type="duplicateValues" dxfId="621" priority="6257"/>
  </conditionalFormatting>
  <conditionalFormatting sqref="O189">
    <cfRule type="duplicateValues" dxfId="620" priority="6256"/>
  </conditionalFormatting>
  <conditionalFormatting sqref="O189">
    <cfRule type="duplicateValues" dxfId="619" priority="6255"/>
  </conditionalFormatting>
  <conditionalFormatting sqref="O189">
    <cfRule type="duplicateValues" dxfId="618" priority="6254"/>
  </conditionalFormatting>
  <conditionalFormatting sqref="O189">
    <cfRule type="duplicateValues" dxfId="617" priority="6253"/>
  </conditionalFormatting>
  <conditionalFormatting sqref="O189">
    <cfRule type="duplicateValues" dxfId="616" priority="6252"/>
  </conditionalFormatting>
  <conditionalFormatting sqref="O189">
    <cfRule type="duplicateValues" dxfId="615" priority="6251"/>
  </conditionalFormatting>
  <conditionalFormatting sqref="O189">
    <cfRule type="duplicateValues" dxfId="614" priority="6250"/>
  </conditionalFormatting>
  <conditionalFormatting sqref="O189">
    <cfRule type="duplicateValues" dxfId="613" priority="6249"/>
  </conditionalFormatting>
  <conditionalFormatting sqref="O189">
    <cfRule type="duplicateValues" dxfId="612" priority="6248"/>
  </conditionalFormatting>
  <conditionalFormatting sqref="O189">
    <cfRule type="duplicateValues" dxfId="611" priority="6247"/>
  </conditionalFormatting>
  <conditionalFormatting sqref="O189">
    <cfRule type="duplicateValues" dxfId="610" priority="6246"/>
  </conditionalFormatting>
  <conditionalFormatting sqref="O189">
    <cfRule type="duplicateValues" dxfId="609" priority="6245"/>
  </conditionalFormatting>
  <conditionalFormatting sqref="O189">
    <cfRule type="duplicateValues" dxfId="608" priority="6244"/>
  </conditionalFormatting>
  <conditionalFormatting sqref="O189">
    <cfRule type="duplicateValues" dxfId="607" priority="6243"/>
  </conditionalFormatting>
  <conditionalFormatting sqref="O189">
    <cfRule type="duplicateValues" dxfId="606" priority="6242"/>
  </conditionalFormatting>
  <conditionalFormatting sqref="O189">
    <cfRule type="duplicateValues" dxfId="605" priority="6241"/>
  </conditionalFormatting>
  <conditionalFormatting sqref="O189">
    <cfRule type="duplicateValues" dxfId="604" priority="6240"/>
  </conditionalFormatting>
  <conditionalFormatting sqref="O189">
    <cfRule type="duplicateValues" dxfId="603" priority="6239"/>
  </conditionalFormatting>
  <conditionalFormatting sqref="O189">
    <cfRule type="duplicateValues" dxfId="602" priority="6238"/>
  </conditionalFormatting>
  <conditionalFormatting sqref="O189">
    <cfRule type="duplicateValues" dxfId="601" priority="6237"/>
  </conditionalFormatting>
  <conditionalFormatting sqref="O189">
    <cfRule type="duplicateValues" dxfId="600" priority="6236"/>
  </conditionalFormatting>
  <conditionalFormatting sqref="O189">
    <cfRule type="duplicateValues" dxfId="599" priority="6235"/>
  </conditionalFormatting>
  <conditionalFormatting sqref="O189">
    <cfRule type="duplicateValues" dxfId="598" priority="6234"/>
  </conditionalFormatting>
  <conditionalFormatting sqref="O189">
    <cfRule type="duplicateValues" dxfId="597" priority="6233"/>
  </conditionalFormatting>
  <conditionalFormatting sqref="O189">
    <cfRule type="duplicateValues" dxfId="596" priority="6232"/>
  </conditionalFormatting>
  <conditionalFormatting sqref="O189">
    <cfRule type="duplicateValues" dxfId="595" priority="6231"/>
  </conditionalFormatting>
  <conditionalFormatting sqref="O189">
    <cfRule type="duplicateValues" dxfId="594" priority="6230"/>
  </conditionalFormatting>
  <conditionalFormatting sqref="O189">
    <cfRule type="duplicateValues" dxfId="593" priority="6229"/>
  </conditionalFormatting>
  <conditionalFormatting sqref="O189">
    <cfRule type="duplicateValues" dxfId="592" priority="6228"/>
  </conditionalFormatting>
  <conditionalFormatting sqref="O189">
    <cfRule type="duplicateValues" dxfId="591" priority="6227"/>
  </conditionalFormatting>
  <conditionalFormatting sqref="O189">
    <cfRule type="duplicateValues" dxfId="590" priority="6226"/>
  </conditionalFormatting>
  <conditionalFormatting sqref="O189">
    <cfRule type="duplicateValues" dxfId="589" priority="6225"/>
  </conditionalFormatting>
  <conditionalFormatting sqref="O191">
    <cfRule type="duplicateValues" dxfId="588" priority="6056"/>
  </conditionalFormatting>
  <conditionalFormatting sqref="O191">
    <cfRule type="duplicateValues" dxfId="587" priority="6055"/>
  </conditionalFormatting>
  <conditionalFormatting sqref="O191">
    <cfRule type="duplicateValues" dxfId="586" priority="6054"/>
  </conditionalFormatting>
  <conditionalFormatting sqref="O191">
    <cfRule type="duplicateValues" dxfId="585" priority="6053"/>
  </conditionalFormatting>
  <conditionalFormatting sqref="O191">
    <cfRule type="duplicateValues" dxfId="584" priority="6147"/>
  </conditionalFormatting>
  <conditionalFormatting sqref="O191">
    <cfRule type="duplicateValues" dxfId="583" priority="6146"/>
  </conditionalFormatting>
  <conditionalFormatting sqref="O191">
    <cfRule type="duplicateValues" dxfId="582" priority="6145"/>
  </conditionalFormatting>
  <conditionalFormatting sqref="O191">
    <cfRule type="duplicateValues" dxfId="581" priority="6144"/>
  </conditionalFormatting>
  <conditionalFormatting sqref="O191">
    <cfRule type="duplicateValues" dxfId="580" priority="6143"/>
  </conditionalFormatting>
  <conditionalFormatting sqref="O191">
    <cfRule type="duplicateValues" dxfId="579" priority="6142"/>
  </conditionalFormatting>
  <conditionalFormatting sqref="O191">
    <cfRule type="duplicateValues" dxfId="578" priority="6141"/>
  </conditionalFormatting>
  <conditionalFormatting sqref="O191">
    <cfRule type="duplicateValues" dxfId="577" priority="6140"/>
  </conditionalFormatting>
  <conditionalFormatting sqref="O191">
    <cfRule type="duplicateValues" dxfId="576" priority="6139"/>
  </conditionalFormatting>
  <conditionalFormatting sqref="O191">
    <cfRule type="duplicateValues" dxfId="575" priority="6138"/>
  </conditionalFormatting>
  <conditionalFormatting sqref="O191">
    <cfRule type="duplicateValues" dxfId="574" priority="6137"/>
  </conditionalFormatting>
  <conditionalFormatting sqref="O191">
    <cfRule type="duplicateValues" dxfId="573" priority="6136"/>
  </conditionalFormatting>
  <conditionalFormatting sqref="O191">
    <cfRule type="duplicateValues" dxfId="572" priority="6135"/>
  </conditionalFormatting>
  <conditionalFormatting sqref="O191">
    <cfRule type="duplicateValues" dxfId="571" priority="6134"/>
  </conditionalFormatting>
  <conditionalFormatting sqref="O191">
    <cfRule type="duplicateValues" dxfId="570" priority="6133"/>
  </conditionalFormatting>
  <conditionalFormatting sqref="O191">
    <cfRule type="duplicateValues" dxfId="569" priority="6132"/>
  </conditionalFormatting>
  <conditionalFormatting sqref="O191">
    <cfRule type="duplicateValues" dxfId="568" priority="6131"/>
  </conditionalFormatting>
  <conditionalFormatting sqref="O191">
    <cfRule type="duplicateValues" dxfId="567" priority="6130"/>
  </conditionalFormatting>
  <conditionalFormatting sqref="O191">
    <cfRule type="duplicateValues" dxfId="566" priority="6129"/>
  </conditionalFormatting>
  <conditionalFormatting sqref="O191">
    <cfRule type="duplicateValues" dxfId="565" priority="6128"/>
  </conditionalFormatting>
  <conditionalFormatting sqref="O191">
    <cfRule type="duplicateValues" dxfId="564" priority="6127"/>
  </conditionalFormatting>
  <conditionalFormatting sqref="O191">
    <cfRule type="duplicateValues" dxfId="563" priority="6126"/>
  </conditionalFormatting>
  <conditionalFormatting sqref="O191">
    <cfRule type="duplicateValues" dxfId="562" priority="6125"/>
  </conditionalFormatting>
  <conditionalFormatting sqref="O191">
    <cfRule type="duplicateValues" dxfId="561" priority="6124"/>
  </conditionalFormatting>
  <conditionalFormatting sqref="O191">
    <cfRule type="duplicateValues" dxfId="560" priority="6123"/>
  </conditionalFormatting>
  <conditionalFormatting sqref="O191">
    <cfRule type="duplicateValues" dxfId="559" priority="6122"/>
  </conditionalFormatting>
  <conditionalFormatting sqref="O191">
    <cfRule type="duplicateValues" dxfId="558" priority="6121"/>
  </conditionalFormatting>
  <conditionalFormatting sqref="O191">
    <cfRule type="duplicateValues" dxfId="557" priority="6120"/>
  </conditionalFormatting>
  <conditionalFormatting sqref="O191">
    <cfRule type="duplicateValues" dxfId="556" priority="6119"/>
  </conditionalFormatting>
  <conditionalFormatting sqref="O191">
    <cfRule type="duplicateValues" dxfId="555" priority="6118"/>
  </conditionalFormatting>
  <conditionalFormatting sqref="O191">
    <cfRule type="duplicateValues" dxfId="554" priority="6117"/>
  </conditionalFormatting>
  <conditionalFormatting sqref="O191">
    <cfRule type="duplicateValues" dxfId="553" priority="6116"/>
  </conditionalFormatting>
  <conditionalFormatting sqref="O191">
    <cfRule type="duplicateValues" dxfId="552" priority="6115"/>
  </conditionalFormatting>
  <conditionalFormatting sqref="O191">
    <cfRule type="duplicateValues" dxfId="551" priority="6114"/>
  </conditionalFormatting>
  <conditionalFormatting sqref="O191">
    <cfRule type="duplicateValues" dxfId="550" priority="6113"/>
  </conditionalFormatting>
  <conditionalFormatting sqref="O191">
    <cfRule type="duplicateValues" dxfId="549" priority="6112"/>
  </conditionalFormatting>
  <conditionalFormatting sqref="O191">
    <cfRule type="duplicateValues" dxfId="548" priority="6111"/>
  </conditionalFormatting>
  <conditionalFormatting sqref="O191">
    <cfRule type="duplicateValues" dxfId="547" priority="6110"/>
  </conditionalFormatting>
  <conditionalFormatting sqref="O191">
    <cfRule type="duplicateValues" dxfId="546" priority="6109"/>
  </conditionalFormatting>
  <conditionalFormatting sqref="O191">
    <cfRule type="duplicateValues" dxfId="545" priority="6108"/>
  </conditionalFormatting>
  <conditionalFormatting sqref="O191">
    <cfRule type="duplicateValues" dxfId="544" priority="6107"/>
  </conditionalFormatting>
  <conditionalFormatting sqref="O191">
    <cfRule type="duplicateValues" dxfId="543" priority="6106"/>
  </conditionalFormatting>
  <conditionalFormatting sqref="O191">
    <cfRule type="duplicateValues" dxfId="542" priority="6105"/>
  </conditionalFormatting>
  <conditionalFormatting sqref="O191">
    <cfRule type="duplicateValues" dxfId="541" priority="6104"/>
  </conditionalFormatting>
  <conditionalFormatting sqref="O191">
    <cfRule type="duplicateValues" dxfId="540" priority="6103"/>
  </conditionalFormatting>
  <conditionalFormatting sqref="O191">
    <cfRule type="duplicateValues" dxfId="539" priority="6102"/>
  </conditionalFormatting>
  <conditionalFormatting sqref="O191">
    <cfRule type="duplicateValues" dxfId="538" priority="6101"/>
  </conditionalFormatting>
  <conditionalFormatting sqref="O191">
    <cfRule type="duplicateValues" dxfId="537" priority="6100"/>
  </conditionalFormatting>
  <conditionalFormatting sqref="O191">
    <cfRule type="duplicateValues" dxfId="536" priority="6099"/>
  </conditionalFormatting>
  <conditionalFormatting sqref="O191">
    <cfRule type="duplicateValues" dxfId="535" priority="6098"/>
  </conditionalFormatting>
  <conditionalFormatting sqref="O191">
    <cfRule type="duplicateValues" dxfId="534" priority="6097"/>
  </conditionalFormatting>
  <conditionalFormatting sqref="O191">
    <cfRule type="duplicateValues" dxfId="533" priority="6096"/>
  </conditionalFormatting>
  <conditionalFormatting sqref="O191">
    <cfRule type="duplicateValues" dxfId="532" priority="6095"/>
  </conditionalFormatting>
  <conditionalFormatting sqref="O191">
    <cfRule type="duplicateValues" dxfId="531" priority="6094"/>
  </conditionalFormatting>
  <conditionalFormatting sqref="O191">
    <cfRule type="duplicateValues" dxfId="530" priority="6093"/>
  </conditionalFormatting>
  <conditionalFormatting sqref="O191">
    <cfRule type="duplicateValues" dxfId="529" priority="6092"/>
  </conditionalFormatting>
  <conditionalFormatting sqref="O191">
    <cfRule type="duplicateValues" dxfId="528" priority="6091"/>
  </conditionalFormatting>
  <conditionalFormatting sqref="O191">
    <cfRule type="duplicateValues" dxfId="527" priority="6090"/>
  </conditionalFormatting>
  <conditionalFormatting sqref="O191">
    <cfRule type="duplicateValues" dxfId="526" priority="6089"/>
  </conditionalFormatting>
  <conditionalFormatting sqref="O191">
    <cfRule type="duplicateValues" dxfId="525" priority="6088"/>
  </conditionalFormatting>
  <conditionalFormatting sqref="O191">
    <cfRule type="duplicateValues" dxfId="524" priority="6087"/>
  </conditionalFormatting>
  <conditionalFormatting sqref="O191">
    <cfRule type="duplicateValues" dxfId="523" priority="6086"/>
  </conditionalFormatting>
  <conditionalFormatting sqref="O191">
    <cfRule type="duplicateValues" dxfId="522" priority="6085"/>
  </conditionalFormatting>
  <conditionalFormatting sqref="O191">
    <cfRule type="duplicateValues" dxfId="521" priority="6084"/>
  </conditionalFormatting>
  <conditionalFormatting sqref="O191">
    <cfRule type="duplicateValues" dxfId="520" priority="6083"/>
  </conditionalFormatting>
  <conditionalFormatting sqref="O191">
    <cfRule type="duplicateValues" dxfId="519" priority="6082"/>
  </conditionalFormatting>
  <conditionalFormatting sqref="O191">
    <cfRule type="duplicateValues" dxfId="518" priority="6081"/>
  </conditionalFormatting>
  <conditionalFormatting sqref="O191">
    <cfRule type="duplicateValues" dxfId="517" priority="6080"/>
  </conditionalFormatting>
  <conditionalFormatting sqref="O191">
    <cfRule type="duplicateValues" dxfId="516" priority="6079"/>
  </conditionalFormatting>
  <conditionalFormatting sqref="O191">
    <cfRule type="duplicateValues" dxfId="515" priority="6078"/>
  </conditionalFormatting>
  <conditionalFormatting sqref="O191">
    <cfRule type="duplicateValues" dxfId="514" priority="6077"/>
  </conditionalFormatting>
  <conditionalFormatting sqref="O191">
    <cfRule type="duplicateValues" dxfId="513" priority="6076"/>
  </conditionalFormatting>
  <conditionalFormatting sqref="O191">
    <cfRule type="duplicateValues" dxfId="512" priority="6075"/>
  </conditionalFormatting>
  <conditionalFormatting sqref="O191">
    <cfRule type="duplicateValues" dxfId="511" priority="6074"/>
  </conditionalFormatting>
  <conditionalFormatting sqref="O191">
    <cfRule type="duplicateValues" dxfId="510" priority="6073"/>
  </conditionalFormatting>
  <conditionalFormatting sqref="O191">
    <cfRule type="duplicateValues" dxfId="509" priority="6072"/>
  </conditionalFormatting>
  <conditionalFormatting sqref="O191">
    <cfRule type="duplicateValues" dxfId="508" priority="6071"/>
  </conditionalFormatting>
  <conditionalFormatting sqref="O191">
    <cfRule type="duplicateValues" dxfId="507" priority="6070"/>
  </conditionalFormatting>
  <conditionalFormatting sqref="O191">
    <cfRule type="duplicateValues" dxfId="506" priority="6069"/>
  </conditionalFormatting>
  <conditionalFormatting sqref="O191">
    <cfRule type="duplicateValues" dxfId="505" priority="6068"/>
  </conditionalFormatting>
  <conditionalFormatting sqref="O191">
    <cfRule type="duplicateValues" dxfId="504" priority="6067"/>
  </conditionalFormatting>
  <conditionalFormatting sqref="O191">
    <cfRule type="duplicateValues" dxfId="503" priority="6066"/>
  </conditionalFormatting>
  <conditionalFormatting sqref="O191">
    <cfRule type="duplicateValues" dxfId="502" priority="6065"/>
  </conditionalFormatting>
  <conditionalFormatting sqref="O191">
    <cfRule type="duplicateValues" dxfId="501" priority="6064"/>
  </conditionalFormatting>
  <conditionalFormatting sqref="O191">
    <cfRule type="duplicateValues" dxfId="500" priority="6063"/>
  </conditionalFormatting>
  <conditionalFormatting sqref="O191">
    <cfRule type="duplicateValues" dxfId="499" priority="6062"/>
  </conditionalFormatting>
  <conditionalFormatting sqref="O191">
    <cfRule type="duplicateValues" dxfId="498" priority="6061"/>
  </conditionalFormatting>
  <conditionalFormatting sqref="O191">
    <cfRule type="duplicateValues" dxfId="497" priority="6060"/>
  </conditionalFormatting>
  <conditionalFormatting sqref="O191">
    <cfRule type="duplicateValues" dxfId="496" priority="6059"/>
  </conditionalFormatting>
  <conditionalFormatting sqref="O191">
    <cfRule type="duplicateValues" dxfId="495" priority="6058"/>
  </conditionalFormatting>
  <conditionalFormatting sqref="O191">
    <cfRule type="duplicateValues" dxfId="494" priority="6057"/>
  </conditionalFormatting>
  <conditionalFormatting sqref="O191">
    <cfRule type="duplicateValues" dxfId="493" priority="6052"/>
  </conditionalFormatting>
  <conditionalFormatting sqref="O191">
    <cfRule type="duplicateValues" dxfId="492" priority="6051"/>
  </conditionalFormatting>
  <conditionalFormatting sqref="O191">
    <cfRule type="duplicateValues" dxfId="491" priority="6050"/>
  </conditionalFormatting>
  <conditionalFormatting sqref="O191">
    <cfRule type="duplicateValues" dxfId="490" priority="6049"/>
  </conditionalFormatting>
  <conditionalFormatting sqref="O191">
    <cfRule type="duplicateValues" dxfId="489" priority="6048"/>
  </conditionalFormatting>
  <conditionalFormatting sqref="O191">
    <cfRule type="duplicateValues" dxfId="488" priority="6047"/>
  </conditionalFormatting>
  <conditionalFormatting sqref="O191">
    <cfRule type="duplicateValues" dxfId="487" priority="6046"/>
  </conditionalFormatting>
  <conditionalFormatting sqref="O191">
    <cfRule type="duplicateValues" dxfId="486" priority="6045"/>
  </conditionalFormatting>
  <conditionalFormatting sqref="O191">
    <cfRule type="duplicateValues" dxfId="485" priority="6044"/>
  </conditionalFormatting>
  <conditionalFormatting sqref="O191">
    <cfRule type="duplicateValues" dxfId="484" priority="6043"/>
  </conditionalFormatting>
  <conditionalFormatting sqref="O191">
    <cfRule type="duplicateValues" dxfId="483" priority="6042"/>
  </conditionalFormatting>
  <conditionalFormatting sqref="O191">
    <cfRule type="duplicateValues" dxfId="482" priority="6041"/>
  </conditionalFormatting>
  <conditionalFormatting sqref="O191">
    <cfRule type="duplicateValues" dxfId="481" priority="6040"/>
  </conditionalFormatting>
  <conditionalFormatting sqref="O191">
    <cfRule type="duplicateValues" dxfId="480" priority="6039"/>
  </conditionalFormatting>
  <conditionalFormatting sqref="O191">
    <cfRule type="duplicateValues" dxfId="479" priority="6038"/>
  </conditionalFormatting>
  <conditionalFormatting sqref="O191">
    <cfRule type="duplicateValues" dxfId="478" priority="6037"/>
  </conditionalFormatting>
  <conditionalFormatting sqref="O191">
    <cfRule type="duplicateValues" dxfId="477" priority="6036"/>
  </conditionalFormatting>
  <conditionalFormatting sqref="O191">
    <cfRule type="duplicateValues" dxfId="476" priority="6035"/>
  </conditionalFormatting>
  <conditionalFormatting sqref="O191">
    <cfRule type="duplicateValues" dxfId="475" priority="6034"/>
  </conditionalFormatting>
  <conditionalFormatting sqref="O191">
    <cfRule type="duplicateValues" dxfId="474" priority="6033"/>
  </conditionalFormatting>
  <conditionalFormatting sqref="O191">
    <cfRule type="duplicateValues" dxfId="473" priority="6032"/>
  </conditionalFormatting>
  <conditionalFormatting sqref="O191">
    <cfRule type="duplicateValues" dxfId="472" priority="6031"/>
  </conditionalFormatting>
  <conditionalFormatting sqref="O191">
    <cfRule type="duplicateValues" dxfId="471" priority="6030"/>
  </conditionalFormatting>
  <conditionalFormatting sqref="O191">
    <cfRule type="duplicateValues" dxfId="470" priority="6029"/>
  </conditionalFormatting>
  <conditionalFormatting sqref="O191">
    <cfRule type="duplicateValues" dxfId="469" priority="6028"/>
  </conditionalFormatting>
  <conditionalFormatting sqref="O191">
    <cfRule type="duplicateValues" dxfId="468" priority="6027"/>
  </conditionalFormatting>
  <conditionalFormatting sqref="O191">
    <cfRule type="duplicateValues" dxfId="467" priority="6026"/>
  </conditionalFormatting>
  <conditionalFormatting sqref="O191">
    <cfRule type="duplicateValues" dxfId="466" priority="6025"/>
  </conditionalFormatting>
  <conditionalFormatting sqref="O191">
    <cfRule type="duplicateValues" dxfId="465" priority="6024"/>
  </conditionalFormatting>
  <conditionalFormatting sqref="O191">
    <cfRule type="duplicateValues" dxfId="464" priority="6023"/>
  </conditionalFormatting>
  <conditionalFormatting sqref="O191">
    <cfRule type="duplicateValues" dxfId="463" priority="6022"/>
  </conditionalFormatting>
  <conditionalFormatting sqref="O191">
    <cfRule type="duplicateValues" dxfId="462" priority="6021"/>
  </conditionalFormatting>
  <conditionalFormatting sqref="O191">
    <cfRule type="duplicateValues" dxfId="461" priority="6020"/>
  </conditionalFormatting>
  <conditionalFormatting sqref="O191">
    <cfRule type="duplicateValues" dxfId="460" priority="6019"/>
  </conditionalFormatting>
  <conditionalFormatting sqref="O191">
    <cfRule type="duplicateValues" dxfId="459" priority="6018"/>
  </conditionalFormatting>
  <conditionalFormatting sqref="O191">
    <cfRule type="duplicateValues" dxfId="458" priority="6017"/>
  </conditionalFormatting>
  <conditionalFormatting sqref="O191">
    <cfRule type="duplicateValues" dxfId="457" priority="6016"/>
  </conditionalFormatting>
  <conditionalFormatting sqref="O191">
    <cfRule type="duplicateValues" dxfId="456" priority="6015"/>
  </conditionalFormatting>
  <conditionalFormatting sqref="O191">
    <cfRule type="duplicateValues" dxfId="455" priority="6014"/>
  </conditionalFormatting>
  <conditionalFormatting sqref="O191">
    <cfRule type="duplicateValues" dxfId="454" priority="6013"/>
  </conditionalFormatting>
  <conditionalFormatting sqref="O191">
    <cfRule type="duplicateValues" dxfId="453" priority="6012"/>
  </conditionalFormatting>
  <conditionalFormatting sqref="O191">
    <cfRule type="duplicateValues" dxfId="452" priority="6011"/>
  </conditionalFormatting>
  <conditionalFormatting sqref="O186">
    <cfRule type="duplicateValues" dxfId="451" priority="2016"/>
  </conditionalFormatting>
  <conditionalFormatting sqref="O186">
    <cfRule type="duplicateValues" dxfId="450" priority="2015"/>
  </conditionalFormatting>
  <conditionalFormatting sqref="O186">
    <cfRule type="duplicateValues" dxfId="449" priority="2014"/>
  </conditionalFormatting>
  <conditionalFormatting sqref="O186">
    <cfRule type="duplicateValues" dxfId="448" priority="2013"/>
  </conditionalFormatting>
  <conditionalFormatting sqref="O186">
    <cfRule type="duplicateValues" dxfId="447" priority="2012"/>
  </conditionalFormatting>
  <conditionalFormatting sqref="O186">
    <cfRule type="duplicateValues" dxfId="446" priority="2011"/>
  </conditionalFormatting>
  <conditionalFormatting sqref="O186">
    <cfRule type="duplicateValues" dxfId="445" priority="2010"/>
  </conditionalFormatting>
  <conditionalFormatting sqref="O186">
    <cfRule type="duplicateValues" dxfId="444" priority="2009"/>
  </conditionalFormatting>
  <conditionalFormatting sqref="O186">
    <cfRule type="duplicateValues" dxfId="443" priority="2008"/>
  </conditionalFormatting>
  <conditionalFormatting sqref="O186">
    <cfRule type="duplicateValues" dxfId="442" priority="2007"/>
  </conditionalFormatting>
  <conditionalFormatting sqref="O186">
    <cfRule type="duplicateValues" dxfId="441" priority="2006"/>
  </conditionalFormatting>
  <conditionalFormatting sqref="O186">
    <cfRule type="duplicateValues" dxfId="440" priority="2005"/>
  </conditionalFormatting>
  <conditionalFormatting sqref="O186">
    <cfRule type="duplicateValues" dxfId="439" priority="2004"/>
  </conditionalFormatting>
  <conditionalFormatting sqref="O186">
    <cfRule type="duplicateValues" dxfId="438" priority="2003"/>
  </conditionalFormatting>
  <conditionalFormatting sqref="O186">
    <cfRule type="duplicateValues" dxfId="437" priority="2002"/>
  </conditionalFormatting>
  <conditionalFormatting sqref="O186">
    <cfRule type="duplicateValues" dxfId="436" priority="2001"/>
  </conditionalFormatting>
  <conditionalFormatting sqref="O186">
    <cfRule type="duplicateValues" dxfId="435" priority="2000"/>
  </conditionalFormatting>
  <conditionalFormatting sqref="O186">
    <cfRule type="duplicateValues" dxfId="434" priority="1999"/>
  </conditionalFormatting>
  <conditionalFormatting sqref="O186">
    <cfRule type="duplicateValues" dxfId="433" priority="1998"/>
  </conditionalFormatting>
  <conditionalFormatting sqref="O186">
    <cfRule type="duplicateValues" dxfId="432" priority="1997"/>
  </conditionalFormatting>
  <conditionalFormatting sqref="O186">
    <cfRule type="duplicateValues" dxfId="431" priority="1996"/>
  </conditionalFormatting>
  <conditionalFormatting sqref="O186">
    <cfRule type="duplicateValues" dxfId="430" priority="1995"/>
  </conditionalFormatting>
  <conditionalFormatting sqref="O186">
    <cfRule type="duplicateValues" dxfId="429" priority="1994"/>
  </conditionalFormatting>
  <conditionalFormatting sqref="O186">
    <cfRule type="duplicateValues" dxfId="428" priority="1993"/>
  </conditionalFormatting>
  <conditionalFormatting sqref="P186">
    <cfRule type="duplicateValues" dxfId="427" priority="1992"/>
  </conditionalFormatting>
  <conditionalFormatting sqref="P186">
    <cfRule type="duplicateValues" dxfId="426" priority="1991"/>
  </conditionalFormatting>
  <conditionalFormatting sqref="P186">
    <cfRule type="duplicateValues" dxfId="425" priority="1990"/>
  </conditionalFormatting>
  <conditionalFormatting sqref="P186">
    <cfRule type="duplicateValues" dxfId="424" priority="1989"/>
  </conditionalFormatting>
  <conditionalFormatting sqref="P186">
    <cfRule type="duplicateValues" dxfId="423" priority="1988"/>
  </conditionalFormatting>
  <conditionalFormatting sqref="P186">
    <cfRule type="duplicateValues" dxfId="422" priority="1987"/>
  </conditionalFormatting>
  <conditionalFormatting sqref="P186">
    <cfRule type="duplicateValues" dxfId="421" priority="1986"/>
  </conditionalFormatting>
  <conditionalFormatting sqref="P186">
    <cfRule type="duplicateValues" dxfId="420" priority="1985"/>
  </conditionalFormatting>
  <conditionalFormatting sqref="P186">
    <cfRule type="duplicateValues" dxfId="419" priority="1984"/>
  </conditionalFormatting>
  <conditionalFormatting sqref="P186">
    <cfRule type="duplicateValues" dxfId="418" priority="1983"/>
  </conditionalFormatting>
  <conditionalFormatting sqref="P186">
    <cfRule type="duplicateValues" dxfId="417" priority="1982"/>
  </conditionalFormatting>
  <conditionalFormatting sqref="P186">
    <cfRule type="duplicateValues" dxfId="416" priority="1981"/>
  </conditionalFormatting>
  <conditionalFormatting sqref="P186">
    <cfRule type="duplicateValues" dxfId="415" priority="1980"/>
  </conditionalFormatting>
  <conditionalFormatting sqref="P186">
    <cfRule type="duplicateValues" dxfId="414" priority="1979"/>
  </conditionalFormatting>
  <conditionalFormatting sqref="P186">
    <cfRule type="duplicateValues" dxfId="413" priority="1978"/>
  </conditionalFormatting>
  <conditionalFormatting sqref="P186">
    <cfRule type="duplicateValues" dxfId="412" priority="1977"/>
  </conditionalFormatting>
  <conditionalFormatting sqref="P186">
    <cfRule type="duplicateValues" dxfId="411" priority="1976"/>
  </conditionalFormatting>
  <conditionalFormatting sqref="P186">
    <cfRule type="duplicateValues" dxfId="410" priority="1975"/>
  </conditionalFormatting>
  <conditionalFormatting sqref="O188">
    <cfRule type="duplicateValues" dxfId="409" priority="1974"/>
  </conditionalFormatting>
  <conditionalFormatting sqref="O188">
    <cfRule type="duplicateValues" dxfId="408" priority="1973"/>
  </conditionalFormatting>
  <conditionalFormatting sqref="O188">
    <cfRule type="duplicateValues" dxfId="407" priority="1972"/>
  </conditionalFormatting>
  <conditionalFormatting sqref="O188">
    <cfRule type="duplicateValues" dxfId="406" priority="1971"/>
  </conditionalFormatting>
  <conditionalFormatting sqref="O188">
    <cfRule type="duplicateValues" dxfId="405" priority="1970"/>
  </conditionalFormatting>
  <conditionalFormatting sqref="O188">
    <cfRule type="duplicateValues" dxfId="404" priority="1969"/>
  </conditionalFormatting>
  <conditionalFormatting sqref="O188">
    <cfRule type="duplicateValues" dxfId="403" priority="1968"/>
  </conditionalFormatting>
  <conditionalFormatting sqref="O188">
    <cfRule type="duplicateValues" dxfId="402" priority="1967"/>
  </conditionalFormatting>
  <conditionalFormatting sqref="O188">
    <cfRule type="duplicateValues" dxfId="401" priority="1966"/>
  </conditionalFormatting>
  <conditionalFormatting sqref="O188">
    <cfRule type="duplicateValues" dxfId="400" priority="1965"/>
  </conditionalFormatting>
  <conditionalFormatting sqref="O188">
    <cfRule type="duplicateValues" dxfId="399" priority="1964"/>
  </conditionalFormatting>
  <conditionalFormatting sqref="O188">
    <cfRule type="duplicateValues" dxfId="398" priority="1963"/>
  </conditionalFormatting>
  <conditionalFormatting sqref="O188">
    <cfRule type="duplicateValues" dxfId="397" priority="1962"/>
  </conditionalFormatting>
  <conditionalFormatting sqref="O188">
    <cfRule type="duplicateValues" dxfId="396" priority="1961"/>
  </conditionalFormatting>
  <conditionalFormatting sqref="O188">
    <cfRule type="duplicateValues" dxfId="395" priority="1960"/>
  </conditionalFormatting>
  <conditionalFormatting sqref="O188">
    <cfRule type="duplicateValues" dxfId="394" priority="1959"/>
  </conditionalFormatting>
  <conditionalFormatting sqref="O188">
    <cfRule type="duplicateValues" dxfId="393" priority="1958"/>
  </conditionalFormatting>
  <conditionalFormatting sqref="O188">
    <cfRule type="duplicateValues" dxfId="392" priority="1957"/>
  </conditionalFormatting>
  <conditionalFormatting sqref="O188">
    <cfRule type="duplicateValues" dxfId="391" priority="1956"/>
  </conditionalFormatting>
  <conditionalFormatting sqref="O188">
    <cfRule type="duplicateValues" dxfId="390" priority="1955"/>
  </conditionalFormatting>
  <conditionalFormatting sqref="O188">
    <cfRule type="duplicateValues" dxfId="389" priority="1954"/>
  </conditionalFormatting>
  <conditionalFormatting sqref="O188">
    <cfRule type="duplicateValues" dxfId="388" priority="1953"/>
  </conditionalFormatting>
  <conditionalFormatting sqref="O188">
    <cfRule type="duplicateValues" dxfId="387" priority="1952"/>
  </conditionalFormatting>
  <conditionalFormatting sqref="O188">
    <cfRule type="duplicateValues" dxfId="386" priority="1951"/>
  </conditionalFormatting>
  <conditionalFormatting sqref="P188">
    <cfRule type="duplicateValues" dxfId="385" priority="1950"/>
  </conditionalFormatting>
  <conditionalFormatting sqref="P188">
    <cfRule type="duplicateValues" dxfId="384" priority="1949"/>
  </conditionalFormatting>
  <conditionalFormatting sqref="P188">
    <cfRule type="duplicateValues" dxfId="383" priority="1948"/>
  </conditionalFormatting>
  <conditionalFormatting sqref="P188">
    <cfRule type="duplicateValues" dxfId="382" priority="1947"/>
  </conditionalFormatting>
  <conditionalFormatting sqref="P188">
    <cfRule type="duplicateValues" dxfId="381" priority="1946"/>
  </conditionalFormatting>
  <conditionalFormatting sqref="P188">
    <cfRule type="duplicateValues" dxfId="380" priority="1945"/>
  </conditionalFormatting>
  <conditionalFormatting sqref="P188">
    <cfRule type="duplicateValues" dxfId="379" priority="1944"/>
  </conditionalFormatting>
  <conditionalFormatting sqref="P188">
    <cfRule type="duplicateValues" dxfId="378" priority="1943"/>
  </conditionalFormatting>
  <conditionalFormatting sqref="P188">
    <cfRule type="duplicateValues" dxfId="377" priority="1942"/>
  </conditionalFormatting>
  <conditionalFormatting sqref="P188">
    <cfRule type="duplicateValues" dxfId="376" priority="1941"/>
  </conditionalFormatting>
  <conditionalFormatting sqref="P188">
    <cfRule type="duplicateValues" dxfId="375" priority="1940"/>
  </conditionalFormatting>
  <conditionalFormatting sqref="P188">
    <cfRule type="duplicateValues" dxfId="374" priority="1939"/>
  </conditionalFormatting>
  <conditionalFormatting sqref="P188">
    <cfRule type="duplicateValues" dxfId="373" priority="1938"/>
  </conditionalFormatting>
  <conditionalFormatting sqref="P188">
    <cfRule type="duplicateValues" dxfId="372" priority="1937"/>
  </conditionalFormatting>
  <conditionalFormatting sqref="P188">
    <cfRule type="duplicateValues" dxfId="371" priority="1936"/>
  </conditionalFormatting>
  <conditionalFormatting sqref="P188">
    <cfRule type="duplicateValues" dxfId="370" priority="1935"/>
  </conditionalFormatting>
  <conditionalFormatting sqref="P188">
    <cfRule type="duplicateValues" dxfId="369" priority="1934"/>
  </conditionalFormatting>
  <conditionalFormatting sqref="P188">
    <cfRule type="duplicateValues" dxfId="368" priority="1933"/>
  </conditionalFormatting>
  <conditionalFormatting sqref="O190">
    <cfRule type="duplicateValues" dxfId="367" priority="1932"/>
  </conditionalFormatting>
  <conditionalFormatting sqref="O190">
    <cfRule type="duplicateValues" dxfId="366" priority="1931"/>
  </conditionalFormatting>
  <conditionalFormatting sqref="O190">
    <cfRule type="duplicateValues" dxfId="365" priority="1930"/>
  </conditionalFormatting>
  <conditionalFormatting sqref="O190">
    <cfRule type="duplicateValues" dxfId="364" priority="1929"/>
  </conditionalFormatting>
  <conditionalFormatting sqref="O190">
    <cfRule type="duplicateValues" dxfId="363" priority="1928"/>
  </conditionalFormatting>
  <conditionalFormatting sqref="O190">
    <cfRule type="duplicateValues" dxfId="362" priority="1927"/>
  </conditionalFormatting>
  <conditionalFormatting sqref="O190">
    <cfRule type="duplicateValues" dxfId="361" priority="1926"/>
  </conditionalFormatting>
  <conditionalFormatting sqref="O190">
    <cfRule type="duplicateValues" dxfId="360" priority="1925"/>
  </conditionalFormatting>
  <conditionalFormatting sqref="O190">
    <cfRule type="duplicateValues" dxfId="359" priority="1924"/>
  </conditionalFormatting>
  <conditionalFormatting sqref="O190">
    <cfRule type="duplicateValues" dxfId="358" priority="1923"/>
  </conditionalFormatting>
  <conditionalFormatting sqref="O190">
    <cfRule type="duplicateValues" dxfId="357" priority="1922"/>
  </conditionalFormatting>
  <conditionalFormatting sqref="O190">
    <cfRule type="duplicateValues" dxfId="356" priority="1921"/>
  </conditionalFormatting>
  <conditionalFormatting sqref="O190">
    <cfRule type="duplicateValues" dxfId="355" priority="1920"/>
  </conditionalFormatting>
  <conditionalFormatting sqref="O190">
    <cfRule type="duplicateValues" dxfId="354" priority="1919"/>
  </conditionalFormatting>
  <conditionalFormatting sqref="O190">
    <cfRule type="duplicateValues" dxfId="353" priority="1918"/>
  </conditionalFormatting>
  <conditionalFormatting sqref="O190">
    <cfRule type="duplicateValues" dxfId="352" priority="1917"/>
  </conditionalFormatting>
  <conditionalFormatting sqref="O190">
    <cfRule type="duplicateValues" dxfId="351" priority="1916"/>
  </conditionalFormatting>
  <conditionalFormatting sqref="O190">
    <cfRule type="duplicateValues" dxfId="350" priority="1915"/>
  </conditionalFormatting>
  <conditionalFormatting sqref="O190">
    <cfRule type="duplicateValues" dxfId="349" priority="1914"/>
  </conditionalFormatting>
  <conditionalFormatting sqref="O190">
    <cfRule type="duplicateValues" dxfId="348" priority="1913"/>
  </conditionalFormatting>
  <conditionalFormatting sqref="O190">
    <cfRule type="duplicateValues" dxfId="347" priority="1912"/>
  </conditionalFormatting>
  <conditionalFormatting sqref="O190">
    <cfRule type="duplicateValues" dxfId="346" priority="1911"/>
  </conditionalFormatting>
  <conditionalFormatting sqref="O190">
    <cfRule type="duplicateValues" dxfId="345" priority="1910"/>
  </conditionalFormatting>
  <conditionalFormatting sqref="O190">
    <cfRule type="duplicateValues" dxfId="344" priority="1909"/>
  </conditionalFormatting>
  <conditionalFormatting sqref="P190">
    <cfRule type="duplicateValues" dxfId="343" priority="1908"/>
  </conditionalFormatting>
  <conditionalFormatting sqref="P190">
    <cfRule type="duplicateValues" dxfId="342" priority="1907"/>
  </conditionalFormatting>
  <conditionalFormatting sqref="P190">
    <cfRule type="duplicateValues" dxfId="341" priority="1906"/>
  </conditionalFormatting>
  <conditionalFormatting sqref="P190">
    <cfRule type="duplicateValues" dxfId="340" priority="1905"/>
  </conditionalFormatting>
  <conditionalFormatting sqref="P190">
    <cfRule type="duplicateValues" dxfId="339" priority="1904"/>
  </conditionalFormatting>
  <conditionalFormatting sqref="P190">
    <cfRule type="duplicateValues" dxfId="338" priority="1903"/>
  </conditionalFormatting>
  <conditionalFormatting sqref="P190">
    <cfRule type="duplicateValues" dxfId="337" priority="1902"/>
  </conditionalFormatting>
  <conditionalFormatting sqref="P190">
    <cfRule type="duplicateValues" dxfId="336" priority="1901"/>
  </conditionalFormatting>
  <conditionalFormatting sqref="P190">
    <cfRule type="duplicateValues" dxfId="335" priority="1900"/>
  </conditionalFormatting>
  <conditionalFormatting sqref="P190">
    <cfRule type="duplicateValues" dxfId="334" priority="1899"/>
  </conditionalFormatting>
  <conditionalFormatting sqref="P190">
    <cfRule type="duplicateValues" dxfId="333" priority="1898"/>
  </conditionalFormatting>
  <conditionalFormatting sqref="P190">
    <cfRule type="duplicateValues" dxfId="332" priority="1897"/>
  </conditionalFormatting>
  <conditionalFormatting sqref="P190">
    <cfRule type="duplicateValues" dxfId="331" priority="1896"/>
  </conditionalFormatting>
  <conditionalFormatting sqref="P190">
    <cfRule type="duplicateValues" dxfId="330" priority="1895"/>
  </conditionalFormatting>
  <conditionalFormatting sqref="P190">
    <cfRule type="duplicateValues" dxfId="329" priority="1894"/>
  </conditionalFormatting>
  <conditionalFormatting sqref="P190">
    <cfRule type="duplicateValues" dxfId="328" priority="1893"/>
  </conditionalFormatting>
  <conditionalFormatting sqref="P190">
    <cfRule type="duplicateValues" dxfId="327" priority="1892"/>
  </conditionalFormatting>
  <conditionalFormatting sqref="P190">
    <cfRule type="duplicateValues" dxfId="326" priority="1891"/>
  </conditionalFormatting>
  <conditionalFormatting sqref="O192">
    <cfRule type="duplicateValues" dxfId="325" priority="1890"/>
  </conditionalFormatting>
  <conditionalFormatting sqref="O192">
    <cfRule type="duplicateValues" dxfId="324" priority="1889"/>
  </conditionalFormatting>
  <conditionalFormatting sqref="O192">
    <cfRule type="duplicateValues" dxfId="323" priority="1888"/>
  </conditionalFormatting>
  <conditionalFormatting sqref="O192">
    <cfRule type="duplicateValues" dxfId="322" priority="1887"/>
  </conditionalFormatting>
  <conditionalFormatting sqref="O192">
    <cfRule type="duplicateValues" dxfId="321" priority="1886"/>
  </conditionalFormatting>
  <conditionalFormatting sqref="O192">
    <cfRule type="duplicateValues" dxfId="320" priority="1885"/>
  </conditionalFormatting>
  <conditionalFormatting sqref="O192">
    <cfRule type="duplicateValues" dxfId="319" priority="1884"/>
  </conditionalFormatting>
  <conditionalFormatting sqref="O192">
    <cfRule type="duplicateValues" dxfId="318" priority="1883"/>
  </conditionalFormatting>
  <conditionalFormatting sqref="O192">
    <cfRule type="duplicateValues" dxfId="317" priority="1882"/>
  </conditionalFormatting>
  <conditionalFormatting sqref="O192">
    <cfRule type="duplicateValues" dxfId="316" priority="1881"/>
  </conditionalFormatting>
  <conditionalFormatting sqref="O192">
    <cfRule type="duplicateValues" dxfId="315" priority="1880"/>
  </conditionalFormatting>
  <conditionalFormatting sqref="O192">
    <cfRule type="duplicateValues" dxfId="314" priority="1879"/>
  </conditionalFormatting>
  <conditionalFormatting sqref="O192">
    <cfRule type="duplicateValues" dxfId="313" priority="1878"/>
  </conditionalFormatting>
  <conditionalFormatting sqref="O192">
    <cfRule type="duplicateValues" dxfId="312" priority="1877"/>
  </conditionalFormatting>
  <conditionalFormatting sqref="O192">
    <cfRule type="duplicateValues" dxfId="311" priority="1876"/>
  </conditionalFormatting>
  <conditionalFormatting sqref="O192">
    <cfRule type="duplicateValues" dxfId="310" priority="1875"/>
  </conditionalFormatting>
  <conditionalFormatting sqref="O192">
    <cfRule type="duplicateValues" dxfId="309" priority="1874"/>
  </conditionalFormatting>
  <conditionalFormatting sqref="O192">
    <cfRule type="duplicateValues" dxfId="308" priority="1873"/>
  </conditionalFormatting>
  <conditionalFormatting sqref="O192">
    <cfRule type="duplicateValues" dxfId="307" priority="1872"/>
  </conditionalFormatting>
  <conditionalFormatting sqref="O192">
    <cfRule type="duplicateValues" dxfId="306" priority="1871"/>
  </conditionalFormatting>
  <conditionalFormatting sqref="O192">
    <cfRule type="duplicateValues" dxfId="305" priority="1870"/>
  </conditionalFormatting>
  <conditionalFormatting sqref="O192">
    <cfRule type="duplicateValues" dxfId="304" priority="1869"/>
  </conditionalFormatting>
  <conditionalFormatting sqref="O192">
    <cfRule type="duplicateValues" dxfId="303" priority="1868"/>
  </conditionalFormatting>
  <conditionalFormatting sqref="O192">
    <cfRule type="duplicateValues" dxfId="302" priority="1867"/>
  </conditionalFormatting>
  <conditionalFormatting sqref="P192">
    <cfRule type="duplicateValues" dxfId="301" priority="1866"/>
  </conditionalFormatting>
  <conditionalFormatting sqref="P192">
    <cfRule type="duplicateValues" dxfId="300" priority="1865"/>
  </conditionalFormatting>
  <conditionalFormatting sqref="P192">
    <cfRule type="duplicateValues" dxfId="299" priority="1864"/>
  </conditionalFormatting>
  <conditionalFormatting sqref="P192">
    <cfRule type="duplicateValues" dxfId="298" priority="1863"/>
  </conditionalFormatting>
  <conditionalFormatting sqref="P192">
    <cfRule type="duplicateValues" dxfId="297" priority="1862"/>
  </conditionalFormatting>
  <conditionalFormatting sqref="P192">
    <cfRule type="duplicateValues" dxfId="296" priority="1861"/>
  </conditionalFormatting>
  <conditionalFormatting sqref="P192">
    <cfRule type="duplicateValues" dxfId="295" priority="1860"/>
  </conditionalFormatting>
  <conditionalFormatting sqref="P192">
    <cfRule type="duplicateValues" dxfId="294" priority="1859"/>
  </conditionalFormatting>
  <conditionalFormatting sqref="P192">
    <cfRule type="duplicateValues" dxfId="293" priority="1858"/>
  </conditionalFormatting>
  <conditionalFormatting sqref="P192">
    <cfRule type="duplicateValues" dxfId="292" priority="1857"/>
  </conditionalFormatting>
  <conditionalFormatting sqref="P192">
    <cfRule type="duplicateValues" dxfId="291" priority="1856"/>
  </conditionalFormatting>
  <conditionalFormatting sqref="P192">
    <cfRule type="duplicateValues" dxfId="290" priority="1855"/>
  </conditionalFormatting>
  <conditionalFormatting sqref="P192">
    <cfRule type="duplicateValues" dxfId="289" priority="1854"/>
  </conditionalFormatting>
  <conditionalFormatting sqref="P192">
    <cfRule type="duplicateValues" dxfId="288" priority="1853"/>
  </conditionalFormatting>
  <conditionalFormatting sqref="P192">
    <cfRule type="duplicateValues" dxfId="287" priority="1852"/>
  </conditionalFormatting>
  <conditionalFormatting sqref="P192">
    <cfRule type="duplicateValues" dxfId="286" priority="1851"/>
  </conditionalFormatting>
  <conditionalFormatting sqref="P192">
    <cfRule type="duplicateValues" dxfId="285" priority="1850"/>
  </conditionalFormatting>
  <conditionalFormatting sqref="P192">
    <cfRule type="duplicateValues" dxfId="284" priority="1849"/>
  </conditionalFormatting>
  <conditionalFormatting sqref="O193">
    <cfRule type="expression" dxfId="283" priority="1848" stopIfTrue="1">
      <formula>AND(COUNTIF(#REF!, O193)&gt;1,NOT(ISBLANK(O193)))</formula>
    </cfRule>
  </conditionalFormatting>
  <conditionalFormatting sqref="O193">
    <cfRule type="expression" dxfId="282" priority="1847" stopIfTrue="1">
      <formula>AND(COUNTIF(#REF!, O193)+COUNTIF(#REF!, O193)&gt;1,NOT(ISBLANK(O193)))</formula>
    </cfRule>
  </conditionalFormatting>
  <conditionalFormatting sqref="O193">
    <cfRule type="duplicateValues" dxfId="281" priority="1846"/>
  </conditionalFormatting>
  <conditionalFormatting sqref="O193">
    <cfRule type="duplicateValues" dxfId="280" priority="1845"/>
  </conditionalFormatting>
  <conditionalFormatting sqref="O193">
    <cfRule type="duplicateValues" dxfId="279" priority="1844"/>
  </conditionalFormatting>
  <conditionalFormatting sqref="O193">
    <cfRule type="duplicateValues" dxfId="278" priority="1843"/>
  </conditionalFormatting>
  <conditionalFormatting sqref="O193">
    <cfRule type="duplicateValues" dxfId="277" priority="1842"/>
  </conditionalFormatting>
  <conditionalFormatting sqref="O193">
    <cfRule type="duplicateValues" dxfId="276" priority="1841"/>
  </conditionalFormatting>
  <conditionalFormatting sqref="O193">
    <cfRule type="duplicateValues" dxfId="275" priority="1840"/>
  </conditionalFormatting>
  <conditionalFormatting sqref="O193">
    <cfRule type="duplicateValues" dxfId="274" priority="1839"/>
  </conditionalFormatting>
  <conditionalFormatting sqref="O193">
    <cfRule type="duplicateValues" dxfId="273" priority="1838"/>
  </conditionalFormatting>
  <conditionalFormatting sqref="O193">
    <cfRule type="duplicateValues" dxfId="272" priority="1837"/>
  </conditionalFormatting>
  <conditionalFormatting sqref="O193">
    <cfRule type="duplicateValues" dxfId="271" priority="1836"/>
  </conditionalFormatting>
  <conditionalFormatting sqref="O193">
    <cfRule type="duplicateValues" dxfId="270" priority="1835"/>
  </conditionalFormatting>
  <conditionalFormatting sqref="O193">
    <cfRule type="duplicateValues" dxfId="269" priority="1834"/>
  </conditionalFormatting>
  <conditionalFormatting sqref="O193">
    <cfRule type="duplicateValues" dxfId="268" priority="1833"/>
  </conditionalFormatting>
  <conditionalFormatting sqref="O193">
    <cfRule type="duplicateValues" dxfId="267" priority="1832"/>
  </conditionalFormatting>
  <conditionalFormatting sqref="O193">
    <cfRule type="duplicateValues" dxfId="266" priority="1831"/>
  </conditionalFormatting>
  <conditionalFormatting sqref="O193">
    <cfRule type="duplicateValues" dxfId="265" priority="1830"/>
  </conditionalFormatting>
  <conditionalFormatting sqref="O193">
    <cfRule type="duplicateValues" dxfId="264" priority="1829"/>
  </conditionalFormatting>
  <conditionalFormatting sqref="O193">
    <cfRule type="duplicateValues" dxfId="263" priority="1828"/>
  </conditionalFormatting>
  <conditionalFormatting sqref="O193">
    <cfRule type="duplicateValues" dxfId="262" priority="1827"/>
  </conditionalFormatting>
  <conditionalFormatting sqref="O193">
    <cfRule type="duplicateValues" dxfId="261" priority="1826"/>
  </conditionalFormatting>
  <conditionalFormatting sqref="O193">
    <cfRule type="duplicateValues" dxfId="260" priority="1825"/>
  </conditionalFormatting>
  <conditionalFormatting sqref="O193">
    <cfRule type="duplicateValues" dxfId="259" priority="1824"/>
  </conditionalFormatting>
  <conditionalFormatting sqref="O193">
    <cfRule type="duplicateValues" dxfId="258" priority="1823"/>
  </conditionalFormatting>
  <conditionalFormatting sqref="O193">
    <cfRule type="duplicateValues" dxfId="257" priority="1822"/>
  </conditionalFormatting>
  <conditionalFormatting sqref="O193">
    <cfRule type="duplicateValues" dxfId="256" priority="1821"/>
  </conditionalFormatting>
  <conditionalFormatting sqref="O193">
    <cfRule type="duplicateValues" dxfId="255" priority="1820"/>
  </conditionalFormatting>
  <conditionalFormatting sqref="O193">
    <cfRule type="duplicateValues" dxfId="254" priority="1819"/>
  </conditionalFormatting>
  <conditionalFormatting sqref="O193">
    <cfRule type="duplicateValues" dxfId="253" priority="1818"/>
  </conditionalFormatting>
  <conditionalFormatting sqref="O194">
    <cfRule type="expression" dxfId="252" priority="1817" stopIfTrue="1">
      <formula>AND(COUNTIF(#REF!, O194)&gt;1,NOT(ISBLANK(O194)))</formula>
    </cfRule>
  </conditionalFormatting>
  <conditionalFormatting sqref="O194">
    <cfRule type="expression" dxfId="251" priority="1816" stopIfTrue="1">
      <formula>AND(COUNTIF(#REF!, O194)+COUNTIF(#REF!, O194)&gt;1,NOT(ISBLANK(O194)))</formula>
    </cfRule>
  </conditionalFormatting>
  <conditionalFormatting sqref="O194">
    <cfRule type="duplicateValues" dxfId="250" priority="1815"/>
  </conditionalFormatting>
  <conditionalFormatting sqref="O194">
    <cfRule type="duplicateValues" dxfId="249" priority="1814"/>
  </conditionalFormatting>
  <conditionalFormatting sqref="O194">
    <cfRule type="duplicateValues" dxfId="248" priority="1813"/>
  </conditionalFormatting>
  <conditionalFormatting sqref="O194">
    <cfRule type="duplicateValues" dxfId="247" priority="1812"/>
  </conditionalFormatting>
  <conditionalFormatting sqref="O194">
    <cfRule type="duplicateValues" dxfId="246" priority="1811"/>
  </conditionalFormatting>
  <conditionalFormatting sqref="O194">
    <cfRule type="duplicateValues" dxfId="245" priority="1810"/>
  </conditionalFormatting>
  <conditionalFormatting sqref="O194">
    <cfRule type="duplicateValues" dxfId="244" priority="1809"/>
  </conditionalFormatting>
  <conditionalFormatting sqref="O194">
    <cfRule type="duplicateValues" dxfId="243" priority="1808"/>
  </conditionalFormatting>
  <conditionalFormatting sqref="O194">
    <cfRule type="duplicateValues" dxfId="242" priority="1807"/>
  </conditionalFormatting>
  <conditionalFormatting sqref="O194">
    <cfRule type="duplicateValues" dxfId="241" priority="1806"/>
  </conditionalFormatting>
  <conditionalFormatting sqref="O194">
    <cfRule type="duplicateValues" dxfId="240" priority="1805"/>
  </conditionalFormatting>
  <conditionalFormatting sqref="O194">
    <cfRule type="duplicateValues" dxfId="239" priority="1804"/>
  </conditionalFormatting>
  <conditionalFormatting sqref="O194">
    <cfRule type="duplicateValues" dxfId="238" priority="1803"/>
  </conditionalFormatting>
  <conditionalFormatting sqref="O194">
    <cfRule type="duplicateValues" dxfId="237" priority="1802"/>
  </conditionalFormatting>
  <conditionalFormatting sqref="O194">
    <cfRule type="duplicateValues" dxfId="236" priority="1801"/>
  </conditionalFormatting>
  <conditionalFormatting sqref="O194">
    <cfRule type="duplicateValues" dxfId="235" priority="1800"/>
  </conditionalFormatting>
  <conditionalFormatting sqref="O194">
    <cfRule type="duplicateValues" dxfId="234" priority="1799"/>
  </conditionalFormatting>
  <conditionalFormatting sqref="O194">
    <cfRule type="duplicateValues" dxfId="233" priority="1798"/>
  </conditionalFormatting>
  <conditionalFormatting sqref="O194">
    <cfRule type="duplicateValues" dxfId="232" priority="1797"/>
  </conditionalFormatting>
  <conditionalFormatting sqref="O194">
    <cfRule type="duplicateValues" dxfId="231" priority="1796"/>
  </conditionalFormatting>
  <conditionalFormatting sqref="O194">
    <cfRule type="duplicateValues" dxfId="230" priority="1795"/>
  </conditionalFormatting>
  <conditionalFormatting sqref="O194">
    <cfRule type="duplicateValues" dxfId="229" priority="1794"/>
  </conditionalFormatting>
  <conditionalFormatting sqref="O194">
    <cfRule type="duplicateValues" dxfId="228" priority="1793"/>
  </conditionalFormatting>
  <conditionalFormatting sqref="O195">
    <cfRule type="duplicateValues" dxfId="227" priority="1792"/>
  </conditionalFormatting>
  <conditionalFormatting sqref="O195">
    <cfRule type="duplicateValues" dxfId="226" priority="1791"/>
  </conditionalFormatting>
  <conditionalFormatting sqref="O195">
    <cfRule type="expression" dxfId="225" priority="1790" stopIfTrue="1">
      <formula>AND(COUNTIF(#REF!, O195)&gt;1,NOT(ISBLANK(O195)))</formula>
    </cfRule>
  </conditionalFormatting>
  <conditionalFormatting sqref="O195">
    <cfRule type="expression" dxfId="224" priority="1789" stopIfTrue="1">
      <formula>AND(COUNTIF(#REF!, O195)+COUNTIF(#REF!, O195)&gt;1,NOT(ISBLANK(O195)))</formula>
    </cfRule>
  </conditionalFormatting>
  <conditionalFormatting sqref="O195">
    <cfRule type="duplicateValues" dxfId="223" priority="1788"/>
  </conditionalFormatting>
  <conditionalFormatting sqref="O195">
    <cfRule type="expression" dxfId="222" priority="1787" stopIfTrue="1">
      <formula>AND(COUNTIF(#REF!, O195)&gt;1,NOT(ISBLANK(O195)))</formula>
    </cfRule>
  </conditionalFormatting>
  <conditionalFormatting sqref="O195">
    <cfRule type="expression" dxfId="221" priority="1786" stopIfTrue="1">
      <formula>AND(COUNTIF(#REF!, O195)+COUNTIF(#REF!, O195)&gt;1,NOT(ISBLANK(O195)))</formula>
    </cfRule>
  </conditionalFormatting>
  <conditionalFormatting sqref="O195">
    <cfRule type="duplicateValues" dxfId="220" priority="1785"/>
  </conditionalFormatting>
  <conditionalFormatting sqref="O195">
    <cfRule type="duplicateValues" dxfId="219" priority="1784"/>
  </conditionalFormatting>
  <conditionalFormatting sqref="O195">
    <cfRule type="duplicateValues" dxfId="218" priority="1783"/>
  </conditionalFormatting>
  <conditionalFormatting sqref="O195">
    <cfRule type="duplicateValues" dxfId="217" priority="1782"/>
  </conditionalFormatting>
  <conditionalFormatting sqref="O195">
    <cfRule type="duplicateValues" dxfId="216" priority="1781"/>
  </conditionalFormatting>
  <conditionalFormatting sqref="O195">
    <cfRule type="duplicateValues" dxfId="215" priority="1780"/>
  </conditionalFormatting>
  <conditionalFormatting sqref="O195">
    <cfRule type="duplicateValues" dxfId="214" priority="1779"/>
  </conditionalFormatting>
  <conditionalFormatting sqref="O195">
    <cfRule type="duplicateValues" dxfId="213" priority="1778"/>
  </conditionalFormatting>
  <conditionalFormatting sqref="O195">
    <cfRule type="duplicateValues" dxfId="212" priority="1777"/>
  </conditionalFormatting>
  <conditionalFormatting sqref="O195">
    <cfRule type="duplicateValues" dxfId="211" priority="1776"/>
  </conditionalFormatting>
  <conditionalFormatting sqref="O195">
    <cfRule type="duplicateValues" dxfId="210" priority="1775"/>
  </conditionalFormatting>
  <conditionalFormatting sqref="O195">
    <cfRule type="duplicateValues" dxfId="209" priority="1774"/>
  </conditionalFormatting>
  <conditionalFormatting sqref="O195">
    <cfRule type="duplicateValues" dxfId="208" priority="1773"/>
  </conditionalFormatting>
  <conditionalFormatting sqref="O195">
    <cfRule type="duplicateValues" dxfId="207" priority="1772"/>
  </conditionalFormatting>
  <conditionalFormatting sqref="O195">
    <cfRule type="duplicateValues" dxfId="206" priority="1771"/>
  </conditionalFormatting>
  <conditionalFormatting sqref="O195">
    <cfRule type="duplicateValues" dxfId="205" priority="1770"/>
  </conditionalFormatting>
  <conditionalFormatting sqref="O195">
    <cfRule type="duplicateValues" dxfId="204" priority="1769"/>
  </conditionalFormatting>
  <conditionalFormatting sqref="O196">
    <cfRule type="duplicateValues" dxfId="203" priority="1768"/>
  </conditionalFormatting>
  <conditionalFormatting sqref="O196">
    <cfRule type="duplicateValues" dxfId="202" priority="1767"/>
  </conditionalFormatting>
  <conditionalFormatting sqref="O196">
    <cfRule type="duplicateValues" dxfId="201" priority="1766"/>
  </conditionalFormatting>
  <conditionalFormatting sqref="O196">
    <cfRule type="duplicateValues" dxfId="200" priority="1765"/>
  </conditionalFormatting>
  <conditionalFormatting sqref="O196">
    <cfRule type="duplicateValues" dxfId="199" priority="1764"/>
  </conditionalFormatting>
  <conditionalFormatting sqref="O196">
    <cfRule type="duplicateValues" dxfId="198" priority="1763"/>
  </conditionalFormatting>
  <conditionalFormatting sqref="O196">
    <cfRule type="duplicateValues" dxfId="197" priority="1762"/>
  </conditionalFormatting>
  <conditionalFormatting sqref="O196">
    <cfRule type="duplicateValues" dxfId="196" priority="1761"/>
  </conditionalFormatting>
  <conditionalFormatting sqref="O196">
    <cfRule type="duplicateValues" dxfId="195" priority="1760"/>
  </conditionalFormatting>
  <conditionalFormatting sqref="O196">
    <cfRule type="duplicateValues" dxfId="194" priority="1759"/>
  </conditionalFormatting>
  <conditionalFormatting sqref="O196">
    <cfRule type="duplicateValues" dxfId="193" priority="1758"/>
  </conditionalFormatting>
  <conditionalFormatting sqref="O196">
    <cfRule type="duplicateValues" dxfId="192" priority="1757"/>
  </conditionalFormatting>
  <conditionalFormatting sqref="O196">
    <cfRule type="duplicateValues" dxfId="191" priority="1756"/>
  </conditionalFormatting>
  <conditionalFormatting sqref="O197">
    <cfRule type="duplicateValues" dxfId="190" priority="1755"/>
  </conditionalFormatting>
  <conditionalFormatting sqref="O197">
    <cfRule type="duplicateValues" dxfId="189" priority="1754"/>
  </conditionalFormatting>
  <conditionalFormatting sqref="O197">
    <cfRule type="duplicateValues" dxfId="188" priority="1753"/>
  </conditionalFormatting>
  <conditionalFormatting sqref="O197">
    <cfRule type="duplicateValues" dxfId="187" priority="1752"/>
  </conditionalFormatting>
  <conditionalFormatting sqref="O197">
    <cfRule type="duplicateValues" dxfId="186" priority="1751"/>
  </conditionalFormatting>
  <conditionalFormatting sqref="O197">
    <cfRule type="duplicateValues" dxfId="185" priority="1750"/>
  </conditionalFormatting>
  <conditionalFormatting sqref="O197">
    <cfRule type="duplicateValues" dxfId="184" priority="1749"/>
  </conditionalFormatting>
  <conditionalFormatting sqref="O197">
    <cfRule type="duplicateValues" dxfId="183" priority="1748"/>
  </conditionalFormatting>
  <conditionalFormatting sqref="O197">
    <cfRule type="duplicateValues" dxfId="182" priority="1747"/>
  </conditionalFormatting>
  <conditionalFormatting sqref="O197">
    <cfRule type="duplicateValues" dxfId="181" priority="1746"/>
  </conditionalFormatting>
  <conditionalFormatting sqref="O197">
    <cfRule type="duplicateValues" dxfId="180" priority="1745"/>
  </conditionalFormatting>
  <conditionalFormatting sqref="O197">
    <cfRule type="duplicateValues" dxfId="179" priority="1744"/>
  </conditionalFormatting>
  <conditionalFormatting sqref="O197">
    <cfRule type="duplicateValues" dxfId="178" priority="1743"/>
  </conditionalFormatting>
  <conditionalFormatting sqref="O197">
    <cfRule type="duplicateValues" dxfId="177" priority="1742"/>
  </conditionalFormatting>
  <conditionalFormatting sqref="O197">
    <cfRule type="duplicateValues" dxfId="176" priority="1741"/>
  </conditionalFormatting>
  <conditionalFormatting sqref="O197">
    <cfRule type="duplicateValues" dxfId="175" priority="1740"/>
  </conditionalFormatting>
  <conditionalFormatting sqref="O197">
    <cfRule type="duplicateValues" dxfId="174" priority="1739"/>
  </conditionalFormatting>
  <conditionalFormatting sqref="O197">
    <cfRule type="duplicateValues" dxfId="173" priority="1738"/>
  </conditionalFormatting>
  <conditionalFormatting sqref="O197">
    <cfRule type="duplicateValues" dxfId="172" priority="1737"/>
  </conditionalFormatting>
  <conditionalFormatting sqref="O197">
    <cfRule type="duplicateValues" dxfId="171" priority="1736"/>
  </conditionalFormatting>
  <conditionalFormatting sqref="O197">
    <cfRule type="duplicateValues" dxfId="170" priority="1735"/>
  </conditionalFormatting>
  <conditionalFormatting sqref="O197">
    <cfRule type="duplicateValues" dxfId="169" priority="1734"/>
  </conditionalFormatting>
  <conditionalFormatting sqref="O197">
    <cfRule type="duplicateValues" dxfId="168" priority="1733"/>
  </conditionalFormatting>
  <conditionalFormatting sqref="O197">
    <cfRule type="duplicateValues" dxfId="167" priority="1732"/>
  </conditionalFormatting>
  <conditionalFormatting sqref="O197">
    <cfRule type="duplicateValues" dxfId="166" priority="1731"/>
  </conditionalFormatting>
  <conditionalFormatting sqref="O197">
    <cfRule type="duplicateValues" dxfId="165" priority="1730"/>
  </conditionalFormatting>
  <conditionalFormatting sqref="O197">
    <cfRule type="duplicateValues" dxfId="164" priority="1729"/>
  </conditionalFormatting>
  <conditionalFormatting sqref="O197">
    <cfRule type="duplicateValues" dxfId="163" priority="1728"/>
  </conditionalFormatting>
  <conditionalFormatting sqref="O197">
    <cfRule type="duplicateValues" dxfId="162" priority="1727"/>
  </conditionalFormatting>
  <conditionalFormatting sqref="O197">
    <cfRule type="duplicateValues" dxfId="161" priority="1726"/>
  </conditionalFormatting>
  <conditionalFormatting sqref="O197">
    <cfRule type="duplicateValues" dxfId="160" priority="1725"/>
  </conditionalFormatting>
  <conditionalFormatting sqref="O197">
    <cfRule type="duplicateValues" dxfId="159" priority="1724"/>
  </conditionalFormatting>
  <conditionalFormatting sqref="O197">
    <cfRule type="duplicateValues" dxfId="158" priority="1723"/>
  </conditionalFormatting>
  <conditionalFormatting sqref="O197">
    <cfRule type="duplicateValues" dxfId="157" priority="1722"/>
  </conditionalFormatting>
  <conditionalFormatting sqref="O197">
    <cfRule type="duplicateValues" dxfId="156" priority="1721"/>
  </conditionalFormatting>
  <conditionalFormatting sqref="O197">
    <cfRule type="duplicateValues" dxfId="155" priority="1720"/>
  </conditionalFormatting>
  <conditionalFormatting sqref="O197">
    <cfRule type="duplicateValues" dxfId="154" priority="1719"/>
  </conditionalFormatting>
  <conditionalFormatting sqref="O197">
    <cfRule type="duplicateValues" dxfId="153" priority="1718"/>
  </conditionalFormatting>
  <conditionalFormatting sqref="O197">
    <cfRule type="duplicateValues" dxfId="152" priority="1717"/>
  </conditionalFormatting>
  <conditionalFormatting sqref="O197">
    <cfRule type="duplicateValues" dxfId="151" priority="1716"/>
  </conditionalFormatting>
  <conditionalFormatting sqref="O197">
    <cfRule type="duplicateValues" dxfId="150" priority="1715"/>
  </conditionalFormatting>
  <conditionalFormatting sqref="O197">
    <cfRule type="duplicateValues" dxfId="149" priority="1714"/>
  </conditionalFormatting>
  <conditionalFormatting sqref="O197">
    <cfRule type="duplicateValues" dxfId="148" priority="1713"/>
  </conditionalFormatting>
  <conditionalFormatting sqref="O197">
    <cfRule type="duplicateValues" dxfId="147" priority="1712"/>
  </conditionalFormatting>
  <conditionalFormatting sqref="O197">
    <cfRule type="duplicateValues" dxfId="146" priority="1711"/>
  </conditionalFormatting>
  <conditionalFormatting sqref="O197">
    <cfRule type="duplicateValues" dxfId="145" priority="1710"/>
  </conditionalFormatting>
  <conditionalFormatting sqref="O197">
    <cfRule type="duplicateValues" dxfId="144" priority="1709"/>
  </conditionalFormatting>
  <conditionalFormatting sqref="O198">
    <cfRule type="duplicateValues" dxfId="143" priority="1708"/>
  </conditionalFormatting>
  <conditionalFormatting sqref="O198">
    <cfRule type="duplicateValues" dxfId="142" priority="1707"/>
  </conditionalFormatting>
  <conditionalFormatting sqref="O198">
    <cfRule type="duplicateValues" dxfId="141" priority="1706"/>
  </conditionalFormatting>
  <conditionalFormatting sqref="O198">
    <cfRule type="duplicateValues" dxfId="140" priority="1705"/>
  </conditionalFormatting>
  <conditionalFormatting sqref="O198">
    <cfRule type="duplicateValues" dxfId="139" priority="1704"/>
  </conditionalFormatting>
  <conditionalFormatting sqref="O198">
    <cfRule type="duplicateValues" dxfId="138" priority="1703"/>
  </conditionalFormatting>
  <conditionalFormatting sqref="O198">
    <cfRule type="expression" dxfId="137" priority="1702" stopIfTrue="1">
      <formula>AND(COUNTIF(#REF!, O198)&gt;1,NOT(ISBLANK(O198)))</formula>
    </cfRule>
  </conditionalFormatting>
  <conditionalFormatting sqref="O198">
    <cfRule type="expression" dxfId="136" priority="1701" stopIfTrue="1">
      <formula>AND(COUNTIF(#REF!, O198)+COUNTIF(#REF!, O198)&gt;1,NOT(ISBLANK(O198)))</formula>
    </cfRule>
  </conditionalFormatting>
  <conditionalFormatting sqref="O198">
    <cfRule type="duplicateValues" dxfId="135" priority="1700"/>
  </conditionalFormatting>
  <conditionalFormatting sqref="O198">
    <cfRule type="duplicateValues" dxfId="134" priority="1699"/>
  </conditionalFormatting>
  <conditionalFormatting sqref="O198">
    <cfRule type="duplicateValues" dxfId="133" priority="1698"/>
  </conditionalFormatting>
  <conditionalFormatting sqref="O198">
    <cfRule type="duplicateValues" dxfId="132" priority="1697"/>
  </conditionalFormatting>
  <conditionalFormatting sqref="O198">
    <cfRule type="duplicateValues" dxfId="131" priority="1696"/>
  </conditionalFormatting>
  <conditionalFormatting sqref="O198">
    <cfRule type="duplicateValues" dxfId="130" priority="1695"/>
  </conditionalFormatting>
  <conditionalFormatting sqref="O198">
    <cfRule type="duplicateValues" dxfId="129" priority="1694"/>
  </conditionalFormatting>
  <conditionalFormatting sqref="O199">
    <cfRule type="duplicateValues" dxfId="128" priority="1693"/>
  </conditionalFormatting>
  <conditionalFormatting sqref="O199">
    <cfRule type="duplicateValues" dxfId="127" priority="1692"/>
  </conditionalFormatting>
  <conditionalFormatting sqref="O199">
    <cfRule type="duplicateValues" dxfId="126" priority="1691"/>
  </conditionalFormatting>
  <conditionalFormatting sqref="O199">
    <cfRule type="duplicateValues" dxfId="125" priority="1690"/>
  </conditionalFormatting>
  <conditionalFormatting sqref="O199">
    <cfRule type="duplicateValues" dxfId="124" priority="1689"/>
  </conditionalFormatting>
  <conditionalFormatting sqref="O199">
    <cfRule type="duplicateValues" dxfId="123" priority="1688"/>
  </conditionalFormatting>
  <conditionalFormatting sqref="O199">
    <cfRule type="duplicateValues" dxfId="122" priority="1687"/>
  </conditionalFormatting>
  <conditionalFormatting sqref="O199">
    <cfRule type="duplicateValues" dxfId="121" priority="1686"/>
  </conditionalFormatting>
  <conditionalFormatting sqref="O199">
    <cfRule type="duplicateValues" dxfId="120" priority="1685"/>
  </conditionalFormatting>
  <conditionalFormatting sqref="O199">
    <cfRule type="duplicateValues" dxfId="119" priority="1684"/>
  </conditionalFormatting>
  <conditionalFormatting sqref="O199">
    <cfRule type="duplicateValues" dxfId="118" priority="1683"/>
  </conditionalFormatting>
  <conditionalFormatting sqref="O199">
    <cfRule type="duplicateValues" dxfId="117" priority="1682"/>
  </conditionalFormatting>
  <conditionalFormatting sqref="O199">
    <cfRule type="duplicateValues" dxfId="116" priority="1681"/>
  </conditionalFormatting>
  <conditionalFormatting sqref="O199">
    <cfRule type="duplicateValues" dxfId="115" priority="1680"/>
  </conditionalFormatting>
  <conditionalFormatting sqref="O199">
    <cfRule type="duplicateValues" dxfId="114" priority="1679"/>
  </conditionalFormatting>
  <conditionalFormatting sqref="O199">
    <cfRule type="duplicateValues" dxfId="113" priority="1678"/>
  </conditionalFormatting>
  <conditionalFormatting sqref="O199">
    <cfRule type="expression" dxfId="112" priority="1677" stopIfTrue="1">
      <formula>AND(COUNTIF(#REF!, O199)&gt;1,NOT(ISBLANK(O199)))</formula>
    </cfRule>
  </conditionalFormatting>
  <conditionalFormatting sqref="O199">
    <cfRule type="expression" dxfId="111" priority="1676" stopIfTrue="1">
      <formula>AND(COUNTIF(#REF!, O199)+COUNTIF(#REF!, O199)&gt;1,NOT(ISBLANK(O199)))</formula>
    </cfRule>
  </conditionalFormatting>
  <conditionalFormatting sqref="O199">
    <cfRule type="duplicateValues" dxfId="110" priority="1675"/>
  </conditionalFormatting>
  <conditionalFormatting sqref="O200">
    <cfRule type="expression" dxfId="109" priority="1674" stopIfTrue="1">
      <formula>AND(COUNTIF(#REF!, O200)&gt;1,NOT(ISBLANK(O200)))</formula>
    </cfRule>
  </conditionalFormatting>
  <conditionalFormatting sqref="O200">
    <cfRule type="expression" dxfId="108" priority="1673" stopIfTrue="1">
      <formula>AND(COUNTIF(#REF!, O200)+COUNTIF(#REF!, O200)&gt;1,NOT(ISBLANK(O200)))</formula>
    </cfRule>
  </conditionalFormatting>
  <conditionalFormatting sqref="O200">
    <cfRule type="duplicateValues" dxfId="107" priority="1672"/>
  </conditionalFormatting>
  <conditionalFormatting sqref="O200">
    <cfRule type="expression" dxfId="106" priority="1671" stopIfTrue="1">
      <formula>AND(COUNTIF(#REF!, O200)&gt;1,NOT(ISBLANK(O200)))</formula>
    </cfRule>
  </conditionalFormatting>
  <conditionalFormatting sqref="O200">
    <cfRule type="expression" dxfId="105" priority="1670" stopIfTrue="1">
      <formula>AND(COUNTIF(#REF!, O200)+COUNTIF(#REF!, O200)&gt;1,NOT(ISBLANK(O200)))</formula>
    </cfRule>
  </conditionalFormatting>
  <conditionalFormatting sqref="O200">
    <cfRule type="duplicateValues" dxfId="104" priority="1669"/>
  </conditionalFormatting>
  <conditionalFormatting sqref="O200">
    <cfRule type="expression" dxfId="103" priority="1668" stopIfTrue="1">
      <formula>AND(COUNTIF(#REF!, O200)&gt;1,NOT(ISBLANK(O200)))</formula>
    </cfRule>
  </conditionalFormatting>
  <conditionalFormatting sqref="O200">
    <cfRule type="expression" dxfId="102" priority="1667" stopIfTrue="1">
      <formula>AND(COUNTIF(#REF!, O200)+COUNTIF(#REF!, O200)&gt;1,NOT(ISBLANK(O200)))</formula>
    </cfRule>
  </conditionalFormatting>
  <conditionalFormatting sqref="O200">
    <cfRule type="duplicateValues" dxfId="101" priority="1666"/>
  </conditionalFormatting>
  <conditionalFormatting sqref="O200">
    <cfRule type="duplicateValues" dxfId="100" priority="1665"/>
  </conditionalFormatting>
  <conditionalFormatting sqref="O200">
    <cfRule type="duplicateValues" dxfId="99" priority="1664"/>
  </conditionalFormatting>
  <conditionalFormatting sqref="O200">
    <cfRule type="duplicateValues" dxfId="98" priority="1663"/>
  </conditionalFormatting>
  <conditionalFormatting sqref="O200">
    <cfRule type="duplicateValues" dxfId="97" priority="1662"/>
  </conditionalFormatting>
  <conditionalFormatting sqref="O200">
    <cfRule type="duplicateValues" dxfId="96" priority="1661"/>
  </conditionalFormatting>
  <conditionalFormatting sqref="O200">
    <cfRule type="duplicateValues" dxfId="95" priority="1660"/>
  </conditionalFormatting>
  <conditionalFormatting sqref="O200">
    <cfRule type="duplicateValues" dxfId="94" priority="1659"/>
  </conditionalFormatting>
  <conditionalFormatting sqref="O200">
    <cfRule type="duplicateValues" dxfId="93" priority="1658"/>
  </conditionalFormatting>
  <conditionalFormatting sqref="O200">
    <cfRule type="duplicateValues" dxfId="92" priority="1657"/>
  </conditionalFormatting>
  <conditionalFormatting sqref="O200">
    <cfRule type="duplicateValues" dxfId="91" priority="1656"/>
  </conditionalFormatting>
  <conditionalFormatting sqref="O200">
    <cfRule type="duplicateValues" dxfId="90" priority="1655"/>
  </conditionalFormatting>
  <conditionalFormatting sqref="O200">
    <cfRule type="duplicateValues" dxfId="89" priority="1654"/>
  </conditionalFormatting>
  <conditionalFormatting sqref="O200">
    <cfRule type="duplicateValues" dxfId="88" priority="1653"/>
  </conditionalFormatting>
  <conditionalFormatting sqref="O200">
    <cfRule type="duplicateValues" dxfId="87" priority="1652"/>
  </conditionalFormatting>
  <conditionalFormatting sqref="O200">
    <cfRule type="duplicateValues" dxfId="86" priority="1651"/>
  </conditionalFormatting>
  <conditionalFormatting sqref="O200">
    <cfRule type="duplicateValues" dxfId="85" priority="1650"/>
  </conditionalFormatting>
  <conditionalFormatting sqref="O200">
    <cfRule type="duplicateValues" dxfId="84" priority="1649"/>
  </conditionalFormatting>
  <conditionalFormatting sqref="O200">
    <cfRule type="duplicateValues" dxfId="83" priority="1648"/>
  </conditionalFormatting>
  <conditionalFormatting sqref="O200">
    <cfRule type="duplicateValues" dxfId="82" priority="1647"/>
  </conditionalFormatting>
  <conditionalFormatting sqref="O200">
    <cfRule type="duplicateValues" dxfId="81" priority="1646"/>
  </conditionalFormatting>
  <conditionalFormatting sqref="O200">
    <cfRule type="duplicateValues" dxfId="80" priority="1645"/>
  </conditionalFormatting>
  <conditionalFormatting sqref="O202">
    <cfRule type="duplicateValues" dxfId="79" priority="1644"/>
  </conditionalFormatting>
  <conditionalFormatting sqref="O202">
    <cfRule type="duplicateValues" dxfId="78" priority="1643"/>
  </conditionalFormatting>
  <conditionalFormatting sqref="O202">
    <cfRule type="expression" dxfId="77" priority="1642" stopIfTrue="1">
      <formula>AND(COUNTIF(#REF!, O202)&gt;1,NOT(ISBLANK(O202)))</formula>
    </cfRule>
  </conditionalFormatting>
  <conditionalFormatting sqref="O202">
    <cfRule type="expression" dxfId="76" priority="1641" stopIfTrue="1">
      <formula>AND(COUNTIF(#REF!, O202)+COUNTIF(#REF!, O202)&gt;1,NOT(ISBLANK(O202)))</formula>
    </cfRule>
  </conditionalFormatting>
  <conditionalFormatting sqref="O202">
    <cfRule type="duplicateValues" dxfId="75" priority="1640"/>
  </conditionalFormatting>
  <conditionalFormatting sqref="O202">
    <cfRule type="expression" dxfId="74" priority="1639" stopIfTrue="1">
      <formula>AND(COUNTIF(#REF!, O202)&gt;1,NOT(ISBLANK(O202)))</formula>
    </cfRule>
  </conditionalFormatting>
  <conditionalFormatting sqref="O202">
    <cfRule type="expression" dxfId="73" priority="1638" stopIfTrue="1">
      <formula>AND(COUNTIF(#REF!, O202)+COUNTIF(#REF!, O202)&gt;1,NOT(ISBLANK(O202)))</formula>
    </cfRule>
  </conditionalFormatting>
  <conditionalFormatting sqref="O202">
    <cfRule type="duplicateValues" dxfId="72" priority="1637"/>
  </conditionalFormatting>
  <conditionalFormatting sqref="O202">
    <cfRule type="expression" dxfId="71" priority="1636" stopIfTrue="1">
      <formula>AND(COUNTIF(#REF!, O202)&gt;1,NOT(ISBLANK(O202)))</formula>
    </cfRule>
  </conditionalFormatting>
  <conditionalFormatting sqref="O202">
    <cfRule type="expression" dxfId="70" priority="1635" stopIfTrue="1">
      <formula>AND(COUNTIF(#REF!, O202)+COUNTIF(#REF!, O202)&gt;1,NOT(ISBLANK(O202)))</formula>
    </cfRule>
  </conditionalFormatting>
  <conditionalFormatting sqref="O202">
    <cfRule type="duplicateValues" dxfId="69" priority="1634"/>
  </conditionalFormatting>
  <conditionalFormatting sqref="O202">
    <cfRule type="expression" dxfId="68" priority="1633" stopIfTrue="1">
      <formula>AND(COUNTIF(#REF!, O202)&gt;1,NOT(ISBLANK(O202)))</formula>
    </cfRule>
  </conditionalFormatting>
  <conditionalFormatting sqref="O202">
    <cfRule type="expression" dxfId="67" priority="1632" stopIfTrue="1">
      <formula>AND(COUNTIF(#REF!, O202)+COUNTIF(#REF!, O202)&gt;1,NOT(ISBLANK(O202)))</formula>
    </cfRule>
  </conditionalFormatting>
  <conditionalFormatting sqref="O202">
    <cfRule type="duplicateValues" dxfId="66" priority="1631"/>
  </conditionalFormatting>
  <conditionalFormatting sqref="O202">
    <cfRule type="duplicateValues" dxfId="65" priority="1630"/>
  </conditionalFormatting>
  <conditionalFormatting sqref="O202">
    <cfRule type="duplicateValues" dxfId="64" priority="1629"/>
  </conditionalFormatting>
  <conditionalFormatting sqref="O202">
    <cfRule type="duplicateValues" dxfId="63" priority="1628"/>
  </conditionalFormatting>
  <conditionalFormatting sqref="O202">
    <cfRule type="duplicateValues" dxfId="62" priority="1627"/>
  </conditionalFormatting>
  <conditionalFormatting sqref="O202">
    <cfRule type="duplicateValues" dxfId="61" priority="1626"/>
  </conditionalFormatting>
  <conditionalFormatting sqref="O202">
    <cfRule type="duplicateValues" dxfId="60" priority="1625"/>
  </conditionalFormatting>
  <conditionalFormatting sqref="O202">
    <cfRule type="duplicateValues" dxfId="59" priority="1624"/>
  </conditionalFormatting>
  <conditionalFormatting sqref="O202">
    <cfRule type="duplicateValues" dxfId="58" priority="1623"/>
  </conditionalFormatting>
  <conditionalFormatting sqref="O202">
    <cfRule type="duplicateValues" dxfId="57" priority="1622"/>
  </conditionalFormatting>
  <conditionalFormatting sqref="O202">
    <cfRule type="duplicateValues" dxfId="56" priority="1621"/>
  </conditionalFormatting>
  <conditionalFormatting sqref="O202">
    <cfRule type="duplicateValues" dxfId="55" priority="1620"/>
  </conditionalFormatting>
  <conditionalFormatting sqref="O202">
    <cfRule type="duplicateValues" dxfId="54" priority="1619"/>
  </conditionalFormatting>
  <conditionalFormatting sqref="O202">
    <cfRule type="duplicateValues" dxfId="53" priority="1618"/>
  </conditionalFormatting>
  <conditionalFormatting sqref="O202">
    <cfRule type="duplicateValues" dxfId="52" priority="1617"/>
  </conditionalFormatting>
  <conditionalFormatting sqref="O202">
    <cfRule type="duplicateValues" dxfId="51" priority="1616"/>
  </conditionalFormatting>
  <conditionalFormatting sqref="O202">
    <cfRule type="duplicateValues" dxfId="50" priority="1615"/>
  </conditionalFormatting>
  <conditionalFormatting sqref="O202">
    <cfRule type="duplicateValues" dxfId="49" priority="1614"/>
  </conditionalFormatting>
  <conditionalFormatting sqref="O202">
    <cfRule type="duplicateValues" dxfId="48" priority="1613"/>
  </conditionalFormatting>
  <conditionalFormatting sqref="O202">
    <cfRule type="duplicateValues" dxfId="47" priority="1612"/>
  </conditionalFormatting>
  <conditionalFormatting sqref="O202">
    <cfRule type="duplicateValues" dxfId="46" priority="1611"/>
  </conditionalFormatting>
  <conditionalFormatting sqref="O226 O221:O223">
    <cfRule type="duplicateValues" dxfId="45" priority="19269"/>
  </conditionalFormatting>
  <conditionalFormatting sqref="O225:O226 O221:O223">
    <cfRule type="duplicateValues" dxfId="44" priority="19278"/>
  </conditionalFormatting>
  <conditionalFormatting sqref="O187">
    <cfRule type="duplicateValues" dxfId="43" priority="1610"/>
  </conditionalFormatting>
  <conditionalFormatting sqref="O187">
    <cfRule type="duplicateValues" dxfId="42" priority="1609"/>
  </conditionalFormatting>
  <conditionalFormatting sqref="O187">
    <cfRule type="duplicateValues" dxfId="41" priority="1608"/>
  </conditionalFormatting>
  <conditionalFormatting sqref="O187">
    <cfRule type="duplicateValues" dxfId="40" priority="1607"/>
  </conditionalFormatting>
  <conditionalFormatting sqref="O133:O136">
    <cfRule type="expression" dxfId="39" priority="242" stopIfTrue="1">
      <formula>AND(COUNTIF(#REF!, O133)&gt;1,NOT(ISBLANK(O133)))</formula>
    </cfRule>
  </conditionalFormatting>
  <conditionalFormatting sqref="O133:O136">
    <cfRule type="expression" dxfId="38" priority="241" stopIfTrue="1">
      <formula>AND(COUNTIF(#REF!, O133)+COUNTIF(#REF!, O133)&gt;1,NOT(ISBLANK(O133)))</formula>
    </cfRule>
  </conditionalFormatting>
  <conditionalFormatting sqref="O133:O136">
    <cfRule type="duplicateValues" dxfId="37" priority="243"/>
  </conditionalFormatting>
  <conditionalFormatting sqref="O139">
    <cfRule type="expression" dxfId="36" priority="238" stopIfTrue="1">
      <formula>AND(COUNTIF(#REF!, O139)&gt;1,NOT(ISBLANK(O139)))</formula>
    </cfRule>
  </conditionalFormatting>
  <conditionalFormatting sqref="O138">
    <cfRule type="duplicateValues" dxfId="35" priority="237"/>
  </conditionalFormatting>
  <conditionalFormatting sqref="O139">
    <cfRule type="duplicateValues" dxfId="34" priority="239"/>
  </conditionalFormatting>
  <conditionalFormatting sqref="O138:O139">
    <cfRule type="duplicateValues" dxfId="33" priority="240"/>
  </conditionalFormatting>
  <conditionalFormatting sqref="O146:O147">
    <cfRule type="duplicateValues" dxfId="32" priority="234"/>
  </conditionalFormatting>
  <conditionalFormatting sqref="O146:O147">
    <cfRule type="duplicateValues" dxfId="31" priority="235"/>
  </conditionalFormatting>
  <conditionalFormatting sqref="O146:O147">
    <cfRule type="duplicateValues" dxfId="30" priority="236"/>
  </conditionalFormatting>
  <conditionalFormatting sqref="O118">
    <cfRule type="duplicateValues" dxfId="29" priority="213"/>
  </conditionalFormatting>
  <conditionalFormatting sqref="O119">
    <cfRule type="expression" dxfId="28" priority="211" stopIfTrue="1">
      <formula>AND(COUNTIF(#REF!, O119)&gt;1,NOT(ISBLANK(O119)))</formula>
    </cfRule>
  </conditionalFormatting>
  <conditionalFormatting sqref="O119">
    <cfRule type="expression" dxfId="27" priority="210" stopIfTrue="1">
      <formula>AND(COUNTIF(#REF!, O119)+COUNTIF(#REF!, O119)&gt;1,NOT(ISBLANK(O119)))</formula>
    </cfRule>
  </conditionalFormatting>
  <conditionalFormatting sqref="O119">
    <cfRule type="duplicateValues" dxfId="26" priority="212"/>
  </conditionalFormatting>
  <conditionalFormatting sqref="O205:O208">
    <cfRule type="duplicateValues" dxfId="25" priority="19285"/>
  </conditionalFormatting>
  <conditionalFormatting sqref="D194">
    <cfRule type="expression" dxfId="24" priority="165" stopIfTrue="1">
      <formula>AND(COUNTIF(#REF!, D194)+COUNTIF($B$93:$B$94, D194)+COUNTIF($B$55:$B$64, D194)+COUNTIF($B$70:$B$73, D194)+COUNTIF($B$83:$B$83, D194)+COUNTIF(#REF!, D194)&gt;1,NOT(ISBLANK(D194)))</formula>
    </cfRule>
  </conditionalFormatting>
  <conditionalFormatting sqref="O67">
    <cfRule type="expression" dxfId="23" priority="30" stopIfTrue="1">
      <formula>AND(COUNTIF(#REF!, O67)&gt;1,NOT(ISBLANK(O67)))</formula>
    </cfRule>
  </conditionalFormatting>
  <conditionalFormatting sqref="O67">
    <cfRule type="expression" dxfId="22" priority="29" stopIfTrue="1">
      <formula>AND(COUNTIF(#REF!, O67)+COUNTIF(#REF!, O67)&gt;1,NOT(ISBLANK(O67)))</formula>
    </cfRule>
  </conditionalFormatting>
  <conditionalFormatting sqref="O67">
    <cfRule type="duplicateValues" dxfId="21" priority="28"/>
  </conditionalFormatting>
  <conditionalFormatting sqref="O68">
    <cfRule type="expression" dxfId="20" priority="27" stopIfTrue="1">
      <formula>AND(COUNTIF(#REF!, O68)&gt;1,NOT(ISBLANK(O68)))</formula>
    </cfRule>
  </conditionalFormatting>
  <conditionalFormatting sqref="O68">
    <cfRule type="expression" dxfId="19" priority="26" stopIfTrue="1">
      <formula>AND(COUNTIF(#REF!, O68)+COUNTIF(#REF!, O68)&gt;1,NOT(ISBLANK(O68)))</formula>
    </cfRule>
  </conditionalFormatting>
  <conditionalFormatting sqref="O68">
    <cfRule type="duplicateValues" dxfId="18" priority="25"/>
  </conditionalFormatting>
  <conditionalFormatting sqref="O69">
    <cfRule type="expression" dxfId="17" priority="24" stopIfTrue="1">
      <formula>AND(COUNTIF(#REF!, O69)&gt;1,NOT(ISBLANK(O69)))</formula>
    </cfRule>
  </conditionalFormatting>
  <conditionalFormatting sqref="O69">
    <cfRule type="expression" dxfId="16" priority="23" stopIfTrue="1">
      <formula>AND(COUNTIF(#REF!, O69)+COUNTIF(#REF!, O69)&gt;1,NOT(ISBLANK(O69)))</formula>
    </cfRule>
  </conditionalFormatting>
  <conditionalFormatting sqref="O69">
    <cfRule type="duplicateValues" dxfId="15" priority="22"/>
  </conditionalFormatting>
  <conditionalFormatting sqref="O6">
    <cfRule type="expression" dxfId="14" priority="10" stopIfTrue="1">
      <formula>AND(COUNTIF(#REF!, O6)&gt;1,NOT(ISBLANK(O6)))</formula>
    </cfRule>
  </conditionalFormatting>
  <conditionalFormatting sqref="O6">
    <cfRule type="expression" dxfId="13" priority="9" stopIfTrue="1">
      <formula>AND(COUNTIF(#REF!, O6)+COUNTIF(#REF!, O6)&gt;1,NOT(ISBLANK(O6)))</formula>
    </cfRule>
  </conditionalFormatting>
  <conditionalFormatting sqref="O6">
    <cfRule type="duplicateValues" dxfId="12" priority="11"/>
  </conditionalFormatting>
  <conditionalFormatting sqref="O27">
    <cfRule type="duplicateValues" dxfId="11" priority="6"/>
  </conditionalFormatting>
  <conditionalFormatting sqref="O27">
    <cfRule type="duplicateValues" dxfId="10" priority="7"/>
  </conditionalFormatting>
  <conditionalFormatting sqref="O27">
    <cfRule type="duplicateValues" dxfId="9" priority="8"/>
  </conditionalFormatting>
  <conditionalFormatting sqref="O31">
    <cfRule type="expression" dxfId="8" priority="4" stopIfTrue="1">
      <formula>AND(COUNTIF(#REF!, O31)&gt;1,NOT(ISBLANK(O31)))</formula>
    </cfRule>
  </conditionalFormatting>
  <conditionalFormatting sqref="O31">
    <cfRule type="expression" dxfId="7" priority="3" stopIfTrue="1">
      <formula>AND(COUNTIF(#REF!, O31)+COUNTIF(#REF!, O31)&gt;1,NOT(ISBLANK(O31)))</formula>
    </cfRule>
  </conditionalFormatting>
  <conditionalFormatting sqref="O31">
    <cfRule type="duplicateValues" dxfId="6" priority="5"/>
  </conditionalFormatting>
  <conditionalFormatting sqref="D560:D569">
    <cfRule type="expression" dxfId="5" priority="19286" stopIfTrue="1">
      <formula>AND(COUNTIF($C$280:$C$280, D560)+COUNTIF($B$5:$B$16, D560)+COUNTIF($B$19:$B$31, D560)&gt;1,NOT(ISBLANK(D560)))</formula>
    </cfRule>
  </conditionalFormatting>
  <conditionalFormatting sqref="D638">
    <cfRule type="expression" dxfId="4" priority="19287" stopIfTrue="1">
      <formula>AND(COUNTIF($C$283:$C$297, D638)+COUNTIF($B$263:$B$263, D638)+COUNTIF($B$299:$B$300, D638)&gt;1,NOT(ISBLANK(D638)))</formula>
    </cfRule>
  </conditionalFormatting>
  <conditionalFormatting sqref="D560:D569">
    <cfRule type="expression" dxfId="3" priority="19289" stopIfTrue="1">
      <formula>AND(COUNTIF($B$594:$B$594, D560)+COUNTIF($C$280:$C$280, D560)+COUNTIF($B$52:$B$52, D560)+COUNTIF($B$20:$B$32, D560)+COUNTIF($B$5:$B$15, D560)+COUNTIF($B$54:$B$61, D560)+COUNTIF($B$63:$B$67, D560)+COUNTIF(#REF!, D560)&gt;1,NOT(ISBLANK(D560)))</formula>
    </cfRule>
  </conditionalFormatting>
  <conditionalFormatting sqref="O39">
    <cfRule type="duplicateValues" dxfId="2" priority="1"/>
  </conditionalFormatting>
  <conditionalFormatting sqref="O39">
    <cfRule type="duplicateValues" dxfId="1" priority="2"/>
  </conditionalFormatting>
  <conditionalFormatting sqref="O221:O223">
    <cfRule type="duplicateValues" dxfId="0" priority="19292"/>
  </conditionalFormatting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KQHDKD Thang 12</vt:lpstr>
      <vt:lpstr>Chi Phi</vt:lpstr>
      <vt:lpstr>nguyen vat lieu kho</vt:lpstr>
      <vt:lpstr>kho hang tuan</vt:lpstr>
      <vt:lpstr>nhap hang tuoi song</vt:lpstr>
      <vt:lpstr>HANG TUOI SONG HANG NGAY</vt:lpstr>
      <vt:lpstr>dien -nuoc</vt:lpstr>
      <vt:lpstr>BKE</vt:lpstr>
      <vt:lpstr>Sheet1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2016-02-19T04:57:13Z</cp:lastPrinted>
  <dcterms:created xsi:type="dcterms:W3CDTF">2014-07-26T08:20:17Z</dcterms:created>
  <dcterms:modified xsi:type="dcterms:W3CDTF">2018-01-01T11:55:44Z</dcterms:modified>
</cp:coreProperties>
</file>