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155" firstSheet="1" activeTab="5"/>
  </bookViews>
  <sheets>
    <sheet name="Data 2017." sheetId="9" state="hidden" r:id="rId1"/>
    <sheet name="BUN" sheetId="2" r:id="rId2"/>
    <sheet name="TOAST" sheetId="3" r:id="rId3"/>
    <sheet name="CAKE" sheetId="5" r:id="rId4"/>
    <sheet name="DRY CAKE" sheetId="4" r:id="rId5"/>
    <sheet name="DTHU KH" sheetId="7" r:id="rId6"/>
  </sheets>
  <externalReferences>
    <externalReference r:id="rId7"/>
  </externalReferences>
  <definedNames>
    <definedName name="_" localSheetId="3">'[1]Comp.sale Target T10'!#REF!</definedName>
    <definedName name="_" localSheetId="4">'[1]Comp.sale Target T10'!#REF!</definedName>
    <definedName name="_" localSheetId="2">'[1]Comp.sale Target T10'!#REF!</definedName>
    <definedName name="_">'[1]Comp.sale Target T10'!#REF!</definedName>
    <definedName name="_xlnm._FilterDatabase" localSheetId="1" hidden="1">BUN!$A$4:$U$4</definedName>
  </definedNames>
  <calcPr calcId="144525"/>
</workbook>
</file>

<file path=xl/calcChain.xml><?xml version="1.0" encoding="utf-8"?>
<calcChain xmlns="http://schemas.openxmlformats.org/spreadsheetml/2006/main">
  <c r="E11" i="7" l="1"/>
  <c r="J16" i="4" l="1"/>
  <c r="F17" i="4"/>
  <c r="H17" i="4"/>
  <c r="J17" i="4"/>
  <c r="F7" i="4"/>
  <c r="H7" i="4"/>
  <c r="J7" i="4"/>
  <c r="F8" i="4"/>
  <c r="H8" i="4"/>
  <c r="J8" i="4"/>
  <c r="F9" i="4"/>
  <c r="H9" i="4"/>
  <c r="J9" i="4"/>
  <c r="F10" i="4"/>
  <c r="H10" i="4"/>
  <c r="J10" i="4"/>
  <c r="F11" i="4"/>
  <c r="H11" i="4"/>
  <c r="J11" i="4"/>
  <c r="F12" i="4"/>
  <c r="H12" i="4"/>
  <c r="J12" i="4"/>
  <c r="F13" i="4"/>
  <c r="H13" i="4"/>
  <c r="J13" i="4"/>
  <c r="F6" i="4"/>
  <c r="J68" i="5"/>
  <c r="J69" i="5"/>
  <c r="L69" i="5"/>
  <c r="N69" i="5"/>
  <c r="J70" i="5"/>
  <c r="L70" i="5"/>
  <c r="N70" i="5"/>
  <c r="J71" i="5"/>
  <c r="L71" i="5"/>
  <c r="N71" i="5"/>
  <c r="J72" i="5"/>
  <c r="L72" i="5"/>
  <c r="N72" i="5"/>
  <c r="J73" i="5"/>
  <c r="L73" i="5"/>
  <c r="N73" i="5"/>
  <c r="J74" i="5"/>
  <c r="L74" i="5"/>
  <c r="N74" i="5"/>
  <c r="J75" i="5"/>
  <c r="L75" i="5"/>
  <c r="N75" i="5"/>
  <c r="J76" i="5"/>
  <c r="L76" i="5"/>
  <c r="N76" i="5"/>
  <c r="J77" i="5"/>
  <c r="L77" i="5"/>
  <c r="N77" i="5"/>
  <c r="J78" i="5"/>
  <c r="L78" i="5"/>
  <c r="N78" i="5"/>
  <c r="J79" i="5"/>
  <c r="L79" i="5"/>
  <c r="N79" i="5"/>
  <c r="N68" i="5"/>
  <c r="L68" i="5"/>
  <c r="J15" i="5"/>
  <c r="L15" i="5"/>
  <c r="N15" i="5"/>
  <c r="J16" i="5"/>
  <c r="L16" i="5"/>
  <c r="N16" i="5"/>
  <c r="J17" i="5"/>
  <c r="L17" i="5"/>
  <c r="N17" i="5"/>
  <c r="J18" i="5"/>
  <c r="L18" i="5"/>
  <c r="N18" i="5"/>
  <c r="J19" i="5"/>
  <c r="L19" i="5"/>
  <c r="N19" i="5"/>
  <c r="J20" i="5"/>
  <c r="L20" i="5"/>
  <c r="N20" i="5"/>
  <c r="J21" i="5"/>
  <c r="L21" i="5"/>
  <c r="N21" i="5"/>
  <c r="J22" i="5"/>
  <c r="L22" i="5"/>
  <c r="N22" i="5"/>
  <c r="J23" i="5"/>
  <c r="L23" i="5"/>
  <c r="N23" i="5"/>
  <c r="J24" i="5"/>
  <c r="L24" i="5"/>
  <c r="N24" i="5"/>
  <c r="J25" i="5"/>
  <c r="L25" i="5"/>
  <c r="N25" i="5"/>
  <c r="J26" i="5"/>
  <c r="L26" i="5"/>
  <c r="N26" i="5"/>
  <c r="J27" i="5"/>
  <c r="L27" i="5"/>
  <c r="N27" i="5"/>
  <c r="J28" i="5"/>
  <c r="L28" i="5"/>
  <c r="N28" i="5"/>
  <c r="J29" i="5"/>
  <c r="L29" i="5"/>
  <c r="N29" i="5"/>
  <c r="J30" i="5"/>
  <c r="L30" i="5"/>
  <c r="N30" i="5"/>
  <c r="J31" i="5"/>
  <c r="L31" i="5"/>
  <c r="N31" i="5"/>
  <c r="J32" i="5"/>
  <c r="L32" i="5"/>
  <c r="N32" i="5"/>
  <c r="J33" i="5"/>
  <c r="L33" i="5"/>
  <c r="N33" i="5"/>
  <c r="J34" i="5"/>
  <c r="L34" i="5"/>
  <c r="N34" i="5"/>
  <c r="J35" i="5"/>
  <c r="L35" i="5"/>
  <c r="N35" i="5"/>
  <c r="J36" i="5"/>
  <c r="L36" i="5"/>
  <c r="N36" i="5"/>
  <c r="J37" i="5"/>
  <c r="L37" i="5"/>
  <c r="N37" i="5"/>
  <c r="J38" i="5"/>
  <c r="L38" i="5"/>
  <c r="N38" i="5"/>
  <c r="J39" i="5"/>
  <c r="L39" i="5"/>
  <c r="N39" i="5"/>
  <c r="J40" i="5"/>
  <c r="L40" i="5"/>
  <c r="N40" i="5"/>
  <c r="J41" i="5"/>
  <c r="L41" i="5"/>
  <c r="N41" i="5"/>
  <c r="J42" i="5"/>
  <c r="L42" i="5"/>
  <c r="N42" i="5"/>
  <c r="J43" i="5"/>
  <c r="L43" i="5"/>
  <c r="N43" i="5"/>
  <c r="J44" i="5"/>
  <c r="L44" i="5"/>
  <c r="N44" i="5"/>
  <c r="J45" i="5"/>
  <c r="L45" i="5"/>
  <c r="N45" i="5"/>
  <c r="J46" i="5"/>
  <c r="L46" i="5"/>
  <c r="N46" i="5"/>
  <c r="J47" i="5"/>
  <c r="L47" i="5"/>
  <c r="N47" i="5"/>
  <c r="J48" i="5"/>
  <c r="L48" i="5"/>
  <c r="N48" i="5"/>
  <c r="J49" i="5"/>
  <c r="L49" i="5"/>
  <c r="N49" i="5"/>
  <c r="J50" i="5"/>
  <c r="L50" i="5"/>
  <c r="N50" i="5"/>
  <c r="J51" i="5"/>
  <c r="L51" i="5"/>
  <c r="N51" i="5"/>
  <c r="J52" i="5"/>
  <c r="L52" i="5"/>
  <c r="N52" i="5"/>
  <c r="J53" i="5"/>
  <c r="L53" i="5"/>
  <c r="N53" i="5"/>
  <c r="J54" i="5"/>
  <c r="L54" i="5"/>
  <c r="N54" i="5"/>
  <c r="J55" i="5"/>
  <c r="L55" i="5"/>
  <c r="N55" i="5"/>
  <c r="J56" i="5"/>
  <c r="L56" i="5"/>
  <c r="N56" i="5"/>
  <c r="J57" i="5"/>
  <c r="L57" i="5"/>
  <c r="N57" i="5"/>
  <c r="J58" i="5"/>
  <c r="L58" i="5"/>
  <c r="N58" i="5"/>
  <c r="J59" i="5"/>
  <c r="L59" i="5"/>
  <c r="N59" i="5"/>
  <c r="J60" i="5"/>
  <c r="L60" i="5"/>
  <c r="N60" i="5"/>
  <c r="J61" i="5"/>
  <c r="L61" i="5"/>
  <c r="N61" i="5"/>
  <c r="J62" i="5"/>
  <c r="L62" i="5"/>
  <c r="N62" i="5"/>
  <c r="J63" i="5"/>
  <c r="L63" i="5"/>
  <c r="N63" i="5"/>
  <c r="J64" i="5"/>
  <c r="L64" i="5"/>
  <c r="N64" i="5"/>
  <c r="J65" i="5"/>
  <c r="L65" i="5"/>
  <c r="N65" i="5"/>
  <c r="J8" i="5"/>
  <c r="K6" i="3"/>
  <c r="K7" i="3"/>
  <c r="K8" i="3"/>
  <c r="K9" i="3"/>
  <c r="K10" i="3"/>
  <c r="K11" i="3"/>
  <c r="K12" i="3"/>
  <c r="K15" i="7" l="1"/>
  <c r="H15" i="7"/>
  <c r="J67" i="5"/>
  <c r="D17" i="7" s="1"/>
  <c r="I67" i="5"/>
  <c r="E17" i="7" s="1"/>
  <c r="E15" i="7"/>
  <c r="J15" i="7"/>
  <c r="G15" i="7"/>
  <c r="D15" i="7"/>
  <c r="U93" i="2"/>
  <c r="U88" i="2" s="1"/>
  <c r="T93" i="2"/>
  <c r="T88" i="2" s="1"/>
  <c r="T80" i="2" s="1"/>
  <c r="T63" i="2" s="1"/>
  <c r="T50" i="2" s="1"/>
  <c r="T6" i="2" s="1"/>
  <c r="S93" i="2"/>
  <c r="S88" i="2" s="1"/>
  <c r="U80" i="2"/>
  <c r="S80" i="2"/>
  <c r="O93" i="2"/>
  <c r="N93" i="2"/>
  <c r="N88" i="2" s="1"/>
  <c r="N80" i="2" s="1"/>
  <c r="M93" i="2"/>
  <c r="O88" i="2"/>
  <c r="O80" i="2" s="1"/>
  <c r="M88" i="2"/>
  <c r="M80" i="2"/>
  <c r="M63" i="2" s="1"/>
  <c r="M50" i="2" s="1"/>
  <c r="M6" i="2" s="1"/>
  <c r="U63" i="2" l="1"/>
  <c r="U50" i="2" s="1"/>
  <c r="U6" i="2" s="1"/>
  <c r="O63" i="2"/>
  <c r="O50" i="2" s="1"/>
  <c r="O6" i="2" s="1"/>
  <c r="N63" i="2"/>
  <c r="N50" i="2" s="1"/>
  <c r="N6" i="2" s="1"/>
  <c r="S63" i="2"/>
  <c r="S50" i="2" s="1"/>
  <c r="S6" i="2" s="1"/>
  <c r="K67" i="5"/>
  <c r="H17" i="7" s="1"/>
  <c r="L67" i="5"/>
  <c r="G17" i="7" s="1"/>
  <c r="M67" i="5"/>
  <c r="K17" i="7" s="1"/>
  <c r="N67" i="5"/>
  <c r="J17" i="7" s="1"/>
  <c r="K5" i="5"/>
  <c r="H16" i="7" s="1"/>
  <c r="M5" i="5"/>
  <c r="K16" i="7" s="1"/>
  <c r="I5" i="5"/>
  <c r="E16" i="7" s="1"/>
  <c r="N7" i="5"/>
  <c r="J7" i="5"/>
  <c r="L8" i="5"/>
  <c r="L9" i="5"/>
  <c r="L10" i="5"/>
  <c r="L11" i="5"/>
  <c r="L12" i="5"/>
  <c r="L13" i="5"/>
  <c r="L14" i="5"/>
  <c r="L7" i="5"/>
  <c r="N8" i="5"/>
  <c r="N9" i="5"/>
  <c r="N10" i="5"/>
  <c r="N11" i="5"/>
  <c r="N12" i="5"/>
  <c r="N13" i="5"/>
  <c r="N14" i="5"/>
  <c r="J9" i="5"/>
  <c r="J10" i="5"/>
  <c r="J11" i="5"/>
  <c r="J12" i="5"/>
  <c r="J13" i="5"/>
  <c r="J14" i="5"/>
  <c r="L5" i="5" l="1"/>
  <c r="G16" i="7" s="1"/>
  <c r="N5" i="5"/>
  <c r="J16" i="7" s="1"/>
  <c r="J5" i="5"/>
  <c r="G18" i="4"/>
  <c r="G5" i="4" s="1"/>
  <c r="H14" i="7" s="1"/>
  <c r="I18" i="4"/>
  <c r="I5" i="4" s="1"/>
  <c r="K14" i="7" s="1"/>
  <c r="E18" i="4"/>
  <c r="E5" i="4" s="1"/>
  <c r="E14" i="7" s="1"/>
  <c r="G14" i="4"/>
  <c r="I14" i="4"/>
  <c r="E14" i="4"/>
  <c r="H21" i="4"/>
  <c r="F19" i="4"/>
  <c r="H19" i="4"/>
  <c r="H18" i="4" s="1"/>
  <c r="J19" i="4"/>
  <c r="F20" i="4"/>
  <c r="H20" i="4"/>
  <c r="J20" i="4"/>
  <c r="F21" i="4"/>
  <c r="J21" i="4"/>
  <c r="J15" i="4"/>
  <c r="J14" i="4" s="1"/>
  <c r="J6" i="4"/>
  <c r="H15" i="4"/>
  <c r="H14" i="4" s="1"/>
  <c r="H16" i="4"/>
  <c r="H6" i="4"/>
  <c r="F16" i="4"/>
  <c r="F15" i="4"/>
  <c r="F14" i="4" s="1"/>
  <c r="O12" i="3"/>
  <c r="O11" i="3"/>
  <c r="O10" i="3"/>
  <c r="O9" i="3"/>
  <c r="O8" i="3"/>
  <c r="O7" i="3"/>
  <c r="O6" i="3"/>
  <c r="N5" i="3"/>
  <c r="M12" i="3"/>
  <c r="M11" i="3"/>
  <c r="M10" i="3"/>
  <c r="M9" i="3"/>
  <c r="M8" i="3"/>
  <c r="M7" i="3"/>
  <c r="M6" i="3"/>
  <c r="L5" i="3"/>
  <c r="J5" i="3"/>
  <c r="E94" i="2"/>
  <c r="E61" i="2"/>
  <c r="D61" i="2" s="1"/>
  <c r="E64" i="2"/>
  <c r="D64" i="2" s="1"/>
  <c r="E81" i="2"/>
  <c r="K61" i="2"/>
  <c r="J61" i="2" s="1"/>
  <c r="K62" i="2"/>
  <c r="J62" i="2" s="1"/>
  <c r="Q61" i="2"/>
  <c r="P61" i="2" s="1"/>
  <c r="Q62" i="2"/>
  <c r="P62" i="2" s="1"/>
  <c r="E62" i="2"/>
  <c r="D62" i="2" s="1"/>
  <c r="Q43" i="2"/>
  <c r="P43" i="2" s="1"/>
  <c r="Q44" i="2"/>
  <c r="P44" i="2" s="1"/>
  <c r="Q45" i="2"/>
  <c r="P45" i="2" s="1"/>
  <c r="Q46" i="2"/>
  <c r="P46" i="2" s="1"/>
  <c r="Q47" i="2"/>
  <c r="P47" i="2" s="1"/>
  <c r="Q48" i="2"/>
  <c r="P48" i="2" s="1"/>
  <c r="Q49" i="2"/>
  <c r="P49" i="2" s="1"/>
  <c r="K43" i="2"/>
  <c r="J43" i="2" s="1"/>
  <c r="K44" i="2"/>
  <c r="J44" i="2" s="1"/>
  <c r="K45" i="2"/>
  <c r="J45" i="2" s="1"/>
  <c r="K46" i="2"/>
  <c r="J46" i="2" s="1"/>
  <c r="K47" i="2"/>
  <c r="J47" i="2" s="1"/>
  <c r="K48" i="2"/>
  <c r="J48" i="2" s="1"/>
  <c r="K49" i="2"/>
  <c r="J49" i="2" s="1"/>
  <c r="E43" i="2"/>
  <c r="D43" i="2" s="1"/>
  <c r="E44" i="2"/>
  <c r="D44" i="2" s="1"/>
  <c r="E45" i="2"/>
  <c r="D45" i="2" s="1"/>
  <c r="E46" i="2"/>
  <c r="D46" i="2" s="1"/>
  <c r="E47" i="2"/>
  <c r="D47" i="2" s="1"/>
  <c r="E48" i="2"/>
  <c r="D48" i="2" s="1"/>
  <c r="E49" i="2"/>
  <c r="D49" i="2" s="1"/>
  <c r="E86" i="2"/>
  <c r="D86" i="2" s="1"/>
  <c r="E87" i="2"/>
  <c r="D87" i="2" s="1"/>
  <c r="N2" i="5" l="1"/>
  <c r="O5" i="3"/>
  <c r="O2" i="3" s="1"/>
  <c r="M5" i="3"/>
  <c r="M2" i="3" s="1"/>
  <c r="J18" i="4"/>
  <c r="F18" i="4"/>
  <c r="J5" i="4"/>
  <c r="J14" i="7" s="1"/>
  <c r="H5" i="4"/>
  <c r="G14" i="7" s="1"/>
  <c r="F5" i="4"/>
  <c r="L2" i="5"/>
  <c r="J2" i="5"/>
  <c r="D16" i="7"/>
  <c r="D94" i="2"/>
  <c r="K5" i="3"/>
  <c r="K2" i="3" s="1"/>
  <c r="G93" i="2"/>
  <c r="G88" i="2" s="1"/>
  <c r="G80" i="2" s="1"/>
  <c r="G63" i="2" s="1"/>
  <c r="G50" i="2" s="1"/>
  <c r="G6" i="2" s="1"/>
  <c r="H93" i="2"/>
  <c r="H88" i="2" s="1"/>
  <c r="H80" i="2" s="1"/>
  <c r="H63" i="2" s="1"/>
  <c r="H50" i="2" s="1"/>
  <c r="H6" i="2" s="1"/>
  <c r="I93" i="2"/>
  <c r="I88" i="2" s="1"/>
  <c r="I80" i="2" s="1"/>
  <c r="I63" i="2" s="1"/>
  <c r="I50" i="2" s="1"/>
  <c r="I6" i="2" s="1"/>
  <c r="K92" i="2"/>
  <c r="J92" i="2" s="1"/>
  <c r="Q92" i="2"/>
  <c r="P92" i="2" s="1"/>
  <c r="K94" i="2"/>
  <c r="Q94" i="2"/>
  <c r="E95" i="2"/>
  <c r="D95" i="2" s="1"/>
  <c r="K95" i="2"/>
  <c r="J95" i="2" s="1"/>
  <c r="Q95" i="2"/>
  <c r="P95" i="2" s="1"/>
  <c r="E96" i="2"/>
  <c r="D96" i="2" s="1"/>
  <c r="K96" i="2"/>
  <c r="J96" i="2" s="1"/>
  <c r="Q96" i="2"/>
  <c r="P96" i="2" s="1"/>
  <c r="E97" i="2"/>
  <c r="D97" i="2" s="1"/>
  <c r="K97" i="2"/>
  <c r="J97" i="2" s="1"/>
  <c r="Q97" i="2"/>
  <c r="P97" i="2" s="1"/>
  <c r="E98" i="2"/>
  <c r="D98" i="2" s="1"/>
  <c r="K98" i="2"/>
  <c r="J98" i="2" s="1"/>
  <c r="Q98" i="2"/>
  <c r="P98" i="2" s="1"/>
  <c r="E99" i="2"/>
  <c r="D99" i="2" s="1"/>
  <c r="K99" i="2"/>
  <c r="J99" i="2" s="1"/>
  <c r="Q99" i="2"/>
  <c r="P99" i="2" s="1"/>
  <c r="E100" i="2"/>
  <c r="D100" i="2" s="1"/>
  <c r="K100" i="2"/>
  <c r="J100" i="2" s="1"/>
  <c r="Q100" i="2"/>
  <c r="P100" i="2" s="1"/>
  <c r="E101" i="2"/>
  <c r="D101" i="2" s="1"/>
  <c r="K101" i="2"/>
  <c r="J101" i="2" s="1"/>
  <c r="Q101" i="2"/>
  <c r="P101" i="2" s="1"/>
  <c r="E102" i="2"/>
  <c r="D102" i="2" s="1"/>
  <c r="K102" i="2"/>
  <c r="J102" i="2" s="1"/>
  <c r="Q102" i="2"/>
  <c r="P102" i="2" s="1"/>
  <c r="H2" i="4" l="1"/>
  <c r="J2" i="4"/>
  <c r="D14" i="7"/>
  <c r="F2" i="4"/>
  <c r="J94" i="2"/>
  <c r="P94" i="2"/>
  <c r="E67" i="2"/>
  <c r="K13" i="2" l="1"/>
  <c r="J13" i="2" s="1"/>
  <c r="K12" i="2"/>
  <c r="Q91" i="2"/>
  <c r="P91" i="2" s="1"/>
  <c r="Q90" i="2"/>
  <c r="P90" i="2" s="1"/>
  <c r="Q89" i="2"/>
  <c r="P89" i="2" s="1"/>
  <c r="Q86" i="2"/>
  <c r="P86" i="2" s="1"/>
  <c r="Q85" i="2"/>
  <c r="P85" i="2" s="1"/>
  <c r="Q84" i="2"/>
  <c r="P84" i="2" s="1"/>
  <c r="Q83" i="2"/>
  <c r="P83" i="2" s="1"/>
  <c r="Q82" i="2"/>
  <c r="P82" i="2" s="1"/>
  <c r="Q81" i="2"/>
  <c r="Q79" i="2"/>
  <c r="P79" i="2" s="1"/>
  <c r="Q78" i="2"/>
  <c r="P78" i="2" s="1"/>
  <c r="Q77" i="2"/>
  <c r="P77" i="2" s="1"/>
  <c r="Q76" i="2"/>
  <c r="P76" i="2" s="1"/>
  <c r="Q75" i="2"/>
  <c r="P75" i="2" s="1"/>
  <c r="Q74" i="2"/>
  <c r="P74" i="2" s="1"/>
  <c r="Q73" i="2"/>
  <c r="P73" i="2" s="1"/>
  <c r="Q72" i="2"/>
  <c r="P72" i="2" s="1"/>
  <c r="Q71" i="2"/>
  <c r="P71" i="2" s="1"/>
  <c r="Q70" i="2"/>
  <c r="P70" i="2" s="1"/>
  <c r="Q69" i="2"/>
  <c r="P69" i="2" s="1"/>
  <c r="Q68" i="2"/>
  <c r="P68" i="2" s="1"/>
  <c r="Q67" i="2"/>
  <c r="P67" i="2" s="1"/>
  <c r="Q66" i="2"/>
  <c r="P66" i="2" s="1"/>
  <c r="Q65" i="2"/>
  <c r="P65" i="2" s="1"/>
  <c r="Q64" i="2"/>
  <c r="Q60" i="2"/>
  <c r="P60" i="2" s="1"/>
  <c r="Q59" i="2"/>
  <c r="P59" i="2" s="1"/>
  <c r="Q58" i="2"/>
  <c r="P58" i="2" s="1"/>
  <c r="Q57" i="2"/>
  <c r="P57" i="2" s="1"/>
  <c r="Q56" i="2"/>
  <c r="P56" i="2" s="1"/>
  <c r="Q55" i="2"/>
  <c r="P55" i="2" s="1"/>
  <c r="Q54" i="2"/>
  <c r="P54" i="2" s="1"/>
  <c r="Q53" i="2"/>
  <c r="P53" i="2" s="1"/>
  <c r="Q52" i="2"/>
  <c r="P52" i="2" s="1"/>
  <c r="Q51" i="2"/>
  <c r="Q42" i="2"/>
  <c r="P42" i="2" s="1"/>
  <c r="Q41" i="2"/>
  <c r="P41" i="2" s="1"/>
  <c r="Q40" i="2"/>
  <c r="P40" i="2" s="1"/>
  <c r="Q39" i="2"/>
  <c r="P39" i="2" s="1"/>
  <c r="Q38" i="2"/>
  <c r="P38" i="2" s="1"/>
  <c r="Q37" i="2"/>
  <c r="P37" i="2" s="1"/>
  <c r="Q36" i="2"/>
  <c r="P36" i="2" s="1"/>
  <c r="Q35" i="2"/>
  <c r="P35" i="2" s="1"/>
  <c r="Q34" i="2"/>
  <c r="P34" i="2" s="1"/>
  <c r="Q33" i="2"/>
  <c r="P33" i="2" s="1"/>
  <c r="Q32" i="2"/>
  <c r="P32" i="2" s="1"/>
  <c r="Q31" i="2"/>
  <c r="P31" i="2" s="1"/>
  <c r="Q30" i="2"/>
  <c r="P30" i="2" s="1"/>
  <c r="Q29" i="2"/>
  <c r="P29" i="2" s="1"/>
  <c r="Q28" i="2"/>
  <c r="P28" i="2" s="1"/>
  <c r="Q27" i="2"/>
  <c r="P27" i="2" s="1"/>
  <c r="Q26" i="2"/>
  <c r="P26" i="2" s="1"/>
  <c r="Q25" i="2"/>
  <c r="P25" i="2" s="1"/>
  <c r="Q24" i="2"/>
  <c r="P24" i="2" s="1"/>
  <c r="Q23" i="2"/>
  <c r="P23" i="2" s="1"/>
  <c r="Q22" i="2"/>
  <c r="P22" i="2" s="1"/>
  <c r="Q21" i="2"/>
  <c r="P21" i="2" s="1"/>
  <c r="Q20" i="2"/>
  <c r="P20" i="2" s="1"/>
  <c r="Q19" i="2"/>
  <c r="P19" i="2" s="1"/>
  <c r="Q18" i="2"/>
  <c r="P18" i="2" s="1"/>
  <c r="Q17" i="2"/>
  <c r="P17" i="2" s="1"/>
  <c r="Q16" i="2"/>
  <c r="P16" i="2" s="1"/>
  <c r="Q15" i="2"/>
  <c r="P15" i="2" s="1"/>
  <c r="Q14" i="2"/>
  <c r="P14" i="2" s="1"/>
  <c r="Q13" i="2"/>
  <c r="P13" i="2" s="1"/>
  <c r="Q12" i="2"/>
  <c r="P12" i="2" s="1"/>
  <c r="Q11" i="2"/>
  <c r="P11" i="2" s="1"/>
  <c r="Q10" i="2"/>
  <c r="P10" i="2" s="1"/>
  <c r="Q9" i="2"/>
  <c r="P9" i="2" s="1"/>
  <c r="Q8" i="2"/>
  <c r="P8" i="2" s="1"/>
  <c r="Q7" i="2"/>
  <c r="J12" i="2"/>
  <c r="K91" i="2"/>
  <c r="J91" i="2" s="1"/>
  <c r="K90" i="2"/>
  <c r="J90" i="2" s="1"/>
  <c r="K89" i="2"/>
  <c r="J89" i="2" s="1"/>
  <c r="K86" i="2"/>
  <c r="J86" i="2" s="1"/>
  <c r="K85" i="2"/>
  <c r="J85" i="2" s="1"/>
  <c r="K84" i="2"/>
  <c r="J84" i="2" s="1"/>
  <c r="K83" i="2"/>
  <c r="J83" i="2" s="1"/>
  <c r="K82" i="2"/>
  <c r="J82" i="2" s="1"/>
  <c r="K81" i="2"/>
  <c r="K79" i="2"/>
  <c r="J79" i="2" s="1"/>
  <c r="K78" i="2"/>
  <c r="J78" i="2" s="1"/>
  <c r="K77" i="2"/>
  <c r="J77" i="2" s="1"/>
  <c r="K76" i="2"/>
  <c r="J76" i="2" s="1"/>
  <c r="K75" i="2"/>
  <c r="J75" i="2" s="1"/>
  <c r="K74" i="2"/>
  <c r="J74" i="2" s="1"/>
  <c r="K73" i="2"/>
  <c r="J73" i="2" s="1"/>
  <c r="K72" i="2"/>
  <c r="J72" i="2" s="1"/>
  <c r="K71" i="2"/>
  <c r="J71" i="2" s="1"/>
  <c r="K70" i="2"/>
  <c r="J70" i="2" s="1"/>
  <c r="K69" i="2"/>
  <c r="J69" i="2" s="1"/>
  <c r="K68" i="2"/>
  <c r="J68" i="2" s="1"/>
  <c r="K67" i="2"/>
  <c r="J67" i="2" s="1"/>
  <c r="K66" i="2"/>
  <c r="J66" i="2" s="1"/>
  <c r="K65" i="2"/>
  <c r="J65" i="2" s="1"/>
  <c r="K64" i="2"/>
  <c r="K60" i="2"/>
  <c r="J60" i="2" s="1"/>
  <c r="K59" i="2"/>
  <c r="J59" i="2" s="1"/>
  <c r="K58" i="2"/>
  <c r="J58" i="2" s="1"/>
  <c r="K57" i="2"/>
  <c r="J57" i="2" s="1"/>
  <c r="K56" i="2"/>
  <c r="J56" i="2" s="1"/>
  <c r="K55" i="2"/>
  <c r="J55" i="2" s="1"/>
  <c r="K54" i="2"/>
  <c r="J54" i="2" s="1"/>
  <c r="K53" i="2"/>
  <c r="J53" i="2" s="1"/>
  <c r="K52" i="2"/>
  <c r="J52" i="2" s="1"/>
  <c r="K51" i="2"/>
  <c r="K42" i="2"/>
  <c r="J42" i="2" s="1"/>
  <c r="K41" i="2"/>
  <c r="J41" i="2" s="1"/>
  <c r="K40" i="2"/>
  <c r="J40" i="2" s="1"/>
  <c r="K39" i="2"/>
  <c r="J39" i="2" s="1"/>
  <c r="K38" i="2"/>
  <c r="J38" i="2" s="1"/>
  <c r="K37" i="2"/>
  <c r="J37" i="2" s="1"/>
  <c r="K36" i="2"/>
  <c r="J36" i="2" s="1"/>
  <c r="K35" i="2"/>
  <c r="J35" i="2" s="1"/>
  <c r="K34" i="2"/>
  <c r="J34" i="2" s="1"/>
  <c r="K33" i="2"/>
  <c r="J33" i="2" s="1"/>
  <c r="K32" i="2"/>
  <c r="J32" i="2" s="1"/>
  <c r="K31" i="2"/>
  <c r="J31" i="2" s="1"/>
  <c r="K30" i="2"/>
  <c r="J30" i="2" s="1"/>
  <c r="K29" i="2"/>
  <c r="J29" i="2" s="1"/>
  <c r="K28" i="2"/>
  <c r="J28" i="2" s="1"/>
  <c r="K27" i="2"/>
  <c r="J27" i="2" s="1"/>
  <c r="K26" i="2"/>
  <c r="J26" i="2" s="1"/>
  <c r="K25" i="2"/>
  <c r="J25" i="2" s="1"/>
  <c r="K24" i="2"/>
  <c r="J24" i="2" s="1"/>
  <c r="K23" i="2"/>
  <c r="J23" i="2" s="1"/>
  <c r="K22" i="2"/>
  <c r="J22" i="2" s="1"/>
  <c r="K21" i="2"/>
  <c r="J21" i="2" s="1"/>
  <c r="K20" i="2"/>
  <c r="J20" i="2" s="1"/>
  <c r="K19" i="2"/>
  <c r="J19" i="2" s="1"/>
  <c r="K18" i="2"/>
  <c r="J18" i="2" s="1"/>
  <c r="K17" i="2"/>
  <c r="J17" i="2" s="1"/>
  <c r="K16" i="2"/>
  <c r="J16" i="2" s="1"/>
  <c r="K15" i="2"/>
  <c r="J15" i="2" s="1"/>
  <c r="K14" i="2"/>
  <c r="J14" i="2" s="1"/>
  <c r="K11" i="2"/>
  <c r="J11" i="2" s="1"/>
  <c r="K10" i="2"/>
  <c r="J10" i="2" s="1"/>
  <c r="K9" i="2"/>
  <c r="J9" i="2" s="1"/>
  <c r="K8" i="2"/>
  <c r="J8" i="2" s="1"/>
  <c r="K7" i="2"/>
  <c r="E8" i="2"/>
  <c r="E9" i="2"/>
  <c r="D9" i="2" s="1"/>
  <c r="E10" i="2"/>
  <c r="D10" i="2" s="1"/>
  <c r="E11" i="2"/>
  <c r="D11" i="2" s="1"/>
  <c r="E12" i="2"/>
  <c r="D12" i="2" s="1"/>
  <c r="E13" i="2"/>
  <c r="D13" i="2" s="1"/>
  <c r="E14" i="2"/>
  <c r="D14" i="2" s="1"/>
  <c r="E15" i="2"/>
  <c r="D15" i="2" s="1"/>
  <c r="E16" i="2"/>
  <c r="D16" i="2" s="1"/>
  <c r="E17" i="2"/>
  <c r="D17" i="2" s="1"/>
  <c r="E18" i="2"/>
  <c r="D18" i="2" s="1"/>
  <c r="E19" i="2"/>
  <c r="D19" i="2" s="1"/>
  <c r="E20" i="2"/>
  <c r="D20" i="2" s="1"/>
  <c r="E21" i="2"/>
  <c r="D21" i="2" s="1"/>
  <c r="E22" i="2"/>
  <c r="D22" i="2" s="1"/>
  <c r="E23" i="2"/>
  <c r="D23" i="2" s="1"/>
  <c r="E24" i="2"/>
  <c r="D24" i="2" s="1"/>
  <c r="E25" i="2"/>
  <c r="D25" i="2" s="1"/>
  <c r="E26" i="2"/>
  <c r="D26" i="2" s="1"/>
  <c r="E27" i="2"/>
  <c r="D27" i="2" s="1"/>
  <c r="E28" i="2"/>
  <c r="D28" i="2" s="1"/>
  <c r="E29" i="2"/>
  <c r="D29" i="2" s="1"/>
  <c r="E30" i="2"/>
  <c r="D30" i="2" s="1"/>
  <c r="E31" i="2"/>
  <c r="D31" i="2" s="1"/>
  <c r="E32" i="2"/>
  <c r="D32" i="2" s="1"/>
  <c r="E33" i="2"/>
  <c r="D33" i="2" s="1"/>
  <c r="E34" i="2"/>
  <c r="D34" i="2" s="1"/>
  <c r="E35" i="2"/>
  <c r="D35" i="2" s="1"/>
  <c r="E36" i="2"/>
  <c r="D36" i="2" s="1"/>
  <c r="E37" i="2"/>
  <c r="D37" i="2" s="1"/>
  <c r="E38" i="2"/>
  <c r="D38" i="2" s="1"/>
  <c r="E39" i="2"/>
  <c r="D39" i="2" s="1"/>
  <c r="E40" i="2"/>
  <c r="D40" i="2" s="1"/>
  <c r="E41" i="2"/>
  <c r="D41" i="2" s="1"/>
  <c r="E42" i="2"/>
  <c r="D42" i="2" s="1"/>
  <c r="E51" i="2"/>
  <c r="E52" i="2"/>
  <c r="D52" i="2" s="1"/>
  <c r="E53" i="2"/>
  <c r="D53" i="2" s="1"/>
  <c r="E54" i="2"/>
  <c r="D54" i="2" s="1"/>
  <c r="E55" i="2"/>
  <c r="D55" i="2" s="1"/>
  <c r="E56" i="2"/>
  <c r="D56" i="2" s="1"/>
  <c r="E57" i="2"/>
  <c r="D57" i="2" s="1"/>
  <c r="E58" i="2"/>
  <c r="D58" i="2" s="1"/>
  <c r="E59" i="2"/>
  <c r="D59" i="2" s="1"/>
  <c r="E60" i="2"/>
  <c r="D60" i="2" s="1"/>
  <c r="E65" i="2"/>
  <c r="E66" i="2"/>
  <c r="D66" i="2" s="1"/>
  <c r="D67" i="2"/>
  <c r="E68" i="2"/>
  <c r="D68" i="2" s="1"/>
  <c r="E69" i="2"/>
  <c r="D69" i="2" s="1"/>
  <c r="E70" i="2"/>
  <c r="D70" i="2" s="1"/>
  <c r="E71" i="2"/>
  <c r="D71" i="2" s="1"/>
  <c r="E72" i="2"/>
  <c r="D72" i="2" s="1"/>
  <c r="E73" i="2"/>
  <c r="D73" i="2" s="1"/>
  <c r="E74" i="2"/>
  <c r="D74" i="2" s="1"/>
  <c r="E75" i="2"/>
  <c r="D75" i="2" s="1"/>
  <c r="E76" i="2"/>
  <c r="D76" i="2" s="1"/>
  <c r="E77" i="2"/>
  <c r="D77" i="2" s="1"/>
  <c r="E78" i="2"/>
  <c r="D78" i="2" s="1"/>
  <c r="E79" i="2"/>
  <c r="D79" i="2" s="1"/>
  <c r="D81" i="2"/>
  <c r="E82" i="2"/>
  <c r="D82" i="2" s="1"/>
  <c r="E83" i="2"/>
  <c r="E84" i="2"/>
  <c r="D84" i="2" s="1"/>
  <c r="E85" i="2"/>
  <c r="D85" i="2" s="1"/>
  <c r="E89" i="2"/>
  <c r="E90" i="2"/>
  <c r="D90" i="2" s="1"/>
  <c r="E91" i="2"/>
  <c r="D91" i="2" s="1"/>
  <c r="E7" i="2"/>
  <c r="E93" i="2" s="1"/>
  <c r="Q93" i="2" l="1"/>
  <c r="K93" i="2"/>
  <c r="D51" i="2"/>
  <c r="J64" i="2"/>
  <c r="J81" i="2"/>
  <c r="K80" i="2"/>
  <c r="P64" i="2"/>
  <c r="P81" i="2"/>
  <c r="Q80" i="2"/>
  <c r="D89" i="2"/>
  <c r="E88" i="2"/>
  <c r="D65" i="2"/>
  <c r="J51" i="2"/>
  <c r="P7" i="2"/>
  <c r="P51" i="2"/>
  <c r="D8" i="2"/>
  <c r="D83" i="2"/>
  <c r="E80" i="2"/>
  <c r="D7" i="2"/>
  <c r="J7" i="2"/>
  <c r="H67" i="5"/>
  <c r="G67" i="5"/>
  <c r="F67" i="5"/>
  <c r="E67" i="5"/>
  <c r="H5" i="5"/>
  <c r="G5" i="5"/>
  <c r="F5" i="5"/>
  <c r="E5" i="5"/>
  <c r="Q63" i="2" l="1"/>
  <c r="K13" i="7"/>
  <c r="Q50" i="2"/>
  <c r="K12" i="7"/>
  <c r="Q6" i="2"/>
  <c r="K10" i="7" s="1"/>
  <c r="K11" i="7"/>
  <c r="K63" i="2"/>
  <c r="H13" i="7"/>
  <c r="K50" i="2"/>
  <c r="H12" i="7"/>
  <c r="K6" i="2"/>
  <c r="H10" i="7" s="1"/>
  <c r="H11" i="7"/>
  <c r="E63" i="2"/>
  <c r="E13" i="7"/>
  <c r="E50" i="2"/>
  <c r="E12" i="7"/>
  <c r="E6" i="2"/>
  <c r="D93" i="2"/>
  <c r="D88" i="2" s="1"/>
  <c r="D80" i="2" s="1"/>
  <c r="P93" i="2"/>
  <c r="P80" i="2" s="1"/>
  <c r="J93" i="2"/>
  <c r="J80" i="2" s="1"/>
  <c r="I5" i="3"/>
  <c r="H5" i="3"/>
  <c r="G5" i="3"/>
  <c r="F5" i="3"/>
  <c r="E5" i="3"/>
  <c r="P63" i="2" l="1"/>
  <c r="J13" i="7"/>
  <c r="P50" i="2"/>
  <c r="J11" i="7" s="1"/>
  <c r="J12" i="7"/>
  <c r="J63" i="2"/>
  <c r="G13" i="7"/>
  <c r="J50" i="2"/>
  <c r="G12" i="7"/>
  <c r="J6" i="2"/>
  <c r="G10" i="7" s="1"/>
  <c r="G11" i="7"/>
  <c r="D63" i="2"/>
  <c r="D13" i="7"/>
  <c r="D50" i="2"/>
  <c r="D11" i="7" s="1"/>
  <c r="D12" i="7"/>
  <c r="D6" i="2"/>
  <c r="P6" i="2"/>
  <c r="J10" i="7" s="1"/>
  <c r="D3" i="2" l="1"/>
  <c r="D9" i="7" s="1"/>
  <c r="D10" i="7"/>
  <c r="F80" i="2"/>
  <c r="F63" i="2" s="1"/>
  <c r="F50" i="2" s="1"/>
  <c r="F6" i="2" s="1"/>
  <c r="F5" i="2" s="1"/>
  <c r="F93" i="2" s="1"/>
  <c r="F88" i="2" s="1"/>
  <c r="R88" i="2"/>
  <c r="Q88" i="2"/>
  <c r="P88" i="2"/>
  <c r="P3" i="2"/>
  <c r="J9" i="7" s="1"/>
  <c r="L88" i="2"/>
  <c r="K88" i="2"/>
  <c r="J88" i="2"/>
  <c r="J3" i="2"/>
  <c r="G9" i="7" s="1"/>
  <c r="L80" i="2"/>
  <c r="L63" i="2"/>
  <c r="L50" i="2"/>
  <c r="L6" i="2"/>
  <c r="L5" i="2" s="1"/>
  <c r="R80" i="2"/>
  <c r="R63" i="2"/>
  <c r="R50" i="2"/>
  <c r="R6" i="2"/>
  <c r="R5" i="2" s="1"/>
  <c r="L93" i="2"/>
  <c r="R93" i="2"/>
</calcChain>
</file>

<file path=xl/comments1.xml><?xml version="1.0" encoding="utf-8"?>
<comments xmlns="http://schemas.openxmlformats.org/spreadsheetml/2006/main">
  <authors>
    <author>PhuongThanh Tran</author>
  </authors>
  <commentList>
    <comment ref="F5" authorId="0">
      <text>
        <r>
          <rPr>
            <b/>
            <sz val="9"/>
            <color indexed="81"/>
            <rFont val="Tahoma"/>
            <family val="2"/>
            <charset val="163"/>
          </rPr>
          <t>Số lượng Bun - các sản phẩm có HSD &gt; 1 ngày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L5" authorId="0">
      <text>
        <r>
          <rPr>
            <b/>
            <sz val="9"/>
            <color indexed="81"/>
            <rFont val="Tahoma"/>
            <family val="2"/>
            <charset val="163"/>
          </rPr>
          <t>Số lượng Bun - các sản phẩm có HSD &gt; 1 ngày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163"/>
          </rPr>
          <t>Số lượng Bun - các sản phẩm có HSD &gt; 1 ngày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J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Điền số lượng
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J2" authorId="0">
      <text>
        <r>
          <rPr>
            <b/>
            <sz val="9"/>
            <color indexed="81"/>
            <rFont val="Tahoma"/>
            <family val="2"/>
            <charset val="163"/>
          </rPr>
          <t>Whole Cake + Slice Cake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Dry Cake + Cookie + Steam Cake
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F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Điền doanh thu 2017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Điền doanh thu 2017
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Điền doanh thu 2017
</t>
        </r>
      </text>
    </comment>
    <comment ref="D18" authorId="0">
      <text>
        <r>
          <rPr>
            <b/>
            <sz val="9"/>
            <color indexed="81"/>
            <rFont val="Tahoma"/>
            <family val="2"/>
            <charset val="163"/>
          </rPr>
          <t>Điền số tiền dự kiến bán</t>
        </r>
      </text>
    </comment>
  </commentList>
</comments>
</file>

<file path=xl/sharedStrings.xml><?xml version="1.0" encoding="utf-8"?>
<sst xmlns="http://schemas.openxmlformats.org/spreadsheetml/2006/main" count="435" uniqueCount="259">
  <si>
    <t>Item</t>
  </si>
  <si>
    <t>Price</t>
  </si>
  <si>
    <t>BREAD</t>
  </si>
  <si>
    <t>BUN</t>
  </si>
  <si>
    <t>Bacon Cheese Earthquake</t>
  </si>
  <si>
    <t>Big Eye</t>
  </si>
  <si>
    <t>Bluberry Custard</t>
  </si>
  <si>
    <t>Butter Sugar Loaf</t>
  </si>
  <si>
    <t>Cheese Boat</t>
  </si>
  <si>
    <t>Cheese Flosss</t>
  </si>
  <si>
    <t>Cheese Sausage</t>
  </si>
  <si>
    <t>Chicken Parmesan</t>
  </si>
  <si>
    <t>Chocolate Cream Cheese</t>
  </si>
  <si>
    <t>Cocktail Bun 3pcs</t>
  </si>
  <si>
    <t>Cranberry Cream Cheese</t>
  </si>
  <si>
    <t>CranberryCr Cheese Tt 4pc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</si>
  <si>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</si>
  <si>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</si>
  <si>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</si>
  <si>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</si>
  <si>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</si>
  <si>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</si>
  <si>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</si>
  <si>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</si>
  <si>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</si>
  <si>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</si>
  <si>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>Mushroom &amp; cheese</t>
  </si>
  <si>
    <t>Pillow Raisin</t>
  </si>
  <si>
    <t>Pork Ribs</t>
  </si>
  <si>
    <t>Sausage Standard</t>
  </si>
  <si>
    <t>Smart Aleck</t>
  </si>
  <si>
    <t>Spring In The City</t>
  </si>
  <si>
    <t>T Cures of Golden Flower</t>
  </si>
  <si>
    <t>Yam Royale: ngưng khi hết NVL</t>
  </si>
  <si>
    <t>Berry Blossoms</t>
  </si>
  <si>
    <t xml:space="preserve">Oh!Konomiyaki </t>
  </si>
  <si>
    <t>DANISH</t>
  </si>
  <si>
    <t>Blackberry Danish</t>
  </si>
  <si>
    <t>Cereal Dried Fruit Bread</t>
  </si>
  <si>
    <t>Cheese Croissant</t>
  </si>
  <si>
    <t>Chez Lava Crois</t>
  </si>
  <si>
    <t xml:space="preserve">Golden Lava Croissant 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</si>
  <si>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</si>
  <si>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</si>
  <si>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</si>
  <si>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</si>
  <si>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</si>
  <si>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</si>
  <si>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FRENCH, PIZZA</t>
  </si>
  <si>
    <t>Mini Baguette</t>
  </si>
  <si>
    <t>Mini Baguette Dark Rye</t>
  </si>
  <si>
    <t>Butter Sugar Baguette</t>
  </si>
  <si>
    <t>Hawaiian Pizza</t>
  </si>
  <si>
    <t>Sausage Pizza</t>
  </si>
  <si>
    <t>Sweetcorn tuna Pizza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</si>
  <si>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</si>
  <si>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</si>
  <si>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</si>
  <si>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</si>
  <si>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</si>
  <si>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</si>
  <si>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</si>
  <si>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</si>
  <si>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</si>
  <si>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</si>
  <si>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TOAST, EURO</t>
  </si>
  <si>
    <t>Bacon Cheese TT(H)</t>
  </si>
  <si>
    <t>California TT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</si>
  <si>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</si>
  <si>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</si>
  <si>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</si>
  <si>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</si>
  <si>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</si>
  <si>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</si>
  <si>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Gourmet Fruit Loaf (Half)</t>
  </si>
  <si>
    <t>WHOLE CAKE</t>
  </si>
  <si>
    <t>Absolutely Mocha</t>
  </si>
  <si>
    <t>Fraisier Pistachio C</t>
  </si>
  <si>
    <t>Fraisier Pistachio R</t>
  </si>
  <si>
    <t>Fresh Cream (SN0)</t>
  </si>
  <si>
    <t>Fresh Cream (SN1)</t>
  </si>
  <si>
    <t>Fresh Cream (SN2)</t>
  </si>
  <si>
    <t>Fresh Cream (SN4)</t>
  </si>
  <si>
    <t>Fresh Cream Cake 220k</t>
  </si>
  <si>
    <t>Fresh Cream Cake 260k</t>
  </si>
  <si>
    <t>Fresh Cream Cake 280k</t>
  </si>
  <si>
    <t>Fresh Cream Cake 350k</t>
  </si>
  <si>
    <t>Fresh Cream Cake 450k</t>
  </si>
  <si>
    <t>Mocha Cheese</t>
  </si>
  <si>
    <t>Pandan Lover C</t>
  </si>
  <si>
    <t>Pandan Lover R</t>
  </si>
  <si>
    <t>Yummy Yammy</t>
  </si>
  <si>
    <t>Fresh Cream Gift Box</t>
  </si>
  <si>
    <t>Fresh Cream Pink Rose</t>
  </si>
  <si>
    <t>Fresh Cream CH0</t>
  </si>
  <si>
    <t>Fresh Cream CH1</t>
  </si>
  <si>
    <t>Fresh Cream MM0</t>
  </si>
  <si>
    <t>Fresh Cream MM1</t>
  </si>
  <si>
    <t>Fresh Cream PR0</t>
  </si>
  <si>
    <t>Fresh Cream PR2</t>
  </si>
  <si>
    <t>Fresh Cream SM0</t>
  </si>
  <si>
    <t>Fresh Cream SM1</t>
  </si>
  <si>
    <t>LC Choc Adventure</t>
  </si>
  <si>
    <t>C Santa's Grafitti</t>
  </si>
  <si>
    <t>LC Hazelnut Dream</t>
  </si>
  <si>
    <t>Prince of Heart</t>
  </si>
  <si>
    <t>First Love</t>
  </si>
  <si>
    <t>Queen of Hearts C</t>
  </si>
  <si>
    <t>Queen of Hearts R</t>
  </si>
  <si>
    <t>Yams of Love C</t>
  </si>
  <si>
    <t>Yams of Love R</t>
  </si>
  <si>
    <t>My Dad My Hero C</t>
  </si>
  <si>
    <t>My Dad My Hero R</t>
  </si>
  <si>
    <t>Hai! Cheese C</t>
  </si>
  <si>
    <t>Hai! Cheese R</t>
  </si>
  <si>
    <t>SLICE CAKE</t>
  </si>
  <si>
    <t>Chantilly</t>
  </si>
  <si>
    <t>Chocolate Choux</t>
  </si>
  <si>
    <t>Grafitti</t>
  </si>
  <si>
    <t>Hai! Cheese slice</t>
  </si>
  <si>
    <t>Lemon Cheese</t>
  </si>
  <si>
    <t>Lemon Choux</t>
  </si>
  <si>
    <t>Les Opera Slice</t>
  </si>
  <si>
    <t>Macha Choux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</si>
  <si>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</si>
  <si>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</si>
  <si>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</si>
  <si>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</si>
  <si>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</si>
  <si>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</si>
  <si>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</si>
  <si>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</si>
  <si>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</si>
  <si>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</si>
  <si>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</si>
  <si>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</si>
  <si>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</si>
  <si>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</si>
  <si>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</si>
  <si>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COOKIE</t>
  </si>
  <si>
    <t>Almond Cookies</t>
  </si>
  <si>
    <t>Assorted Cookies</t>
  </si>
  <si>
    <t>Chocolate Cookies</t>
  </si>
  <si>
    <t>8am - 11am</t>
  </si>
  <si>
    <t>12am - 3pm</t>
  </si>
  <si>
    <t xml:space="preserve">4pm - 7pm </t>
  </si>
  <si>
    <t>5pm - 8pm</t>
  </si>
  <si>
    <t>Cocoa Teddy</t>
  </si>
  <si>
    <t>Chocolate Ganache</t>
  </si>
  <si>
    <t>Choco Smart Aleck</t>
  </si>
  <si>
    <t>Raisin cream cheese</t>
  </si>
  <si>
    <t>STT</t>
  </si>
  <si>
    <t>TÊN BÁNH</t>
  </si>
  <si>
    <t>ĐVT</t>
  </si>
  <si>
    <t>Thứ 4</t>
  </si>
  <si>
    <t>Thứ 5</t>
  </si>
  <si>
    <t>Thứ 6</t>
  </si>
  <si>
    <t>Thứ 7</t>
  </si>
  <si>
    <t>Chủ Nhật</t>
  </si>
  <si>
    <t>Cái</t>
  </si>
  <si>
    <t>Sản phẩm làm Sandwich</t>
  </si>
  <si>
    <t>Standard  Line Lớn ( W )</t>
  </si>
  <si>
    <t>KẾ HOẠCH TIÊU THỤ BÁNH DRY CAKE - COOKIES</t>
  </si>
  <si>
    <t>TÊN SẢN PHẨM</t>
  </si>
  <si>
    <t>SR Parmesan Cheese</t>
  </si>
  <si>
    <t>KẾ HOẠCH TIÊU THỤ BÁNH CAKE</t>
  </si>
  <si>
    <t>Chocolate Souffles C</t>
  </si>
  <si>
    <t>Chocolate Souffles R</t>
  </si>
  <si>
    <t>Boston Chocolate C</t>
  </si>
  <si>
    <t>Boston Chocolate R</t>
  </si>
  <si>
    <t>Chocolate Toast (Half)</t>
  </si>
  <si>
    <t xml:space="preserve">Xác nhận làm theo kế hoạch </t>
  </si>
  <si>
    <t>Quản lý Bếp</t>
  </si>
  <si>
    <t>Quản lý Cửa Hàng</t>
  </si>
  <si>
    <t>Người đưa Kế Hoạch</t>
  </si>
  <si>
    <t>(Phòng điều hành )</t>
  </si>
  <si>
    <r>
      <rPr>
        <i/>
        <u/>
        <sz val="12"/>
        <rFont val="Cambria"/>
        <family val="1"/>
        <charset val="163"/>
        <scheme val="major"/>
      </rPr>
      <t xml:space="preserve">Lưu ý </t>
    </r>
    <r>
      <rPr>
        <i/>
        <sz val="12"/>
        <rFont val="Cambria"/>
        <family val="1"/>
        <charset val="163"/>
        <scheme val="major"/>
      </rPr>
      <t>: Kế hoạch có thể được điều chỉnh theo ngay dựa trên tình hình kinh doanh thực tế.
Tuy nhiên khi cần điều chỉnh QLCH sẽ là người xin ý kiến điều chỉnh trực tiếp từ phòng điều hành.QLBep vui long phối hợp thực hiện.</t>
    </r>
  </si>
  <si>
    <t>No</t>
  </si>
  <si>
    <t>Revenue</t>
  </si>
  <si>
    <t>Total</t>
  </si>
  <si>
    <t>Đơn giá</t>
  </si>
  <si>
    <t>DRINK</t>
  </si>
  <si>
    <t>COFFEE, TEA, JUICE…</t>
  </si>
  <si>
    <t>Green Tea Chill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</si>
  <si>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</si>
  <si>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</si>
  <si>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</si>
  <si>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</si>
  <si>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</si>
  <si>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</si>
  <si>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</si>
  <si>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</si>
  <si>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ĐƠN GIÁ</t>
  </si>
  <si>
    <t>Lazy Bug</t>
  </si>
  <si>
    <t>Golden Pumkin</t>
  </si>
  <si>
    <t>Sunrise surprise</t>
  </si>
  <si>
    <t>Foccacia Tomato &amp; Mushroom</t>
  </si>
  <si>
    <t>Abundance</t>
  </si>
  <si>
    <t>Chocolate Lava Croissant</t>
  </si>
  <si>
    <t>Lemon Leaf</t>
  </si>
  <si>
    <t>Coconut's Promise</t>
  </si>
  <si>
    <t>Pumkin Toast (Half)</t>
  </si>
  <si>
    <t xml:space="preserve">Thứ 2 (30.04.2018) </t>
  </si>
  <si>
    <t>Thứ 3 (01.05.2018)</t>
  </si>
  <si>
    <t>Thứ 4 (25.04.2018)</t>
  </si>
  <si>
    <t>KẾ HOẠCH TOAST</t>
  </si>
  <si>
    <t>Giá</t>
  </si>
  <si>
    <t>STEAM CAKE</t>
  </si>
  <si>
    <t>Crater Honey cheese</t>
  </si>
  <si>
    <t>Hazelnut Moment R</t>
  </si>
  <si>
    <t>Strawberry Bliss R</t>
  </si>
  <si>
    <t>Mochi Matcha Roll</t>
  </si>
  <si>
    <t>Honey Orange Roll</t>
  </si>
  <si>
    <t>Hazelnut Moment slice</t>
  </si>
  <si>
    <t>Strawberry Bliss slice</t>
  </si>
  <si>
    <t xml:space="preserve">Blackforest C </t>
  </si>
  <si>
    <t>Blackforest R</t>
  </si>
  <si>
    <t xml:space="preserve">Chantilly C </t>
  </si>
  <si>
    <t xml:space="preserve">Chantilly R </t>
  </si>
  <si>
    <t xml:space="preserve">Les Opera C </t>
  </si>
  <si>
    <t xml:space="preserve">Les Opera R </t>
  </si>
  <si>
    <t xml:space="preserve">Macha Macha C </t>
  </si>
  <si>
    <t xml:space="preserve">Macha Macha R </t>
  </si>
  <si>
    <t>Mocha Choco C</t>
  </si>
  <si>
    <t xml:space="preserve">Passion Cheese C </t>
  </si>
  <si>
    <t xml:space="preserve">Passion Cheese R </t>
  </si>
  <si>
    <t xml:space="preserve">Tiramisu C </t>
  </si>
  <si>
    <t xml:space="preserve">Tiramisu R </t>
  </si>
  <si>
    <t>KẾ HOẠCH SẢN XUẤT LỄ 10.03AL / 30.04 / 01.05</t>
  </si>
  <si>
    <t>Số lượng</t>
  </si>
  <si>
    <t>Doanh Thu</t>
  </si>
  <si>
    <t>Tổng Doanh Thu</t>
  </si>
  <si>
    <t>TOAST</t>
  </si>
  <si>
    <t>PIZZA</t>
  </si>
  <si>
    <t>GOURMET DRINK</t>
  </si>
  <si>
    <t>CAKE</t>
  </si>
  <si>
    <t>DOANH THU                KẾ HOẠCH LỄ</t>
  </si>
  <si>
    <t>SOFT DRINK</t>
  </si>
  <si>
    <t>DOANH THU KẾ HOẠCH  LỄ 10.03AL / 30.04 / 01.05</t>
  </si>
  <si>
    <t>Ngày</t>
  </si>
  <si>
    <t>Total revenue</t>
  </si>
  <si>
    <t>Bun</t>
  </si>
  <si>
    <t>Danish</t>
  </si>
  <si>
    <t>SW</t>
  </si>
  <si>
    <t>Toast</t>
  </si>
  <si>
    <t>Cake</t>
  </si>
  <si>
    <t xml:space="preserve">Slice </t>
  </si>
  <si>
    <t>Dry</t>
  </si>
  <si>
    <t>Nước đóng chai</t>
  </si>
  <si>
    <t>10.03 AL</t>
  </si>
  <si>
    <t>30.04</t>
  </si>
  <si>
    <t>01.05</t>
  </si>
  <si>
    <t>CỬA HÀNG</t>
  </si>
  <si>
    <t>Nước       pha chế</t>
  </si>
  <si>
    <t>Điền số lượng bán năm 2017</t>
  </si>
  <si>
    <t>TC</t>
  </si>
  <si>
    <t>AC</t>
  </si>
  <si>
    <t>Cửa hàng : BIÊN HÒA</t>
  </si>
  <si>
    <t>Thực tế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</si>
</sst>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\ _₫_-;\-* #,##0\ _₫_-;_-* &quot;-&quot;??\ _₫_-;_-@_-"/>
    <numFmt numFmtId="167" formatCode="_ * #,##0.00_ ;_ * \-#,##0.00_ ;_ * &quot;-&quot;??_ ;_ @_ "/>
    <numFmt numFmtId="168" formatCode="#,##0\ &quot;₫&quot;"/>
  </numFmts>
  <fonts count="81" x14ac:knownFonts="1">
    <font>
      <sz val="10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06E0A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sz val="14"/>
      <name val="Cordia New"/>
      <family val="2"/>
    </font>
    <font>
      <b/>
      <i/>
      <sz val="11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3"/>
      <name val="Times New Roman"/>
      <family val="1"/>
      <charset val="163"/>
    </font>
    <font>
      <b/>
      <i/>
      <sz val="11"/>
      <color rgb="FFFF0000"/>
      <name val="Cambria"/>
      <family val="1"/>
      <charset val="163"/>
      <scheme val="major"/>
    </font>
    <font>
      <b/>
      <i/>
      <u/>
      <sz val="11"/>
      <color theme="1"/>
      <name val="Cambria"/>
      <family val="1"/>
      <charset val="163"/>
      <scheme val="major"/>
    </font>
    <font>
      <sz val="11"/>
      <color indexed="8"/>
      <name val="Calibri"/>
      <family val="2"/>
    </font>
    <font>
      <sz val="11"/>
      <color theme="1"/>
      <name val="MS Sans Serif"/>
      <family val="2"/>
    </font>
    <font>
      <sz val="10"/>
      <color rgb="FF000000"/>
      <name val="Arial"/>
      <family val="2"/>
      <charset val="163"/>
    </font>
    <font>
      <sz val="10"/>
      <color rgb="FF000000"/>
      <name val="Arial"/>
      <family val="2"/>
    </font>
    <font>
      <sz val="10"/>
      <name val="VNI-Times"/>
    </font>
    <font>
      <i/>
      <sz val="12"/>
      <color theme="1"/>
      <name val="Cambria"/>
      <family val="1"/>
      <charset val="163"/>
      <scheme val="major"/>
    </font>
    <font>
      <b/>
      <i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4"/>
      <color theme="1"/>
      <name val="Times New Roman"/>
      <family val="1"/>
    </font>
    <font>
      <b/>
      <sz val="12"/>
      <color theme="1"/>
      <name val="Cambria"/>
      <family val="1"/>
      <charset val="163"/>
      <scheme val="major"/>
    </font>
    <font>
      <b/>
      <sz val="12"/>
      <color theme="1"/>
      <name val="Times New Roman"/>
      <family val="1"/>
      <charset val="163"/>
    </font>
    <font>
      <b/>
      <sz val="11"/>
      <color rgb="FFFF0000"/>
      <name val="Times New Roman"/>
      <family val="1"/>
      <charset val="163"/>
    </font>
    <font>
      <i/>
      <sz val="12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rgb="FFFF000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i/>
      <sz val="10"/>
      <color theme="1"/>
      <name val="Cambria"/>
      <family val="1"/>
      <charset val="163"/>
      <scheme val="major"/>
    </font>
    <font>
      <i/>
      <sz val="10"/>
      <name val="Cambria"/>
      <family val="1"/>
      <charset val="163"/>
      <scheme val="major"/>
    </font>
    <font>
      <i/>
      <u/>
      <sz val="12"/>
      <name val="Cambria"/>
      <family val="1"/>
      <charset val="163"/>
      <scheme val="major"/>
    </font>
    <font>
      <b/>
      <i/>
      <sz val="16"/>
      <name val="Cambria"/>
      <family val="1"/>
      <charset val="163"/>
      <scheme val="major"/>
    </font>
    <font>
      <b/>
      <sz val="11"/>
      <name val="Arial"/>
      <family val="2"/>
      <charset val="163"/>
    </font>
    <font>
      <b/>
      <i/>
      <sz val="11"/>
      <name val="Arial"/>
      <family val="2"/>
      <charset val="163"/>
    </font>
    <font>
      <b/>
      <i/>
      <sz val="12"/>
      <color rgb="FFF06E0A"/>
      <name val="Arial"/>
      <family val="2"/>
      <charset val="163"/>
    </font>
    <font>
      <b/>
      <i/>
      <sz val="12"/>
      <name val="Arial"/>
      <family val="2"/>
      <charset val="163"/>
    </font>
    <font>
      <b/>
      <sz val="11"/>
      <color theme="1"/>
      <name val="Arial"/>
      <family val="2"/>
      <charset val="163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FF0000"/>
      <name val="Arial"/>
      <family val="2"/>
      <charset val="163"/>
    </font>
    <font>
      <b/>
      <sz val="11"/>
      <color rgb="FFFF0000"/>
      <name val="Arial"/>
      <family val="2"/>
      <charset val="163"/>
    </font>
    <font>
      <b/>
      <i/>
      <sz val="9"/>
      <color theme="1"/>
      <name val="Arial"/>
      <family val="2"/>
    </font>
    <font>
      <b/>
      <sz val="10"/>
      <color rgb="FFFF0000"/>
      <name val="Arial"/>
      <family val="2"/>
      <charset val="163"/>
    </font>
    <font>
      <sz val="11"/>
      <name val="Times New Roman"/>
      <family val="1"/>
      <charset val="163"/>
    </font>
    <font>
      <b/>
      <sz val="11"/>
      <color rgb="FF00B050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i/>
      <sz val="12"/>
      <color rgb="FFFF0000"/>
      <name val="Cambria"/>
      <family val="1"/>
      <charset val="163"/>
      <scheme val="major"/>
    </font>
    <font>
      <b/>
      <sz val="14"/>
      <color rgb="FFFF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b/>
      <sz val="12"/>
      <color rgb="FFFF0000"/>
      <name val="Arial"/>
      <family val="2"/>
      <charset val="163"/>
    </font>
    <font>
      <b/>
      <sz val="12"/>
      <color theme="1"/>
      <name val="Arial"/>
      <family val="2"/>
    </font>
    <font>
      <b/>
      <sz val="10"/>
      <color theme="1"/>
      <name val="Cambria"/>
      <family val="1"/>
      <charset val="163"/>
      <scheme val="major"/>
    </font>
    <font>
      <sz val="10"/>
      <color theme="1"/>
      <name val="Cambria"/>
      <family val="1"/>
      <charset val="163"/>
      <scheme val="major"/>
    </font>
    <font>
      <b/>
      <sz val="18"/>
      <color rgb="FFFF0000"/>
      <name val="Cambria"/>
      <family val="1"/>
      <charset val="163"/>
      <scheme val="major"/>
    </font>
    <font>
      <sz val="11"/>
      <color rgb="FF3F3F76"/>
      <name val="Calibri"/>
      <family val="2"/>
      <charset val="163"/>
      <scheme val="minor"/>
    </font>
    <font>
      <b/>
      <sz val="14"/>
      <name val="Cambria"/>
      <family val="1"/>
      <charset val="163"/>
      <scheme val="major"/>
    </font>
    <font>
      <sz val="11"/>
      <color theme="1"/>
      <name val="Arial"/>
      <family val="2"/>
    </font>
    <font>
      <b/>
      <sz val="14"/>
      <color theme="1"/>
      <name val="Cambria"/>
      <family val="1"/>
      <charset val="163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6">
    <xf numFmtId="0" fontId="0" fillId="0" borderId="0"/>
    <xf numFmtId="43" fontId="4" fillId="0" borderId="0" applyFont="0" applyFill="0" applyBorder="0" applyAlignment="0" applyProtection="0"/>
    <xf numFmtId="0" fontId="12" fillId="0" borderId="0"/>
    <xf numFmtId="0" fontId="18" fillId="0" borderId="0"/>
    <xf numFmtId="164" fontId="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8" fillId="0" borderId="0"/>
    <xf numFmtId="0" fontId="29" fillId="0" borderId="0"/>
    <xf numFmtId="0" fontId="32" fillId="0" borderId="0"/>
    <xf numFmtId="0" fontId="30" fillId="0" borderId="0"/>
    <xf numFmtId="0" fontId="30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77" fillId="12" borderId="23" applyNumberForma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369">
    <xf numFmtId="0" fontId="0" fillId="0" borderId="0" xfId="0"/>
    <xf numFmtId="0" fontId="4" fillId="0" borderId="0" xfId="0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5" fillId="0" borderId="0" xfId="0" applyFont="1" applyAlignment="1">
      <alignment vertical="center"/>
    </xf>
    <xf numFmtId="165" fontId="0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10" fillId="0" borderId="6" xfId="0" applyFont="1" applyBorder="1"/>
    <xf numFmtId="0" fontId="5" fillId="0" borderId="6" xfId="0" applyFont="1" applyBorder="1" applyAlignment="1">
      <alignment vertical="center"/>
    </xf>
    <xf numFmtId="0" fontId="5" fillId="0" borderId="6" xfId="0" applyFont="1" applyBorder="1"/>
    <xf numFmtId="165" fontId="5" fillId="0" borderId="6" xfId="1" applyNumberFormat="1" applyFont="1" applyBorder="1"/>
    <xf numFmtId="0" fontId="5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3" fillId="4" borderId="6" xfId="0" applyFont="1" applyFill="1" applyBorder="1"/>
    <xf numFmtId="0" fontId="5" fillId="0" borderId="6" xfId="0" quotePrefix="1" applyNumberFormat="1" applyFont="1" applyBorder="1" applyAlignment="1">
      <alignment horizontal="center" vertical="center"/>
    </xf>
    <xf numFmtId="165" fontId="13" fillId="4" borderId="6" xfId="1" applyNumberFormat="1" applyFont="1" applyFill="1" applyBorder="1"/>
    <xf numFmtId="0" fontId="13" fillId="4" borderId="6" xfId="0" applyFont="1" applyFill="1" applyBorder="1" applyAlignment="1">
      <alignment horizontal="center" wrapText="1"/>
    </xf>
    <xf numFmtId="165" fontId="5" fillId="0" borderId="6" xfId="1" applyNumberFormat="1" applyFont="1" applyBorder="1" applyAlignment="1">
      <alignment vertical="center"/>
    </xf>
    <xf numFmtId="165" fontId="5" fillId="0" borderId="6" xfId="1" applyNumberFormat="1" applyFont="1" applyFill="1" applyBorder="1" applyAlignment="1">
      <alignment vertical="center"/>
    </xf>
    <xf numFmtId="165" fontId="10" fillId="0" borderId="6" xfId="1" applyNumberFormat="1" applyFont="1" applyBorder="1"/>
    <xf numFmtId="0" fontId="0" fillId="0" borderId="0" xfId="0" applyAlignment="1">
      <alignment horizontal="center"/>
    </xf>
    <xf numFmtId="0" fontId="17" fillId="0" borderId="0" xfId="0" applyFont="1"/>
    <xf numFmtId="0" fontId="19" fillId="0" borderId="0" xfId="3" applyFont="1" applyAlignment="1">
      <alignment horizontal="center"/>
    </xf>
    <xf numFmtId="0" fontId="20" fillId="0" borderId="0" xfId="3" applyFont="1" applyAlignment="1">
      <alignment horizontal="left"/>
    </xf>
    <xf numFmtId="0" fontId="20" fillId="0" borderId="0" xfId="3" applyFont="1"/>
    <xf numFmtId="165" fontId="19" fillId="0" borderId="0" xfId="5" applyNumberFormat="1" applyFont="1"/>
    <xf numFmtId="0" fontId="19" fillId="0" borderId="0" xfId="3" applyFont="1"/>
    <xf numFmtId="0" fontId="21" fillId="0" borderId="0" xfId="3" applyFont="1" applyAlignment="1">
      <alignment horizontal="center" vertical="center"/>
    </xf>
    <xf numFmtId="0" fontId="21" fillId="0" borderId="0" xfId="3" applyFont="1" applyAlignment="1">
      <alignment vertical="center"/>
    </xf>
    <xf numFmtId="165" fontId="22" fillId="0" borderId="0" xfId="5" applyNumberFormat="1" applyFont="1" applyAlignment="1">
      <alignment vertical="center"/>
    </xf>
    <xf numFmtId="165" fontId="24" fillId="5" borderId="4" xfId="5" applyNumberFormat="1" applyFont="1" applyFill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19" fillId="0" borderId="0" xfId="3" applyFont="1" applyFill="1"/>
    <xf numFmtId="0" fontId="33" fillId="0" borderId="0" xfId="3" applyFont="1" applyAlignment="1">
      <alignment horizontal="center" vertical="center"/>
    </xf>
    <xf numFmtId="0" fontId="20" fillId="0" borderId="0" xfId="3" applyFont="1" applyAlignment="1">
      <alignment horizontal="left" vertical="center"/>
    </xf>
    <xf numFmtId="0" fontId="19" fillId="0" borderId="0" xfId="3" applyFont="1" applyAlignment="1">
      <alignment vertical="center"/>
    </xf>
    <xf numFmtId="165" fontId="19" fillId="0" borderId="0" xfId="5" applyNumberFormat="1" applyFont="1" applyAlignment="1">
      <alignment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/>
    <xf numFmtId="0" fontId="19" fillId="0" borderId="0" xfId="3" applyFont="1" applyAlignment="1"/>
    <xf numFmtId="165" fontId="36" fillId="0" borderId="0" xfId="5" applyNumberFormat="1" applyFont="1" applyAlignment="1"/>
    <xf numFmtId="0" fontId="19" fillId="9" borderId="0" xfId="3" applyFont="1" applyFill="1" applyAlignment="1"/>
    <xf numFmtId="0" fontId="33" fillId="0" borderId="0" xfId="3" applyFont="1" applyAlignment="1">
      <alignment horizontal="center"/>
    </xf>
    <xf numFmtId="165" fontId="19" fillId="0" borderId="0" xfId="5" applyNumberFormat="1" applyFont="1" applyAlignment="1"/>
    <xf numFmtId="0" fontId="35" fillId="0" borderId="0" xfId="3" applyFont="1" applyAlignment="1">
      <alignment horizontal="center"/>
    </xf>
    <xf numFmtId="0" fontId="43" fillId="0" borderId="0" xfId="3" applyFont="1" applyAlignment="1">
      <alignment vertical="center"/>
    </xf>
    <xf numFmtId="165" fontId="19" fillId="0" borderId="0" xfId="5" applyNumberFormat="1" applyFont="1" applyAlignment="1">
      <alignment wrapText="1"/>
    </xf>
    <xf numFmtId="0" fontId="37" fillId="0" borderId="0" xfId="3" applyFont="1" applyAlignment="1">
      <alignment horizontal="center" vertical="center"/>
    </xf>
    <xf numFmtId="0" fontId="37" fillId="0" borderId="0" xfId="3" applyFont="1" applyAlignment="1">
      <alignment vertical="center"/>
    </xf>
    <xf numFmtId="0" fontId="21" fillId="0" borderId="0" xfId="3" applyNumberFormat="1" applyFont="1" applyFill="1" applyAlignment="1">
      <alignment horizontal="center" vertical="center"/>
    </xf>
    <xf numFmtId="165" fontId="22" fillId="0" borderId="0" xfId="5" applyNumberFormat="1" applyFont="1" applyAlignment="1">
      <alignment vertical="center" wrapText="1"/>
    </xf>
    <xf numFmtId="165" fontId="24" fillId="5" borderId="4" xfId="5" applyNumberFormat="1" applyFont="1" applyFill="1" applyBorder="1" applyAlignment="1">
      <alignment horizontal="center" vertical="center" wrapText="1"/>
    </xf>
    <xf numFmtId="0" fontId="46" fillId="0" borderId="0" xfId="3" applyFont="1" applyAlignment="1"/>
    <xf numFmtId="0" fontId="13" fillId="4" borderId="6" xfId="0" applyFont="1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5" fillId="0" borderId="6" xfId="0" quotePrefix="1" applyNumberFormat="1" applyFont="1" applyBorder="1" applyAlignment="1">
      <alignment horizontal="center"/>
    </xf>
    <xf numFmtId="0" fontId="10" fillId="0" borderId="6" xfId="0" applyNumberFormat="1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5" fillId="0" borderId="0" xfId="0" quotePrefix="1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/>
    <xf numFmtId="0" fontId="49" fillId="0" borderId="0" xfId="0" applyFont="1"/>
    <xf numFmtId="0" fontId="51" fillId="0" borderId="0" xfId="0" applyFont="1" applyFill="1" applyBorder="1" applyAlignment="1">
      <alignment vertical="center"/>
    </xf>
    <xf numFmtId="0" fontId="47" fillId="0" borderId="0" xfId="0" applyFont="1" applyBorder="1" applyAlignment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0" borderId="0" xfId="0" applyFont="1" applyFill="1" applyAlignment="1">
      <alignment horizontal="center"/>
    </xf>
    <xf numFmtId="165" fontId="53" fillId="4" borderId="6" xfId="1" applyNumberFormat="1" applyFont="1" applyFill="1" applyBorder="1"/>
    <xf numFmtId="0" fontId="53" fillId="4" borderId="6" xfId="0" applyFont="1" applyFill="1" applyBorder="1" applyAlignment="1">
      <alignment horizontal="center" wrapText="1"/>
    </xf>
    <xf numFmtId="0" fontId="53" fillId="4" borderId="6" xfId="0" applyFont="1" applyFill="1" applyBorder="1" applyAlignment="1">
      <alignment horizontal="center"/>
    </xf>
    <xf numFmtId="0" fontId="53" fillId="4" borderId="6" xfId="0" applyFont="1" applyFill="1" applyBorder="1"/>
    <xf numFmtId="0" fontId="54" fillId="4" borderId="6" xfId="0" applyNumberFormat="1" applyFont="1" applyFill="1" applyBorder="1" applyAlignment="1">
      <alignment horizontal="center"/>
    </xf>
    <xf numFmtId="0" fontId="54" fillId="4" borderId="6" xfId="0" applyFont="1" applyFill="1" applyBorder="1"/>
    <xf numFmtId="165" fontId="54" fillId="4" borderId="6" xfId="1" applyNumberFormat="1" applyFont="1" applyFill="1" applyBorder="1"/>
    <xf numFmtId="0" fontId="55" fillId="4" borderId="6" xfId="0" applyFont="1" applyFill="1" applyBorder="1" applyAlignment="1">
      <alignment horizontal="center" wrapText="1"/>
    </xf>
    <xf numFmtId="165" fontId="6" fillId="0" borderId="0" xfId="1" applyNumberFormat="1" applyFont="1" applyAlignment="1">
      <alignment vertical="center"/>
    </xf>
    <xf numFmtId="43" fontId="58" fillId="4" borderId="6" xfId="1" applyFont="1" applyFill="1" applyBorder="1" applyAlignment="1">
      <alignment horizontal="center" wrapText="1"/>
    </xf>
    <xf numFmtId="165" fontId="6" fillId="3" borderId="6" xfId="1" applyNumberFormat="1" applyFont="1" applyFill="1" applyBorder="1" applyAlignment="1">
      <alignment vertical="center"/>
    </xf>
    <xf numFmtId="165" fontId="59" fillId="4" borderId="6" xfId="1" applyNumberFormat="1" applyFont="1" applyFill="1" applyBorder="1" applyAlignment="1">
      <alignment vertical="center"/>
    </xf>
    <xf numFmtId="165" fontId="6" fillId="0" borderId="0" xfId="1" applyNumberFormat="1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6" fillId="0" borderId="0" xfId="0" applyFont="1"/>
    <xf numFmtId="165" fontId="6" fillId="8" borderId="6" xfId="1" applyNumberFormat="1" applyFont="1" applyFill="1" applyBorder="1" applyAlignment="1">
      <alignment vertical="center"/>
    </xf>
    <xf numFmtId="165" fontId="6" fillId="6" borderId="6" xfId="1" applyNumberFormat="1" applyFont="1" applyFill="1" applyBorder="1" applyAlignment="1">
      <alignment vertical="center"/>
    </xf>
    <xf numFmtId="165" fontId="19" fillId="0" borderId="0" xfId="1" applyNumberFormat="1" applyFont="1" applyAlignment="1"/>
    <xf numFmtId="165" fontId="21" fillId="0" borderId="0" xfId="1" applyNumberFormat="1" applyFont="1" applyFill="1" applyAlignment="1">
      <alignment horizontal="center" vertical="center"/>
    </xf>
    <xf numFmtId="165" fontId="47" fillId="0" borderId="0" xfId="1" applyNumberFormat="1" applyFont="1" applyAlignment="1">
      <alignment horizontal="center"/>
    </xf>
    <xf numFmtId="165" fontId="0" fillId="0" borderId="0" xfId="1" applyNumberFormat="1" applyFont="1"/>
    <xf numFmtId="165" fontId="6" fillId="0" borderId="0" xfId="1" applyNumberFormat="1" applyFont="1" applyAlignment="1">
      <alignment horizontal="center" vertical="center"/>
    </xf>
    <xf numFmtId="165" fontId="6" fillId="3" borderId="6" xfId="1" applyNumberFormat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5" fontId="6" fillId="8" borderId="6" xfId="1" applyNumberFormat="1" applyFont="1" applyFill="1" applyBorder="1" applyAlignment="1">
      <alignment horizontal="center" vertical="center"/>
    </xf>
    <xf numFmtId="165" fontId="6" fillId="6" borderId="6" xfId="1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165" fontId="4" fillId="0" borderId="16" xfId="1" applyNumberFormat="1" applyFont="1" applyBorder="1" applyAlignment="1">
      <alignment vertical="center"/>
    </xf>
    <xf numFmtId="0" fontId="4" fillId="0" borderId="6" xfId="0" applyFont="1" applyBorder="1"/>
    <xf numFmtId="165" fontId="4" fillId="0" borderId="16" xfId="1" applyNumberFormat="1" applyFont="1" applyBorder="1"/>
    <xf numFmtId="165" fontId="6" fillId="3" borderId="7" xfId="1" applyNumberFormat="1" applyFont="1" applyFill="1" applyBorder="1" applyAlignment="1">
      <alignment vertical="center"/>
    </xf>
    <xf numFmtId="165" fontId="6" fillId="3" borderId="7" xfId="1" applyNumberFormat="1" applyFont="1" applyFill="1" applyBorder="1" applyAlignment="1">
      <alignment horizontal="center" vertical="center"/>
    </xf>
    <xf numFmtId="165" fontId="6" fillId="8" borderId="7" xfId="1" applyNumberFormat="1" applyFont="1" applyFill="1" applyBorder="1" applyAlignment="1">
      <alignment vertical="center"/>
    </xf>
    <xf numFmtId="165" fontId="6" fillId="8" borderId="7" xfId="1" applyNumberFormat="1" applyFont="1" applyFill="1" applyBorder="1" applyAlignment="1">
      <alignment horizontal="center" vertical="center"/>
    </xf>
    <xf numFmtId="165" fontId="6" fillId="6" borderId="7" xfId="1" applyNumberFormat="1" applyFont="1" applyFill="1" applyBorder="1" applyAlignment="1">
      <alignment vertical="center"/>
    </xf>
    <xf numFmtId="165" fontId="6" fillId="6" borderId="7" xfId="1" applyNumberFormat="1" applyFont="1" applyFill="1" applyBorder="1" applyAlignment="1">
      <alignment horizontal="center" vertical="center"/>
    </xf>
    <xf numFmtId="0" fontId="61" fillId="4" borderId="6" xfId="0" applyFont="1" applyFill="1" applyBorder="1"/>
    <xf numFmtId="165" fontId="61" fillId="4" borderId="16" xfId="1" applyNumberFormat="1" applyFont="1" applyFill="1" applyBorder="1"/>
    <xf numFmtId="165" fontId="6" fillId="4" borderId="6" xfId="1" applyNumberFormat="1" applyFont="1" applyFill="1" applyBorder="1" applyAlignment="1">
      <alignment vertical="center"/>
    </xf>
    <xf numFmtId="165" fontId="6" fillId="4" borderId="6" xfId="1" applyNumberFormat="1" applyFont="1" applyFill="1" applyBorder="1" applyAlignment="1">
      <alignment horizontal="center" vertical="center"/>
    </xf>
    <xf numFmtId="0" fontId="53" fillId="4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165" fontId="4" fillId="0" borderId="7" xfId="1" applyNumberFormat="1" applyFont="1" applyBorder="1"/>
    <xf numFmtId="0" fontId="8" fillId="0" borderId="6" xfId="0" applyFont="1" applyBorder="1"/>
    <xf numFmtId="165" fontId="8" fillId="0" borderId="6" xfId="1" applyNumberFormat="1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47" fillId="0" borderId="12" xfId="0" applyFont="1" applyBorder="1" applyAlignment="1">
      <alignment horizontal="center"/>
    </xf>
    <xf numFmtId="165" fontId="6" fillId="0" borderId="6" xfId="1" applyNumberFormat="1" applyFont="1" applyBorder="1" applyAlignment="1">
      <alignment vertical="center"/>
    </xf>
    <xf numFmtId="0" fontId="62" fillId="0" borderId="6" xfId="0" quotePrefix="1" applyNumberFormat="1" applyFont="1" applyBorder="1" applyAlignment="1">
      <alignment horizontal="center"/>
    </xf>
    <xf numFmtId="0" fontId="62" fillId="0" borderId="6" xfId="0" applyFont="1" applyBorder="1" applyAlignment="1">
      <alignment vertical="center"/>
    </xf>
    <xf numFmtId="165" fontId="62" fillId="0" borderId="6" xfId="1" applyNumberFormat="1" applyFont="1" applyBorder="1" applyAlignment="1">
      <alignment vertical="center"/>
    </xf>
    <xf numFmtId="165" fontId="62" fillId="3" borderId="6" xfId="1" applyNumberFormat="1" applyFont="1" applyFill="1" applyBorder="1" applyAlignment="1">
      <alignment vertical="center"/>
    </xf>
    <xf numFmtId="165" fontId="62" fillId="3" borderId="6" xfId="1" applyNumberFormat="1" applyFont="1" applyFill="1" applyBorder="1" applyAlignment="1">
      <alignment horizontal="center" vertical="center"/>
    </xf>
    <xf numFmtId="165" fontId="62" fillId="8" borderId="6" xfId="1" applyNumberFormat="1" applyFont="1" applyFill="1" applyBorder="1" applyAlignment="1">
      <alignment vertical="center"/>
    </xf>
    <xf numFmtId="165" fontId="62" fillId="8" borderId="6" xfId="1" applyNumberFormat="1" applyFont="1" applyFill="1" applyBorder="1" applyAlignment="1">
      <alignment horizontal="center" vertical="center"/>
    </xf>
    <xf numFmtId="165" fontId="62" fillId="6" borderId="6" xfId="1" applyNumberFormat="1" applyFont="1" applyFill="1" applyBorder="1" applyAlignment="1">
      <alignment vertical="center"/>
    </xf>
    <xf numFmtId="165" fontId="62" fillId="6" borderId="6" xfId="1" applyNumberFormat="1" applyFont="1" applyFill="1" applyBorder="1" applyAlignment="1">
      <alignment horizontal="center" vertical="center"/>
    </xf>
    <xf numFmtId="0" fontId="62" fillId="0" borderId="0" xfId="0" applyFont="1"/>
    <xf numFmtId="0" fontId="6" fillId="0" borderId="6" xfId="0" quotePrefix="1" applyNumberFormat="1" applyFont="1" applyBorder="1" applyAlignment="1">
      <alignment horizontal="center" vertical="center"/>
    </xf>
    <xf numFmtId="0" fontId="62" fillId="0" borderId="6" xfId="0" quotePrefix="1" applyNumberFormat="1" applyFont="1" applyBorder="1" applyAlignment="1">
      <alignment horizontal="center" vertical="center"/>
    </xf>
    <xf numFmtId="165" fontId="5" fillId="8" borderId="6" xfId="1" applyNumberFormat="1" applyFont="1" applyFill="1" applyBorder="1" applyAlignment="1">
      <alignment vertical="center"/>
    </xf>
    <xf numFmtId="165" fontId="5" fillId="8" borderId="6" xfId="1" applyNumberFormat="1" applyFont="1" applyFill="1" applyBorder="1" applyAlignment="1">
      <alignment horizontal="center" vertical="center"/>
    </xf>
    <xf numFmtId="165" fontId="5" fillId="6" borderId="6" xfId="1" applyNumberFormat="1" applyFont="1" applyFill="1" applyBorder="1" applyAlignment="1">
      <alignment vertical="center"/>
    </xf>
    <xf numFmtId="165" fontId="5" fillId="6" borderId="6" xfId="1" applyNumberFormat="1" applyFont="1" applyFill="1" applyBorder="1" applyAlignment="1">
      <alignment horizontal="center" vertical="center"/>
    </xf>
    <xf numFmtId="0" fontId="5" fillId="0" borderId="0" xfId="0" applyFont="1"/>
    <xf numFmtId="0" fontId="11" fillId="4" borderId="6" xfId="0" applyNumberFormat="1" applyFont="1" applyFill="1" applyBorder="1" applyAlignment="1">
      <alignment horizontal="center"/>
    </xf>
    <xf numFmtId="0" fontId="11" fillId="4" borderId="6" xfId="0" applyFont="1" applyFill="1" applyBorder="1"/>
    <xf numFmtId="165" fontId="11" fillId="4" borderId="6" xfId="1" applyNumberFormat="1" applyFont="1" applyFill="1" applyBorder="1"/>
    <xf numFmtId="0" fontId="11" fillId="4" borderId="6" xfId="0" applyFont="1" applyFill="1" applyBorder="1" applyAlignment="1">
      <alignment horizontal="center" wrapText="1"/>
    </xf>
    <xf numFmtId="165" fontId="60" fillId="10" borderId="1" xfId="1" applyNumberFormat="1" applyFont="1" applyFill="1" applyBorder="1" applyAlignment="1">
      <alignment vertical="center"/>
    </xf>
    <xf numFmtId="165" fontId="60" fillId="10" borderId="2" xfId="1" applyNumberFormat="1" applyFont="1" applyFill="1" applyBorder="1" applyAlignment="1">
      <alignment horizontal="center" vertical="center"/>
    </xf>
    <xf numFmtId="0" fontId="56" fillId="10" borderId="2" xfId="0" applyFont="1" applyFill="1" applyBorder="1" applyAlignment="1">
      <alignment horizontal="center" vertical="center"/>
    </xf>
    <xf numFmtId="0" fontId="56" fillId="10" borderId="3" xfId="0" applyFont="1" applyFill="1" applyBorder="1" applyAlignment="1">
      <alignment horizontal="center" vertical="center"/>
    </xf>
    <xf numFmtId="165" fontId="19" fillId="0" borderId="0" xfId="1" applyNumberFormat="1" applyFont="1"/>
    <xf numFmtId="165" fontId="22" fillId="0" borderId="0" xfId="1" applyNumberFormat="1" applyFont="1" applyFill="1" applyAlignment="1">
      <alignment vertical="center"/>
    </xf>
    <xf numFmtId="165" fontId="47" fillId="0" borderId="2" xfId="1" applyNumberFormat="1" applyFont="1" applyBorder="1" applyAlignment="1">
      <alignment horizontal="center"/>
    </xf>
    <xf numFmtId="165" fontId="47" fillId="0" borderId="0" xfId="1" applyNumberFormat="1" applyFont="1" applyBorder="1" applyAlignment="1">
      <alignment horizontal="center"/>
    </xf>
    <xf numFmtId="165" fontId="47" fillId="0" borderId="12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21" fillId="0" borderId="0" xfId="1" applyNumberFormat="1" applyFont="1" applyAlignment="1">
      <alignment vertical="center"/>
    </xf>
    <xf numFmtId="165" fontId="47" fillId="0" borderId="3" xfId="1" applyNumberFormat="1" applyFont="1" applyBorder="1" applyAlignment="1">
      <alignment horizontal="center"/>
    </xf>
    <xf numFmtId="165" fontId="47" fillId="0" borderId="10" xfId="1" applyNumberFormat="1" applyFont="1" applyBorder="1" applyAlignment="1">
      <alignment horizontal="center"/>
    </xf>
    <xf numFmtId="165" fontId="47" fillId="0" borderId="13" xfId="1" applyNumberFormat="1" applyFont="1" applyBorder="1" applyAlignment="1">
      <alignment horizontal="center"/>
    </xf>
    <xf numFmtId="165" fontId="19" fillId="0" borderId="0" xfId="3" applyNumberFormat="1" applyFont="1" applyAlignment="1"/>
    <xf numFmtId="165" fontId="19" fillId="0" borderId="0" xfId="1" applyNumberFormat="1" applyFont="1" applyFill="1" applyAlignment="1"/>
    <xf numFmtId="0" fontId="35" fillId="0" borderId="0" xfId="3" quotePrefix="1" applyNumberFormat="1" applyFont="1" applyBorder="1" applyAlignment="1">
      <alignment horizontal="center"/>
    </xf>
    <xf numFmtId="0" fontId="35" fillId="0" borderId="0" xfId="3" applyFont="1" applyBorder="1" applyAlignment="1"/>
    <xf numFmtId="0" fontId="19" fillId="0" borderId="0" xfId="3" applyFont="1" applyBorder="1" applyAlignment="1">
      <alignment horizontal="center"/>
    </xf>
    <xf numFmtId="165" fontId="19" fillId="0" borderId="0" xfId="1" applyNumberFormat="1" applyFont="1" applyBorder="1" applyAlignment="1">
      <alignment horizontal="center"/>
    </xf>
    <xf numFmtId="165" fontId="19" fillId="9" borderId="0" xfId="5" applyNumberFormat="1" applyFont="1" applyFill="1" applyBorder="1" applyAlignment="1">
      <alignment wrapText="1"/>
    </xf>
    <xf numFmtId="0" fontId="34" fillId="0" borderId="5" xfId="6" applyFont="1" applyBorder="1" applyAlignment="1">
      <alignment horizontal="center"/>
    </xf>
    <xf numFmtId="165" fontId="21" fillId="0" borderId="5" xfId="3" applyNumberFormat="1" applyFont="1" applyFill="1" applyBorder="1" applyAlignment="1">
      <alignment horizontal="center" vertical="center"/>
    </xf>
    <xf numFmtId="165" fontId="21" fillId="0" borderId="5" xfId="1" applyNumberFormat="1" applyFont="1" applyFill="1" applyBorder="1" applyAlignment="1">
      <alignment horizontal="center" vertical="center"/>
    </xf>
    <xf numFmtId="165" fontId="39" fillId="4" borderId="5" xfId="5" applyNumberFormat="1" applyFont="1" applyFill="1" applyBorder="1" applyAlignment="1"/>
    <xf numFmtId="165" fontId="19" fillId="4" borderId="5" xfId="1" applyNumberFormat="1" applyFont="1" applyFill="1" applyBorder="1" applyAlignment="1"/>
    <xf numFmtId="0" fontId="35" fillId="0" borderId="6" xfId="6" applyFont="1" applyBorder="1" applyAlignment="1">
      <alignment horizontal="center"/>
    </xf>
    <xf numFmtId="0" fontId="35" fillId="0" borderId="6" xfId="6" applyFont="1" applyBorder="1"/>
    <xf numFmtId="0" fontId="19" fillId="0" borderId="6" xfId="3" applyFont="1" applyBorder="1" applyAlignment="1">
      <alignment horizontal="center"/>
    </xf>
    <xf numFmtId="165" fontId="19" fillId="0" borderId="6" xfId="1" applyNumberFormat="1" applyFont="1" applyBorder="1" applyAlignment="1">
      <alignment horizontal="center"/>
    </xf>
    <xf numFmtId="165" fontId="19" fillId="9" borderId="6" xfId="5" applyNumberFormat="1" applyFont="1" applyFill="1" applyBorder="1" applyAlignment="1">
      <alignment wrapText="1"/>
    </xf>
    <xf numFmtId="165" fontId="19" fillId="0" borderId="6" xfId="1" applyNumberFormat="1" applyFont="1" applyBorder="1" applyAlignment="1"/>
    <xf numFmtId="0" fontId="41" fillId="0" borderId="6" xfId="6" quotePrefix="1" applyNumberFormat="1" applyFont="1" applyBorder="1" applyAlignment="1">
      <alignment horizontal="center"/>
    </xf>
    <xf numFmtId="0" fontId="41" fillId="0" borderId="6" xfId="6" applyFont="1" applyBorder="1"/>
    <xf numFmtId="0" fontId="42" fillId="0" borderId="6" xfId="3" applyFont="1" applyBorder="1" applyAlignment="1">
      <alignment horizontal="center"/>
    </xf>
    <xf numFmtId="165" fontId="42" fillId="0" borderId="6" xfId="1" applyNumberFormat="1" applyFont="1" applyBorder="1" applyAlignment="1">
      <alignment horizontal="center"/>
    </xf>
    <xf numFmtId="0" fontId="42" fillId="0" borderId="6" xfId="6" applyNumberFormat="1" applyFont="1" applyBorder="1" applyAlignment="1">
      <alignment vertical="center"/>
    </xf>
    <xf numFmtId="165" fontId="46" fillId="9" borderId="6" xfId="5" applyNumberFormat="1" applyFont="1" applyFill="1" applyBorder="1" applyAlignment="1">
      <alignment wrapText="1"/>
    </xf>
    <xf numFmtId="165" fontId="46" fillId="0" borderId="6" xfId="1" applyNumberFormat="1" applyFont="1" applyBorder="1" applyAlignment="1"/>
    <xf numFmtId="0" fontId="64" fillId="0" borderId="6" xfId="0" applyNumberFormat="1" applyFont="1" applyBorder="1" applyAlignment="1">
      <alignment vertical="center"/>
    </xf>
    <xf numFmtId="0" fontId="64" fillId="0" borderId="6" xfId="3" applyFont="1" applyBorder="1" applyAlignment="1">
      <alignment horizontal="center"/>
    </xf>
    <xf numFmtId="165" fontId="64" fillId="0" borderId="6" xfId="1" applyNumberFormat="1" applyFont="1" applyBorder="1" applyAlignment="1">
      <alignment horizontal="center"/>
    </xf>
    <xf numFmtId="0" fontId="45" fillId="0" borderId="6" xfId="6" applyFont="1" applyBorder="1" applyAlignment="1">
      <alignment horizontal="center"/>
    </xf>
    <xf numFmtId="0" fontId="46" fillId="0" borderId="6" xfId="6" applyNumberFormat="1" applyFont="1" applyBorder="1" applyAlignment="1">
      <alignment vertical="center"/>
    </xf>
    <xf numFmtId="0" fontId="46" fillId="0" borderId="6" xfId="3" applyFont="1" applyBorder="1" applyAlignment="1">
      <alignment horizontal="center"/>
    </xf>
    <xf numFmtId="165" fontId="46" fillId="0" borderId="6" xfId="1" applyNumberFormat="1" applyFont="1" applyBorder="1" applyAlignment="1">
      <alignment horizontal="center"/>
    </xf>
    <xf numFmtId="0" fontId="35" fillId="0" borderId="6" xfId="3" applyFont="1" applyBorder="1" applyAlignment="1">
      <alignment horizontal="center"/>
    </xf>
    <xf numFmtId="0" fontId="21" fillId="0" borderId="6" xfId="3" applyFont="1" applyFill="1" applyBorder="1" applyAlignment="1">
      <alignment horizontal="center"/>
    </xf>
    <xf numFmtId="165" fontId="21" fillId="0" borderId="6" xfId="1" applyNumberFormat="1" applyFont="1" applyFill="1" applyBorder="1" applyAlignment="1">
      <alignment horizontal="center"/>
    </xf>
    <xf numFmtId="165" fontId="39" fillId="4" borderId="6" xfId="5" applyNumberFormat="1" applyFont="1" applyFill="1" applyBorder="1" applyAlignment="1"/>
    <xf numFmtId="165" fontId="19" fillId="4" borderId="6" xfId="1" applyNumberFormat="1" applyFont="1" applyFill="1" applyBorder="1" applyAlignment="1"/>
    <xf numFmtId="0" fontId="35" fillId="0" borderId="6" xfId="3" quotePrefix="1" applyNumberFormat="1" applyFont="1" applyBorder="1" applyAlignment="1">
      <alignment horizontal="center"/>
    </xf>
    <xf numFmtId="0" fontId="35" fillId="0" borderId="6" xfId="3" applyFont="1" applyBorder="1" applyAlignment="1"/>
    <xf numFmtId="165" fontId="19" fillId="0" borderId="6" xfId="1" applyNumberFormat="1" applyFont="1" applyFill="1" applyBorder="1" applyAlignment="1"/>
    <xf numFmtId="0" fontId="35" fillId="0" borderId="7" xfId="3" quotePrefix="1" applyNumberFormat="1" applyFont="1" applyBorder="1" applyAlignment="1">
      <alignment horizontal="center"/>
    </xf>
    <xf numFmtId="0" fontId="64" fillId="0" borderId="7" xfId="0" applyNumberFormat="1" applyFont="1" applyBorder="1" applyAlignment="1">
      <alignment vertical="center"/>
    </xf>
    <xf numFmtId="0" fontId="64" fillId="0" borderId="7" xfId="3" applyFont="1" applyBorder="1" applyAlignment="1">
      <alignment horizontal="center"/>
    </xf>
    <xf numFmtId="165" fontId="19" fillId="0" borderId="7" xfId="1" applyNumberFormat="1" applyFont="1" applyBorder="1" applyAlignment="1">
      <alignment horizontal="center"/>
    </xf>
    <xf numFmtId="165" fontId="19" fillId="9" borderId="7" xfId="5" applyNumberFormat="1" applyFont="1" applyFill="1" applyBorder="1" applyAlignment="1">
      <alignment wrapText="1"/>
    </xf>
    <xf numFmtId="165" fontId="19" fillId="0" borderId="7" xfId="1" applyNumberFormat="1" applyFont="1" applyFill="1" applyBorder="1" applyAlignment="1"/>
    <xf numFmtId="0" fontId="33" fillId="0" borderId="5" xfId="6" applyFont="1" applyBorder="1" applyAlignment="1">
      <alignment horizontal="center"/>
    </xf>
    <xf numFmtId="0" fontId="67" fillId="0" borderId="5" xfId="6" applyFont="1" applyBorder="1"/>
    <xf numFmtId="0" fontId="19" fillId="0" borderId="5" xfId="3" applyFont="1" applyBorder="1" applyAlignment="1">
      <alignment horizontal="center"/>
    </xf>
    <xf numFmtId="0" fontId="33" fillId="0" borderId="6" xfId="6" applyFont="1" applyBorder="1" applyAlignment="1">
      <alignment horizontal="center"/>
    </xf>
    <xf numFmtId="0" fontId="40" fillId="0" borderId="6" xfId="6" quotePrefix="1" applyNumberFormat="1" applyFont="1" applyBorder="1" applyAlignment="1">
      <alignment horizontal="center"/>
    </xf>
    <xf numFmtId="0" fontId="33" fillId="0" borderId="6" xfId="3" applyFont="1" applyBorder="1" applyAlignment="1">
      <alignment horizontal="center"/>
    </xf>
    <xf numFmtId="0" fontId="67" fillId="0" borderId="6" xfId="3" applyFont="1" applyBorder="1" applyAlignment="1"/>
    <xf numFmtId="165" fontId="39" fillId="4" borderId="6" xfId="1" applyNumberFormat="1" applyFont="1" applyFill="1" applyBorder="1" applyAlignment="1"/>
    <xf numFmtId="0" fontId="33" fillId="0" borderId="6" xfId="3" quotePrefix="1" applyNumberFormat="1" applyFont="1" applyBorder="1" applyAlignment="1">
      <alignment horizontal="center"/>
    </xf>
    <xf numFmtId="0" fontId="40" fillId="0" borderId="6" xfId="6" quotePrefix="1" applyNumberFormat="1" applyFont="1" applyFill="1" applyBorder="1" applyAlignment="1">
      <alignment horizontal="center"/>
    </xf>
    <xf numFmtId="0" fontId="41" fillId="0" borderId="6" xfId="6" applyFont="1" applyFill="1" applyBorder="1"/>
    <xf numFmtId="0" fontId="42" fillId="0" borderId="6" xfId="3" applyFont="1" applyFill="1" applyBorder="1" applyAlignment="1">
      <alignment horizontal="center"/>
    </xf>
    <xf numFmtId="165" fontId="19" fillId="0" borderId="6" xfId="5" applyNumberFormat="1" applyFont="1" applyFill="1" applyBorder="1" applyAlignment="1"/>
    <xf numFmtId="0" fontId="40" fillId="0" borderId="7" xfId="6" quotePrefix="1" applyNumberFormat="1" applyFont="1" applyFill="1" applyBorder="1" applyAlignment="1">
      <alignment horizontal="center"/>
    </xf>
    <xf numFmtId="0" fontId="41" fillId="0" borderId="7" xfId="6" applyFont="1" applyFill="1" applyBorder="1"/>
    <xf numFmtId="0" fontId="42" fillId="0" borderId="7" xfId="3" applyFont="1" applyFill="1" applyBorder="1" applyAlignment="1">
      <alignment horizontal="center"/>
    </xf>
    <xf numFmtId="165" fontId="19" fillId="0" borderId="7" xfId="5" applyNumberFormat="1" applyFont="1" applyFill="1" applyBorder="1" applyAlignment="1"/>
    <xf numFmtId="165" fontId="39" fillId="0" borderId="5" xfId="5" applyNumberFormat="1" applyFont="1" applyFill="1" applyBorder="1" applyAlignment="1"/>
    <xf numFmtId="165" fontId="63" fillId="0" borderId="6" xfId="5" applyNumberFormat="1" applyFont="1" applyFill="1" applyBorder="1" applyAlignment="1"/>
    <xf numFmtId="165" fontId="69" fillId="0" borderId="0" xfId="5" applyNumberFormat="1" applyFont="1" applyFill="1" applyAlignment="1">
      <alignment vertical="center"/>
    </xf>
    <xf numFmtId="165" fontId="70" fillId="0" borderId="0" xfId="1" applyNumberFormat="1" applyFont="1" applyAlignment="1">
      <alignment vertical="center"/>
    </xf>
    <xf numFmtId="165" fontId="22" fillId="0" borderId="0" xfId="1" applyNumberFormat="1" applyFont="1" applyAlignment="1">
      <alignment vertical="center"/>
    </xf>
    <xf numFmtId="165" fontId="68" fillId="0" borderId="0" xfId="1" applyNumberFormat="1" applyFont="1" applyAlignment="1">
      <alignment vertical="center"/>
    </xf>
    <xf numFmtId="165" fontId="68" fillId="0" borderId="0" xfId="3" applyNumberFormat="1" applyFont="1" applyAlignment="1"/>
    <xf numFmtId="0" fontId="71" fillId="0" borderId="0" xfId="3" applyFont="1" applyAlignment="1"/>
    <xf numFmtId="0" fontId="8" fillId="0" borderId="14" xfId="0" applyFont="1" applyFill="1" applyBorder="1" applyAlignment="1">
      <alignment horizontal="center"/>
    </xf>
    <xf numFmtId="0" fontId="8" fillId="0" borderId="14" xfId="0" applyFont="1" applyFill="1" applyBorder="1"/>
    <xf numFmtId="165" fontId="8" fillId="0" borderId="14" xfId="1" applyNumberFormat="1" applyFont="1" applyFill="1" applyBorder="1"/>
    <xf numFmtId="165" fontId="57" fillId="0" borderId="14" xfId="1" applyNumberFormat="1" applyFont="1" applyFill="1" applyBorder="1"/>
    <xf numFmtId="165" fontId="57" fillId="0" borderId="14" xfId="1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 wrapText="1"/>
    </xf>
    <xf numFmtId="165" fontId="7" fillId="2" borderId="4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5" fontId="57" fillId="8" borderId="4" xfId="1" applyNumberFormat="1" applyFont="1" applyFill="1" applyBorder="1" applyAlignment="1">
      <alignment horizontal="center" vertical="center"/>
    </xf>
    <xf numFmtId="165" fontId="57" fillId="8" borderId="4" xfId="1" applyNumberFormat="1" applyFont="1" applyFill="1" applyBorder="1" applyAlignment="1">
      <alignment horizontal="center" vertical="center" wrapText="1"/>
    </xf>
    <xf numFmtId="165" fontId="57" fillId="6" borderId="4" xfId="1" applyNumberFormat="1" applyFont="1" applyFill="1" applyBorder="1" applyAlignment="1">
      <alignment horizontal="center" vertical="center"/>
    </xf>
    <xf numFmtId="165" fontId="57" fillId="6" borderId="4" xfId="1" applyNumberFormat="1" applyFont="1" applyFill="1" applyBorder="1" applyAlignment="1">
      <alignment horizontal="center" vertical="center" wrapText="1"/>
    </xf>
    <xf numFmtId="0" fontId="52" fillId="10" borderId="19" xfId="0" applyFont="1" applyFill="1" applyBorder="1" applyAlignment="1">
      <alignment vertical="center" wrapText="1"/>
    </xf>
    <xf numFmtId="0" fontId="52" fillId="10" borderId="20" xfId="0" applyFont="1" applyFill="1" applyBorder="1" applyAlignment="1">
      <alignment vertical="center" wrapText="1"/>
    </xf>
    <xf numFmtId="166" fontId="72" fillId="10" borderId="9" xfId="0" applyNumberFormat="1" applyFont="1" applyFill="1" applyBorder="1" applyAlignment="1">
      <alignment vertical="center" wrapText="1"/>
    </xf>
    <xf numFmtId="166" fontId="72" fillId="10" borderId="0" xfId="0" applyNumberFormat="1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wrapText="1"/>
    </xf>
    <xf numFmtId="0" fontId="62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vertical="center" wrapText="1"/>
    </xf>
    <xf numFmtId="165" fontId="24" fillId="5" borderId="8" xfId="5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3" fillId="0" borderId="0" xfId="0" applyFont="1" applyAlignment="1">
      <alignment vertical="center"/>
    </xf>
    <xf numFmtId="165" fontId="75" fillId="0" borderId="6" xfId="1" applyNumberFormat="1" applyFont="1" applyBorder="1" applyAlignment="1">
      <alignment vertical="center"/>
    </xf>
    <xf numFmtId="165" fontId="75" fillId="0" borderId="7" xfId="1" applyNumberFormat="1" applyFont="1" applyBorder="1" applyAlignment="1">
      <alignment vertical="center"/>
    </xf>
    <xf numFmtId="165" fontId="14" fillId="0" borderId="14" xfId="1" applyNumberFormat="1" applyFont="1" applyBorder="1" applyAlignment="1">
      <alignment vertical="center"/>
    </xf>
    <xf numFmtId="165" fontId="75" fillId="0" borderId="21" xfId="1" applyNumberFormat="1" applyFont="1" applyBorder="1" applyAlignment="1">
      <alignment vertical="center"/>
    </xf>
    <xf numFmtId="165" fontId="74" fillId="0" borderId="6" xfId="1" applyNumberFormat="1" applyFont="1" applyBorder="1" applyAlignment="1">
      <alignment horizontal="left" vertical="center"/>
    </xf>
    <xf numFmtId="165" fontId="74" fillId="0" borderId="7" xfId="1" applyNumberFormat="1" applyFont="1" applyBorder="1" applyAlignment="1">
      <alignment horizontal="left" vertical="center"/>
    </xf>
    <xf numFmtId="165" fontId="74" fillId="0" borderId="21" xfId="1" applyNumberFormat="1" applyFont="1" applyBorder="1" applyAlignment="1">
      <alignment horizontal="left" vertical="center"/>
    </xf>
    <xf numFmtId="165" fontId="75" fillId="11" borderId="6" xfId="1" applyNumberFormat="1" applyFont="1" applyFill="1" applyBorder="1" applyAlignment="1">
      <alignment vertical="center"/>
    </xf>
    <xf numFmtId="165" fontId="75" fillId="11" borderId="21" xfId="1" applyNumberFormat="1" applyFont="1" applyFill="1" applyBorder="1" applyAlignment="1">
      <alignment vertical="center"/>
    </xf>
    <xf numFmtId="165" fontId="75" fillId="11" borderId="7" xfId="1" applyNumberFormat="1" applyFont="1" applyFill="1" applyBorder="1" applyAlignment="1">
      <alignment vertical="center"/>
    </xf>
    <xf numFmtId="165" fontId="47" fillId="11" borderId="14" xfId="1" applyNumberFormat="1" applyFont="1" applyFill="1" applyBorder="1" applyAlignment="1">
      <alignment horizontal="center" vertical="center"/>
    </xf>
    <xf numFmtId="0" fontId="8" fillId="0" borderId="5" xfId="6" applyFont="1" applyBorder="1" applyAlignment="1">
      <alignment horizontal="center"/>
    </xf>
    <xf numFmtId="0" fontId="59" fillId="0" borderId="5" xfId="6" applyFont="1" applyBorder="1"/>
    <xf numFmtId="0" fontId="9" fillId="0" borderId="5" xfId="7" applyNumberFormat="1" applyFont="1" applyFill="1" applyBorder="1" applyAlignment="1">
      <alignment horizontal="center" vertical="center"/>
    </xf>
    <xf numFmtId="165" fontId="19" fillId="4" borderId="5" xfId="5" applyNumberFormat="1" applyFont="1" applyFill="1" applyBorder="1"/>
    <xf numFmtId="165" fontId="19" fillId="4" borderId="5" xfId="1" applyNumberFormat="1" applyFont="1" applyFill="1" applyBorder="1"/>
    <xf numFmtId="165" fontId="39" fillId="4" borderId="5" xfId="5" applyNumberFormat="1" applyFont="1" applyFill="1" applyBorder="1"/>
    <xf numFmtId="0" fontId="42" fillId="0" borderId="6" xfId="6" quotePrefix="1" applyNumberFormat="1" applyFont="1" applyBorder="1" applyAlignment="1">
      <alignment horizontal="center"/>
    </xf>
    <xf numFmtId="0" fontId="42" fillId="0" borderId="6" xfId="6" applyFont="1" applyBorder="1"/>
    <xf numFmtId="165" fontId="42" fillId="0" borderId="6" xfId="7" applyNumberFormat="1" applyFont="1" applyBorder="1" applyAlignment="1">
      <alignment horizontal="center"/>
    </xf>
    <xf numFmtId="165" fontId="25" fillId="9" borderId="6" xfId="5" applyNumberFormat="1" applyFont="1" applyFill="1" applyBorder="1"/>
    <xf numFmtId="165" fontId="25" fillId="0" borderId="6" xfId="1" applyNumberFormat="1" applyFont="1" applyFill="1" applyBorder="1" applyAlignment="1">
      <alignment horizontal="center"/>
    </xf>
    <xf numFmtId="165" fontId="19" fillId="9" borderId="6" xfId="5" applyNumberFormat="1" applyFont="1" applyFill="1" applyBorder="1"/>
    <xf numFmtId="165" fontId="19" fillId="0" borderId="6" xfId="1" applyNumberFormat="1" applyFont="1" applyFill="1" applyBorder="1" applyAlignment="1">
      <alignment horizontal="center"/>
    </xf>
    <xf numFmtId="0" fontId="42" fillId="0" borderId="6" xfId="6" applyFont="1" applyBorder="1" applyAlignment="1"/>
    <xf numFmtId="165" fontId="19" fillId="0" borderId="7" xfId="1" applyNumberFormat="1" applyFont="1" applyFill="1" applyBorder="1" applyAlignment="1">
      <alignment horizontal="center"/>
    </xf>
    <xf numFmtId="0" fontId="16" fillId="0" borderId="6" xfId="6" applyFont="1" applyFill="1" applyBorder="1" applyAlignment="1">
      <alignment horizontal="center"/>
    </xf>
    <xf numFmtId="0" fontId="26" fillId="0" borderId="6" xfId="6" applyFont="1" applyFill="1" applyBorder="1" applyAlignment="1"/>
    <xf numFmtId="165" fontId="16" fillId="0" borderId="6" xfId="7" applyNumberFormat="1" applyFont="1" applyFill="1" applyBorder="1" applyAlignment="1">
      <alignment horizontal="center"/>
    </xf>
    <xf numFmtId="165" fontId="19" fillId="0" borderId="6" xfId="5" applyNumberFormat="1" applyFont="1" applyFill="1" applyBorder="1"/>
    <xf numFmtId="0" fontId="16" fillId="0" borderId="7" xfId="3" quotePrefix="1" applyNumberFormat="1" applyFont="1" applyBorder="1" applyAlignment="1">
      <alignment horizontal="center"/>
    </xf>
    <xf numFmtId="0" fontId="27" fillId="0" borderId="7" xfId="3" applyFont="1" applyFill="1" applyBorder="1" applyAlignment="1"/>
    <xf numFmtId="165" fontId="16" fillId="0" borderId="7" xfId="7" applyNumberFormat="1" applyFont="1" applyBorder="1" applyAlignment="1">
      <alignment horizontal="center"/>
    </xf>
    <xf numFmtId="165" fontId="19" fillId="9" borderId="7" xfId="5" applyNumberFormat="1" applyFont="1" applyFill="1" applyBorder="1"/>
    <xf numFmtId="165" fontId="19" fillId="0" borderId="22" xfId="1" applyNumberFormat="1" applyFont="1" applyFill="1" applyBorder="1" applyAlignment="1">
      <alignment horizontal="center"/>
    </xf>
    <xf numFmtId="165" fontId="57" fillId="3" borderId="4" xfId="1" applyNumberFormat="1" applyFont="1" applyFill="1" applyBorder="1" applyAlignment="1">
      <alignment horizontal="center" vertical="center"/>
    </xf>
    <xf numFmtId="165" fontId="57" fillId="3" borderId="4" xfId="1" applyNumberFormat="1" applyFont="1" applyFill="1" applyBorder="1" applyAlignment="1">
      <alignment horizontal="center" vertical="center" wrapText="1"/>
    </xf>
    <xf numFmtId="165" fontId="25" fillId="0" borderId="7" xfId="1" applyNumberFormat="1" applyFont="1" applyFill="1" applyBorder="1" applyAlignment="1">
      <alignment horizontal="center"/>
    </xf>
    <xf numFmtId="0" fontId="76" fillId="0" borderId="0" xfId="0" applyFont="1" applyAlignment="1">
      <alignment horizontal="center" vertical="center"/>
    </xf>
    <xf numFmtId="0" fontId="41" fillId="0" borderId="23" xfId="32" applyFont="1" applyFill="1" applyAlignment="1">
      <alignment horizontal="center" vertical="center"/>
    </xf>
    <xf numFmtId="1" fontId="41" fillId="0" borderId="23" xfId="32" applyNumberFormat="1" applyFont="1" applyFill="1" applyAlignment="1">
      <alignment horizontal="center" vertical="center"/>
    </xf>
    <xf numFmtId="168" fontId="45" fillId="0" borderId="23" xfId="34" applyNumberFormat="1" applyFont="1" applyFill="1" applyBorder="1" applyAlignment="1">
      <alignment horizontal="center" vertical="center"/>
    </xf>
    <xf numFmtId="0" fontId="42" fillId="0" borderId="24" xfId="32" applyFont="1" applyFill="1" applyBorder="1" applyAlignment="1">
      <alignment horizontal="center" vertical="center"/>
    </xf>
    <xf numFmtId="0" fontId="42" fillId="0" borderId="24" xfId="32" quotePrefix="1" applyFont="1" applyFill="1" applyBorder="1" applyAlignment="1">
      <alignment horizontal="center" vertical="center"/>
    </xf>
    <xf numFmtId="0" fontId="47" fillId="5" borderId="23" xfId="32" applyFont="1" applyFill="1" applyAlignment="1">
      <alignment horizontal="center" vertical="center"/>
    </xf>
    <xf numFmtId="0" fontId="78" fillId="5" borderId="23" xfId="32" applyFont="1" applyFill="1" applyAlignment="1">
      <alignment horizontal="center" vertical="center"/>
    </xf>
    <xf numFmtId="0" fontId="78" fillId="5" borderId="23" xfId="32" applyFont="1" applyFill="1" applyAlignment="1">
      <alignment horizontal="center" vertical="center" wrapText="1"/>
    </xf>
    <xf numFmtId="0" fontId="47" fillId="5" borderId="25" xfId="32" applyFont="1" applyFill="1" applyBorder="1" applyAlignment="1">
      <alignment horizontal="center" vertical="center" wrapText="1"/>
    </xf>
    <xf numFmtId="168" fontId="78" fillId="5" borderId="23" xfId="34" applyNumberFormat="1" applyFont="1" applyFill="1" applyBorder="1" applyAlignment="1">
      <alignment horizontal="center" vertical="center"/>
    </xf>
    <xf numFmtId="0" fontId="79" fillId="0" borderId="0" xfId="0" applyFont="1"/>
    <xf numFmtId="0" fontId="59" fillId="0" borderId="26" xfId="0" applyFont="1" applyBorder="1" applyAlignment="1">
      <alignment vertical="center"/>
    </xf>
    <xf numFmtId="165" fontId="47" fillId="13" borderId="14" xfId="1" applyNumberFormat="1" applyFont="1" applyFill="1" applyBorder="1" applyAlignment="1">
      <alignment horizontal="center" vertical="center"/>
    </xf>
    <xf numFmtId="165" fontId="75" fillId="13" borderId="6" xfId="1" applyNumberFormat="1" applyFont="1" applyFill="1" applyBorder="1" applyAlignment="1">
      <alignment vertical="center"/>
    </xf>
    <xf numFmtId="165" fontId="75" fillId="13" borderId="21" xfId="1" applyNumberFormat="1" applyFont="1" applyFill="1" applyBorder="1" applyAlignment="1">
      <alignment vertical="center"/>
    </xf>
    <xf numFmtId="165" fontId="75" fillId="13" borderId="7" xfId="1" applyNumberFormat="1" applyFont="1" applyFill="1" applyBorder="1" applyAlignment="1">
      <alignment vertical="center"/>
    </xf>
    <xf numFmtId="165" fontId="14" fillId="0" borderId="14" xfId="1" applyNumberFormat="1" applyFont="1" applyBorder="1" applyAlignment="1">
      <alignment horizontal="center" vertical="center" wrapText="1"/>
    </xf>
    <xf numFmtId="165" fontId="37" fillId="13" borderId="5" xfId="1" applyNumberFormat="1" applyFont="1" applyFill="1" applyBorder="1" applyAlignment="1">
      <alignment horizontal="center" vertical="center" wrapText="1"/>
    </xf>
    <xf numFmtId="0" fontId="37" fillId="11" borderId="5" xfId="0" applyFont="1" applyFill="1" applyBorder="1" applyAlignment="1">
      <alignment horizontal="center" vertical="center"/>
    </xf>
    <xf numFmtId="0" fontId="37" fillId="11" borderId="6" xfId="0" applyFont="1" applyFill="1" applyBorder="1" applyAlignment="1">
      <alignment horizontal="center" vertical="center" wrapText="1"/>
    </xf>
    <xf numFmtId="165" fontId="37" fillId="13" borderId="6" xfId="1" applyNumberFormat="1" applyFont="1" applyFill="1" applyBorder="1" applyAlignment="1">
      <alignment horizontal="center" vertical="center" wrapText="1"/>
    </xf>
    <xf numFmtId="0" fontId="37" fillId="11" borderId="7" xfId="0" applyFont="1" applyFill="1" applyBorder="1" applyAlignment="1">
      <alignment horizontal="center" vertical="center" wrapText="1"/>
    </xf>
    <xf numFmtId="165" fontId="37" fillId="13" borderId="7" xfId="1" applyNumberFormat="1" applyFont="1" applyFill="1" applyBorder="1" applyAlignment="1">
      <alignment horizontal="center" vertical="center" wrapText="1"/>
    </xf>
    <xf numFmtId="165" fontId="37" fillId="11" borderId="14" xfId="1" applyNumberFormat="1" applyFont="1" applyFill="1" applyBorder="1" applyAlignment="1">
      <alignment horizontal="center" vertical="center"/>
    </xf>
    <xf numFmtId="165" fontId="37" fillId="13" borderId="14" xfId="1" applyNumberFormat="1" applyFont="1" applyFill="1" applyBorder="1" applyAlignment="1">
      <alignment horizontal="center" vertical="center" wrapText="1"/>
    </xf>
    <xf numFmtId="0" fontId="14" fillId="0" borderId="4" xfId="32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52" fillId="10" borderId="3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0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47" fillId="0" borderId="12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0" fillId="7" borderId="0" xfId="0" applyFont="1" applyFill="1" applyBorder="1" applyAlignment="1">
      <alignment horizontal="center" vertical="center" wrapText="1"/>
    </xf>
    <xf numFmtId="165" fontId="24" fillId="5" borderId="17" xfId="5" applyNumberFormat="1" applyFont="1" applyFill="1" applyBorder="1" applyAlignment="1">
      <alignment horizontal="center" vertical="center"/>
    </xf>
    <xf numFmtId="165" fontId="24" fillId="5" borderId="18" xfId="5" applyNumberFormat="1" applyFont="1" applyFill="1" applyBorder="1" applyAlignment="1">
      <alignment horizontal="center" vertical="center"/>
    </xf>
    <xf numFmtId="0" fontId="23" fillId="5" borderId="8" xfId="3" applyFont="1" applyFill="1" applyBorder="1" applyAlignment="1">
      <alignment horizontal="center" vertical="center"/>
    </xf>
    <xf numFmtId="0" fontId="23" fillId="5" borderId="15" xfId="3" applyFont="1" applyFill="1" applyBorder="1" applyAlignment="1">
      <alignment horizontal="center" vertical="center"/>
    </xf>
    <xf numFmtId="0" fontId="23" fillId="5" borderId="8" xfId="3" applyFont="1" applyFill="1" applyBorder="1" applyAlignment="1">
      <alignment horizontal="center" vertical="center" wrapText="1"/>
    </xf>
    <xf numFmtId="0" fontId="23" fillId="5" borderId="15" xfId="3" applyFont="1" applyFill="1" applyBorder="1" applyAlignment="1">
      <alignment horizontal="center" vertical="center" wrapText="1"/>
    </xf>
    <xf numFmtId="0" fontId="37" fillId="5" borderId="8" xfId="3" applyFont="1" applyFill="1" applyBorder="1" applyAlignment="1">
      <alignment horizontal="center" vertical="center"/>
    </xf>
    <xf numFmtId="0" fontId="37" fillId="5" borderId="15" xfId="3" applyFont="1" applyFill="1" applyBorder="1" applyAlignment="1">
      <alignment horizontal="center" vertical="center"/>
    </xf>
    <xf numFmtId="165" fontId="24" fillId="5" borderId="17" xfId="1" applyNumberFormat="1" applyFont="1" applyFill="1" applyBorder="1" applyAlignment="1">
      <alignment horizontal="center" vertical="center"/>
    </xf>
    <xf numFmtId="165" fontId="24" fillId="5" borderId="18" xfId="1" applyNumberFormat="1" applyFont="1" applyFill="1" applyBorder="1" applyAlignment="1">
      <alignment horizontal="center" vertical="center"/>
    </xf>
    <xf numFmtId="0" fontId="44" fillId="5" borderId="8" xfId="3" applyFont="1" applyFill="1" applyBorder="1" applyAlignment="1">
      <alignment horizontal="center" vertical="center"/>
    </xf>
    <xf numFmtId="0" fontId="44" fillId="5" borderId="15" xfId="3" applyFont="1" applyFill="1" applyBorder="1" applyAlignment="1">
      <alignment horizontal="center" vertical="center"/>
    </xf>
    <xf numFmtId="0" fontId="21" fillId="5" borderId="8" xfId="3" applyFont="1" applyFill="1" applyBorder="1" applyAlignment="1">
      <alignment horizontal="center" vertical="center"/>
    </xf>
    <xf numFmtId="0" fontId="21" fillId="5" borderId="15" xfId="3" applyFont="1" applyFill="1" applyBorder="1" applyAlignment="1">
      <alignment horizontal="center" vertical="center"/>
    </xf>
    <xf numFmtId="165" fontId="38" fillId="5" borderId="8" xfId="5" applyNumberFormat="1" applyFont="1" applyFill="1" applyBorder="1" applyAlignment="1">
      <alignment horizontal="center" vertical="center"/>
    </xf>
    <xf numFmtId="165" fontId="38" fillId="5" borderId="15" xfId="5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37" fillId="11" borderId="5" xfId="0" applyFont="1" applyFill="1" applyBorder="1" applyAlignment="1">
      <alignment horizontal="center" vertical="center" wrapText="1"/>
    </xf>
    <xf numFmtId="0" fontId="37" fillId="11" borderId="6" xfId="0" applyFont="1" applyFill="1" applyBorder="1" applyAlignment="1">
      <alignment horizontal="center" vertical="center" wrapText="1"/>
    </xf>
    <xf numFmtId="0" fontId="37" fillId="11" borderId="7" xfId="0" applyFont="1" applyFill="1" applyBorder="1" applyAlignment="1">
      <alignment horizontal="center" vertical="center" wrapText="1"/>
    </xf>
    <xf numFmtId="165" fontId="37" fillId="11" borderId="14" xfId="1" applyNumberFormat="1" applyFont="1" applyFill="1" applyBorder="1" applyAlignment="1">
      <alignment horizontal="center" vertical="center"/>
    </xf>
    <xf numFmtId="165" fontId="37" fillId="11" borderId="6" xfId="1" applyNumberFormat="1" applyFont="1" applyFill="1" applyBorder="1" applyAlignment="1">
      <alignment horizontal="center" vertical="center"/>
    </xf>
    <xf numFmtId="165" fontId="37" fillId="11" borderId="7" xfId="1" applyNumberFormat="1" applyFont="1" applyFill="1" applyBorder="1" applyAlignment="1">
      <alignment horizontal="center" vertical="center"/>
    </xf>
    <xf numFmtId="165" fontId="80" fillId="0" borderId="27" xfId="1" applyNumberFormat="1" applyFont="1" applyBorder="1" applyAlignment="1">
      <alignment horizontal="center"/>
    </xf>
    <xf numFmtId="165" fontId="0" fillId="0" borderId="28" xfId="1" applyNumberFormat="1" applyFont="1" applyBorder="1" applyAlignment="1">
      <alignment horizontal="center"/>
    </xf>
    <xf numFmtId="165" fontId="0" fillId="0" borderId="29" xfId="1" applyNumberFormat="1" applyFont="1" applyBorder="1" applyAlignment="1">
      <alignment horizontal="center"/>
    </xf>
  </cellXfs>
  <cellStyles count="36">
    <cellStyle name="Comma" xfId="1" builtinId="3"/>
    <cellStyle name="Comma 2" xfId="4"/>
    <cellStyle name="Comma 2 2" xfId="5"/>
    <cellStyle name="Comma 2 2 2" xfId="8"/>
    <cellStyle name="Comma 2 3" xfId="9"/>
    <cellStyle name="Comma 2 4" xfId="10"/>
    <cellStyle name="Comma 2 5" xfId="11"/>
    <cellStyle name="Comma 3" xfId="12"/>
    <cellStyle name="Comma 3 2" xfId="13"/>
    <cellStyle name="Comma 3 3" xfId="14"/>
    <cellStyle name="Comma 4" xfId="15"/>
    <cellStyle name="Comma 5" xfId="7"/>
    <cellStyle name="Comma 6" xfId="30"/>
    <cellStyle name="Comma 7" xfId="34"/>
    <cellStyle name="Input" xfId="32" builtinId="20"/>
    <cellStyle name="Normal" xfId="0" builtinId="0"/>
    <cellStyle name="Normal 14 3 2 2" xfId="3"/>
    <cellStyle name="Normal 2" xfId="6"/>
    <cellStyle name="Normal 2 2" xfId="16"/>
    <cellStyle name="Normal 2 2 2" xfId="17"/>
    <cellStyle name="Normal 2 3" xfId="18"/>
    <cellStyle name="Normal 3" xfId="19"/>
    <cellStyle name="Normal 3 2" xfId="20"/>
    <cellStyle name="Normal 3 3" xfId="35"/>
    <cellStyle name="Normal 4" xfId="21"/>
    <cellStyle name="Normal 5" xfId="22"/>
    <cellStyle name="Normal 6" xfId="31"/>
    <cellStyle name="Normal 7" xfId="33"/>
    <cellStyle name="Percent 2" xfId="23"/>
    <cellStyle name="Percent 2 2" xfId="24"/>
    <cellStyle name="Percent 3" xfId="25"/>
    <cellStyle name="Percent 3 2" xfId="26"/>
    <cellStyle name="Percent 4" xfId="27"/>
    <cellStyle name="Percent 5" xfId="28"/>
    <cellStyle name="Percent 6" xfId="29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.THANH\OneDrive\Monthly%20Report\B&#225;o%20c&#225;o%20t&#236;nh%20h&#236;nh%20kinh%20doanh%20Th&#225;ng%2010.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 2017."/>
      <sheetName val="Total Rev"/>
      <sheetName val="Target 2017 "/>
      <sheetName val="TC &amp; AC"/>
      <sheetName val="Comp.sale Target T10"/>
      <sheetName val="Comp.sale ALL STORE"/>
      <sheetName val="Comp.sale 2017 vs 2016 "/>
      <sheetName val="% Waste"/>
      <sheetName val="Production mix"/>
      <sheetName val="CỘNG HÒA_T10.2017"/>
      <sheetName val="CỘNG HÒA Comp.sale"/>
      <sheetName val="AEON TÂN PHÚ T10.2017"/>
      <sheetName val="AEON TP Comp.sale"/>
      <sheetName val="VIVOCITY_T10.2017"/>
      <sheetName val="VIVO Comp.sale"/>
      <sheetName val="AELB T10.2017 "/>
      <sheetName val="AELB Comp.sale"/>
      <sheetName val="CANTAVIL_T10.2017"/>
      <sheetName val="CANTAVIL Comp.sale"/>
      <sheetName val="VC BIÊN HÒA_T10.2017"/>
      <sheetName val="VCBH Comp.sale"/>
      <sheetName val="AEBT_T09.2017"/>
      <sheetName val="AEBT Comp.sale"/>
      <sheetName val="SGC_T10.2017."/>
      <sheetName val="SGC Comp.sale"/>
      <sheetName val="PXL_T10.2017"/>
      <sheetName val="PXL Comp.sale"/>
      <sheetName val="LOTTE VUNG TÀU_T10.2017"/>
      <sheetName val="LOTTE VT Comp.sale"/>
      <sheetName val="NTP_T10.2017"/>
      <sheetName val="NTP Comp.sale"/>
      <sheetName val="VINCOM T10.2017"/>
      <sheetName val="VINCOM Comp.sale"/>
      <sheetName val="VINCOM QUANGTRUNG T10.2017"/>
      <sheetName val="VINCOM QT Comp.sale "/>
      <sheetName val="TQD T09.2017 "/>
      <sheetName val="TQD Comp .sale "/>
      <sheetName val="NDC T10.2017"/>
      <sheetName val="NDC Comp.sale"/>
      <sheetName val="CRE T10.2017 "/>
      <sheetName val="CRE Comp.sale "/>
      <sheetName val="VRC_T08.2017"/>
      <sheetName val="VRC_Comp.sale"/>
      <sheetName val="AEBT_T10.2017"/>
      <sheetName val="TQD T10.2017 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M6"/>
  <sheetViews>
    <sheetView workbookViewId="0">
      <selection activeCell="D13" sqref="D13"/>
    </sheetView>
  </sheetViews>
  <sheetFormatPr defaultRowHeight="14.25" x14ac:dyDescent="0.2"/>
  <cols>
    <col min="1" max="1" width="5.7109375" customWidth="1"/>
    <col min="2" max="2" width="15.140625" customWidth="1"/>
    <col min="3" max="3" width="10.5703125" style="314" customWidth="1"/>
    <col min="4" max="4" width="17.7109375" style="91" bestFit="1" customWidth="1"/>
    <col min="5" max="13" width="12.85546875" customWidth="1"/>
  </cols>
  <sheetData>
    <row r="2" spans="2:13" x14ac:dyDescent="0.2">
      <c r="E2" s="315" t="s">
        <v>254</v>
      </c>
      <c r="F2" s="315"/>
      <c r="G2" s="315"/>
      <c r="H2" s="315"/>
      <c r="I2" s="315"/>
      <c r="J2" s="315"/>
      <c r="K2" s="315"/>
      <c r="L2" s="315"/>
      <c r="M2" s="315"/>
    </row>
    <row r="3" spans="2:13" ht="54" x14ac:dyDescent="0.2">
      <c r="B3" s="312" t="s">
        <v>252</v>
      </c>
      <c r="C3" s="309" t="s">
        <v>239</v>
      </c>
      <c r="D3" s="313" t="s">
        <v>240</v>
      </c>
      <c r="E3" s="310" t="s">
        <v>241</v>
      </c>
      <c r="F3" s="310" t="s">
        <v>242</v>
      </c>
      <c r="G3" s="310" t="s">
        <v>243</v>
      </c>
      <c r="H3" s="310" t="s">
        <v>244</v>
      </c>
      <c r="I3" s="310" t="s">
        <v>245</v>
      </c>
      <c r="J3" s="310" t="s">
        <v>246</v>
      </c>
      <c r="K3" s="310" t="s">
        <v>247</v>
      </c>
      <c r="L3" s="311" t="s">
        <v>248</v>
      </c>
      <c r="M3" s="311" t="s">
        <v>253</v>
      </c>
    </row>
    <row r="4" spans="2:13" ht="21.75" customHeight="1" x14ac:dyDescent="0.2">
      <c r="B4" s="329"/>
      <c r="C4" s="307" t="s">
        <v>249</v>
      </c>
      <c r="D4" s="306"/>
      <c r="E4" s="304"/>
      <c r="F4" s="304"/>
      <c r="G4" s="304"/>
      <c r="H4" s="304"/>
      <c r="I4" s="304"/>
      <c r="J4" s="304"/>
      <c r="K4" s="304"/>
      <c r="L4" s="304"/>
      <c r="M4" s="304"/>
    </row>
    <row r="5" spans="2:13" ht="21.75" customHeight="1" x14ac:dyDescent="0.2">
      <c r="B5" s="329"/>
      <c r="C5" s="307" t="s">
        <v>250</v>
      </c>
      <c r="D5" s="306"/>
      <c r="E5" s="305"/>
      <c r="F5" s="305"/>
      <c r="G5" s="305"/>
      <c r="H5" s="305"/>
      <c r="I5" s="305"/>
      <c r="J5" s="305"/>
      <c r="K5" s="305"/>
      <c r="L5" s="305"/>
      <c r="M5" s="305"/>
    </row>
    <row r="6" spans="2:13" ht="21.75" customHeight="1" x14ac:dyDescent="0.2">
      <c r="B6" s="329"/>
      <c r="C6" s="308" t="s">
        <v>251</v>
      </c>
      <c r="D6" s="306"/>
      <c r="E6" s="305"/>
      <c r="F6" s="305"/>
      <c r="G6" s="305"/>
      <c r="H6" s="305"/>
      <c r="I6" s="305"/>
      <c r="J6" s="305"/>
      <c r="K6" s="305"/>
      <c r="L6" s="305"/>
      <c r="M6" s="305"/>
    </row>
  </sheetData>
  <mergeCells count="1">
    <mergeCell ref="B4:B6"/>
  </mergeCells>
  <pageMargins left="0.7" right="0.7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U125"/>
  <sheetViews>
    <sheetView workbookViewId="0">
      <pane xSplit="7" ySplit="12" topLeftCell="N13" activePane="bottomRight" state="frozen"/>
      <selection pane="topRight" activeCell="H1" sqref="H1"/>
      <selection pane="bottomLeft" activeCell="A13" sqref="A13"/>
      <selection pane="bottomRight" activeCell="R120" sqref="R120"/>
    </sheetView>
  </sheetViews>
  <sheetFormatPr defaultRowHeight="12.75" x14ac:dyDescent="0.2"/>
  <cols>
    <col min="1" max="1" width="4.7109375" style="21" customWidth="1"/>
    <col min="2" max="2" width="27.7109375" customWidth="1"/>
    <col min="4" max="4" width="19.140625" style="91" customWidth="1"/>
    <col min="5" max="5" width="11.5703125" style="101" customWidth="1"/>
    <col min="6" max="6" width="9.85546875" style="21" customWidth="1"/>
    <col min="7" max="9" width="9.140625" style="21"/>
    <col min="10" max="10" width="18.7109375" style="91" customWidth="1"/>
    <col min="11" max="11" width="11.5703125" style="101" customWidth="1"/>
    <col min="12" max="12" width="9.85546875" style="21" customWidth="1"/>
    <col min="13" max="15" width="9.140625" style="21"/>
    <col min="16" max="16" width="17.140625" style="91" customWidth="1"/>
    <col min="17" max="17" width="10.42578125" style="101" customWidth="1"/>
    <col min="18" max="18" width="9.85546875" style="21" customWidth="1"/>
    <col min="19" max="21" width="9.140625" style="21"/>
  </cols>
  <sheetData>
    <row r="1" spans="1:21" ht="18.75" thickBot="1" x14ac:dyDescent="0.25">
      <c r="A1" s="55" t="s">
        <v>228</v>
      </c>
      <c r="B1" s="1"/>
      <c r="C1" s="2"/>
      <c r="D1" s="84"/>
      <c r="E1" s="98"/>
      <c r="F1" s="12"/>
      <c r="G1" s="12"/>
      <c r="H1" s="12"/>
      <c r="I1" s="12"/>
      <c r="J1" s="84"/>
      <c r="K1" s="98"/>
      <c r="L1" s="12"/>
      <c r="M1" s="12"/>
      <c r="N1" s="12"/>
      <c r="O1" s="12"/>
      <c r="P1" s="84"/>
      <c r="Q1" s="98"/>
      <c r="R1" s="12"/>
      <c r="S1" s="12"/>
      <c r="T1" s="12"/>
      <c r="U1" s="12"/>
    </row>
    <row r="2" spans="1:21" ht="15" x14ac:dyDescent="0.2">
      <c r="A2" s="56" t="s">
        <v>257</v>
      </c>
      <c r="B2" s="1"/>
      <c r="C2" s="4"/>
      <c r="D2" s="330" t="s">
        <v>204</v>
      </c>
      <c r="E2" s="331"/>
      <c r="F2" s="331"/>
      <c r="G2" s="331"/>
      <c r="H2" s="331"/>
      <c r="I2" s="332"/>
      <c r="J2" s="154"/>
      <c r="K2" s="155"/>
      <c r="L2" s="156" t="s">
        <v>202</v>
      </c>
      <c r="M2" s="156"/>
      <c r="N2" s="156"/>
      <c r="O2" s="157"/>
      <c r="P2" s="154"/>
      <c r="Q2" s="155"/>
      <c r="R2" s="156" t="s">
        <v>203</v>
      </c>
      <c r="S2" s="156"/>
      <c r="T2" s="156"/>
      <c r="U2" s="157"/>
    </row>
    <row r="3" spans="1:21" ht="15.75" x14ac:dyDescent="0.2">
      <c r="A3" s="13"/>
      <c r="B3" s="3"/>
      <c r="C3" s="5"/>
      <c r="D3" s="254">
        <f>D6+D50+D63+D80+D88+D93</f>
        <v>23078000</v>
      </c>
      <c r="E3" s="255"/>
      <c r="F3" s="252"/>
      <c r="G3" s="252"/>
      <c r="H3" s="252"/>
      <c r="I3" s="253"/>
      <c r="J3" s="254">
        <f>J6+J50+J63+J80+J88+J93</f>
        <v>26010000</v>
      </c>
      <c r="K3" s="255"/>
      <c r="L3" s="252"/>
      <c r="M3" s="252"/>
      <c r="N3" s="252"/>
      <c r="O3" s="253"/>
      <c r="P3" s="254">
        <f>P6+P50+P63+P80+P88+P93</f>
        <v>26992000</v>
      </c>
      <c r="Q3" s="255"/>
      <c r="R3" s="252"/>
      <c r="S3" s="252"/>
      <c r="T3" s="252"/>
      <c r="U3" s="253"/>
    </row>
    <row r="4" spans="1:21" ht="25.5" x14ac:dyDescent="0.2">
      <c r="A4" s="245" t="s">
        <v>177</v>
      </c>
      <c r="B4" s="245" t="s">
        <v>0</v>
      </c>
      <c r="C4" s="246" t="s">
        <v>1</v>
      </c>
      <c r="D4" s="300" t="s">
        <v>178</v>
      </c>
      <c r="E4" s="301" t="s">
        <v>179</v>
      </c>
      <c r="F4" s="247" t="s">
        <v>143</v>
      </c>
      <c r="G4" s="247" t="s">
        <v>144</v>
      </c>
      <c r="H4" s="247" t="s">
        <v>145</v>
      </c>
      <c r="I4" s="247" t="s">
        <v>146</v>
      </c>
      <c r="J4" s="248" t="s">
        <v>178</v>
      </c>
      <c r="K4" s="249" t="s">
        <v>179</v>
      </c>
      <c r="L4" s="247" t="s">
        <v>143</v>
      </c>
      <c r="M4" s="247" t="s">
        <v>144</v>
      </c>
      <c r="N4" s="247" t="s">
        <v>145</v>
      </c>
      <c r="O4" s="247" t="s">
        <v>146</v>
      </c>
      <c r="P4" s="250" t="s">
        <v>178</v>
      </c>
      <c r="Q4" s="251" t="s">
        <v>179</v>
      </c>
      <c r="R4" s="247" t="s">
        <v>143</v>
      </c>
      <c r="S4" s="247" t="s">
        <v>144</v>
      </c>
      <c r="T4" s="247" t="s">
        <v>145</v>
      </c>
      <c r="U4" s="247" t="s">
        <v>146</v>
      </c>
    </row>
    <row r="5" spans="1:21" s="69" customFormat="1" x14ac:dyDescent="0.2">
      <c r="A5" s="239"/>
      <c r="B5" s="240" t="s">
        <v>2</v>
      </c>
      <c r="C5" s="241"/>
      <c r="D5" s="242"/>
      <c r="E5" s="243"/>
      <c r="F5" s="244">
        <f>F6+G6+H6+I6-H7-H16-H18-H28</f>
        <v>548</v>
      </c>
      <c r="G5" s="244"/>
      <c r="H5" s="244"/>
      <c r="I5" s="244"/>
      <c r="J5" s="242"/>
      <c r="K5" s="243"/>
      <c r="L5" s="244">
        <f>L6+M6+N6+O6-N7-N16-N18-N28</f>
        <v>640</v>
      </c>
      <c r="M5" s="244"/>
      <c r="N5" s="244"/>
      <c r="O5" s="244"/>
      <c r="P5" s="242"/>
      <c r="Q5" s="243"/>
      <c r="R5" s="244">
        <f>R6+S6+T6+U6-T7-T16-T18-T28</f>
        <v>736</v>
      </c>
      <c r="S5" s="244"/>
      <c r="T5" s="244"/>
      <c r="U5" s="244"/>
    </row>
    <row r="6" spans="1:21" ht="14.25" x14ac:dyDescent="0.2">
      <c r="A6" s="54"/>
      <c r="B6" s="14" t="s">
        <v>3</v>
      </c>
      <c r="C6" s="16"/>
      <c r="D6" s="85">
        <f t="shared" ref="D6:U6" si="0">SUM(D7:D49)</f>
        <v>12718000</v>
      </c>
      <c r="E6" s="85">
        <f t="shared" si="0"/>
        <v>548</v>
      </c>
      <c r="F6" s="17">
        <f t="shared" si="0"/>
        <v>310</v>
      </c>
      <c r="G6" s="17">
        <f t="shared" si="0"/>
        <v>238</v>
      </c>
      <c r="H6" s="17">
        <f t="shared" si="0"/>
        <v>0</v>
      </c>
      <c r="I6" s="17">
        <f t="shared" si="0"/>
        <v>0</v>
      </c>
      <c r="J6" s="85">
        <f t="shared" si="0"/>
        <v>15170000</v>
      </c>
      <c r="K6" s="85">
        <f t="shared" si="0"/>
        <v>640</v>
      </c>
      <c r="L6" s="17">
        <f t="shared" si="0"/>
        <v>310</v>
      </c>
      <c r="M6" s="17">
        <f t="shared" si="0"/>
        <v>330</v>
      </c>
      <c r="N6" s="17">
        <f t="shared" si="0"/>
        <v>0</v>
      </c>
      <c r="O6" s="17">
        <f t="shared" si="0"/>
        <v>0</v>
      </c>
      <c r="P6" s="85">
        <f t="shared" si="0"/>
        <v>16822000</v>
      </c>
      <c r="Q6" s="85">
        <f t="shared" si="0"/>
        <v>736</v>
      </c>
      <c r="R6" s="17">
        <f t="shared" si="0"/>
        <v>344</v>
      </c>
      <c r="S6" s="17">
        <f t="shared" si="0"/>
        <v>392</v>
      </c>
      <c r="T6" s="17">
        <f t="shared" si="0"/>
        <v>0</v>
      </c>
      <c r="U6" s="17">
        <f t="shared" si="0"/>
        <v>0</v>
      </c>
    </row>
    <row r="7" spans="1:21" x14ac:dyDescent="0.2">
      <c r="A7" s="15">
        <v>1</v>
      </c>
      <c r="B7" s="7" t="s">
        <v>4</v>
      </c>
      <c r="C7" s="18">
        <v>38000</v>
      </c>
      <c r="D7" s="86">
        <f t="shared" ref="D7:D49" si="1">E7*C7</f>
        <v>228000</v>
      </c>
      <c r="E7" s="99">
        <f t="shared" ref="E7:E49" si="2">SUM(F7:I7)</f>
        <v>6</v>
      </c>
      <c r="F7" s="256"/>
      <c r="G7" s="256">
        <v>6</v>
      </c>
      <c r="H7" s="256"/>
      <c r="I7" s="256"/>
      <c r="J7" s="92">
        <f t="shared" ref="J7:J49" si="3">K7*C7</f>
        <v>456000</v>
      </c>
      <c r="K7" s="102">
        <f t="shared" ref="K7:K49" si="4">SUM(L7:O7)</f>
        <v>12</v>
      </c>
      <c r="L7" s="256"/>
      <c r="M7" s="256">
        <v>12</v>
      </c>
      <c r="N7" s="256"/>
      <c r="O7" s="256"/>
      <c r="P7" s="93">
        <f t="shared" ref="P7:P49" si="5">Q7*C7</f>
        <v>304000</v>
      </c>
      <c r="Q7" s="103">
        <f t="shared" ref="Q7:Q49" si="6">SUM(R7:U7)</f>
        <v>8</v>
      </c>
      <c r="R7" s="256"/>
      <c r="S7" s="256">
        <v>8</v>
      </c>
      <c r="T7" s="256"/>
      <c r="U7" s="256"/>
    </row>
    <row r="8" spans="1:21" x14ac:dyDescent="0.2">
      <c r="A8" s="15">
        <v>2</v>
      </c>
      <c r="B8" s="7" t="s">
        <v>5</v>
      </c>
      <c r="C8" s="18">
        <v>25000</v>
      </c>
      <c r="D8" s="86">
        <f t="shared" si="1"/>
        <v>550000</v>
      </c>
      <c r="E8" s="99">
        <f t="shared" si="2"/>
        <v>22</v>
      </c>
      <c r="F8" s="256">
        <v>12</v>
      </c>
      <c r="G8" s="256">
        <v>10</v>
      </c>
      <c r="H8" s="256"/>
      <c r="I8" s="256"/>
      <c r="J8" s="92">
        <f t="shared" si="3"/>
        <v>600000</v>
      </c>
      <c r="K8" s="102">
        <f t="shared" si="4"/>
        <v>24</v>
      </c>
      <c r="L8" s="256">
        <v>12</v>
      </c>
      <c r="M8" s="256">
        <v>12</v>
      </c>
      <c r="N8" s="256"/>
      <c r="O8" s="256"/>
      <c r="P8" s="93">
        <f t="shared" si="5"/>
        <v>600000</v>
      </c>
      <c r="Q8" s="103">
        <f t="shared" si="6"/>
        <v>24</v>
      </c>
      <c r="R8" s="256">
        <v>12</v>
      </c>
      <c r="S8" s="256">
        <v>12</v>
      </c>
      <c r="T8" s="256"/>
      <c r="U8" s="256"/>
    </row>
    <row r="9" spans="1:21" x14ac:dyDescent="0.2">
      <c r="A9" s="15">
        <v>3</v>
      </c>
      <c r="B9" s="7" t="s">
        <v>6</v>
      </c>
      <c r="C9" s="18">
        <v>18000</v>
      </c>
      <c r="D9" s="86">
        <f t="shared" si="1"/>
        <v>396000</v>
      </c>
      <c r="E9" s="99">
        <f t="shared" si="2"/>
        <v>22</v>
      </c>
      <c r="F9" s="256">
        <v>12</v>
      </c>
      <c r="G9" s="256">
        <v>10</v>
      </c>
      <c r="H9" s="256"/>
      <c r="I9" s="256"/>
      <c r="J9" s="92">
        <f t="shared" si="3"/>
        <v>432000</v>
      </c>
      <c r="K9" s="102">
        <f t="shared" si="4"/>
        <v>24</v>
      </c>
      <c r="L9" s="256">
        <v>12</v>
      </c>
      <c r="M9" s="256">
        <v>12</v>
      </c>
      <c r="N9" s="256"/>
      <c r="O9" s="256"/>
      <c r="P9" s="93">
        <f t="shared" si="5"/>
        <v>576000</v>
      </c>
      <c r="Q9" s="103">
        <f t="shared" si="6"/>
        <v>32</v>
      </c>
      <c r="R9" s="256">
        <v>12</v>
      </c>
      <c r="S9" s="256">
        <v>20</v>
      </c>
      <c r="T9" s="256"/>
      <c r="U9" s="256"/>
    </row>
    <row r="10" spans="1:21" x14ac:dyDescent="0.2">
      <c r="A10" s="15">
        <v>4</v>
      </c>
      <c r="B10" s="7" t="s">
        <v>7</v>
      </c>
      <c r="C10" s="18">
        <v>17000</v>
      </c>
      <c r="D10" s="86">
        <f t="shared" si="1"/>
        <v>170000</v>
      </c>
      <c r="E10" s="99">
        <f t="shared" si="2"/>
        <v>10</v>
      </c>
      <c r="F10" s="256">
        <v>10</v>
      </c>
      <c r="G10" s="256"/>
      <c r="H10" s="256"/>
      <c r="I10" s="256"/>
      <c r="J10" s="92">
        <f t="shared" si="3"/>
        <v>170000</v>
      </c>
      <c r="K10" s="102">
        <f t="shared" si="4"/>
        <v>10</v>
      </c>
      <c r="L10" s="256">
        <v>10</v>
      </c>
      <c r="M10" s="256"/>
      <c r="N10" s="256"/>
      <c r="O10" s="256"/>
      <c r="P10" s="93">
        <f t="shared" si="5"/>
        <v>272000</v>
      </c>
      <c r="Q10" s="103">
        <f t="shared" si="6"/>
        <v>16</v>
      </c>
      <c r="R10" s="256">
        <v>8</v>
      </c>
      <c r="S10" s="256">
        <v>8</v>
      </c>
      <c r="T10" s="256"/>
      <c r="U10" s="256"/>
    </row>
    <row r="11" spans="1:21" x14ac:dyDescent="0.2">
      <c r="A11" s="15">
        <v>5</v>
      </c>
      <c r="B11" s="7" t="s">
        <v>8</v>
      </c>
      <c r="C11" s="18">
        <v>19000</v>
      </c>
      <c r="D11" s="86">
        <f t="shared" si="1"/>
        <v>228000</v>
      </c>
      <c r="E11" s="99">
        <f t="shared" si="2"/>
        <v>12</v>
      </c>
      <c r="F11" s="256">
        <v>12</v>
      </c>
      <c r="G11" s="256"/>
      <c r="H11" s="256"/>
      <c r="I11" s="256"/>
      <c r="J11" s="92">
        <f t="shared" si="3"/>
        <v>228000</v>
      </c>
      <c r="K11" s="102">
        <f t="shared" si="4"/>
        <v>12</v>
      </c>
      <c r="L11" s="256">
        <v>12</v>
      </c>
      <c r="M11" s="256"/>
      <c r="N11" s="256"/>
      <c r="O11" s="256"/>
      <c r="P11" s="93">
        <f t="shared" si="5"/>
        <v>456000</v>
      </c>
      <c r="Q11" s="103">
        <f t="shared" si="6"/>
        <v>24</v>
      </c>
      <c r="R11" s="256">
        <v>12</v>
      </c>
      <c r="S11" s="256">
        <v>12</v>
      </c>
      <c r="T11" s="256"/>
      <c r="U11" s="256"/>
    </row>
    <row r="12" spans="1:21" x14ac:dyDescent="0.2">
      <c r="A12" s="15">
        <v>6</v>
      </c>
      <c r="B12" s="7" t="s">
        <v>9</v>
      </c>
      <c r="C12" s="18">
        <v>24000</v>
      </c>
      <c r="D12" s="86">
        <f t="shared" si="1"/>
        <v>288000</v>
      </c>
      <c r="E12" s="99">
        <f t="shared" si="2"/>
        <v>12</v>
      </c>
      <c r="F12" s="256">
        <v>12</v>
      </c>
      <c r="G12" s="256"/>
      <c r="H12" s="256"/>
      <c r="I12" s="256"/>
      <c r="J12" s="92">
        <f t="shared" si="3"/>
        <v>288000</v>
      </c>
      <c r="K12" s="102">
        <f t="shared" si="4"/>
        <v>12</v>
      </c>
      <c r="L12" s="256">
        <v>12</v>
      </c>
      <c r="M12" s="256"/>
      <c r="N12" s="256"/>
      <c r="O12" s="256"/>
      <c r="P12" s="93">
        <f t="shared" si="5"/>
        <v>288000</v>
      </c>
      <c r="Q12" s="103">
        <f t="shared" si="6"/>
        <v>12</v>
      </c>
      <c r="R12" s="256">
        <v>12</v>
      </c>
      <c r="S12" s="256"/>
      <c r="T12" s="256"/>
      <c r="U12" s="256"/>
    </row>
    <row r="13" spans="1:21" x14ac:dyDescent="0.2">
      <c r="A13" s="15">
        <v>7</v>
      </c>
      <c r="B13" s="7" t="s">
        <v>10</v>
      </c>
      <c r="C13" s="18">
        <v>24000</v>
      </c>
      <c r="D13" s="86">
        <f t="shared" si="1"/>
        <v>288000</v>
      </c>
      <c r="E13" s="99">
        <f t="shared" si="2"/>
        <v>12</v>
      </c>
      <c r="F13" s="256">
        <v>12</v>
      </c>
      <c r="G13" s="256"/>
      <c r="H13" s="256"/>
      <c r="I13" s="256"/>
      <c r="J13" s="92">
        <f t="shared" si="3"/>
        <v>288000</v>
      </c>
      <c r="K13" s="102">
        <f t="shared" si="4"/>
        <v>12</v>
      </c>
      <c r="L13" s="256">
        <v>12</v>
      </c>
      <c r="M13" s="256"/>
      <c r="N13" s="256"/>
      <c r="O13" s="256"/>
      <c r="P13" s="93">
        <f t="shared" si="5"/>
        <v>576000</v>
      </c>
      <c r="Q13" s="103">
        <f t="shared" si="6"/>
        <v>24</v>
      </c>
      <c r="R13" s="256">
        <v>12</v>
      </c>
      <c r="S13" s="256">
        <v>12</v>
      </c>
      <c r="T13" s="256"/>
      <c r="U13" s="256"/>
    </row>
    <row r="14" spans="1:21" x14ac:dyDescent="0.2">
      <c r="A14" s="15">
        <v>8</v>
      </c>
      <c r="B14" s="7" t="s">
        <v>11</v>
      </c>
      <c r="C14" s="18">
        <v>25000</v>
      </c>
      <c r="D14" s="86">
        <f t="shared" si="1"/>
        <v>550000</v>
      </c>
      <c r="E14" s="99">
        <f t="shared" si="2"/>
        <v>22</v>
      </c>
      <c r="F14" s="256">
        <v>12</v>
      </c>
      <c r="G14" s="256">
        <v>10</v>
      </c>
      <c r="H14" s="256"/>
      <c r="I14" s="256"/>
      <c r="J14" s="92">
        <f t="shared" si="3"/>
        <v>600000</v>
      </c>
      <c r="K14" s="102">
        <f t="shared" si="4"/>
        <v>24</v>
      </c>
      <c r="L14" s="256">
        <v>12</v>
      </c>
      <c r="M14" s="256">
        <v>12</v>
      </c>
      <c r="N14" s="256"/>
      <c r="O14" s="256"/>
      <c r="P14" s="93">
        <f t="shared" si="5"/>
        <v>800000</v>
      </c>
      <c r="Q14" s="103">
        <f t="shared" si="6"/>
        <v>32</v>
      </c>
      <c r="R14" s="256">
        <v>12</v>
      </c>
      <c r="S14" s="256">
        <v>20</v>
      </c>
      <c r="T14" s="256"/>
      <c r="U14" s="256"/>
    </row>
    <row r="15" spans="1:21" x14ac:dyDescent="0.2">
      <c r="A15" s="15">
        <v>9</v>
      </c>
      <c r="B15" s="7" t="s">
        <v>12</v>
      </c>
      <c r="C15" s="18">
        <v>22000</v>
      </c>
      <c r="D15" s="86">
        <f t="shared" si="1"/>
        <v>264000</v>
      </c>
      <c r="E15" s="99">
        <f t="shared" si="2"/>
        <v>12</v>
      </c>
      <c r="F15" s="256">
        <v>12</v>
      </c>
      <c r="G15" s="256"/>
      <c r="H15" s="256"/>
      <c r="I15" s="256"/>
      <c r="J15" s="92">
        <f t="shared" si="3"/>
        <v>264000</v>
      </c>
      <c r="K15" s="102">
        <f t="shared" si="4"/>
        <v>12</v>
      </c>
      <c r="L15" s="256">
        <v>12</v>
      </c>
      <c r="M15" s="256"/>
      <c r="N15" s="256"/>
      <c r="O15" s="256"/>
      <c r="P15" s="93">
        <f t="shared" si="5"/>
        <v>528000</v>
      </c>
      <c r="Q15" s="103">
        <f t="shared" si="6"/>
        <v>24</v>
      </c>
      <c r="R15" s="256">
        <v>12</v>
      </c>
      <c r="S15" s="256">
        <v>12</v>
      </c>
      <c r="T15" s="256"/>
      <c r="U15" s="256"/>
    </row>
    <row r="16" spans="1:21" x14ac:dyDescent="0.2">
      <c r="A16" s="15">
        <v>10</v>
      </c>
      <c r="B16" s="7" t="s">
        <v>13</v>
      </c>
      <c r="C16" s="18">
        <v>21000</v>
      </c>
      <c r="D16" s="86">
        <f t="shared" si="1"/>
        <v>504000</v>
      </c>
      <c r="E16" s="99">
        <f t="shared" si="2"/>
        <v>24</v>
      </c>
      <c r="F16" s="256"/>
      <c r="G16" s="256">
        <v>24</v>
      </c>
      <c r="H16" s="256"/>
      <c r="I16" s="256"/>
      <c r="J16" s="92">
        <f t="shared" si="3"/>
        <v>756000</v>
      </c>
      <c r="K16" s="102">
        <f t="shared" si="4"/>
        <v>36</v>
      </c>
      <c r="L16" s="256"/>
      <c r="M16" s="256">
        <v>36</v>
      </c>
      <c r="N16" s="256"/>
      <c r="O16" s="256"/>
      <c r="P16" s="93">
        <f t="shared" si="5"/>
        <v>504000</v>
      </c>
      <c r="Q16" s="103">
        <f t="shared" si="6"/>
        <v>24</v>
      </c>
      <c r="R16" s="256"/>
      <c r="S16" s="256">
        <v>24</v>
      </c>
      <c r="T16" s="256"/>
      <c r="U16" s="256"/>
    </row>
    <row r="17" spans="1:21" x14ac:dyDescent="0.2">
      <c r="A17" s="15">
        <v>11</v>
      </c>
      <c r="B17" s="7" t="s">
        <v>14</v>
      </c>
      <c r="C17" s="18">
        <v>20000</v>
      </c>
      <c r="D17" s="86">
        <f t="shared" si="1"/>
        <v>440000</v>
      </c>
      <c r="E17" s="99">
        <f t="shared" si="2"/>
        <v>22</v>
      </c>
      <c r="F17" s="256">
        <v>12</v>
      </c>
      <c r="G17" s="256">
        <v>10</v>
      </c>
      <c r="H17" s="256"/>
      <c r="I17" s="256"/>
      <c r="J17" s="92">
        <f t="shared" si="3"/>
        <v>480000</v>
      </c>
      <c r="K17" s="102">
        <f t="shared" si="4"/>
        <v>24</v>
      </c>
      <c r="L17" s="256">
        <v>12</v>
      </c>
      <c r="M17" s="256">
        <v>12</v>
      </c>
      <c r="N17" s="256"/>
      <c r="O17" s="256"/>
      <c r="P17" s="93">
        <f t="shared" si="5"/>
        <v>640000</v>
      </c>
      <c r="Q17" s="103">
        <f t="shared" si="6"/>
        <v>32</v>
      </c>
      <c r="R17" s="256">
        <v>12</v>
      </c>
      <c r="S17" s="256">
        <v>20</v>
      </c>
      <c r="T17" s="256"/>
      <c r="U17" s="256"/>
    </row>
    <row r="18" spans="1:21" x14ac:dyDescent="0.2">
      <c r="A18" s="15">
        <v>12</v>
      </c>
      <c r="B18" s="7" t="s">
        <v>15</v>
      </c>
      <c r="C18" s="18">
        <v>34000</v>
      </c>
      <c r="D18" s="86">
        <f t="shared" si="1"/>
        <v>680000</v>
      </c>
      <c r="E18" s="99">
        <f t="shared" si="2"/>
        <v>20</v>
      </c>
      <c r="F18" s="256"/>
      <c r="G18" s="256">
        <v>20</v>
      </c>
      <c r="H18" s="256"/>
      <c r="I18" s="256"/>
      <c r="J18" s="92">
        <f t="shared" si="3"/>
        <v>1020000</v>
      </c>
      <c r="K18" s="102">
        <f t="shared" si="4"/>
        <v>30</v>
      </c>
      <c r="L18" s="256"/>
      <c r="M18" s="256">
        <v>30</v>
      </c>
      <c r="N18" s="256"/>
      <c r="O18" s="256"/>
      <c r="P18" s="93">
        <f t="shared" si="5"/>
        <v>680000</v>
      </c>
      <c r="Q18" s="103">
        <f t="shared" si="6"/>
        <v>20</v>
      </c>
      <c r="R18" s="256"/>
      <c r="S18" s="256">
        <v>20</v>
      </c>
      <c r="T18" s="256"/>
      <c r="U18" s="256"/>
    </row>
    <row r="19" spans="1:21" x14ac:dyDescent="0.2">
      <c r="A19" s="15">
        <v>13</v>
      </c>
      <c r="B19" s="7" t="s">
        <v>16</v>
      </c>
      <c r="C19" s="18">
        <v>13000</v>
      </c>
      <c r="D19" s="86">
        <f t="shared" si="1"/>
        <v>156000</v>
      </c>
      <c r="E19" s="99">
        <f t="shared" si="2"/>
        <v>12</v>
      </c>
      <c r="F19" s="256">
        <v>12</v>
      </c>
      <c r="G19" s="256"/>
      <c r="H19" s="256"/>
      <c r="I19" s="256"/>
      <c r="J19" s="92">
        <f t="shared" si="3"/>
        <v>156000</v>
      </c>
      <c r="K19" s="102">
        <f t="shared" si="4"/>
        <v>12</v>
      </c>
      <c r="L19" s="256">
        <v>12</v>
      </c>
      <c r="M19" s="256"/>
      <c r="N19" s="256"/>
      <c r="O19" s="256"/>
      <c r="P19" s="93">
        <f t="shared" si="5"/>
        <v>156000</v>
      </c>
      <c r="Q19" s="103">
        <f t="shared" si="6"/>
        <v>12</v>
      </c>
      <c r="R19" s="256">
        <v>12</v>
      </c>
      <c r="S19" s="256"/>
      <c r="T19" s="256"/>
      <c r="U19" s="256"/>
    </row>
    <row r="20" spans="1:21" x14ac:dyDescent="0.2">
      <c r="A20" s="15">
        <v>14</v>
      </c>
      <c r="B20" s="7" t="s">
        <v>17</v>
      </c>
      <c r="C20" s="18">
        <v>13000</v>
      </c>
      <c r="D20" s="86">
        <f t="shared" si="1"/>
        <v>156000</v>
      </c>
      <c r="E20" s="99">
        <f t="shared" si="2"/>
        <v>12</v>
      </c>
      <c r="F20" s="256">
        <v>12</v>
      </c>
      <c r="G20" s="256"/>
      <c r="H20" s="256"/>
      <c r="I20" s="256"/>
      <c r="J20" s="92">
        <f t="shared" si="3"/>
        <v>156000</v>
      </c>
      <c r="K20" s="102">
        <f t="shared" si="4"/>
        <v>12</v>
      </c>
      <c r="L20" s="256">
        <v>12</v>
      </c>
      <c r="M20" s="256"/>
      <c r="N20" s="256"/>
      <c r="O20" s="256"/>
      <c r="P20" s="93">
        <f t="shared" si="5"/>
        <v>156000</v>
      </c>
      <c r="Q20" s="103">
        <f t="shared" si="6"/>
        <v>12</v>
      </c>
      <c r="R20" s="256">
        <v>12</v>
      </c>
      <c r="S20" s="256"/>
      <c r="T20" s="256"/>
      <c r="U20" s="256"/>
    </row>
    <row r="21" spans="1:21" x14ac:dyDescent="0.2">
      <c r="A21" s="15">
        <v>15</v>
      </c>
      <c r="B21" s="7" t="s">
        <v>18</v>
      </c>
      <c r="C21" s="18">
        <v>13000</v>
      </c>
      <c r="D21" s="86">
        <f t="shared" si="1"/>
        <v>156000</v>
      </c>
      <c r="E21" s="99">
        <f t="shared" si="2"/>
        <v>12</v>
      </c>
      <c r="F21" s="256">
        <v>12</v>
      </c>
      <c r="G21" s="256"/>
      <c r="H21" s="256"/>
      <c r="I21" s="256"/>
      <c r="J21" s="92">
        <f t="shared" si="3"/>
        <v>156000</v>
      </c>
      <c r="K21" s="102">
        <f t="shared" si="4"/>
        <v>12</v>
      </c>
      <c r="L21" s="256">
        <v>12</v>
      </c>
      <c r="M21" s="256"/>
      <c r="N21" s="256"/>
      <c r="O21" s="256"/>
      <c r="P21" s="93">
        <f t="shared" si="5"/>
        <v>156000</v>
      </c>
      <c r="Q21" s="103">
        <f t="shared" si="6"/>
        <v>12</v>
      </c>
      <c r="R21" s="256">
        <v>12</v>
      </c>
      <c r="S21" s="256"/>
      <c r="T21" s="256"/>
      <c r="U21" s="256"/>
    </row>
    <row r="22" spans="1:21" x14ac:dyDescent="0.2">
      <c r="A22" s="15">
        <v>16</v>
      </c>
      <c r="B22" s="7" t="s">
        <v>19</v>
      </c>
      <c r="C22" s="18">
        <v>18000</v>
      </c>
      <c r="D22" s="86">
        <f t="shared" si="1"/>
        <v>396000</v>
      </c>
      <c r="E22" s="99">
        <f t="shared" si="2"/>
        <v>22</v>
      </c>
      <c r="F22" s="256">
        <v>12</v>
      </c>
      <c r="G22" s="256">
        <v>10</v>
      </c>
      <c r="H22" s="256"/>
      <c r="I22" s="256"/>
      <c r="J22" s="92">
        <f t="shared" si="3"/>
        <v>432000</v>
      </c>
      <c r="K22" s="102">
        <f t="shared" si="4"/>
        <v>24</v>
      </c>
      <c r="L22" s="256">
        <v>12</v>
      </c>
      <c r="M22" s="256">
        <v>12</v>
      </c>
      <c r="N22" s="256"/>
      <c r="O22" s="256"/>
      <c r="P22" s="93">
        <f t="shared" si="5"/>
        <v>576000</v>
      </c>
      <c r="Q22" s="103">
        <f t="shared" si="6"/>
        <v>32</v>
      </c>
      <c r="R22" s="256">
        <v>12</v>
      </c>
      <c r="S22" s="256">
        <v>20</v>
      </c>
      <c r="T22" s="256"/>
      <c r="U22" s="256"/>
    </row>
    <row r="23" spans="1:21" x14ac:dyDescent="0.2">
      <c r="A23" s="15">
        <v>17</v>
      </c>
      <c r="B23" s="7" t="s">
        <v>20</v>
      </c>
      <c r="C23" s="18">
        <v>28000</v>
      </c>
      <c r="D23" s="86">
        <f t="shared" si="1"/>
        <v>1008000</v>
      </c>
      <c r="E23" s="99">
        <f t="shared" si="2"/>
        <v>36</v>
      </c>
      <c r="F23" s="256">
        <v>12</v>
      </c>
      <c r="G23" s="256">
        <v>24</v>
      </c>
      <c r="H23" s="256"/>
      <c r="I23" s="256"/>
      <c r="J23" s="92">
        <f t="shared" si="3"/>
        <v>1344000</v>
      </c>
      <c r="K23" s="102">
        <f t="shared" si="4"/>
        <v>48</v>
      </c>
      <c r="L23" s="256">
        <v>12</v>
      </c>
      <c r="M23" s="256">
        <v>36</v>
      </c>
      <c r="N23" s="256"/>
      <c r="O23" s="256"/>
      <c r="P23" s="93">
        <f t="shared" si="5"/>
        <v>1344000</v>
      </c>
      <c r="Q23" s="103">
        <f t="shared" si="6"/>
        <v>48</v>
      </c>
      <c r="R23" s="256">
        <v>24</v>
      </c>
      <c r="S23" s="256">
        <v>24</v>
      </c>
      <c r="T23" s="256"/>
      <c r="U23" s="256"/>
    </row>
    <row r="24" spans="1:21" x14ac:dyDescent="0.2">
      <c r="A24" s="15">
        <v>18</v>
      </c>
      <c r="B24" s="7" t="s">
        <v>21</v>
      </c>
      <c r="C24" s="18">
        <v>28000</v>
      </c>
      <c r="D24" s="86">
        <f t="shared" si="1"/>
        <v>1008000</v>
      </c>
      <c r="E24" s="99">
        <f t="shared" si="2"/>
        <v>36</v>
      </c>
      <c r="F24" s="256">
        <v>12</v>
      </c>
      <c r="G24" s="256">
        <v>24</v>
      </c>
      <c r="H24" s="256"/>
      <c r="I24" s="256"/>
      <c r="J24" s="92">
        <f t="shared" si="3"/>
        <v>1344000</v>
      </c>
      <c r="K24" s="102">
        <f t="shared" si="4"/>
        <v>48</v>
      </c>
      <c r="L24" s="256">
        <v>12</v>
      </c>
      <c r="M24" s="256">
        <v>36</v>
      </c>
      <c r="N24" s="256"/>
      <c r="O24" s="256"/>
      <c r="P24" s="93">
        <f t="shared" si="5"/>
        <v>1344000</v>
      </c>
      <c r="Q24" s="103">
        <f t="shared" si="6"/>
        <v>48</v>
      </c>
      <c r="R24" s="256">
        <v>24</v>
      </c>
      <c r="S24" s="256">
        <v>24</v>
      </c>
      <c r="T24" s="256"/>
      <c r="U24" s="256"/>
    </row>
    <row r="25" spans="1:21" x14ac:dyDescent="0.2">
      <c r="A25" s="15">
        <v>19</v>
      </c>
      <c r="B25" s="7" t="s">
        <v>22</v>
      </c>
      <c r="C25" s="18">
        <v>21000</v>
      </c>
      <c r="D25" s="86">
        <f t="shared" si="1"/>
        <v>210000</v>
      </c>
      <c r="E25" s="99">
        <f t="shared" si="2"/>
        <v>10</v>
      </c>
      <c r="F25" s="256">
        <v>10</v>
      </c>
      <c r="G25" s="256"/>
      <c r="H25" s="256"/>
      <c r="I25" s="256"/>
      <c r="J25" s="92">
        <f t="shared" si="3"/>
        <v>420000</v>
      </c>
      <c r="K25" s="102">
        <f t="shared" si="4"/>
        <v>20</v>
      </c>
      <c r="L25" s="256">
        <v>10</v>
      </c>
      <c r="M25" s="256">
        <v>10</v>
      </c>
      <c r="N25" s="256"/>
      <c r="O25" s="256"/>
      <c r="P25" s="93">
        <f t="shared" si="5"/>
        <v>420000</v>
      </c>
      <c r="Q25" s="103">
        <f t="shared" si="6"/>
        <v>20</v>
      </c>
      <c r="R25" s="256">
        <v>10</v>
      </c>
      <c r="S25" s="256">
        <v>10</v>
      </c>
      <c r="T25" s="256"/>
      <c r="U25" s="256"/>
    </row>
    <row r="26" spans="1:21" x14ac:dyDescent="0.2">
      <c r="A26" s="15">
        <v>20</v>
      </c>
      <c r="B26" s="7" t="s">
        <v>23</v>
      </c>
      <c r="C26" s="18">
        <v>20000</v>
      </c>
      <c r="D26" s="86">
        <f t="shared" si="1"/>
        <v>200000</v>
      </c>
      <c r="E26" s="99">
        <f t="shared" si="2"/>
        <v>10</v>
      </c>
      <c r="F26" s="256">
        <v>10</v>
      </c>
      <c r="G26" s="256"/>
      <c r="H26" s="256"/>
      <c r="I26" s="256"/>
      <c r="J26" s="92">
        <f t="shared" si="3"/>
        <v>200000</v>
      </c>
      <c r="K26" s="102">
        <f t="shared" si="4"/>
        <v>10</v>
      </c>
      <c r="L26" s="256">
        <v>10</v>
      </c>
      <c r="M26" s="256"/>
      <c r="N26" s="256"/>
      <c r="O26" s="256"/>
      <c r="P26" s="93">
        <f t="shared" si="5"/>
        <v>200000</v>
      </c>
      <c r="Q26" s="103">
        <f t="shared" si="6"/>
        <v>10</v>
      </c>
      <c r="R26" s="256">
        <v>10</v>
      </c>
      <c r="S26" s="256"/>
      <c r="T26" s="256"/>
      <c r="U26" s="256"/>
    </row>
    <row r="27" spans="1:21" x14ac:dyDescent="0.2">
      <c r="A27" s="15">
        <v>21</v>
      </c>
      <c r="B27" s="7" t="s">
        <v>24</v>
      </c>
      <c r="C27" s="18">
        <v>20000</v>
      </c>
      <c r="D27" s="86">
        <f t="shared" si="1"/>
        <v>240000</v>
      </c>
      <c r="E27" s="99">
        <f t="shared" si="2"/>
        <v>12</v>
      </c>
      <c r="F27" s="256">
        <v>12</v>
      </c>
      <c r="G27" s="256"/>
      <c r="H27" s="256"/>
      <c r="I27" s="256"/>
      <c r="J27" s="92">
        <f t="shared" si="3"/>
        <v>240000</v>
      </c>
      <c r="K27" s="102">
        <f t="shared" si="4"/>
        <v>12</v>
      </c>
      <c r="L27" s="256">
        <v>12</v>
      </c>
      <c r="M27" s="256"/>
      <c r="N27" s="256"/>
      <c r="O27" s="256"/>
      <c r="P27" s="93">
        <f t="shared" si="5"/>
        <v>240000</v>
      </c>
      <c r="Q27" s="103">
        <f t="shared" si="6"/>
        <v>12</v>
      </c>
      <c r="R27" s="256">
        <v>12</v>
      </c>
      <c r="S27" s="256"/>
      <c r="T27" s="256"/>
      <c r="U27" s="256"/>
    </row>
    <row r="28" spans="1:21" x14ac:dyDescent="0.2">
      <c r="A28" s="15">
        <v>22</v>
      </c>
      <c r="B28" s="7" t="s">
        <v>25</v>
      </c>
      <c r="C28" s="18">
        <v>32000</v>
      </c>
      <c r="D28" s="86">
        <f t="shared" si="1"/>
        <v>0</v>
      </c>
      <c r="E28" s="99">
        <f t="shared" si="2"/>
        <v>0</v>
      </c>
      <c r="F28" s="256"/>
      <c r="G28" s="256"/>
      <c r="H28" s="256"/>
      <c r="I28" s="256"/>
      <c r="J28" s="92">
        <f t="shared" si="3"/>
        <v>0</v>
      </c>
      <c r="K28" s="102">
        <f t="shared" si="4"/>
        <v>0</v>
      </c>
      <c r="L28" s="256"/>
      <c r="M28" s="256"/>
      <c r="N28" s="256"/>
      <c r="O28" s="256"/>
      <c r="P28" s="93">
        <f t="shared" si="5"/>
        <v>0</v>
      </c>
      <c r="Q28" s="103">
        <f t="shared" si="6"/>
        <v>0</v>
      </c>
      <c r="R28" s="256"/>
      <c r="S28" s="256"/>
      <c r="T28" s="256"/>
      <c r="U28" s="256"/>
    </row>
    <row r="29" spans="1:21" x14ac:dyDescent="0.2">
      <c r="A29" s="15">
        <v>23</v>
      </c>
      <c r="B29" s="10" t="s">
        <v>26</v>
      </c>
      <c r="C29" s="19">
        <v>22000</v>
      </c>
      <c r="D29" s="86">
        <f t="shared" si="1"/>
        <v>0</v>
      </c>
      <c r="E29" s="99">
        <f t="shared" si="2"/>
        <v>0</v>
      </c>
      <c r="F29" s="256"/>
      <c r="G29" s="256"/>
      <c r="H29" s="256"/>
      <c r="I29" s="256"/>
      <c r="J29" s="92">
        <f t="shared" si="3"/>
        <v>0</v>
      </c>
      <c r="K29" s="102">
        <f t="shared" si="4"/>
        <v>0</v>
      </c>
      <c r="L29" s="256"/>
      <c r="M29" s="256"/>
      <c r="N29" s="256"/>
      <c r="O29" s="256"/>
      <c r="P29" s="93">
        <f t="shared" si="5"/>
        <v>0</v>
      </c>
      <c r="Q29" s="103">
        <f t="shared" si="6"/>
        <v>0</v>
      </c>
      <c r="R29" s="256"/>
      <c r="S29" s="256"/>
      <c r="T29" s="256"/>
      <c r="U29" s="256"/>
    </row>
    <row r="30" spans="1:21" x14ac:dyDescent="0.2">
      <c r="A30" s="15">
        <v>24</v>
      </c>
      <c r="B30" s="7" t="s">
        <v>27</v>
      </c>
      <c r="C30" s="18">
        <v>19000</v>
      </c>
      <c r="D30" s="86">
        <f t="shared" si="1"/>
        <v>190000</v>
      </c>
      <c r="E30" s="99">
        <f t="shared" si="2"/>
        <v>10</v>
      </c>
      <c r="F30" s="256">
        <v>10</v>
      </c>
      <c r="G30" s="256"/>
      <c r="H30" s="256"/>
      <c r="I30" s="256"/>
      <c r="J30" s="92">
        <f t="shared" si="3"/>
        <v>190000</v>
      </c>
      <c r="K30" s="102">
        <f t="shared" si="4"/>
        <v>10</v>
      </c>
      <c r="L30" s="256">
        <v>10</v>
      </c>
      <c r="M30" s="256"/>
      <c r="N30" s="256"/>
      <c r="O30" s="256"/>
      <c r="P30" s="93">
        <f t="shared" si="5"/>
        <v>380000</v>
      </c>
      <c r="Q30" s="103">
        <f t="shared" si="6"/>
        <v>20</v>
      </c>
      <c r="R30" s="256">
        <v>10</v>
      </c>
      <c r="S30" s="256">
        <v>10</v>
      </c>
      <c r="T30" s="256"/>
      <c r="U30" s="256"/>
    </row>
    <row r="31" spans="1:21" x14ac:dyDescent="0.2">
      <c r="A31" s="15">
        <v>25</v>
      </c>
      <c r="B31" s="7" t="s">
        <v>28</v>
      </c>
      <c r="C31" s="18">
        <v>20000</v>
      </c>
      <c r="D31" s="86">
        <f t="shared" si="1"/>
        <v>200000</v>
      </c>
      <c r="E31" s="99">
        <f t="shared" si="2"/>
        <v>10</v>
      </c>
      <c r="F31" s="256">
        <v>10</v>
      </c>
      <c r="G31" s="256"/>
      <c r="H31" s="256"/>
      <c r="I31" s="256"/>
      <c r="J31" s="92">
        <f t="shared" si="3"/>
        <v>200000</v>
      </c>
      <c r="K31" s="102">
        <f t="shared" si="4"/>
        <v>10</v>
      </c>
      <c r="L31" s="256">
        <v>10</v>
      </c>
      <c r="M31" s="256"/>
      <c r="N31" s="256"/>
      <c r="O31" s="256"/>
      <c r="P31" s="93">
        <f t="shared" si="5"/>
        <v>400000</v>
      </c>
      <c r="Q31" s="103">
        <f t="shared" si="6"/>
        <v>20</v>
      </c>
      <c r="R31" s="256">
        <v>10</v>
      </c>
      <c r="S31" s="256">
        <v>10</v>
      </c>
      <c r="T31" s="256"/>
      <c r="U31" s="256"/>
    </row>
    <row r="32" spans="1:21" x14ac:dyDescent="0.2">
      <c r="A32" s="15">
        <v>26</v>
      </c>
      <c r="B32" s="7" t="s">
        <v>29</v>
      </c>
      <c r="C32" s="18">
        <v>19000</v>
      </c>
      <c r="D32" s="86">
        <f t="shared" si="1"/>
        <v>228000</v>
      </c>
      <c r="E32" s="99">
        <f t="shared" si="2"/>
        <v>12</v>
      </c>
      <c r="F32" s="256">
        <v>12</v>
      </c>
      <c r="G32" s="256"/>
      <c r="H32" s="256"/>
      <c r="I32" s="256"/>
      <c r="J32" s="92">
        <f t="shared" si="3"/>
        <v>228000</v>
      </c>
      <c r="K32" s="102">
        <f t="shared" si="4"/>
        <v>12</v>
      </c>
      <c r="L32" s="256">
        <v>12</v>
      </c>
      <c r="M32" s="256"/>
      <c r="N32" s="256"/>
      <c r="O32" s="256"/>
      <c r="P32" s="93">
        <f t="shared" si="5"/>
        <v>456000</v>
      </c>
      <c r="Q32" s="103">
        <f t="shared" si="6"/>
        <v>24</v>
      </c>
      <c r="R32" s="256">
        <v>12</v>
      </c>
      <c r="S32" s="256">
        <v>12</v>
      </c>
      <c r="T32" s="256"/>
      <c r="U32" s="256"/>
    </row>
    <row r="33" spans="1:21" x14ac:dyDescent="0.2">
      <c r="A33" s="15">
        <v>27</v>
      </c>
      <c r="B33" s="7" t="s">
        <v>30</v>
      </c>
      <c r="C33" s="18">
        <v>21000</v>
      </c>
      <c r="D33" s="86">
        <f t="shared" si="1"/>
        <v>252000</v>
      </c>
      <c r="E33" s="99">
        <f t="shared" si="2"/>
        <v>12</v>
      </c>
      <c r="F33" s="256">
        <v>12</v>
      </c>
      <c r="G33" s="256"/>
      <c r="H33" s="256"/>
      <c r="I33" s="256"/>
      <c r="J33" s="92">
        <f t="shared" si="3"/>
        <v>252000</v>
      </c>
      <c r="K33" s="102">
        <f t="shared" si="4"/>
        <v>12</v>
      </c>
      <c r="L33" s="256">
        <v>12</v>
      </c>
      <c r="M33" s="256"/>
      <c r="N33" s="256"/>
      <c r="O33" s="256"/>
      <c r="P33" s="93">
        <f t="shared" si="5"/>
        <v>462000</v>
      </c>
      <c r="Q33" s="103">
        <f t="shared" si="6"/>
        <v>22</v>
      </c>
      <c r="R33" s="256">
        <v>12</v>
      </c>
      <c r="S33" s="256">
        <v>10</v>
      </c>
      <c r="T33" s="256"/>
      <c r="U33" s="256"/>
    </row>
    <row r="34" spans="1:21" x14ac:dyDescent="0.2">
      <c r="A34" s="15">
        <v>28</v>
      </c>
      <c r="B34" s="7" t="s">
        <v>31</v>
      </c>
      <c r="C34" s="18">
        <v>28000</v>
      </c>
      <c r="D34" s="86">
        <f t="shared" si="1"/>
        <v>896000</v>
      </c>
      <c r="E34" s="99">
        <f t="shared" si="2"/>
        <v>32</v>
      </c>
      <c r="F34" s="256">
        <v>32</v>
      </c>
      <c r="G34" s="256"/>
      <c r="H34" s="256"/>
      <c r="I34" s="256"/>
      <c r="J34" s="92">
        <f t="shared" si="3"/>
        <v>896000</v>
      </c>
      <c r="K34" s="102">
        <f t="shared" si="4"/>
        <v>32</v>
      </c>
      <c r="L34" s="256">
        <v>32</v>
      </c>
      <c r="M34" s="256"/>
      <c r="N34" s="256"/>
      <c r="O34" s="256"/>
      <c r="P34" s="93">
        <f t="shared" si="5"/>
        <v>896000</v>
      </c>
      <c r="Q34" s="103">
        <f t="shared" si="6"/>
        <v>32</v>
      </c>
      <c r="R34" s="256">
        <v>32</v>
      </c>
      <c r="S34" s="256"/>
      <c r="T34" s="256"/>
      <c r="U34" s="256"/>
    </row>
    <row r="35" spans="1:21" x14ac:dyDescent="0.2">
      <c r="A35" s="15">
        <v>29</v>
      </c>
      <c r="B35" s="7" t="s">
        <v>32</v>
      </c>
      <c r="C35" s="18">
        <v>27000</v>
      </c>
      <c r="D35" s="86">
        <f t="shared" si="1"/>
        <v>648000</v>
      </c>
      <c r="E35" s="99">
        <f t="shared" si="2"/>
        <v>24</v>
      </c>
      <c r="F35" s="256">
        <v>12</v>
      </c>
      <c r="G35" s="256">
        <v>12</v>
      </c>
      <c r="H35" s="256"/>
      <c r="I35" s="256"/>
      <c r="J35" s="92">
        <f t="shared" si="3"/>
        <v>972000</v>
      </c>
      <c r="K35" s="102">
        <f t="shared" si="4"/>
        <v>36</v>
      </c>
      <c r="L35" s="256">
        <v>12</v>
      </c>
      <c r="M35" s="256">
        <v>24</v>
      </c>
      <c r="N35" s="256"/>
      <c r="O35" s="256"/>
      <c r="P35" s="93">
        <f t="shared" si="5"/>
        <v>972000</v>
      </c>
      <c r="Q35" s="103">
        <f t="shared" si="6"/>
        <v>36</v>
      </c>
      <c r="R35" s="256">
        <v>24</v>
      </c>
      <c r="S35" s="256">
        <v>12</v>
      </c>
      <c r="T35" s="256"/>
      <c r="U35" s="256"/>
    </row>
    <row r="36" spans="1:21" x14ac:dyDescent="0.2">
      <c r="A36" s="15">
        <v>30</v>
      </c>
      <c r="B36" s="7" t="s">
        <v>33</v>
      </c>
      <c r="C36" s="18">
        <v>18000</v>
      </c>
      <c r="D36" s="86">
        <f t="shared" si="1"/>
        <v>0</v>
      </c>
      <c r="E36" s="99">
        <f t="shared" si="2"/>
        <v>0</v>
      </c>
      <c r="F36" s="256"/>
      <c r="G36" s="256"/>
      <c r="H36" s="256"/>
      <c r="I36" s="256"/>
      <c r="J36" s="92">
        <f t="shared" si="3"/>
        <v>0</v>
      </c>
      <c r="K36" s="102">
        <f t="shared" si="4"/>
        <v>0</v>
      </c>
      <c r="L36" s="256"/>
      <c r="M36" s="256"/>
      <c r="N36" s="256"/>
      <c r="O36" s="256"/>
      <c r="P36" s="93">
        <f t="shared" si="5"/>
        <v>0</v>
      </c>
      <c r="Q36" s="103">
        <f t="shared" si="6"/>
        <v>0</v>
      </c>
      <c r="R36" s="256"/>
      <c r="S36" s="256"/>
      <c r="T36" s="256"/>
      <c r="U36" s="256"/>
    </row>
    <row r="37" spans="1:21" x14ac:dyDescent="0.2">
      <c r="A37" s="15">
        <v>31</v>
      </c>
      <c r="B37" s="7" t="s">
        <v>34</v>
      </c>
      <c r="C37" s="18">
        <v>25000</v>
      </c>
      <c r="D37" s="86">
        <f t="shared" si="1"/>
        <v>0</v>
      </c>
      <c r="E37" s="99">
        <f t="shared" si="2"/>
        <v>0</v>
      </c>
      <c r="F37" s="256"/>
      <c r="G37" s="256"/>
      <c r="H37" s="256"/>
      <c r="I37" s="256"/>
      <c r="J37" s="92">
        <f t="shared" si="3"/>
        <v>0</v>
      </c>
      <c r="K37" s="102">
        <f t="shared" si="4"/>
        <v>0</v>
      </c>
      <c r="L37" s="256"/>
      <c r="M37" s="256"/>
      <c r="N37" s="256"/>
      <c r="O37" s="256"/>
      <c r="P37" s="93">
        <f t="shared" si="5"/>
        <v>0</v>
      </c>
      <c r="Q37" s="103">
        <f t="shared" si="6"/>
        <v>0</v>
      </c>
      <c r="R37" s="256"/>
      <c r="S37" s="256"/>
      <c r="T37" s="256"/>
      <c r="U37" s="256"/>
    </row>
    <row r="38" spans="1:21" x14ac:dyDescent="0.2">
      <c r="A38" s="15">
        <v>32</v>
      </c>
      <c r="B38" s="7" t="s">
        <v>35</v>
      </c>
      <c r="C38" s="18">
        <v>32000</v>
      </c>
      <c r="D38" s="86">
        <f t="shared" si="1"/>
        <v>0</v>
      </c>
      <c r="E38" s="99">
        <f t="shared" si="2"/>
        <v>0</v>
      </c>
      <c r="F38" s="256"/>
      <c r="G38" s="256"/>
      <c r="H38" s="256"/>
      <c r="I38" s="256"/>
      <c r="J38" s="92">
        <f t="shared" si="3"/>
        <v>0</v>
      </c>
      <c r="K38" s="102">
        <f t="shared" si="4"/>
        <v>0</v>
      </c>
      <c r="L38" s="256"/>
      <c r="M38" s="256"/>
      <c r="N38" s="256"/>
      <c r="O38" s="256"/>
      <c r="P38" s="93">
        <f t="shared" si="5"/>
        <v>0</v>
      </c>
      <c r="Q38" s="103">
        <f t="shared" si="6"/>
        <v>0</v>
      </c>
      <c r="R38" s="256"/>
      <c r="S38" s="256"/>
      <c r="T38" s="256"/>
      <c r="U38" s="256"/>
    </row>
    <row r="39" spans="1:21" x14ac:dyDescent="0.2">
      <c r="A39" s="15">
        <v>33</v>
      </c>
      <c r="B39" s="7" t="s">
        <v>150</v>
      </c>
      <c r="C39" s="18">
        <v>20000</v>
      </c>
      <c r="D39" s="86">
        <f t="shared" si="1"/>
        <v>440000</v>
      </c>
      <c r="E39" s="99">
        <f t="shared" si="2"/>
        <v>22</v>
      </c>
      <c r="F39" s="256">
        <v>12</v>
      </c>
      <c r="G39" s="256">
        <v>10</v>
      </c>
      <c r="H39" s="256"/>
      <c r="I39" s="256"/>
      <c r="J39" s="92">
        <f t="shared" si="3"/>
        <v>480000</v>
      </c>
      <c r="K39" s="102">
        <f t="shared" si="4"/>
        <v>24</v>
      </c>
      <c r="L39" s="256">
        <v>12</v>
      </c>
      <c r="M39" s="256">
        <v>12</v>
      </c>
      <c r="N39" s="256"/>
      <c r="O39" s="256"/>
      <c r="P39" s="93">
        <f t="shared" si="5"/>
        <v>640000</v>
      </c>
      <c r="Q39" s="103">
        <f t="shared" si="6"/>
        <v>32</v>
      </c>
      <c r="R39" s="256">
        <v>12</v>
      </c>
      <c r="S39" s="256">
        <v>20</v>
      </c>
      <c r="T39" s="256"/>
      <c r="U39" s="256"/>
    </row>
    <row r="40" spans="1:21" x14ac:dyDescent="0.2">
      <c r="A40" s="15">
        <v>34</v>
      </c>
      <c r="B40" s="7" t="s">
        <v>147</v>
      </c>
      <c r="C40" s="18">
        <v>18000</v>
      </c>
      <c r="D40" s="86">
        <f t="shared" si="1"/>
        <v>0</v>
      </c>
      <c r="E40" s="99">
        <f t="shared" si="2"/>
        <v>0</v>
      </c>
      <c r="F40" s="256"/>
      <c r="G40" s="256"/>
      <c r="H40" s="256"/>
      <c r="I40" s="256"/>
      <c r="J40" s="92">
        <f t="shared" si="3"/>
        <v>0</v>
      </c>
      <c r="K40" s="102">
        <f t="shared" si="4"/>
        <v>0</v>
      </c>
      <c r="L40" s="256"/>
      <c r="M40" s="256"/>
      <c r="N40" s="256"/>
      <c r="O40" s="256"/>
      <c r="P40" s="93">
        <f t="shared" si="5"/>
        <v>0</v>
      </c>
      <c r="Q40" s="103">
        <f t="shared" si="6"/>
        <v>0</v>
      </c>
      <c r="R40" s="256"/>
      <c r="S40" s="256"/>
      <c r="T40" s="256"/>
      <c r="U40" s="256"/>
    </row>
    <row r="41" spans="1:21" x14ac:dyDescent="0.2">
      <c r="A41" s="15">
        <v>35</v>
      </c>
      <c r="B41" s="7" t="s">
        <v>148</v>
      </c>
      <c r="C41" s="18">
        <v>15000</v>
      </c>
      <c r="D41" s="86">
        <f t="shared" si="1"/>
        <v>0</v>
      </c>
      <c r="E41" s="99">
        <f t="shared" si="2"/>
        <v>0</v>
      </c>
      <c r="F41" s="256"/>
      <c r="G41" s="256"/>
      <c r="H41" s="256"/>
      <c r="I41" s="256"/>
      <c r="J41" s="92">
        <f t="shared" si="3"/>
        <v>0</v>
      </c>
      <c r="K41" s="102">
        <f t="shared" si="4"/>
        <v>0</v>
      </c>
      <c r="L41" s="256"/>
      <c r="M41" s="256"/>
      <c r="N41" s="256"/>
      <c r="O41" s="256"/>
      <c r="P41" s="93">
        <f t="shared" si="5"/>
        <v>0</v>
      </c>
      <c r="Q41" s="103">
        <f t="shared" si="6"/>
        <v>0</v>
      </c>
      <c r="R41" s="256"/>
      <c r="S41" s="256"/>
      <c r="T41" s="256"/>
      <c r="U41" s="256"/>
    </row>
    <row r="42" spans="1:21" x14ac:dyDescent="0.2">
      <c r="A42" s="15">
        <v>36</v>
      </c>
      <c r="B42" s="7" t="s">
        <v>149</v>
      </c>
      <c r="C42" s="18">
        <v>21000</v>
      </c>
      <c r="D42" s="86">
        <f t="shared" si="1"/>
        <v>0</v>
      </c>
      <c r="E42" s="99">
        <f t="shared" si="2"/>
        <v>0</v>
      </c>
      <c r="F42" s="256"/>
      <c r="G42" s="256"/>
      <c r="H42" s="256"/>
      <c r="I42" s="256"/>
      <c r="J42" s="92">
        <f t="shared" si="3"/>
        <v>0</v>
      </c>
      <c r="K42" s="102">
        <f t="shared" si="4"/>
        <v>0</v>
      </c>
      <c r="L42" s="256"/>
      <c r="M42" s="256"/>
      <c r="N42" s="256"/>
      <c r="O42" s="256"/>
      <c r="P42" s="93">
        <f t="shared" si="5"/>
        <v>0</v>
      </c>
      <c r="Q42" s="103">
        <f t="shared" si="6"/>
        <v>0</v>
      </c>
      <c r="R42" s="256"/>
      <c r="S42" s="256"/>
      <c r="T42" s="256"/>
      <c r="U42" s="256"/>
    </row>
    <row r="43" spans="1:21" s="91" customFormat="1" x14ac:dyDescent="0.2">
      <c r="A43" s="143">
        <v>37</v>
      </c>
      <c r="B43" s="11" t="s">
        <v>193</v>
      </c>
      <c r="C43" s="132">
        <v>25000</v>
      </c>
      <c r="D43" s="86">
        <f t="shared" si="1"/>
        <v>400000</v>
      </c>
      <c r="E43" s="99">
        <f t="shared" si="2"/>
        <v>16</v>
      </c>
      <c r="F43" s="257"/>
      <c r="G43" s="257">
        <v>16</v>
      </c>
      <c r="H43" s="257"/>
      <c r="I43" s="257"/>
      <c r="J43" s="92">
        <f t="shared" si="3"/>
        <v>400000</v>
      </c>
      <c r="K43" s="102">
        <f t="shared" si="4"/>
        <v>16</v>
      </c>
      <c r="L43" s="257"/>
      <c r="M43" s="257">
        <v>16</v>
      </c>
      <c r="N43" s="257"/>
      <c r="O43" s="257"/>
      <c r="P43" s="93">
        <f t="shared" si="5"/>
        <v>500000</v>
      </c>
      <c r="Q43" s="103">
        <f t="shared" si="6"/>
        <v>20</v>
      </c>
      <c r="R43" s="257"/>
      <c r="S43" s="257">
        <v>20</v>
      </c>
      <c r="T43" s="257"/>
      <c r="U43" s="257"/>
    </row>
    <row r="44" spans="1:21" s="91" customFormat="1" x14ac:dyDescent="0.2">
      <c r="A44" s="143">
        <v>38</v>
      </c>
      <c r="B44" s="11" t="s">
        <v>194</v>
      </c>
      <c r="C44" s="132">
        <v>25000</v>
      </c>
      <c r="D44" s="86">
        <f t="shared" si="1"/>
        <v>400000</v>
      </c>
      <c r="E44" s="99">
        <f t="shared" si="2"/>
        <v>16</v>
      </c>
      <c r="F44" s="257"/>
      <c r="G44" s="257">
        <v>16</v>
      </c>
      <c r="H44" s="257"/>
      <c r="I44" s="257"/>
      <c r="J44" s="92">
        <f t="shared" si="3"/>
        <v>400000</v>
      </c>
      <c r="K44" s="102">
        <f t="shared" si="4"/>
        <v>16</v>
      </c>
      <c r="L44" s="257"/>
      <c r="M44" s="257">
        <v>16</v>
      </c>
      <c r="N44" s="257"/>
      <c r="O44" s="257"/>
      <c r="P44" s="93">
        <f t="shared" si="5"/>
        <v>500000</v>
      </c>
      <c r="Q44" s="103">
        <f t="shared" si="6"/>
        <v>20</v>
      </c>
      <c r="R44" s="257"/>
      <c r="S44" s="257">
        <v>20</v>
      </c>
      <c r="T44" s="257"/>
      <c r="U44" s="257"/>
    </row>
    <row r="45" spans="1:21" s="91" customFormat="1" x14ac:dyDescent="0.2">
      <c r="A45" s="143">
        <v>39</v>
      </c>
      <c r="B45" s="11" t="s">
        <v>195</v>
      </c>
      <c r="C45" s="132">
        <v>25000</v>
      </c>
      <c r="D45" s="86">
        <f t="shared" si="1"/>
        <v>300000</v>
      </c>
      <c r="E45" s="99">
        <f t="shared" si="2"/>
        <v>12</v>
      </c>
      <c r="F45" s="257"/>
      <c r="G45" s="257">
        <v>12</v>
      </c>
      <c r="H45" s="257"/>
      <c r="I45" s="257"/>
      <c r="J45" s="92">
        <f t="shared" si="3"/>
        <v>300000</v>
      </c>
      <c r="K45" s="102">
        <f t="shared" si="4"/>
        <v>12</v>
      </c>
      <c r="L45" s="257"/>
      <c r="M45" s="257">
        <v>12</v>
      </c>
      <c r="N45" s="257"/>
      <c r="O45" s="257"/>
      <c r="P45" s="93">
        <f t="shared" si="5"/>
        <v>400000</v>
      </c>
      <c r="Q45" s="103">
        <f t="shared" si="6"/>
        <v>16</v>
      </c>
      <c r="R45" s="257"/>
      <c r="S45" s="257">
        <v>16</v>
      </c>
      <c r="T45" s="257"/>
      <c r="U45" s="257"/>
    </row>
    <row r="46" spans="1:21" s="91" customFormat="1" x14ac:dyDescent="0.2">
      <c r="A46" s="143">
        <v>40</v>
      </c>
      <c r="B46" s="11" t="s">
        <v>196</v>
      </c>
      <c r="C46" s="132">
        <v>25000</v>
      </c>
      <c r="D46" s="86">
        <f t="shared" si="1"/>
        <v>0</v>
      </c>
      <c r="E46" s="99">
        <f t="shared" si="2"/>
        <v>0</v>
      </c>
      <c r="F46" s="257"/>
      <c r="G46" s="257"/>
      <c r="H46" s="257"/>
      <c r="I46" s="257"/>
      <c r="J46" s="92">
        <f t="shared" si="3"/>
        <v>0</v>
      </c>
      <c r="K46" s="102">
        <f t="shared" si="4"/>
        <v>0</v>
      </c>
      <c r="L46" s="257"/>
      <c r="M46" s="257"/>
      <c r="N46" s="257"/>
      <c r="O46" s="257"/>
      <c r="P46" s="93">
        <f t="shared" si="5"/>
        <v>0</v>
      </c>
      <c r="Q46" s="103">
        <f t="shared" si="6"/>
        <v>0</v>
      </c>
      <c r="R46" s="257"/>
      <c r="S46" s="257"/>
      <c r="T46" s="257"/>
      <c r="U46" s="257"/>
    </row>
    <row r="47" spans="1:21" s="91" customFormat="1" x14ac:dyDescent="0.2">
      <c r="A47" s="143">
        <v>41</v>
      </c>
      <c r="B47" s="11" t="s">
        <v>197</v>
      </c>
      <c r="C47" s="132">
        <v>25000</v>
      </c>
      <c r="D47" s="86">
        <f t="shared" si="1"/>
        <v>300000</v>
      </c>
      <c r="E47" s="99">
        <f t="shared" si="2"/>
        <v>12</v>
      </c>
      <c r="F47" s="257"/>
      <c r="G47" s="257">
        <v>12</v>
      </c>
      <c r="H47" s="257"/>
      <c r="I47" s="257"/>
      <c r="J47" s="92">
        <f t="shared" si="3"/>
        <v>300000</v>
      </c>
      <c r="K47" s="102">
        <f t="shared" si="4"/>
        <v>12</v>
      </c>
      <c r="L47" s="257"/>
      <c r="M47" s="257">
        <v>12</v>
      </c>
      <c r="N47" s="257"/>
      <c r="O47" s="257"/>
      <c r="P47" s="93">
        <f t="shared" si="5"/>
        <v>400000</v>
      </c>
      <c r="Q47" s="103">
        <f t="shared" si="6"/>
        <v>16</v>
      </c>
      <c r="R47" s="257"/>
      <c r="S47" s="257">
        <v>16</v>
      </c>
      <c r="T47" s="257"/>
      <c r="U47" s="257"/>
    </row>
    <row r="48" spans="1:21" x14ac:dyDescent="0.2">
      <c r="A48" s="15">
        <v>42</v>
      </c>
      <c r="B48" s="7" t="s">
        <v>38</v>
      </c>
      <c r="C48" s="18">
        <v>48000</v>
      </c>
      <c r="D48" s="86">
        <f t="shared" si="1"/>
        <v>0</v>
      </c>
      <c r="E48" s="99">
        <f t="shared" si="2"/>
        <v>0</v>
      </c>
      <c r="F48" s="256"/>
      <c r="G48" s="256"/>
      <c r="H48" s="256"/>
      <c r="I48" s="256"/>
      <c r="J48" s="92">
        <f t="shared" si="3"/>
        <v>0</v>
      </c>
      <c r="K48" s="102">
        <f t="shared" si="4"/>
        <v>0</v>
      </c>
      <c r="L48" s="256"/>
      <c r="M48" s="256"/>
      <c r="N48" s="256"/>
      <c r="O48" s="256"/>
      <c r="P48" s="93">
        <f t="shared" si="5"/>
        <v>0</v>
      </c>
      <c r="Q48" s="103">
        <f t="shared" si="6"/>
        <v>0</v>
      </c>
      <c r="R48" s="256"/>
      <c r="S48" s="256"/>
      <c r="T48" s="256"/>
      <c r="U48" s="256"/>
    </row>
    <row r="49" spans="1:21" x14ac:dyDescent="0.2">
      <c r="A49" s="15">
        <v>43</v>
      </c>
      <c r="B49" s="7" t="s">
        <v>43</v>
      </c>
      <c r="C49" s="18">
        <v>29000</v>
      </c>
      <c r="D49" s="86">
        <f t="shared" si="1"/>
        <v>348000</v>
      </c>
      <c r="E49" s="99">
        <f t="shared" si="2"/>
        <v>12</v>
      </c>
      <c r="F49" s="256"/>
      <c r="G49" s="256">
        <v>12</v>
      </c>
      <c r="H49" s="256"/>
      <c r="I49" s="256"/>
      <c r="J49" s="92">
        <f t="shared" si="3"/>
        <v>522000</v>
      </c>
      <c r="K49" s="102">
        <f t="shared" si="4"/>
        <v>18</v>
      </c>
      <c r="L49" s="256"/>
      <c r="M49" s="256">
        <v>18</v>
      </c>
      <c r="N49" s="256"/>
      <c r="O49" s="256"/>
      <c r="P49" s="93">
        <f t="shared" si="5"/>
        <v>0</v>
      </c>
      <c r="Q49" s="103">
        <f t="shared" si="6"/>
        <v>0</v>
      </c>
      <c r="R49" s="256"/>
      <c r="S49" s="256"/>
      <c r="T49" s="256"/>
      <c r="U49" s="256"/>
    </row>
    <row r="50" spans="1:21" ht="14.25" x14ac:dyDescent="0.2">
      <c r="A50" s="54"/>
      <c r="B50" s="14" t="s">
        <v>36</v>
      </c>
      <c r="C50" s="76"/>
      <c r="D50" s="87">
        <f t="shared" ref="D50:U50" si="7">SUM(D51:D62)</f>
        <v>6190000</v>
      </c>
      <c r="E50" s="87">
        <f t="shared" si="7"/>
        <v>402</v>
      </c>
      <c r="F50" s="77">
        <f t="shared" si="7"/>
        <v>0</v>
      </c>
      <c r="G50" s="77">
        <f t="shared" si="7"/>
        <v>402</v>
      </c>
      <c r="H50" s="77">
        <f t="shared" si="7"/>
        <v>0</v>
      </c>
      <c r="I50" s="77">
        <f t="shared" si="7"/>
        <v>0</v>
      </c>
      <c r="J50" s="87">
        <f t="shared" si="7"/>
        <v>6190000</v>
      </c>
      <c r="K50" s="87">
        <f t="shared" si="7"/>
        <v>402</v>
      </c>
      <c r="L50" s="77">
        <f t="shared" si="7"/>
        <v>0</v>
      </c>
      <c r="M50" s="77">
        <f t="shared" si="7"/>
        <v>402</v>
      </c>
      <c r="N50" s="77">
        <f t="shared" si="7"/>
        <v>0</v>
      </c>
      <c r="O50" s="77">
        <f t="shared" si="7"/>
        <v>0</v>
      </c>
      <c r="P50" s="87">
        <f t="shared" si="7"/>
        <v>6390000</v>
      </c>
      <c r="Q50" s="87">
        <f t="shared" si="7"/>
        <v>410</v>
      </c>
      <c r="R50" s="77">
        <f t="shared" si="7"/>
        <v>0</v>
      </c>
      <c r="S50" s="77">
        <f t="shared" si="7"/>
        <v>410</v>
      </c>
      <c r="T50" s="77">
        <f t="shared" si="7"/>
        <v>0</v>
      </c>
      <c r="U50" s="77">
        <f t="shared" si="7"/>
        <v>0</v>
      </c>
    </row>
    <row r="51" spans="1:21" x14ac:dyDescent="0.2">
      <c r="A51" s="57">
        <v>1</v>
      </c>
      <c r="B51" s="8" t="s">
        <v>37</v>
      </c>
      <c r="C51" s="9">
        <v>22000</v>
      </c>
      <c r="D51" s="86">
        <f t="shared" ref="D51:D62" si="8">E51*C51</f>
        <v>220000</v>
      </c>
      <c r="E51" s="99">
        <f t="shared" ref="E51:E62" si="9">SUM(F51:I51)</f>
        <v>10</v>
      </c>
      <c r="F51" s="258"/>
      <c r="G51" s="258">
        <v>10</v>
      </c>
      <c r="H51" s="258"/>
      <c r="I51" s="258"/>
      <c r="J51" s="92">
        <f t="shared" ref="J51:J62" si="10">K51*C51</f>
        <v>220000</v>
      </c>
      <c r="K51" s="102">
        <f t="shared" ref="K51:K62" si="11">SUM(L51:O51)</f>
        <v>10</v>
      </c>
      <c r="L51" s="258"/>
      <c r="M51" s="258">
        <v>10</v>
      </c>
      <c r="N51" s="258"/>
      <c r="O51" s="258"/>
      <c r="P51" s="93">
        <f t="shared" ref="P51:P62" si="12">Q51*C51</f>
        <v>220000</v>
      </c>
      <c r="Q51" s="103">
        <f t="shared" ref="Q51:Q62" si="13">SUM(R51:U51)</f>
        <v>10</v>
      </c>
      <c r="R51" s="258"/>
      <c r="S51" s="258">
        <v>10</v>
      </c>
      <c r="T51" s="258"/>
      <c r="U51" s="258"/>
    </row>
    <row r="52" spans="1:21" x14ac:dyDescent="0.2">
      <c r="A52" s="57">
        <v>2</v>
      </c>
      <c r="B52" s="7" t="s">
        <v>198</v>
      </c>
      <c r="C52" s="18">
        <v>13000</v>
      </c>
      <c r="D52" s="86">
        <f t="shared" si="8"/>
        <v>780000</v>
      </c>
      <c r="E52" s="99">
        <f t="shared" si="9"/>
        <v>60</v>
      </c>
      <c r="F52" s="256"/>
      <c r="G52" s="256">
        <v>60</v>
      </c>
      <c r="H52" s="256"/>
      <c r="I52" s="256"/>
      <c r="J52" s="92">
        <f t="shared" si="10"/>
        <v>780000</v>
      </c>
      <c r="K52" s="102">
        <f t="shared" si="11"/>
        <v>60</v>
      </c>
      <c r="L52" s="256"/>
      <c r="M52" s="256">
        <v>60</v>
      </c>
      <c r="N52" s="256"/>
      <c r="O52" s="256"/>
      <c r="P52" s="93">
        <f t="shared" si="12"/>
        <v>780000</v>
      </c>
      <c r="Q52" s="103">
        <f t="shared" si="13"/>
        <v>60</v>
      </c>
      <c r="R52" s="256"/>
      <c r="S52" s="256">
        <v>60</v>
      </c>
      <c r="T52" s="256"/>
      <c r="U52" s="256"/>
    </row>
    <row r="53" spans="1:21" x14ac:dyDescent="0.2">
      <c r="A53" s="57">
        <v>3</v>
      </c>
      <c r="B53" s="7" t="s">
        <v>39</v>
      </c>
      <c r="C53" s="18">
        <v>22000</v>
      </c>
      <c r="D53" s="86">
        <f t="shared" si="8"/>
        <v>0</v>
      </c>
      <c r="E53" s="99">
        <f t="shared" si="9"/>
        <v>0</v>
      </c>
      <c r="F53" s="256"/>
      <c r="G53" s="256"/>
      <c r="H53" s="256"/>
      <c r="I53" s="256"/>
      <c r="J53" s="92">
        <f t="shared" si="10"/>
        <v>0</v>
      </c>
      <c r="K53" s="102">
        <f t="shared" si="11"/>
        <v>0</v>
      </c>
      <c r="L53" s="256"/>
      <c r="M53" s="256"/>
      <c r="N53" s="256"/>
      <c r="O53" s="256"/>
      <c r="P53" s="93">
        <f t="shared" si="12"/>
        <v>0</v>
      </c>
      <c r="Q53" s="103">
        <f t="shared" si="13"/>
        <v>0</v>
      </c>
      <c r="R53" s="256"/>
      <c r="S53" s="256"/>
      <c r="T53" s="256"/>
      <c r="U53" s="256"/>
    </row>
    <row r="54" spans="1:21" x14ac:dyDescent="0.2">
      <c r="A54" s="57">
        <v>4</v>
      </c>
      <c r="B54" s="7" t="s">
        <v>40</v>
      </c>
      <c r="C54" s="18">
        <v>13000</v>
      </c>
      <c r="D54" s="86">
        <f t="shared" si="8"/>
        <v>1560000</v>
      </c>
      <c r="E54" s="99">
        <f t="shared" si="9"/>
        <v>120</v>
      </c>
      <c r="F54" s="256"/>
      <c r="G54" s="256">
        <v>120</v>
      </c>
      <c r="H54" s="256"/>
      <c r="I54" s="256"/>
      <c r="J54" s="92">
        <f t="shared" si="10"/>
        <v>1560000</v>
      </c>
      <c r="K54" s="102">
        <f t="shared" si="11"/>
        <v>120</v>
      </c>
      <c r="L54" s="256"/>
      <c r="M54" s="256">
        <v>120</v>
      </c>
      <c r="N54" s="256"/>
      <c r="O54" s="256"/>
      <c r="P54" s="93">
        <f t="shared" si="12"/>
        <v>1560000</v>
      </c>
      <c r="Q54" s="103">
        <f t="shared" si="13"/>
        <v>120</v>
      </c>
      <c r="R54" s="256"/>
      <c r="S54" s="256">
        <v>120</v>
      </c>
      <c r="T54" s="256"/>
      <c r="U54" s="256"/>
    </row>
    <row r="55" spans="1:21" x14ac:dyDescent="0.2">
      <c r="A55" s="57">
        <v>5</v>
      </c>
      <c r="B55" s="7" t="s">
        <v>41</v>
      </c>
      <c r="C55" s="18">
        <v>13000</v>
      </c>
      <c r="D55" s="86">
        <f t="shared" si="8"/>
        <v>1560000</v>
      </c>
      <c r="E55" s="99">
        <f t="shared" si="9"/>
        <v>120</v>
      </c>
      <c r="F55" s="256"/>
      <c r="G55" s="256">
        <v>120</v>
      </c>
      <c r="H55" s="256"/>
      <c r="I55" s="256"/>
      <c r="J55" s="92">
        <f t="shared" si="10"/>
        <v>1560000</v>
      </c>
      <c r="K55" s="102">
        <f t="shared" si="11"/>
        <v>120</v>
      </c>
      <c r="L55" s="256"/>
      <c r="M55" s="256">
        <v>120</v>
      </c>
      <c r="N55" s="256"/>
      <c r="O55" s="256"/>
      <c r="P55" s="93">
        <f t="shared" si="12"/>
        <v>1560000</v>
      </c>
      <c r="Q55" s="103">
        <f t="shared" si="13"/>
        <v>120</v>
      </c>
      <c r="R55" s="256"/>
      <c r="S55" s="256">
        <v>120</v>
      </c>
      <c r="T55" s="256"/>
      <c r="U55" s="256"/>
    </row>
    <row r="56" spans="1:21" x14ac:dyDescent="0.2">
      <c r="A56" s="57">
        <v>6</v>
      </c>
      <c r="B56" s="7" t="s">
        <v>42</v>
      </c>
      <c r="C56" s="18">
        <v>22000</v>
      </c>
      <c r="D56" s="86">
        <f t="shared" si="8"/>
        <v>220000</v>
      </c>
      <c r="E56" s="99">
        <f t="shared" si="9"/>
        <v>10</v>
      </c>
      <c r="F56" s="256"/>
      <c r="G56" s="256">
        <v>10</v>
      </c>
      <c r="H56" s="256"/>
      <c r="I56" s="256"/>
      <c r="J56" s="92">
        <f t="shared" si="10"/>
        <v>220000</v>
      </c>
      <c r="K56" s="102">
        <f t="shared" si="11"/>
        <v>10</v>
      </c>
      <c r="L56" s="256"/>
      <c r="M56" s="256">
        <v>10</v>
      </c>
      <c r="N56" s="256"/>
      <c r="O56" s="256"/>
      <c r="P56" s="93">
        <f t="shared" si="12"/>
        <v>220000</v>
      </c>
      <c r="Q56" s="103">
        <f t="shared" si="13"/>
        <v>10</v>
      </c>
      <c r="R56" s="256"/>
      <c r="S56" s="256">
        <v>10</v>
      </c>
      <c r="T56" s="256"/>
      <c r="U56" s="256"/>
    </row>
    <row r="57" spans="1:21" x14ac:dyDescent="0.2">
      <c r="A57" s="57">
        <v>7</v>
      </c>
      <c r="B57" s="7" t="s">
        <v>44</v>
      </c>
      <c r="C57" s="18">
        <v>25000</v>
      </c>
      <c r="D57" s="86">
        <f t="shared" si="8"/>
        <v>250000</v>
      </c>
      <c r="E57" s="99">
        <f t="shared" si="9"/>
        <v>10</v>
      </c>
      <c r="F57" s="256"/>
      <c r="G57" s="256">
        <v>10</v>
      </c>
      <c r="H57" s="256"/>
      <c r="I57" s="256"/>
      <c r="J57" s="92">
        <f t="shared" si="10"/>
        <v>250000</v>
      </c>
      <c r="K57" s="102">
        <f t="shared" si="11"/>
        <v>10</v>
      </c>
      <c r="L57" s="256"/>
      <c r="M57" s="256">
        <v>10</v>
      </c>
      <c r="N57" s="256"/>
      <c r="O57" s="256"/>
      <c r="P57" s="93">
        <f t="shared" si="12"/>
        <v>250000</v>
      </c>
      <c r="Q57" s="103">
        <f t="shared" si="13"/>
        <v>10</v>
      </c>
      <c r="R57" s="256"/>
      <c r="S57" s="256">
        <v>10</v>
      </c>
      <c r="T57" s="256"/>
      <c r="U57" s="256"/>
    </row>
    <row r="58" spans="1:21" x14ac:dyDescent="0.2">
      <c r="A58" s="57">
        <v>8</v>
      </c>
      <c r="B58" s="7" t="s">
        <v>45</v>
      </c>
      <c r="C58" s="18">
        <v>24000</v>
      </c>
      <c r="D58" s="86">
        <f t="shared" si="8"/>
        <v>0</v>
      </c>
      <c r="E58" s="99">
        <f t="shared" si="9"/>
        <v>0</v>
      </c>
      <c r="F58" s="256"/>
      <c r="G58" s="256"/>
      <c r="H58" s="256"/>
      <c r="I58" s="256"/>
      <c r="J58" s="92">
        <f t="shared" si="10"/>
        <v>0</v>
      </c>
      <c r="K58" s="102">
        <f t="shared" si="11"/>
        <v>0</v>
      </c>
      <c r="L58" s="256"/>
      <c r="M58" s="256"/>
      <c r="N58" s="256"/>
      <c r="O58" s="256"/>
      <c r="P58" s="93">
        <f t="shared" si="12"/>
        <v>0</v>
      </c>
      <c r="Q58" s="103">
        <f t="shared" si="13"/>
        <v>0</v>
      </c>
      <c r="R58" s="256"/>
      <c r="S58" s="256"/>
      <c r="T58" s="256"/>
      <c r="U58" s="256"/>
    </row>
    <row r="59" spans="1:21" x14ac:dyDescent="0.2">
      <c r="A59" s="57">
        <v>9</v>
      </c>
      <c r="B59" s="7" t="s">
        <v>46</v>
      </c>
      <c r="C59" s="18">
        <v>20000</v>
      </c>
      <c r="D59" s="86">
        <f t="shared" si="8"/>
        <v>400000</v>
      </c>
      <c r="E59" s="99">
        <f t="shared" si="9"/>
        <v>20</v>
      </c>
      <c r="F59" s="256"/>
      <c r="G59" s="256">
        <v>20</v>
      </c>
      <c r="H59" s="256"/>
      <c r="I59" s="256"/>
      <c r="J59" s="92">
        <f t="shared" si="10"/>
        <v>400000</v>
      </c>
      <c r="K59" s="102">
        <f t="shared" si="11"/>
        <v>20</v>
      </c>
      <c r="L59" s="256"/>
      <c r="M59" s="256">
        <v>20</v>
      </c>
      <c r="N59" s="256"/>
      <c r="O59" s="256"/>
      <c r="P59" s="93">
        <f t="shared" si="12"/>
        <v>400000</v>
      </c>
      <c r="Q59" s="103">
        <f t="shared" si="13"/>
        <v>20</v>
      </c>
      <c r="R59" s="256"/>
      <c r="S59" s="256">
        <v>20</v>
      </c>
      <c r="T59" s="256"/>
      <c r="U59" s="256"/>
    </row>
    <row r="60" spans="1:21" x14ac:dyDescent="0.2">
      <c r="A60" s="57">
        <v>10</v>
      </c>
      <c r="B60" s="7" t="s">
        <v>47</v>
      </c>
      <c r="C60" s="18">
        <v>20000</v>
      </c>
      <c r="D60" s="86">
        <f t="shared" si="8"/>
        <v>400000</v>
      </c>
      <c r="E60" s="99">
        <f t="shared" si="9"/>
        <v>20</v>
      </c>
      <c r="F60" s="256"/>
      <c r="G60" s="256">
        <v>20</v>
      </c>
      <c r="H60" s="256"/>
      <c r="I60" s="256"/>
      <c r="J60" s="92">
        <f t="shared" si="10"/>
        <v>400000</v>
      </c>
      <c r="K60" s="102">
        <f t="shared" si="11"/>
        <v>20</v>
      </c>
      <c r="L60" s="256"/>
      <c r="M60" s="256">
        <v>20</v>
      </c>
      <c r="N60" s="256"/>
      <c r="O60" s="256"/>
      <c r="P60" s="93">
        <f t="shared" si="12"/>
        <v>400000</v>
      </c>
      <c r="Q60" s="103">
        <f t="shared" si="13"/>
        <v>20</v>
      </c>
      <c r="R60" s="256"/>
      <c r="S60" s="256">
        <v>20</v>
      </c>
      <c r="T60" s="256"/>
      <c r="U60" s="256"/>
    </row>
    <row r="61" spans="1:21" s="142" customFormat="1" x14ac:dyDescent="0.2">
      <c r="A61" s="133">
        <v>11</v>
      </c>
      <c r="B61" s="134" t="s">
        <v>199</v>
      </c>
      <c r="C61" s="135">
        <v>25000</v>
      </c>
      <c r="D61" s="86">
        <f t="shared" si="8"/>
        <v>400000</v>
      </c>
      <c r="E61" s="99">
        <f t="shared" si="9"/>
        <v>16</v>
      </c>
      <c r="F61" s="259"/>
      <c r="G61" s="259">
        <v>16</v>
      </c>
      <c r="H61" s="259"/>
      <c r="I61" s="259"/>
      <c r="J61" s="92">
        <f t="shared" si="10"/>
        <v>400000</v>
      </c>
      <c r="K61" s="102">
        <f t="shared" si="11"/>
        <v>16</v>
      </c>
      <c r="L61" s="259"/>
      <c r="M61" s="259">
        <v>16</v>
      </c>
      <c r="N61" s="259"/>
      <c r="O61" s="259"/>
      <c r="P61" s="93">
        <f t="shared" si="12"/>
        <v>500000</v>
      </c>
      <c r="Q61" s="103">
        <f t="shared" si="13"/>
        <v>20</v>
      </c>
      <c r="R61" s="259"/>
      <c r="S61" s="259">
        <v>20</v>
      </c>
      <c r="T61" s="259"/>
      <c r="U61" s="259"/>
    </row>
    <row r="62" spans="1:21" s="142" customFormat="1" x14ac:dyDescent="0.2">
      <c r="A62" s="133">
        <v>12</v>
      </c>
      <c r="B62" s="134" t="s">
        <v>200</v>
      </c>
      <c r="C62" s="135">
        <v>25000</v>
      </c>
      <c r="D62" s="86">
        <f t="shared" si="8"/>
        <v>400000</v>
      </c>
      <c r="E62" s="99">
        <f t="shared" si="9"/>
        <v>16</v>
      </c>
      <c r="F62" s="259"/>
      <c r="G62" s="259">
        <v>16</v>
      </c>
      <c r="H62" s="259"/>
      <c r="I62" s="259"/>
      <c r="J62" s="92">
        <f t="shared" si="10"/>
        <v>400000</v>
      </c>
      <c r="K62" s="102">
        <f t="shared" si="11"/>
        <v>16</v>
      </c>
      <c r="L62" s="259"/>
      <c r="M62" s="259">
        <v>16</v>
      </c>
      <c r="N62" s="259"/>
      <c r="O62" s="259"/>
      <c r="P62" s="93">
        <f t="shared" si="12"/>
        <v>500000</v>
      </c>
      <c r="Q62" s="103">
        <f t="shared" si="13"/>
        <v>20</v>
      </c>
      <c r="R62" s="259"/>
      <c r="S62" s="259">
        <v>20</v>
      </c>
      <c r="T62" s="259"/>
      <c r="U62" s="259"/>
    </row>
    <row r="63" spans="1:21" ht="14.25" x14ac:dyDescent="0.2">
      <c r="A63" s="78"/>
      <c r="B63" s="79" t="s">
        <v>48</v>
      </c>
      <c r="C63" s="76"/>
      <c r="D63" s="87">
        <f t="shared" ref="D63:U63" si="14">SUM(D64:D79)</f>
        <v>2330000</v>
      </c>
      <c r="E63" s="87">
        <f t="shared" si="14"/>
        <v>71</v>
      </c>
      <c r="F63" s="77">
        <f t="shared" si="14"/>
        <v>50</v>
      </c>
      <c r="G63" s="77">
        <f t="shared" si="14"/>
        <v>21</v>
      </c>
      <c r="H63" s="77">
        <f t="shared" si="14"/>
        <v>0</v>
      </c>
      <c r="I63" s="77">
        <f t="shared" si="14"/>
        <v>0</v>
      </c>
      <c r="J63" s="87">
        <f t="shared" si="14"/>
        <v>2330000</v>
      </c>
      <c r="K63" s="87">
        <f t="shared" si="14"/>
        <v>71</v>
      </c>
      <c r="L63" s="77">
        <f t="shared" si="14"/>
        <v>50</v>
      </c>
      <c r="M63" s="77">
        <f t="shared" si="14"/>
        <v>21</v>
      </c>
      <c r="N63" s="77">
        <f t="shared" si="14"/>
        <v>0</v>
      </c>
      <c r="O63" s="77">
        <f t="shared" si="14"/>
        <v>0</v>
      </c>
      <c r="P63" s="87">
        <f t="shared" si="14"/>
        <v>2330000</v>
      </c>
      <c r="Q63" s="87">
        <f t="shared" si="14"/>
        <v>71</v>
      </c>
      <c r="R63" s="77">
        <f t="shared" si="14"/>
        <v>50</v>
      </c>
      <c r="S63" s="77">
        <f t="shared" si="14"/>
        <v>21</v>
      </c>
      <c r="T63" s="77">
        <f t="shared" si="14"/>
        <v>0</v>
      </c>
      <c r="U63" s="77">
        <f t="shared" si="14"/>
        <v>0</v>
      </c>
    </row>
    <row r="64" spans="1:21" x14ac:dyDescent="0.2">
      <c r="A64" s="57">
        <v>1</v>
      </c>
      <c r="B64" s="8" t="s">
        <v>49</v>
      </c>
      <c r="C64" s="9">
        <v>9000</v>
      </c>
      <c r="D64" s="86">
        <f t="shared" ref="D64:D79" si="15">E64*C64</f>
        <v>0</v>
      </c>
      <c r="E64" s="99">
        <f t="shared" ref="E64:E79" si="16">SUM(F64:I64)</f>
        <v>0</v>
      </c>
      <c r="F64" s="258"/>
      <c r="G64" s="258"/>
      <c r="H64" s="258"/>
      <c r="I64" s="258"/>
      <c r="J64" s="92">
        <f t="shared" ref="J64:J79" si="17">K64*C64</f>
        <v>0</v>
      </c>
      <c r="K64" s="102">
        <f t="shared" ref="K64:K79" si="18">SUM(L64:O64)</f>
        <v>0</v>
      </c>
      <c r="L64" s="258"/>
      <c r="M64" s="258"/>
      <c r="N64" s="258"/>
      <c r="O64" s="258"/>
      <c r="P64" s="93">
        <f t="shared" ref="P64:P79" si="19">Q64*C64</f>
        <v>0</v>
      </c>
      <c r="Q64" s="103">
        <f t="shared" ref="Q64:Q79" si="20">SUM(R64:U64)</f>
        <v>0</v>
      </c>
      <c r="R64" s="258"/>
      <c r="S64" s="258"/>
      <c r="T64" s="258"/>
      <c r="U64" s="258"/>
    </row>
    <row r="65" spans="1:21" x14ac:dyDescent="0.2">
      <c r="A65" s="57">
        <v>2</v>
      </c>
      <c r="B65" s="8" t="s">
        <v>50</v>
      </c>
      <c r="C65" s="9">
        <v>12000</v>
      </c>
      <c r="D65" s="86">
        <f t="shared" si="15"/>
        <v>0</v>
      </c>
      <c r="E65" s="99">
        <f t="shared" si="16"/>
        <v>0</v>
      </c>
      <c r="F65" s="258"/>
      <c r="G65" s="258"/>
      <c r="H65" s="258"/>
      <c r="I65" s="258"/>
      <c r="J65" s="92">
        <f t="shared" si="17"/>
        <v>0</v>
      </c>
      <c r="K65" s="102">
        <f t="shared" si="18"/>
        <v>0</v>
      </c>
      <c r="L65" s="258"/>
      <c r="M65" s="258"/>
      <c r="N65" s="258"/>
      <c r="O65" s="258"/>
      <c r="P65" s="93">
        <f t="shared" si="19"/>
        <v>0</v>
      </c>
      <c r="Q65" s="103">
        <f t="shared" si="20"/>
        <v>0</v>
      </c>
      <c r="R65" s="258"/>
      <c r="S65" s="258"/>
      <c r="T65" s="258"/>
      <c r="U65" s="258"/>
    </row>
    <row r="66" spans="1:21" x14ac:dyDescent="0.2">
      <c r="A66" s="57">
        <v>3</v>
      </c>
      <c r="B66" s="7" t="s">
        <v>51</v>
      </c>
      <c r="C66" s="18">
        <v>16000</v>
      </c>
      <c r="D66" s="86">
        <f t="shared" si="15"/>
        <v>0</v>
      </c>
      <c r="E66" s="99">
        <f t="shared" si="16"/>
        <v>0</v>
      </c>
      <c r="F66" s="256"/>
      <c r="G66" s="256"/>
      <c r="H66" s="256"/>
      <c r="I66" s="256"/>
      <c r="J66" s="92">
        <f t="shared" si="17"/>
        <v>0</v>
      </c>
      <c r="K66" s="102">
        <f t="shared" si="18"/>
        <v>0</v>
      </c>
      <c r="L66" s="256"/>
      <c r="M66" s="256"/>
      <c r="N66" s="256"/>
      <c r="O66" s="256"/>
      <c r="P66" s="93">
        <f t="shared" si="19"/>
        <v>0</v>
      </c>
      <c r="Q66" s="103">
        <f t="shared" si="20"/>
        <v>0</v>
      </c>
      <c r="R66" s="256"/>
      <c r="S66" s="256"/>
      <c r="T66" s="256"/>
      <c r="U66" s="256"/>
    </row>
    <row r="67" spans="1:21" x14ac:dyDescent="0.2">
      <c r="A67" s="57">
        <v>4</v>
      </c>
      <c r="B67" s="8" t="s">
        <v>52</v>
      </c>
      <c r="C67" s="9">
        <v>60000</v>
      </c>
      <c r="D67" s="86">
        <f t="shared" si="15"/>
        <v>180000</v>
      </c>
      <c r="E67" s="99">
        <f t="shared" si="16"/>
        <v>3</v>
      </c>
      <c r="F67" s="258"/>
      <c r="G67" s="258">
        <v>3</v>
      </c>
      <c r="H67" s="258"/>
      <c r="I67" s="258"/>
      <c r="J67" s="92">
        <f t="shared" si="17"/>
        <v>180000</v>
      </c>
      <c r="K67" s="102">
        <f t="shared" si="18"/>
        <v>3</v>
      </c>
      <c r="L67" s="258"/>
      <c r="M67" s="258">
        <v>3</v>
      </c>
      <c r="N67" s="258"/>
      <c r="O67" s="258"/>
      <c r="P67" s="93">
        <f t="shared" si="19"/>
        <v>180000</v>
      </c>
      <c r="Q67" s="103">
        <f t="shared" si="20"/>
        <v>3</v>
      </c>
      <c r="R67" s="258"/>
      <c r="S67" s="258">
        <v>3</v>
      </c>
      <c r="T67" s="258"/>
      <c r="U67" s="258"/>
    </row>
    <row r="68" spans="1:21" x14ac:dyDescent="0.2">
      <c r="A68" s="57">
        <v>5</v>
      </c>
      <c r="B68" s="7" t="s">
        <v>53</v>
      </c>
      <c r="C68" s="18">
        <v>65000</v>
      </c>
      <c r="D68" s="86">
        <f t="shared" si="15"/>
        <v>195000</v>
      </c>
      <c r="E68" s="99">
        <f t="shared" si="16"/>
        <v>3</v>
      </c>
      <c r="F68" s="256"/>
      <c r="G68" s="256">
        <v>3</v>
      </c>
      <c r="H68" s="256"/>
      <c r="I68" s="256"/>
      <c r="J68" s="92">
        <f t="shared" si="17"/>
        <v>195000</v>
      </c>
      <c r="K68" s="102">
        <f t="shared" si="18"/>
        <v>3</v>
      </c>
      <c r="L68" s="256"/>
      <c r="M68" s="256">
        <v>3</v>
      </c>
      <c r="N68" s="256"/>
      <c r="O68" s="256"/>
      <c r="P68" s="93">
        <f t="shared" si="19"/>
        <v>195000</v>
      </c>
      <c r="Q68" s="103">
        <f t="shared" si="20"/>
        <v>3</v>
      </c>
      <c r="R68" s="256"/>
      <c r="S68" s="256">
        <v>3</v>
      </c>
      <c r="T68" s="256"/>
      <c r="U68" s="256"/>
    </row>
    <row r="69" spans="1:21" x14ac:dyDescent="0.2">
      <c r="A69" s="57">
        <v>6</v>
      </c>
      <c r="B69" s="7" t="s">
        <v>54</v>
      </c>
      <c r="C69" s="18">
        <v>65000</v>
      </c>
      <c r="D69" s="86">
        <f t="shared" si="15"/>
        <v>195000</v>
      </c>
      <c r="E69" s="99">
        <f t="shared" si="16"/>
        <v>3</v>
      </c>
      <c r="F69" s="256"/>
      <c r="G69" s="256">
        <v>3</v>
      </c>
      <c r="H69" s="256"/>
      <c r="I69" s="256"/>
      <c r="J69" s="92">
        <f t="shared" si="17"/>
        <v>195000</v>
      </c>
      <c r="K69" s="102">
        <f t="shared" si="18"/>
        <v>3</v>
      </c>
      <c r="L69" s="256"/>
      <c r="M69" s="256">
        <v>3</v>
      </c>
      <c r="N69" s="256"/>
      <c r="O69" s="256"/>
      <c r="P69" s="93">
        <f t="shared" si="19"/>
        <v>195000</v>
      </c>
      <c r="Q69" s="103">
        <f t="shared" si="20"/>
        <v>3</v>
      </c>
      <c r="R69" s="256"/>
      <c r="S69" s="256">
        <v>3</v>
      </c>
      <c r="T69" s="256"/>
      <c r="U69" s="256"/>
    </row>
    <row r="70" spans="1:21" x14ac:dyDescent="0.2">
      <c r="A70" s="58"/>
      <c r="B70" s="6" t="s">
        <v>55</v>
      </c>
      <c r="C70" s="20"/>
      <c r="D70" s="86">
        <f t="shared" si="15"/>
        <v>0</v>
      </c>
      <c r="E70" s="99">
        <f t="shared" si="16"/>
        <v>0</v>
      </c>
      <c r="F70" s="260"/>
      <c r="G70" s="260"/>
      <c r="H70" s="260"/>
      <c r="I70" s="260"/>
      <c r="J70" s="92">
        <f t="shared" si="17"/>
        <v>0</v>
      </c>
      <c r="K70" s="102">
        <f t="shared" si="18"/>
        <v>0</v>
      </c>
      <c r="L70" s="260"/>
      <c r="M70" s="260"/>
      <c r="N70" s="260"/>
      <c r="O70" s="260"/>
      <c r="P70" s="93">
        <f t="shared" si="19"/>
        <v>0</v>
      </c>
      <c r="Q70" s="103">
        <f t="shared" si="20"/>
        <v>0</v>
      </c>
      <c r="R70" s="260"/>
      <c r="S70" s="260"/>
      <c r="T70" s="260"/>
      <c r="U70" s="260"/>
    </row>
    <row r="71" spans="1:21" x14ac:dyDescent="0.2">
      <c r="A71" s="15">
        <v>1</v>
      </c>
      <c r="B71" s="7" t="s">
        <v>56</v>
      </c>
      <c r="C71" s="18">
        <v>28000</v>
      </c>
      <c r="D71" s="86">
        <f t="shared" si="15"/>
        <v>0</v>
      </c>
      <c r="E71" s="99">
        <f t="shared" si="16"/>
        <v>0</v>
      </c>
      <c r="F71" s="256"/>
      <c r="G71" s="256"/>
      <c r="H71" s="256"/>
      <c r="I71" s="256"/>
      <c r="J71" s="92">
        <f t="shared" si="17"/>
        <v>0</v>
      </c>
      <c r="K71" s="102">
        <f t="shared" si="18"/>
        <v>0</v>
      </c>
      <c r="L71" s="256"/>
      <c r="M71" s="256"/>
      <c r="N71" s="256"/>
      <c r="O71" s="256"/>
      <c r="P71" s="93">
        <f t="shared" si="19"/>
        <v>0</v>
      </c>
      <c r="Q71" s="103">
        <f t="shared" si="20"/>
        <v>0</v>
      </c>
      <c r="R71" s="256"/>
      <c r="S71" s="256"/>
      <c r="T71" s="256"/>
      <c r="U71" s="256"/>
    </row>
    <row r="72" spans="1:21" x14ac:dyDescent="0.2">
      <c r="A72" s="15">
        <v>2</v>
      </c>
      <c r="B72" s="7" t="s">
        <v>57</v>
      </c>
      <c r="C72" s="18">
        <v>28000</v>
      </c>
      <c r="D72" s="86">
        <f t="shared" si="15"/>
        <v>224000</v>
      </c>
      <c r="E72" s="99">
        <f t="shared" si="16"/>
        <v>8</v>
      </c>
      <c r="F72" s="256">
        <v>8</v>
      </c>
      <c r="G72" s="256"/>
      <c r="H72" s="256"/>
      <c r="I72" s="256"/>
      <c r="J72" s="92">
        <f t="shared" si="17"/>
        <v>224000</v>
      </c>
      <c r="K72" s="102">
        <f t="shared" si="18"/>
        <v>8</v>
      </c>
      <c r="L72" s="256">
        <v>8</v>
      </c>
      <c r="M72" s="256"/>
      <c r="N72" s="256"/>
      <c r="O72" s="256"/>
      <c r="P72" s="93">
        <f t="shared" si="19"/>
        <v>224000</v>
      </c>
      <c r="Q72" s="103">
        <f t="shared" si="20"/>
        <v>8</v>
      </c>
      <c r="R72" s="256">
        <v>8</v>
      </c>
      <c r="S72" s="256"/>
      <c r="T72" s="256"/>
      <c r="U72" s="256"/>
    </row>
    <row r="73" spans="1:21" x14ac:dyDescent="0.2">
      <c r="A73" s="15">
        <v>3</v>
      </c>
      <c r="B73" s="7" t="s">
        <v>58</v>
      </c>
      <c r="C73" s="18">
        <v>28000</v>
      </c>
      <c r="D73" s="86">
        <f t="shared" si="15"/>
        <v>392000</v>
      </c>
      <c r="E73" s="99">
        <f t="shared" si="16"/>
        <v>14</v>
      </c>
      <c r="F73" s="256">
        <v>14</v>
      </c>
      <c r="G73" s="256"/>
      <c r="H73" s="256"/>
      <c r="I73" s="256"/>
      <c r="J73" s="92">
        <f t="shared" si="17"/>
        <v>392000</v>
      </c>
      <c r="K73" s="102">
        <f t="shared" si="18"/>
        <v>14</v>
      </c>
      <c r="L73" s="256">
        <v>14</v>
      </c>
      <c r="M73" s="256"/>
      <c r="N73" s="256"/>
      <c r="O73" s="256"/>
      <c r="P73" s="93">
        <f t="shared" si="19"/>
        <v>392000</v>
      </c>
      <c r="Q73" s="103">
        <f t="shared" si="20"/>
        <v>14</v>
      </c>
      <c r="R73" s="256">
        <v>14</v>
      </c>
      <c r="S73" s="256"/>
      <c r="T73" s="256"/>
      <c r="U73" s="256"/>
    </row>
    <row r="74" spans="1:21" x14ac:dyDescent="0.2">
      <c r="A74" s="15">
        <v>4</v>
      </c>
      <c r="B74" s="7" t="s">
        <v>59</v>
      </c>
      <c r="C74" s="18">
        <v>28000</v>
      </c>
      <c r="D74" s="86">
        <f t="shared" si="15"/>
        <v>392000</v>
      </c>
      <c r="E74" s="99">
        <f t="shared" si="16"/>
        <v>14</v>
      </c>
      <c r="F74" s="256">
        <v>14</v>
      </c>
      <c r="G74" s="256"/>
      <c r="H74" s="256"/>
      <c r="I74" s="256"/>
      <c r="J74" s="92">
        <f t="shared" si="17"/>
        <v>392000</v>
      </c>
      <c r="K74" s="102">
        <f t="shared" si="18"/>
        <v>14</v>
      </c>
      <c r="L74" s="256">
        <v>14</v>
      </c>
      <c r="M74" s="256"/>
      <c r="N74" s="256"/>
      <c r="O74" s="256"/>
      <c r="P74" s="93">
        <f t="shared" si="19"/>
        <v>392000</v>
      </c>
      <c r="Q74" s="103">
        <f t="shared" si="20"/>
        <v>14</v>
      </c>
      <c r="R74" s="256">
        <v>14</v>
      </c>
      <c r="S74" s="256"/>
      <c r="T74" s="256"/>
      <c r="U74" s="256"/>
    </row>
    <row r="75" spans="1:21" s="149" customFormat="1" x14ac:dyDescent="0.2">
      <c r="A75" s="15">
        <v>5</v>
      </c>
      <c r="B75" s="8" t="s">
        <v>60</v>
      </c>
      <c r="C75" s="9">
        <v>35000</v>
      </c>
      <c r="D75" s="86">
        <f t="shared" si="15"/>
        <v>0</v>
      </c>
      <c r="E75" s="99">
        <f t="shared" si="16"/>
        <v>0</v>
      </c>
      <c r="F75" s="258"/>
      <c r="G75" s="258"/>
      <c r="H75" s="258"/>
      <c r="I75" s="258"/>
      <c r="J75" s="145">
        <f t="shared" si="17"/>
        <v>0</v>
      </c>
      <c r="K75" s="146">
        <f t="shared" si="18"/>
        <v>0</v>
      </c>
      <c r="L75" s="258"/>
      <c r="M75" s="258"/>
      <c r="N75" s="258"/>
      <c r="O75" s="258"/>
      <c r="P75" s="147">
        <f t="shared" si="19"/>
        <v>0</v>
      </c>
      <c r="Q75" s="148">
        <f t="shared" si="20"/>
        <v>0</v>
      </c>
      <c r="R75" s="258"/>
      <c r="S75" s="258"/>
      <c r="T75" s="258"/>
      <c r="U75" s="258"/>
    </row>
    <row r="76" spans="1:21" x14ac:dyDescent="0.2">
      <c r="A76" s="15">
        <v>6</v>
      </c>
      <c r="B76" s="8" t="s">
        <v>61</v>
      </c>
      <c r="C76" s="9">
        <v>30000</v>
      </c>
      <c r="D76" s="86">
        <f t="shared" si="15"/>
        <v>0</v>
      </c>
      <c r="E76" s="99">
        <f t="shared" si="16"/>
        <v>0</v>
      </c>
      <c r="F76" s="258"/>
      <c r="G76" s="258"/>
      <c r="H76" s="258"/>
      <c r="I76" s="258"/>
      <c r="J76" s="92">
        <f t="shared" si="17"/>
        <v>0</v>
      </c>
      <c r="K76" s="102">
        <f t="shared" si="18"/>
        <v>0</v>
      </c>
      <c r="L76" s="258"/>
      <c r="M76" s="258"/>
      <c r="N76" s="258"/>
      <c r="O76" s="258"/>
      <c r="P76" s="93">
        <f t="shared" si="19"/>
        <v>0</v>
      </c>
      <c r="Q76" s="103">
        <f t="shared" si="20"/>
        <v>0</v>
      </c>
      <c r="R76" s="258"/>
      <c r="S76" s="258"/>
      <c r="T76" s="258"/>
      <c r="U76" s="258"/>
    </row>
    <row r="77" spans="1:21" x14ac:dyDescent="0.2">
      <c r="A77" s="15">
        <v>7</v>
      </c>
      <c r="B77" s="8" t="s">
        <v>62</v>
      </c>
      <c r="C77" s="9">
        <v>19000</v>
      </c>
      <c r="D77" s="86">
        <f t="shared" si="15"/>
        <v>0</v>
      </c>
      <c r="E77" s="99">
        <f t="shared" si="16"/>
        <v>0</v>
      </c>
      <c r="F77" s="258"/>
      <c r="G77" s="258"/>
      <c r="H77" s="258"/>
      <c r="I77" s="258"/>
      <c r="J77" s="92">
        <f t="shared" si="17"/>
        <v>0</v>
      </c>
      <c r="K77" s="102">
        <f t="shared" si="18"/>
        <v>0</v>
      </c>
      <c r="L77" s="258"/>
      <c r="M77" s="258"/>
      <c r="N77" s="258"/>
      <c r="O77" s="258"/>
      <c r="P77" s="93">
        <f t="shared" si="19"/>
        <v>0</v>
      </c>
      <c r="Q77" s="103">
        <f t="shared" si="20"/>
        <v>0</v>
      </c>
      <c r="R77" s="258"/>
      <c r="S77" s="258"/>
      <c r="T77" s="258"/>
      <c r="U77" s="258"/>
    </row>
    <row r="78" spans="1:21" x14ac:dyDescent="0.2">
      <c r="A78" s="15">
        <v>8</v>
      </c>
      <c r="B78" s="8" t="s">
        <v>63</v>
      </c>
      <c r="C78" s="9">
        <v>30000</v>
      </c>
      <c r="D78" s="86">
        <f t="shared" si="15"/>
        <v>360000</v>
      </c>
      <c r="E78" s="99">
        <f t="shared" si="16"/>
        <v>12</v>
      </c>
      <c r="F78" s="258"/>
      <c r="G78" s="258">
        <v>12</v>
      </c>
      <c r="H78" s="258"/>
      <c r="I78" s="258"/>
      <c r="J78" s="92">
        <f t="shared" si="17"/>
        <v>360000</v>
      </c>
      <c r="K78" s="102">
        <f t="shared" si="18"/>
        <v>12</v>
      </c>
      <c r="L78" s="258"/>
      <c r="M78" s="258">
        <v>12</v>
      </c>
      <c r="N78" s="258"/>
      <c r="O78" s="258"/>
      <c r="P78" s="93">
        <f t="shared" si="19"/>
        <v>360000</v>
      </c>
      <c r="Q78" s="103">
        <f t="shared" si="20"/>
        <v>12</v>
      </c>
      <c r="R78" s="258"/>
      <c r="S78" s="258">
        <v>12</v>
      </c>
      <c r="T78" s="258"/>
      <c r="U78" s="258"/>
    </row>
    <row r="79" spans="1:21" x14ac:dyDescent="0.2">
      <c r="A79" s="15">
        <v>9</v>
      </c>
      <c r="B79" s="7" t="s">
        <v>64</v>
      </c>
      <c r="C79" s="18">
        <v>28000</v>
      </c>
      <c r="D79" s="86">
        <f t="shared" si="15"/>
        <v>392000</v>
      </c>
      <c r="E79" s="99">
        <f t="shared" si="16"/>
        <v>14</v>
      </c>
      <c r="F79" s="256">
        <v>14</v>
      </c>
      <c r="G79" s="256"/>
      <c r="H79" s="256"/>
      <c r="I79" s="256"/>
      <c r="J79" s="92">
        <f t="shared" si="17"/>
        <v>392000</v>
      </c>
      <c r="K79" s="102">
        <f t="shared" si="18"/>
        <v>14</v>
      </c>
      <c r="L79" s="256">
        <v>14</v>
      </c>
      <c r="M79" s="256"/>
      <c r="N79" s="256"/>
      <c r="O79" s="256"/>
      <c r="P79" s="93">
        <f t="shared" si="19"/>
        <v>392000</v>
      </c>
      <c r="Q79" s="103">
        <f t="shared" si="20"/>
        <v>14</v>
      </c>
      <c r="R79" s="256">
        <v>14</v>
      </c>
      <c r="S79" s="256"/>
      <c r="T79" s="256"/>
      <c r="U79" s="256"/>
    </row>
    <row r="80" spans="1:21" ht="15" x14ac:dyDescent="0.2">
      <c r="A80" s="80"/>
      <c r="B80" s="81" t="s">
        <v>65</v>
      </c>
      <c r="C80" s="82"/>
      <c r="D80" s="87">
        <f t="shared" ref="D80:U80" si="21">SUM(D81:D87)</f>
        <v>1840000</v>
      </c>
      <c r="E80" s="87">
        <f t="shared" si="21"/>
        <v>50</v>
      </c>
      <c r="F80" s="83">
        <f t="shared" si="21"/>
        <v>0</v>
      </c>
      <c r="G80" s="83">
        <f t="shared" si="21"/>
        <v>50</v>
      </c>
      <c r="H80" s="83">
        <f t="shared" si="21"/>
        <v>0</v>
      </c>
      <c r="I80" s="83">
        <f t="shared" si="21"/>
        <v>0</v>
      </c>
      <c r="J80" s="87">
        <f t="shared" si="21"/>
        <v>2320000</v>
      </c>
      <c r="K80" s="87">
        <f t="shared" si="21"/>
        <v>64</v>
      </c>
      <c r="L80" s="83">
        <f t="shared" si="21"/>
        <v>0</v>
      </c>
      <c r="M80" s="83">
        <f t="shared" si="21"/>
        <v>80</v>
      </c>
      <c r="N80" s="83">
        <f t="shared" si="21"/>
        <v>0</v>
      </c>
      <c r="O80" s="83">
        <f t="shared" si="21"/>
        <v>0</v>
      </c>
      <c r="P80" s="87">
        <f t="shared" si="21"/>
        <v>1450000</v>
      </c>
      <c r="Q80" s="87">
        <f t="shared" si="21"/>
        <v>40</v>
      </c>
      <c r="R80" s="83">
        <f t="shared" si="21"/>
        <v>0</v>
      </c>
      <c r="S80" s="83">
        <f t="shared" si="21"/>
        <v>50</v>
      </c>
      <c r="T80" s="83">
        <f t="shared" si="21"/>
        <v>0</v>
      </c>
      <c r="U80" s="83">
        <f t="shared" si="21"/>
        <v>0</v>
      </c>
    </row>
    <row r="81" spans="1:21" x14ac:dyDescent="0.2">
      <c r="A81" s="15">
        <v>1</v>
      </c>
      <c r="B81" s="7" t="s">
        <v>66</v>
      </c>
      <c r="C81" s="18">
        <v>50000</v>
      </c>
      <c r="D81" s="86">
        <f t="shared" ref="D81:D87" si="22">E81*C81</f>
        <v>0</v>
      </c>
      <c r="E81" s="99">
        <f t="shared" ref="E81:E87" si="23">SUM(F81:I81)</f>
        <v>0</v>
      </c>
      <c r="F81" s="256"/>
      <c r="G81" s="256"/>
      <c r="H81" s="256"/>
      <c r="I81" s="256"/>
      <c r="J81" s="92">
        <f t="shared" ref="J81:J86" si="24">K81*C81</f>
        <v>0</v>
      </c>
      <c r="K81" s="102">
        <f t="shared" ref="K81:K86" si="25">SUM(L81:O81)</f>
        <v>0</v>
      </c>
      <c r="L81" s="256"/>
      <c r="M81" s="256"/>
      <c r="N81" s="256"/>
      <c r="O81" s="256"/>
      <c r="P81" s="93">
        <f t="shared" ref="P81:P86" si="26">Q81*C81</f>
        <v>0</v>
      </c>
      <c r="Q81" s="103">
        <f t="shared" ref="Q81:Q86" si="27">SUM(R81:U81)</f>
        <v>0</v>
      </c>
      <c r="R81" s="256"/>
      <c r="S81" s="256"/>
      <c r="T81" s="256"/>
      <c r="U81" s="256"/>
    </row>
    <row r="82" spans="1:21" x14ac:dyDescent="0.2">
      <c r="A82" s="15">
        <v>2</v>
      </c>
      <c r="B82" s="7" t="s">
        <v>67</v>
      </c>
      <c r="C82" s="18">
        <v>30000</v>
      </c>
      <c r="D82" s="86">
        <f t="shared" si="22"/>
        <v>300000</v>
      </c>
      <c r="E82" s="99">
        <f t="shared" si="23"/>
        <v>10</v>
      </c>
      <c r="F82" s="256"/>
      <c r="G82" s="256">
        <v>10</v>
      </c>
      <c r="H82" s="256"/>
      <c r="I82" s="256"/>
      <c r="J82" s="92">
        <f t="shared" si="24"/>
        <v>480000</v>
      </c>
      <c r="K82" s="102">
        <f t="shared" si="25"/>
        <v>16</v>
      </c>
      <c r="L82" s="256"/>
      <c r="M82" s="256">
        <v>16</v>
      </c>
      <c r="N82" s="256"/>
      <c r="O82" s="256"/>
      <c r="P82" s="93">
        <f t="shared" si="26"/>
        <v>300000</v>
      </c>
      <c r="Q82" s="103">
        <f t="shared" si="27"/>
        <v>10</v>
      </c>
      <c r="R82" s="256"/>
      <c r="S82" s="256">
        <v>10</v>
      </c>
      <c r="T82" s="256"/>
      <c r="U82" s="256"/>
    </row>
    <row r="83" spans="1:21" x14ac:dyDescent="0.2">
      <c r="A83" s="15">
        <v>3</v>
      </c>
      <c r="B83" s="7" t="s">
        <v>68</v>
      </c>
      <c r="C83" s="18">
        <v>38000</v>
      </c>
      <c r="D83" s="86">
        <f t="shared" si="22"/>
        <v>380000</v>
      </c>
      <c r="E83" s="99">
        <f t="shared" si="23"/>
        <v>10</v>
      </c>
      <c r="F83" s="256"/>
      <c r="G83" s="256">
        <v>10</v>
      </c>
      <c r="H83" s="256"/>
      <c r="I83" s="256"/>
      <c r="J83" s="92">
        <f t="shared" si="24"/>
        <v>608000</v>
      </c>
      <c r="K83" s="102">
        <f t="shared" si="25"/>
        <v>16</v>
      </c>
      <c r="L83" s="256"/>
      <c r="M83" s="256">
        <v>16</v>
      </c>
      <c r="N83" s="256"/>
      <c r="O83" s="256"/>
      <c r="P83" s="93">
        <f t="shared" si="26"/>
        <v>380000</v>
      </c>
      <c r="Q83" s="103">
        <f t="shared" si="27"/>
        <v>10</v>
      </c>
      <c r="R83" s="256"/>
      <c r="S83" s="256">
        <v>10</v>
      </c>
      <c r="T83" s="256"/>
      <c r="U83" s="256"/>
    </row>
    <row r="84" spans="1:21" x14ac:dyDescent="0.2">
      <c r="A84" s="15">
        <v>4</v>
      </c>
      <c r="B84" s="7" t="s">
        <v>70</v>
      </c>
      <c r="C84" s="18">
        <v>38000</v>
      </c>
      <c r="D84" s="86">
        <f t="shared" si="22"/>
        <v>380000</v>
      </c>
      <c r="E84" s="99">
        <f t="shared" si="23"/>
        <v>10</v>
      </c>
      <c r="F84" s="256"/>
      <c r="G84" s="256">
        <v>10</v>
      </c>
      <c r="H84" s="256"/>
      <c r="I84" s="256"/>
      <c r="J84" s="92">
        <f t="shared" si="24"/>
        <v>608000</v>
      </c>
      <c r="K84" s="102">
        <f t="shared" si="25"/>
        <v>16</v>
      </c>
      <c r="L84" s="256"/>
      <c r="M84" s="256">
        <v>16</v>
      </c>
      <c r="N84" s="256"/>
      <c r="O84" s="256"/>
      <c r="P84" s="93">
        <f t="shared" si="26"/>
        <v>380000</v>
      </c>
      <c r="Q84" s="103">
        <f t="shared" si="27"/>
        <v>10</v>
      </c>
      <c r="R84" s="256"/>
      <c r="S84" s="256">
        <v>10</v>
      </c>
      <c r="T84" s="256"/>
      <c r="U84" s="256"/>
    </row>
    <row r="85" spans="1:21" s="142" customFormat="1" x14ac:dyDescent="0.2">
      <c r="A85" s="144">
        <v>5</v>
      </c>
      <c r="B85" s="134" t="s">
        <v>71</v>
      </c>
      <c r="C85" s="135">
        <v>39000</v>
      </c>
      <c r="D85" s="136">
        <f t="shared" si="22"/>
        <v>390000</v>
      </c>
      <c r="E85" s="137">
        <f t="shared" si="23"/>
        <v>10</v>
      </c>
      <c r="F85" s="259"/>
      <c r="G85" s="259">
        <v>10</v>
      </c>
      <c r="H85" s="259"/>
      <c r="I85" s="259"/>
      <c r="J85" s="138">
        <f t="shared" si="24"/>
        <v>624000</v>
      </c>
      <c r="K85" s="139">
        <f t="shared" si="25"/>
        <v>16</v>
      </c>
      <c r="L85" s="259"/>
      <c r="M85" s="259">
        <v>16</v>
      </c>
      <c r="N85" s="259"/>
      <c r="O85" s="259"/>
      <c r="P85" s="140">
        <f t="shared" si="26"/>
        <v>390000</v>
      </c>
      <c r="Q85" s="141">
        <f t="shared" si="27"/>
        <v>10</v>
      </c>
      <c r="R85" s="259"/>
      <c r="S85" s="259">
        <v>10</v>
      </c>
      <c r="T85" s="259"/>
      <c r="U85" s="259"/>
    </row>
    <row r="86" spans="1:21" x14ac:dyDescent="0.2">
      <c r="A86" s="15">
        <v>6</v>
      </c>
      <c r="B86" s="7" t="s">
        <v>170</v>
      </c>
      <c r="C86" s="18">
        <v>35000</v>
      </c>
      <c r="D86" s="136">
        <f t="shared" si="22"/>
        <v>0</v>
      </c>
      <c r="E86" s="137">
        <f t="shared" si="23"/>
        <v>0</v>
      </c>
      <c r="F86" s="256"/>
      <c r="G86" s="256"/>
      <c r="H86" s="256"/>
      <c r="I86" s="256"/>
      <c r="J86" s="92">
        <f t="shared" si="24"/>
        <v>0</v>
      </c>
      <c r="K86" s="102">
        <f t="shared" si="25"/>
        <v>0</v>
      </c>
      <c r="L86" s="256"/>
      <c r="M86" s="256"/>
      <c r="N86" s="256"/>
      <c r="O86" s="256"/>
      <c r="P86" s="93">
        <f t="shared" si="26"/>
        <v>0</v>
      </c>
      <c r="Q86" s="103">
        <f t="shared" si="27"/>
        <v>0</v>
      </c>
      <c r="R86" s="256"/>
      <c r="S86" s="256"/>
      <c r="T86" s="256"/>
      <c r="U86" s="256"/>
    </row>
    <row r="87" spans="1:21" s="142" customFormat="1" x14ac:dyDescent="0.2">
      <c r="A87" s="144">
        <v>7</v>
      </c>
      <c r="B87" s="134" t="s">
        <v>201</v>
      </c>
      <c r="C87" s="135">
        <v>39000</v>
      </c>
      <c r="D87" s="136">
        <f t="shared" si="22"/>
        <v>390000</v>
      </c>
      <c r="E87" s="137">
        <f t="shared" si="23"/>
        <v>10</v>
      </c>
      <c r="F87" s="259"/>
      <c r="G87" s="259">
        <v>10</v>
      </c>
      <c r="H87" s="259"/>
      <c r="I87" s="259"/>
      <c r="J87" s="138"/>
      <c r="K87" s="139"/>
      <c r="L87" s="259"/>
      <c r="M87" s="259">
        <v>16</v>
      </c>
      <c r="N87" s="259"/>
      <c r="O87" s="259"/>
      <c r="P87" s="140"/>
      <c r="Q87" s="141"/>
      <c r="R87" s="259"/>
      <c r="S87" s="259">
        <v>10</v>
      </c>
      <c r="T87" s="259"/>
      <c r="U87" s="259"/>
    </row>
    <row r="88" spans="1:21" x14ac:dyDescent="0.2">
      <c r="A88" s="150"/>
      <c r="B88" s="151" t="s">
        <v>126</v>
      </c>
      <c r="C88" s="152"/>
      <c r="D88" s="116">
        <f>SUM(D89:D91)</f>
        <v>0</v>
      </c>
      <c r="E88" s="116">
        <f>SUM(E89:E91)</f>
        <v>0</v>
      </c>
      <c r="F88" s="153">
        <f>SUM(F89:F92)</f>
        <v>0</v>
      </c>
      <c r="G88" s="153">
        <f>SUM(G89:G92)</f>
        <v>0</v>
      </c>
      <c r="H88" s="153">
        <f>SUM(H89:H92)</f>
        <v>0</v>
      </c>
      <c r="I88" s="153">
        <f>SUM(I89:I92)</f>
        <v>0</v>
      </c>
      <c r="J88" s="116">
        <f>K88*I88</f>
        <v>0</v>
      </c>
      <c r="K88" s="117">
        <f>SUM(L88:O88)</f>
        <v>0</v>
      </c>
      <c r="L88" s="153">
        <f>SUM(L89:L92)</f>
        <v>0</v>
      </c>
      <c r="M88" s="153">
        <f>SUM(M89:M92)</f>
        <v>0</v>
      </c>
      <c r="N88" s="153">
        <f>SUM(N89:N92)</f>
        <v>0</v>
      </c>
      <c r="O88" s="153">
        <f>SUM(O89:O92)</f>
        <v>0</v>
      </c>
      <c r="P88" s="116">
        <f>Q88*O88</f>
        <v>0</v>
      </c>
      <c r="Q88" s="117">
        <f>SUM(R88:U88)</f>
        <v>0</v>
      </c>
      <c r="R88" s="153">
        <f>SUM(R89:R92)</f>
        <v>0</v>
      </c>
      <c r="S88" s="153">
        <f>SUM(S89:S92)</f>
        <v>0</v>
      </c>
      <c r="T88" s="153">
        <f>SUM(T89:T92)</f>
        <v>0</v>
      </c>
      <c r="U88" s="153">
        <f>SUM(U89:U92)</f>
        <v>0</v>
      </c>
    </row>
    <row r="89" spans="1:21" x14ac:dyDescent="0.2">
      <c r="A89" s="15">
        <v>1</v>
      </c>
      <c r="B89" s="7" t="s">
        <v>129</v>
      </c>
      <c r="C89" s="18">
        <v>20000</v>
      </c>
      <c r="D89" s="86">
        <f>E89*C89</f>
        <v>0</v>
      </c>
      <c r="E89" s="99">
        <f>SUM(F89:I89)</f>
        <v>0</v>
      </c>
      <c r="F89" s="256"/>
      <c r="G89" s="256"/>
      <c r="H89" s="256"/>
      <c r="I89" s="256"/>
      <c r="J89" s="92">
        <f>K89*C89</f>
        <v>0</v>
      </c>
      <c r="K89" s="102">
        <f>SUM(L89:O89)</f>
        <v>0</v>
      </c>
      <c r="L89" s="256"/>
      <c r="M89" s="256"/>
      <c r="N89" s="256"/>
      <c r="O89" s="256"/>
      <c r="P89" s="93">
        <f>Q89*C89</f>
        <v>0</v>
      </c>
      <c r="Q89" s="103">
        <f>SUM(R89:U89)</f>
        <v>0</v>
      </c>
      <c r="R89" s="256"/>
      <c r="S89" s="256"/>
      <c r="T89" s="256"/>
      <c r="U89" s="256"/>
    </row>
    <row r="90" spans="1:21" x14ac:dyDescent="0.2">
      <c r="A90" s="15">
        <v>2</v>
      </c>
      <c r="B90" s="7" t="s">
        <v>130</v>
      </c>
      <c r="C90" s="18">
        <v>20000</v>
      </c>
      <c r="D90" s="86">
        <f>E90*C90</f>
        <v>0</v>
      </c>
      <c r="E90" s="99">
        <f>SUM(F90:I90)</f>
        <v>0</v>
      </c>
      <c r="F90" s="256"/>
      <c r="G90" s="256"/>
      <c r="H90" s="256"/>
      <c r="I90" s="256"/>
      <c r="J90" s="92">
        <f>K90*C90</f>
        <v>0</v>
      </c>
      <c r="K90" s="102">
        <f>SUM(L90:O90)</f>
        <v>0</v>
      </c>
      <c r="L90" s="256"/>
      <c r="M90" s="256"/>
      <c r="N90" s="256"/>
      <c r="O90" s="256"/>
      <c r="P90" s="93">
        <f>Q90*C90</f>
        <v>0</v>
      </c>
      <c r="Q90" s="103">
        <f>SUM(R90:U90)</f>
        <v>0</v>
      </c>
      <c r="R90" s="256"/>
      <c r="S90" s="256"/>
      <c r="T90" s="256"/>
      <c r="U90" s="256"/>
    </row>
    <row r="91" spans="1:21" x14ac:dyDescent="0.2">
      <c r="A91" s="15">
        <v>3</v>
      </c>
      <c r="B91" s="7" t="s">
        <v>131</v>
      </c>
      <c r="C91" s="18">
        <v>20000</v>
      </c>
      <c r="D91" s="86">
        <f>E91*C91</f>
        <v>0</v>
      </c>
      <c r="E91" s="99">
        <f>SUM(F91:I91)</f>
        <v>0</v>
      </c>
      <c r="F91" s="256"/>
      <c r="G91" s="256"/>
      <c r="H91" s="256"/>
      <c r="I91" s="256"/>
      <c r="J91" s="92">
        <f>K91*C91</f>
        <v>0</v>
      </c>
      <c r="K91" s="102">
        <f>SUM(L91:O91)</f>
        <v>0</v>
      </c>
      <c r="L91" s="256"/>
      <c r="M91" s="256"/>
      <c r="N91" s="256"/>
      <c r="O91" s="256"/>
      <c r="P91" s="93">
        <f>Q91*C91</f>
        <v>0</v>
      </c>
      <c r="Q91" s="103">
        <f>SUM(R91:U91)</f>
        <v>0</v>
      </c>
      <c r="R91" s="256"/>
      <c r="S91" s="256"/>
      <c r="T91" s="256"/>
      <c r="U91" s="256"/>
    </row>
    <row r="92" spans="1:21" x14ac:dyDescent="0.2">
      <c r="A92" s="121"/>
      <c r="B92" s="121" t="s">
        <v>181</v>
      </c>
      <c r="C92" s="122"/>
      <c r="D92" s="86"/>
      <c r="E92" s="99"/>
      <c r="F92" s="256"/>
      <c r="G92" s="256"/>
      <c r="H92" s="256"/>
      <c r="I92" s="256"/>
      <c r="J92" s="92">
        <f>K92*C92</f>
        <v>0</v>
      </c>
      <c r="K92" s="102">
        <f>SUM(L92:O92)</f>
        <v>0</v>
      </c>
      <c r="L92" s="256"/>
      <c r="M92" s="256"/>
      <c r="N92" s="256"/>
      <c r="O92" s="256"/>
      <c r="P92" s="93">
        <f>Q92*C92</f>
        <v>0</v>
      </c>
      <c r="Q92" s="103">
        <f>SUM(R92:U92)</f>
        <v>0</v>
      </c>
      <c r="R92" s="256"/>
      <c r="S92" s="256"/>
      <c r="T92" s="256"/>
      <c r="U92" s="256"/>
    </row>
    <row r="93" spans="1:21" ht="14.25" x14ac:dyDescent="0.2">
      <c r="A93" s="114"/>
      <c r="B93" s="114" t="s">
        <v>182</v>
      </c>
      <c r="C93" s="115"/>
      <c r="D93" s="116">
        <f t="shared" ref="D93:U93" si="28">SUM(D94:D102)</f>
        <v>0</v>
      </c>
      <c r="E93" s="116">
        <f t="shared" si="28"/>
        <v>0</v>
      </c>
      <c r="F93" s="118">
        <f t="shared" si="28"/>
        <v>0</v>
      </c>
      <c r="G93" s="118">
        <f t="shared" si="28"/>
        <v>0</v>
      </c>
      <c r="H93" s="118">
        <f t="shared" si="28"/>
        <v>0</v>
      </c>
      <c r="I93" s="118">
        <f t="shared" si="28"/>
        <v>0</v>
      </c>
      <c r="J93" s="116">
        <f t="shared" si="28"/>
        <v>0</v>
      </c>
      <c r="K93" s="116">
        <f t="shared" si="28"/>
        <v>0</v>
      </c>
      <c r="L93" s="118">
        <f t="shared" si="28"/>
        <v>0</v>
      </c>
      <c r="M93" s="118">
        <f t="shared" si="28"/>
        <v>0</v>
      </c>
      <c r="N93" s="118">
        <f t="shared" si="28"/>
        <v>0</v>
      </c>
      <c r="O93" s="118">
        <f t="shared" si="28"/>
        <v>0</v>
      </c>
      <c r="P93" s="116">
        <f t="shared" si="28"/>
        <v>0</v>
      </c>
      <c r="Q93" s="116">
        <f t="shared" si="28"/>
        <v>0</v>
      </c>
      <c r="R93" s="118">
        <f t="shared" si="28"/>
        <v>0</v>
      </c>
      <c r="S93" s="118">
        <f t="shared" si="28"/>
        <v>0</v>
      </c>
      <c r="T93" s="118">
        <f t="shared" si="28"/>
        <v>0</v>
      </c>
      <c r="U93" s="118">
        <f t="shared" si="28"/>
        <v>0</v>
      </c>
    </row>
    <row r="94" spans="1:21" x14ac:dyDescent="0.2">
      <c r="A94" s="123">
        <v>1</v>
      </c>
      <c r="B94" s="104" t="s">
        <v>183</v>
      </c>
      <c r="C94" s="105">
        <v>40000</v>
      </c>
      <c r="D94" s="86">
        <f t="shared" ref="D94:D102" si="29">E94*C94</f>
        <v>0</v>
      </c>
      <c r="E94" s="99">
        <f t="shared" ref="E94:E102" si="30">SUM(F94:I94)</f>
        <v>0</v>
      </c>
      <c r="F94" s="256"/>
      <c r="G94" s="256"/>
      <c r="H94" s="256"/>
      <c r="I94" s="256"/>
      <c r="J94" s="92">
        <f t="shared" ref="J94:J102" si="31">K94*C94</f>
        <v>0</v>
      </c>
      <c r="K94" s="102">
        <f t="shared" ref="K94:K102" si="32">SUM(L94:O94)</f>
        <v>0</v>
      </c>
      <c r="L94" s="256"/>
      <c r="M94" s="256"/>
      <c r="N94" s="256"/>
      <c r="O94" s="256"/>
      <c r="P94" s="93">
        <f t="shared" ref="P94:P102" si="33">Q94*C94</f>
        <v>0</v>
      </c>
      <c r="Q94" s="103">
        <f t="shared" ref="Q94:Q102" si="34">SUM(R94:U94)</f>
        <v>0</v>
      </c>
      <c r="R94" s="256"/>
      <c r="S94" s="256"/>
      <c r="T94" s="256"/>
      <c r="U94" s="256"/>
    </row>
    <row r="95" spans="1:21" x14ac:dyDescent="0.2">
      <c r="A95" s="123">
        <v>2</v>
      </c>
      <c r="B95" s="104" t="s">
        <v>184</v>
      </c>
      <c r="C95" s="105">
        <v>32000</v>
      </c>
      <c r="D95" s="86">
        <f t="shared" si="29"/>
        <v>0</v>
      </c>
      <c r="E95" s="99">
        <f t="shared" si="30"/>
        <v>0</v>
      </c>
      <c r="F95" s="256"/>
      <c r="G95" s="256"/>
      <c r="H95" s="256"/>
      <c r="I95" s="256"/>
      <c r="J95" s="92">
        <f t="shared" si="31"/>
        <v>0</v>
      </c>
      <c r="K95" s="102">
        <f t="shared" si="32"/>
        <v>0</v>
      </c>
      <c r="L95" s="256"/>
      <c r="M95" s="256"/>
      <c r="N95" s="256"/>
      <c r="O95" s="256"/>
      <c r="P95" s="93">
        <f t="shared" si="33"/>
        <v>0</v>
      </c>
      <c r="Q95" s="103">
        <f t="shared" si="34"/>
        <v>0</v>
      </c>
      <c r="R95" s="256"/>
      <c r="S95" s="256"/>
      <c r="T95" s="256"/>
      <c r="U95" s="256"/>
    </row>
    <row r="96" spans="1:21" x14ac:dyDescent="0.2">
      <c r="A96" s="123">
        <v>3</v>
      </c>
      <c r="B96" s="104" t="s">
        <v>185</v>
      </c>
      <c r="C96" s="105">
        <v>25000</v>
      </c>
      <c r="D96" s="86">
        <f t="shared" si="29"/>
        <v>0</v>
      </c>
      <c r="E96" s="99">
        <f t="shared" si="30"/>
        <v>0</v>
      </c>
      <c r="F96" s="256"/>
      <c r="G96" s="256"/>
      <c r="H96" s="256"/>
      <c r="I96" s="256"/>
      <c r="J96" s="92">
        <f t="shared" si="31"/>
        <v>0</v>
      </c>
      <c r="K96" s="102">
        <f t="shared" si="32"/>
        <v>0</v>
      </c>
      <c r="L96" s="256"/>
      <c r="M96" s="256"/>
      <c r="N96" s="256"/>
      <c r="O96" s="256"/>
      <c r="P96" s="93">
        <f t="shared" si="33"/>
        <v>0</v>
      </c>
      <c r="Q96" s="103">
        <f t="shared" si="34"/>
        <v>0</v>
      </c>
      <c r="R96" s="256"/>
      <c r="S96" s="256"/>
      <c r="T96" s="256"/>
      <c r="U96" s="256"/>
    </row>
    <row r="97" spans="1:21" x14ac:dyDescent="0.2">
      <c r="A97" s="123">
        <v>4</v>
      </c>
      <c r="B97" s="104" t="s">
        <v>186</v>
      </c>
      <c r="C97" s="105">
        <v>28000</v>
      </c>
      <c r="D97" s="86">
        <f t="shared" si="29"/>
        <v>0</v>
      </c>
      <c r="E97" s="99">
        <f t="shared" si="30"/>
        <v>0</v>
      </c>
      <c r="F97" s="256"/>
      <c r="G97" s="256"/>
      <c r="H97" s="256"/>
      <c r="I97" s="256"/>
      <c r="J97" s="92">
        <f t="shared" si="31"/>
        <v>0</v>
      </c>
      <c r="K97" s="102">
        <f t="shared" si="32"/>
        <v>0</v>
      </c>
      <c r="L97" s="256"/>
      <c r="M97" s="256"/>
      <c r="N97" s="256"/>
      <c r="O97" s="256"/>
      <c r="P97" s="93">
        <f t="shared" si="33"/>
        <v>0</v>
      </c>
      <c r="Q97" s="103">
        <f t="shared" si="34"/>
        <v>0</v>
      </c>
      <c r="R97" s="256"/>
      <c r="S97" s="256"/>
      <c r="T97" s="256"/>
      <c r="U97" s="256"/>
    </row>
    <row r="98" spans="1:21" x14ac:dyDescent="0.2">
      <c r="A98" s="123">
        <v>5</v>
      </c>
      <c r="B98" s="104" t="s">
        <v>187</v>
      </c>
      <c r="C98" s="105">
        <v>28000</v>
      </c>
      <c r="D98" s="86">
        <f t="shared" si="29"/>
        <v>0</v>
      </c>
      <c r="E98" s="99">
        <f t="shared" si="30"/>
        <v>0</v>
      </c>
      <c r="F98" s="256"/>
      <c r="G98" s="256"/>
      <c r="H98" s="256"/>
      <c r="I98" s="256"/>
      <c r="J98" s="92">
        <f t="shared" si="31"/>
        <v>0</v>
      </c>
      <c r="K98" s="102">
        <f t="shared" si="32"/>
        <v>0</v>
      </c>
      <c r="L98" s="256"/>
      <c r="M98" s="256"/>
      <c r="N98" s="256"/>
      <c r="O98" s="256"/>
      <c r="P98" s="93">
        <f t="shared" si="33"/>
        <v>0</v>
      </c>
      <c r="Q98" s="103">
        <f t="shared" si="34"/>
        <v>0</v>
      </c>
      <c r="R98" s="256"/>
      <c r="S98" s="256"/>
      <c r="T98" s="256"/>
      <c r="U98" s="256"/>
    </row>
    <row r="99" spans="1:21" x14ac:dyDescent="0.2">
      <c r="A99" s="123">
        <v>6</v>
      </c>
      <c r="B99" s="104" t="s">
        <v>188</v>
      </c>
      <c r="C99" s="105">
        <v>30000</v>
      </c>
      <c r="D99" s="86">
        <f t="shared" si="29"/>
        <v>0</v>
      </c>
      <c r="E99" s="99">
        <f t="shared" si="30"/>
        <v>0</v>
      </c>
      <c r="F99" s="256"/>
      <c r="G99" s="256"/>
      <c r="H99" s="256"/>
      <c r="I99" s="256"/>
      <c r="J99" s="92">
        <f t="shared" si="31"/>
        <v>0</v>
      </c>
      <c r="K99" s="102">
        <f t="shared" si="32"/>
        <v>0</v>
      </c>
      <c r="L99" s="256"/>
      <c r="M99" s="256"/>
      <c r="N99" s="256"/>
      <c r="O99" s="256"/>
      <c r="P99" s="93">
        <f t="shared" si="33"/>
        <v>0</v>
      </c>
      <c r="Q99" s="103">
        <f t="shared" si="34"/>
        <v>0</v>
      </c>
      <c r="R99" s="256"/>
      <c r="S99" s="256"/>
      <c r="T99" s="256"/>
      <c r="U99" s="256"/>
    </row>
    <row r="100" spans="1:21" x14ac:dyDescent="0.2">
      <c r="A100" s="124">
        <v>7</v>
      </c>
      <c r="B100" s="106" t="s">
        <v>189</v>
      </c>
      <c r="C100" s="107">
        <v>39000</v>
      </c>
      <c r="D100" s="86">
        <f t="shared" si="29"/>
        <v>0</v>
      </c>
      <c r="E100" s="99">
        <f t="shared" si="30"/>
        <v>0</v>
      </c>
      <c r="F100" s="256"/>
      <c r="G100" s="256"/>
      <c r="H100" s="256"/>
      <c r="I100" s="256"/>
      <c r="J100" s="92">
        <f t="shared" si="31"/>
        <v>0</v>
      </c>
      <c r="K100" s="102">
        <f t="shared" si="32"/>
        <v>0</v>
      </c>
      <c r="L100" s="256"/>
      <c r="M100" s="256"/>
      <c r="N100" s="256"/>
      <c r="O100" s="256"/>
      <c r="P100" s="93">
        <f t="shared" si="33"/>
        <v>0</v>
      </c>
      <c r="Q100" s="103">
        <f t="shared" si="34"/>
        <v>0</v>
      </c>
      <c r="R100" s="256"/>
      <c r="S100" s="256"/>
      <c r="T100" s="256"/>
      <c r="U100" s="256"/>
    </row>
    <row r="101" spans="1:21" x14ac:dyDescent="0.2">
      <c r="A101" s="124">
        <v>8</v>
      </c>
      <c r="B101" s="106" t="s">
        <v>190</v>
      </c>
      <c r="C101" s="107">
        <v>39000</v>
      </c>
      <c r="D101" s="86">
        <f t="shared" si="29"/>
        <v>0</v>
      </c>
      <c r="E101" s="99">
        <f t="shared" si="30"/>
        <v>0</v>
      </c>
      <c r="F101" s="256"/>
      <c r="G101" s="256"/>
      <c r="H101" s="256"/>
      <c r="I101" s="256"/>
      <c r="J101" s="92">
        <f t="shared" si="31"/>
        <v>0</v>
      </c>
      <c r="K101" s="102">
        <f t="shared" si="32"/>
        <v>0</v>
      </c>
      <c r="L101" s="256"/>
      <c r="M101" s="256"/>
      <c r="N101" s="256"/>
      <c r="O101" s="256"/>
      <c r="P101" s="93">
        <f t="shared" si="33"/>
        <v>0</v>
      </c>
      <c r="Q101" s="103">
        <f t="shared" si="34"/>
        <v>0</v>
      </c>
      <c r="R101" s="256"/>
      <c r="S101" s="256"/>
      <c r="T101" s="256"/>
      <c r="U101" s="256"/>
    </row>
    <row r="102" spans="1:21" x14ac:dyDescent="0.2">
      <c r="A102" s="125">
        <v>9</v>
      </c>
      <c r="B102" s="119" t="s">
        <v>191</v>
      </c>
      <c r="C102" s="120">
        <v>39000</v>
      </c>
      <c r="D102" s="108">
        <f t="shared" si="29"/>
        <v>0</v>
      </c>
      <c r="E102" s="109">
        <f t="shared" si="30"/>
        <v>0</v>
      </c>
      <c r="F102" s="261"/>
      <c r="G102" s="261"/>
      <c r="H102" s="261"/>
      <c r="I102" s="261"/>
      <c r="J102" s="110">
        <f t="shared" si="31"/>
        <v>0</v>
      </c>
      <c r="K102" s="111">
        <f t="shared" si="32"/>
        <v>0</v>
      </c>
      <c r="L102" s="261"/>
      <c r="M102" s="261"/>
      <c r="N102" s="261"/>
      <c r="O102" s="261"/>
      <c r="P102" s="112">
        <f t="shared" si="33"/>
        <v>0</v>
      </c>
      <c r="Q102" s="113">
        <f t="shared" si="34"/>
        <v>0</v>
      </c>
      <c r="R102" s="261"/>
      <c r="S102" s="261"/>
      <c r="T102" s="261"/>
      <c r="U102" s="261"/>
    </row>
    <row r="103" spans="1:21" s="69" customFormat="1" x14ac:dyDescent="0.2">
      <c r="A103" s="65"/>
      <c r="B103" s="59"/>
      <c r="C103" s="66"/>
      <c r="D103" s="88"/>
      <c r="E103" s="100"/>
      <c r="F103" s="67"/>
      <c r="G103" s="67"/>
      <c r="H103" s="67"/>
      <c r="I103" s="67"/>
      <c r="J103" s="88"/>
      <c r="K103" s="100"/>
      <c r="L103" s="67"/>
      <c r="M103" s="67"/>
      <c r="N103" s="67"/>
      <c r="O103" s="67"/>
      <c r="P103" s="88"/>
      <c r="Q103" s="100"/>
      <c r="R103" s="67"/>
      <c r="S103" s="67"/>
      <c r="T103" s="67"/>
      <c r="U103" s="67"/>
    </row>
    <row r="104" spans="1:21" s="69" customFormat="1" ht="15" customHeight="1" x14ac:dyDescent="0.2">
      <c r="A104" s="65"/>
      <c r="B104" s="342" t="s">
        <v>176</v>
      </c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68"/>
    </row>
    <row r="105" spans="1:21" x14ac:dyDescent="0.2"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</row>
    <row r="106" spans="1:21" ht="15" thickBot="1" x14ac:dyDescent="0.25">
      <c r="C106" s="61"/>
      <c r="D106" s="89"/>
      <c r="E106" s="90"/>
      <c r="F106" s="62"/>
      <c r="H106" s="62"/>
      <c r="I106" s="62"/>
      <c r="J106" s="89"/>
      <c r="K106" s="90"/>
      <c r="L106" s="62"/>
      <c r="N106" s="62"/>
      <c r="O106" s="62"/>
      <c r="P106" s="89"/>
      <c r="Q106" s="90"/>
      <c r="R106" s="62"/>
      <c r="T106" s="62"/>
      <c r="U106" s="62"/>
    </row>
    <row r="107" spans="1:21" ht="14.25" x14ac:dyDescent="0.2">
      <c r="B107" s="22" t="s">
        <v>174</v>
      </c>
      <c r="C107" s="333"/>
      <c r="D107" s="334"/>
      <c r="E107" s="334"/>
      <c r="F107" s="334"/>
      <c r="G107" s="334"/>
      <c r="H107" s="335"/>
      <c r="I107" s="62"/>
      <c r="J107" s="90"/>
      <c r="K107" s="90"/>
      <c r="L107" s="62"/>
      <c r="M107" s="62"/>
      <c r="N107" s="62"/>
      <c r="O107" s="62"/>
      <c r="P107" s="90"/>
      <c r="Q107" s="90"/>
      <c r="R107" s="62"/>
      <c r="S107" s="62"/>
      <c r="U107" s="62"/>
    </row>
    <row r="108" spans="1:21" ht="14.25" x14ac:dyDescent="0.2">
      <c r="B108" s="63"/>
      <c r="C108" s="336"/>
      <c r="D108" s="337"/>
      <c r="E108" s="337"/>
      <c r="F108" s="337"/>
      <c r="G108" s="337"/>
      <c r="H108" s="338"/>
      <c r="I108" s="62"/>
      <c r="J108" s="90"/>
      <c r="K108" s="90"/>
      <c r="L108" s="62"/>
      <c r="M108" s="62"/>
      <c r="N108" s="62"/>
      <c r="O108" s="62"/>
      <c r="P108" s="90"/>
      <c r="Q108" s="90"/>
      <c r="R108" s="62"/>
      <c r="S108" s="62"/>
      <c r="U108" s="62"/>
    </row>
    <row r="109" spans="1:21" ht="14.25" x14ac:dyDescent="0.2">
      <c r="C109" s="336"/>
      <c r="D109" s="337"/>
      <c r="E109" s="337"/>
      <c r="F109" s="337"/>
      <c r="G109" s="337"/>
      <c r="H109" s="338"/>
      <c r="I109" s="62"/>
      <c r="J109" s="90"/>
      <c r="K109" s="90"/>
      <c r="L109" s="62"/>
      <c r="M109" s="62"/>
      <c r="N109" s="62"/>
      <c r="O109" s="62"/>
      <c r="P109" s="90"/>
      <c r="Q109" s="90"/>
      <c r="R109" s="62"/>
      <c r="S109" s="62"/>
      <c r="U109" s="62"/>
    </row>
    <row r="110" spans="1:21" ht="14.25" x14ac:dyDescent="0.2">
      <c r="C110" s="336"/>
      <c r="D110" s="337"/>
      <c r="E110" s="337"/>
      <c r="F110" s="337"/>
      <c r="G110" s="337"/>
      <c r="H110" s="338"/>
      <c r="I110" s="62"/>
      <c r="J110" s="90"/>
      <c r="K110" s="90"/>
      <c r="L110" s="62"/>
      <c r="M110" s="62"/>
      <c r="N110" s="62"/>
      <c r="O110" s="62"/>
      <c r="P110" s="90"/>
      <c r="Q110" s="90"/>
      <c r="R110" s="62"/>
      <c r="S110" s="62"/>
      <c r="U110" s="62"/>
    </row>
    <row r="111" spans="1:21" ht="15" thickBot="1" x14ac:dyDescent="0.25">
      <c r="C111" s="339"/>
      <c r="D111" s="340"/>
      <c r="E111" s="340"/>
      <c r="F111" s="340"/>
      <c r="G111" s="340"/>
      <c r="H111" s="341"/>
      <c r="I111" s="62"/>
      <c r="J111" s="90"/>
      <c r="K111" s="90"/>
      <c r="L111" s="62"/>
      <c r="M111" s="62"/>
      <c r="N111" s="62"/>
      <c r="O111" s="62"/>
      <c r="P111" s="90"/>
      <c r="Q111" s="90"/>
      <c r="R111" s="62"/>
      <c r="S111" s="62"/>
      <c r="U111" s="62"/>
    </row>
    <row r="112" spans="1:21" ht="14.25" x14ac:dyDescent="0.2">
      <c r="C112" s="62"/>
      <c r="D112" s="90"/>
      <c r="E112" s="90"/>
      <c r="F112" s="62"/>
      <c r="G112" s="62"/>
      <c r="H112" s="62"/>
      <c r="I112" s="62"/>
      <c r="J112" s="90"/>
      <c r="K112" s="90"/>
      <c r="L112" s="62"/>
      <c r="M112" s="62"/>
      <c r="N112" s="62"/>
      <c r="O112" s="62"/>
      <c r="P112" s="90"/>
      <c r="Q112" s="90"/>
      <c r="R112" s="62"/>
      <c r="S112" s="62"/>
      <c r="T112" s="62"/>
      <c r="U112" s="62"/>
    </row>
    <row r="113" spans="2:21" ht="21" thickBot="1" x14ac:dyDescent="0.25">
      <c r="C113" s="62"/>
      <c r="D113" s="90"/>
      <c r="E113" s="90"/>
      <c r="F113" s="62"/>
      <c r="G113" s="71" t="s">
        <v>171</v>
      </c>
      <c r="H113" s="62"/>
      <c r="I113" s="62"/>
      <c r="J113" s="90"/>
      <c r="K113" s="90"/>
      <c r="L113" s="62"/>
      <c r="M113" s="71" t="s">
        <v>171</v>
      </c>
      <c r="N113" s="62"/>
      <c r="O113" s="62"/>
      <c r="P113" s="90"/>
      <c r="Q113" s="90"/>
      <c r="R113" s="62"/>
      <c r="S113" s="71" t="s">
        <v>171</v>
      </c>
      <c r="T113" s="62"/>
      <c r="U113" s="62"/>
    </row>
    <row r="114" spans="2:21" ht="14.25" x14ac:dyDescent="0.2">
      <c r="B114" s="60" t="s">
        <v>173</v>
      </c>
      <c r="C114" s="333"/>
      <c r="D114" s="334"/>
      <c r="E114" s="334"/>
      <c r="F114" s="334"/>
      <c r="G114" s="334"/>
      <c r="H114" s="335"/>
      <c r="I114" s="62"/>
      <c r="J114" s="90"/>
      <c r="K114" s="90"/>
      <c r="L114" s="64" t="s">
        <v>172</v>
      </c>
      <c r="M114" s="62"/>
      <c r="N114" s="333"/>
      <c r="O114" s="334"/>
      <c r="P114" s="334"/>
      <c r="Q114" s="334"/>
      <c r="R114" s="334"/>
      <c r="S114" s="335"/>
      <c r="U114" s="62"/>
    </row>
    <row r="115" spans="2:21" ht="14.25" x14ac:dyDescent="0.2">
      <c r="B115" s="70"/>
      <c r="C115" s="336"/>
      <c r="D115" s="337"/>
      <c r="E115" s="337"/>
      <c r="F115" s="337"/>
      <c r="G115" s="337"/>
      <c r="H115" s="338"/>
      <c r="I115" s="62"/>
      <c r="J115" s="90"/>
      <c r="K115" s="90"/>
      <c r="L115" s="70"/>
      <c r="M115" s="62"/>
      <c r="N115" s="336"/>
      <c r="O115" s="337"/>
      <c r="P115" s="337"/>
      <c r="Q115" s="337"/>
      <c r="R115" s="337"/>
      <c r="S115" s="338"/>
      <c r="U115" s="62"/>
    </row>
    <row r="116" spans="2:21" ht="14.25" x14ac:dyDescent="0.2">
      <c r="B116" s="61"/>
      <c r="C116" s="336"/>
      <c r="D116" s="337"/>
      <c r="E116" s="337"/>
      <c r="F116" s="337"/>
      <c r="G116" s="337"/>
      <c r="H116" s="338"/>
      <c r="I116" s="62"/>
      <c r="J116" s="90"/>
      <c r="K116" s="90"/>
      <c r="L116" s="62"/>
      <c r="M116" s="62"/>
      <c r="N116" s="336"/>
      <c r="O116" s="337"/>
      <c r="P116" s="337"/>
      <c r="Q116" s="337"/>
      <c r="R116" s="337"/>
      <c r="S116" s="338"/>
      <c r="U116" s="62"/>
    </row>
    <row r="117" spans="2:21" ht="14.25" x14ac:dyDescent="0.2">
      <c r="B117" s="61"/>
      <c r="C117" s="336"/>
      <c r="D117" s="337"/>
      <c r="E117" s="337"/>
      <c r="F117" s="337"/>
      <c r="G117" s="337"/>
      <c r="H117" s="338"/>
      <c r="I117" s="62"/>
      <c r="J117" s="90"/>
      <c r="K117" s="90"/>
      <c r="L117" s="62"/>
      <c r="M117" s="62"/>
      <c r="N117" s="336"/>
      <c r="O117" s="337"/>
      <c r="P117" s="337"/>
      <c r="Q117" s="337"/>
      <c r="R117" s="337"/>
      <c r="S117" s="338"/>
      <c r="U117" s="62"/>
    </row>
    <row r="118" spans="2:21" ht="15" thickBot="1" x14ac:dyDescent="0.25">
      <c r="B118" s="61"/>
      <c r="C118" s="339"/>
      <c r="D118" s="340"/>
      <c r="E118" s="340"/>
      <c r="F118" s="340"/>
      <c r="G118" s="340"/>
      <c r="H118" s="341"/>
      <c r="I118" s="62"/>
      <c r="J118" s="90"/>
      <c r="K118" s="90"/>
      <c r="L118" s="62"/>
      <c r="M118" s="62"/>
      <c r="N118" s="339"/>
      <c r="O118" s="340"/>
      <c r="P118" s="340"/>
      <c r="Q118" s="340"/>
      <c r="R118" s="340"/>
      <c r="S118" s="341"/>
      <c r="U118" s="62"/>
    </row>
    <row r="121" spans="2:21" ht="12.75" customHeight="1" x14ac:dyDescent="0.2"/>
    <row r="122" spans="2:21" ht="12.75" customHeight="1" x14ac:dyDescent="0.2"/>
    <row r="123" spans="2:21" ht="12.75" customHeight="1" x14ac:dyDescent="0.2"/>
    <row r="124" spans="2:21" ht="12.75" customHeight="1" x14ac:dyDescent="0.2"/>
    <row r="125" spans="2:21" ht="12.75" customHeight="1" x14ac:dyDescent="0.2"/>
  </sheetData>
  <autoFilter ref="A4:U4"/>
  <mergeCells count="5">
    <mergeCell ref="D2:I2"/>
    <mergeCell ref="C114:H118"/>
    <mergeCell ref="N114:S118"/>
    <mergeCell ref="C107:H111"/>
    <mergeCell ref="B104:T105"/>
  </mergeCells>
  <pageMargins left="0.7" right="0.7" top="0.75" bottom="0.75" header="0.3" footer="0.3"/>
  <pageSetup paperSize="9" scale="8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28"/>
  <sheetViews>
    <sheetView workbookViewId="0">
      <pane xSplit="4" ySplit="3" topLeftCell="E4" activePane="bottomRight" state="frozen"/>
      <selection activeCell="B28" sqref="B28"/>
      <selection pane="topRight" activeCell="B28" sqref="B28"/>
      <selection pane="bottomLeft" activeCell="B28" sqref="B28"/>
      <selection pane="bottomRight" activeCell="N14" sqref="N14"/>
    </sheetView>
  </sheetViews>
  <sheetFormatPr defaultColWidth="10.42578125" defaultRowHeight="15" x14ac:dyDescent="0.25"/>
  <cols>
    <col min="1" max="1" width="7" style="23" customWidth="1"/>
    <col min="2" max="2" width="29.140625" style="27" customWidth="1"/>
    <col min="3" max="3" width="9.7109375" style="27" customWidth="1"/>
    <col min="4" max="4" width="9.5703125" style="27" customWidth="1"/>
    <col min="5" max="9" width="11.7109375" style="26" hidden="1" customWidth="1"/>
    <col min="10" max="10" width="10.42578125" style="158"/>
    <col min="11" max="11" width="20.28515625" style="27" customWidth="1"/>
    <col min="12" max="12" width="10.42578125" style="158"/>
    <col min="13" max="13" width="22.140625" style="27" customWidth="1"/>
    <col min="14" max="14" width="10.42578125" style="158"/>
    <col min="15" max="15" width="21.7109375" style="27" customWidth="1"/>
    <col min="16" max="16384" width="10.42578125" style="27"/>
  </cols>
  <sheetData>
    <row r="1" spans="1:15" ht="33" customHeight="1" x14ac:dyDescent="0.3">
      <c r="B1" s="24" t="s">
        <v>205</v>
      </c>
      <c r="C1" s="25"/>
      <c r="D1" s="25"/>
    </row>
    <row r="2" spans="1:15" s="29" customFormat="1" ht="26.25" customHeight="1" x14ac:dyDescent="0.2">
      <c r="A2" s="28"/>
      <c r="E2" s="30"/>
      <c r="F2" s="30"/>
      <c r="G2" s="30"/>
      <c r="H2" s="30"/>
      <c r="I2" s="30"/>
      <c r="J2" s="159"/>
      <c r="K2" s="233">
        <f>K5</f>
        <v>2770000</v>
      </c>
      <c r="L2" s="234"/>
      <c r="M2" s="233">
        <f>M5</f>
        <v>0</v>
      </c>
      <c r="N2" s="234"/>
      <c r="O2" s="233">
        <f>O5</f>
        <v>0</v>
      </c>
    </row>
    <row r="3" spans="1:15" s="32" customFormat="1" ht="31.5" customHeight="1" x14ac:dyDescent="0.2">
      <c r="A3" s="345" t="s">
        <v>151</v>
      </c>
      <c r="B3" s="345" t="s">
        <v>152</v>
      </c>
      <c r="C3" s="345" t="s">
        <v>153</v>
      </c>
      <c r="D3" s="347" t="s">
        <v>192</v>
      </c>
      <c r="E3" s="31" t="s">
        <v>154</v>
      </c>
      <c r="F3" s="31" t="s">
        <v>155</v>
      </c>
      <c r="G3" s="31" t="s">
        <v>156</v>
      </c>
      <c r="H3" s="31" t="s">
        <v>157</v>
      </c>
      <c r="I3" s="31" t="s">
        <v>158</v>
      </c>
      <c r="J3" s="343" t="s">
        <v>204</v>
      </c>
      <c r="K3" s="344"/>
      <c r="L3" s="343" t="s">
        <v>202</v>
      </c>
      <c r="M3" s="344"/>
      <c r="N3" s="343" t="s">
        <v>203</v>
      </c>
      <c r="O3" s="344"/>
    </row>
    <row r="4" spans="1:15" s="32" customFormat="1" ht="15.75" customHeight="1" x14ac:dyDescent="0.2">
      <c r="A4" s="346"/>
      <c r="B4" s="346"/>
      <c r="C4" s="346"/>
      <c r="D4" s="348"/>
      <c r="E4" s="31"/>
      <c r="F4" s="31"/>
      <c r="G4" s="31"/>
      <c r="H4" s="31"/>
      <c r="I4" s="31"/>
      <c r="J4" s="31" t="s">
        <v>229</v>
      </c>
      <c r="K4" s="31" t="s">
        <v>230</v>
      </c>
      <c r="L4" s="31" t="s">
        <v>229</v>
      </c>
      <c r="M4" s="31" t="s">
        <v>230</v>
      </c>
      <c r="N4" s="31" t="s">
        <v>229</v>
      </c>
      <c r="O4" s="31" t="s">
        <v>230</v>
      </c>
    </row>
    <row r="5" spans="1:15" ht="15" customHeight="1" x14ac:dyDescent="0.25">
      <c r="A5" s="276"/>
      <c r="B5" s="277" t="s">
        <v>65</v>
      </c>
      <c r="C5" s="278"/>
      <c r="D5" s="278"/>
      <c r="E5" s="279">
        <f>SUM(E6:E11)</f>
        <v>0</v>
      </c>
      <c r="F5" s="279">
        <f>SUM(F6:F11)</f>
        <v>0</v>
      </c>
      <c r="G5" s="279">
        <f>SUM(G6:G11)</f>
        <v>0</v>
      </c>
      <c r="H5" s="279">
        <f>SUM(H6:H11)</f>
        <v>0</v>
      </c>
      <c r="I5" s="279">
        <f>SUM(I6:I11)</f>
        <v>0</v>
      </c>
      <c r="J5" s="280">
        <f t="shared" ref="J5:O5" si="0">SUM(J6:J12)</f>
        <v>68</v>
      </c>
      <c r="K5" s="281">
        <f t="shared" si="0"/>
        <v>2770000</v>
      </c>
      <c r="L5" s="280">
        <f t="shared" si="0"/>
        <v>80</v>
      </c>
      <c r="M5" s="281">
        <f t="shared" si="0"/>
        <v>0</v>
      </c>
      <c r="N5" s="280">
        <f t="shared" si="0"/>
        <v>80</v>
      </c>
      <c r="O5" s="281">
        <f t="shared" si="0"/>
        <v>0</v>
      </c>
    </row>
    <row r="6" spans="1:15" x14ac:dyDescent="0.25">
      <c r="A6" s="282">
        <v>1</v>
      </c>
      <c r="B6" s="283" t="s">
        <v>67</v>
      </c>
      <c r="C6" s="284" t="s">
        <v>159</v>
      </c>
      <c r="D6" s="284">
        <v>30000</v>
      </c>
      <c r="E6" s="285"/>
      <c r="F6" s="285"/>
      <c r="G6" s="285"/>
      <c r="H6" s="285"/>
      <c r="I6" s="285"/>
      <c r="J6" s="286">
        <v>10</v>
      </c>
      <c r="K6" s="86">
        <f t="shared" ref="K6:K12" si="1">J6*D6</f>
        <v>300000</v>
      </c>
      <c r="L6" s="286">
        <v>10</v>
      </c>
      <c r="M6" s="92">
        <f>L6*E6</f>
        <v>0</v>
      </c>
      <c r="N6" s="286">
        <v>10</v>
      </c>
      <c r="O6" s="93">
        <f>N6*G6</f>
        <v>0</v>
      </c>
    </row>
    <row r="7" spans="1:15" ht="15.75" customHeight="1" x14ac:dyDescent="0.25">
      <c r="A7" s="282">
        <v>2</v>
      </c>
      <c r="B7" s="283" t="s">
        <v>68</v>
      </c>
      <c r="C7" s="284" t="s">
        <v>159</v>
      </c>
      <c r="D7" s="284">
        <v>38000</v>
      </c>
      <c r="E7" s="285"/>
      <c r="F7" s="285"/>
      <c r="G7" s="285"/>
      <c r="H7" s="285"/>
      <c r="I7" s="285"/>
      <c r="J7" s="286">
        <v>10</v>
      </c>
      <c r="K7" s="86">
        <f t="shared" si="1"/>
        <v>380000</v>
      </c>
      <c r="L7" s="286">
        <v>10</v>
      </c>
      <c r="M7" s="92">
        <f t="shared" ref="M7:M12" si="2">L7*E7</f>
        <v>0</v>
      </c>
      <c r="N7" s="286">
        <v>10</v>
      </c>
      <c r="O7" s="93">
        <f t="shared" ref="O7:O12" si="3">N7*G7</f>
        <v>0</v>
      </c>
    </row>
    <row r="8" spans="1:15" x14ac:dyDescent="0.25">
      <c r="A8" s="282">
        <v>3</v>
      </c>
      <c r="B8" s="283" t="s">
        <v>69</v>
      </c>
      <c r="C8" s="284" t="s">
        <v>159</v>
      </c>
      <c r="D8" s="284">
        <v>35000</v>
      </c>
      <c r="E8" s="287"/>
      <c r="F8" s="287"/>
      <c r="G8" s="287"/>
      <c r="H8" s="287"/>
      <c r="I8" s="287"/>
      <c r="J8" s="288">
        <v>12</v>
      </c>
      <c r="K8" s="86">
        <f t="shared" si="1"/>
        <v>420000</v>
      </c>
      <c r="L8" s="288">
        <v>16</v>
      </c>
      <c r="M8" s="92">
        <f t="shared" si="2"/>
        <v>0</v>
      </c>
      <c r="N8" s="288">
        <v>16</v>
      </c>
      <c r="O8" s="93">
        <f t="shared" si="3"/>
        <v>0</v>
      </c>
    </row>
    <row r="9" spans="1:15" x14ac:dyDescent="0.25">
      <c r="A9" s="282">
        <v>4</v>
      </c>
      <c r="B9" s="289" t="s">
        <v>70</v>
      </c>
      <c r="C9" s="284" t="s">
        <v>159</v>
      </c>
      <c r="D9" s="284">
        <v>30000</v>
      </c>
      <c r="E9" s="287"/>
      <c r="F9" s="287"/>
      <c r="G9" s="287"/>
      <c r="H9" s="287"/>
      <c r="I9" s="287"/>
      <c r="J9" s="288">
        <v>10</v>
      </c>
      <c r="K9" s="86">
        <f t="shared" si="1"/>
        <v>300000</v>
      </c>
      <c r="L9" s="288">
        <v>10</v>
      </c>
      <c r="M9" s="92">
        <f t="shared" si="2"/>
        <v>0</v>
      </c>
      <c r="N9" s="288">
        <v>10</v>
      </c>
      <c r="O9" s="93">
        <f t="shared" si="3"/>
        <v>0</v>
      </c>
    </row>
    <row r="10" spans="1:15" x14ac:dyDescent="0.25">
      <c r="A10" s="282">
        <v>5</v>
      </c>
      <c r="B10" s="289" t="s">
        <v>72</v>
      </c>
      <c r="C10" s="284" t="s">
        <v>159</v>
      </c>
      <c r="D10" s="284">
        <v>30000</v>
      </c>
      <c r="E10" s="287"/>
      <c r="F10" s="287"/>
      <c r="G10" s="287"/>
      <c r="H10" s="287"/>
      <c r="I10" s="287"/>
      <c r="J10" s="288">
        <v>12</v>
      </c>
      <c r="K10" s="86">
        <f t="shared" si="1"/>
        <v>360000</v>
      </c>
      <c r="L10" s="288">
        <v>16</v>
      </c>
      <c r="M10" s="92">
        <f t="shared" si="2"/>
        <v>0</v>
      </c>
      <c r="N10" s="288">
        <v>16</v>
      </c>
      <c r="O10" s="93">
        <f t="shared" si="3"/>
        <v>0</v>
      </c>
    </row>
    <row r="11" spans="1:15" x14ac:dyDescent="0.25">
      <c r="A11" s="282">
        <v>6</v>
      </c>
      <c r="B11" s="289" t="s">
        <v>73</v>
      </c>
      <c r="C11" s="284" t="s">
        <v>159</v>
      </c>
      <c r="D11" s="284">
        <v>30000</v>
      </c>
      <c r="E11" s="287"/>
      <c r="F11" s="287"/>
      <c r="G11" s="287"/>
      <c r="H11" s="287"/>
      <c r="I11" s="287"/>
      <c r="J11" s="288">
        <v>4</v>
      </c>
      <c r="K11" s="86">
        <f t="shared" si="1"/>
        <v>120000</v>
      </c>
      <c r="L11" s="288">
        <v>8</v>
      </c>
      <c r="M11" s="92">
        <f t="shared" si="2"/>
        <v>0</v>
      </c>
      <c r="N11" s="288">
        <v>8</v>
      </c>
      <c r="O11" s="93">
        <f t="shared" si="3"/>
        <v>0</v>
      </c>
    </row>
    <row r="12" spans="1:15" x14ac:dyDescent="0.25">
      <c r="A12" s="282">
        <v>7</v>
      </c>
      <c r="B12" s="289" t="s">
        <v>74</v>
      </c>
      <c r="C12" s="284" t="s">
        <v>159</v>
      </c>
      <c r="D12" s="284">
        <v>89000</v>
      </c>
      <c r="E12" s="287"/>
      <c r="F12" s="287"/>
      <c r="G12" s="287"/>
      <c r="H12" s="287"/>
      <c r="I12" s="287"/>
      <c r="J12" s="288">
        <v>10</v>
      </c>
      <c r="K12" s="86">
        <f t="shared" si="1"/>
        <v>890000</v>
      </c>
      <c r="L12" s="288">
        <v>10</v>
      </c>
      <c r="M12" s="92">
        <f t="shared" si="2"/>
        <v>0</v>
      </c>
      <c r="N12" s="288">
        <v>10</v>
      </c>
      <c r="O12" s="93">
        <f t="shared" si="3"/>
        <v>0</v>
      </c>
    </row>
    <row r="13" spans="1:15" s="33" customFormat="1" x14ac:dyDescent="0.25">
      <c r="A13" s="291"/>
      <c r="B13" s="292" t="s">
        <v>160</v>
      </c>
      <c r="C13" s="293"/>
      <c r="D13" s="293"/>
      <c r="E13" s="294"/>
      <c r="F13" s="294"/>
      <c r="G13" s="294"/>
      <c r="H13" s="294"/>
      <c r="I13" s="294"/>
      <c r="J13" s="288"/>
      <c r="K13" s="86"/>
      <c r="L13" s="288"/>
      <c r="M13" s="92"/>
      <c r="N13" s="288"/>
      <c r="O13" s="93"/>
    </row>
    <row r="14" spans="1:15" x14ac:dyDescent="0.25">
      <c r="A14" s="295">
        <v>1</v>
      </c>
      <c r="B14" s="296" t="s">
        <v>161</v>
      </c>
      <c r="C14" s="297" t="s">
        <v>159</v>
      </c>
      <c r="D14" s="297"/>
      <c r="E14" s="298"/>
      <c r="F14" s="298"/>
      <c r="G14" s="298"/>
      <c r="H14" s="298"/>
      <c r="I14" s="298"/>
      <c r="J14" s="299">
        <v>8</v>
      </c>
      <c r="K14" s="108"/>
      <c r="L14" s="299">
        <v>8</v>
      </c>
      <c r="M14" s="110"/>
      <c r="N14" s="299">
        <v>8</v>
      </c>
      <c r="O14" s="112"/>
    </row>
    <row r="15" spans="1:15" customFormat="1" ht="15.75" thickBot="1" x14ac:dyDescent="0.3">
      <c r="A15" s="21"/>
      <c r="C15" s="61"/>
      <c r="D15" s="27"/>
      <c r="E15" s="21"/>
      <c r="F15" s="62"/>
      <c r="G15" s="62"/>
      <c r="H15" s="62"/>
      <c r="I15" s="62"/>
      <c r="J15" s="96"/>
      <c r="K15" s="62"/>
      <c r="L15" s="96"/>
      <c r="M15" s="62"/>
      <c r="N15" s="96"/>
      <c r="O15" s="62"/>
    </row>
    <row r="16" spans="1:15" customFormat="1" ht="14.25" x14ac:dyDescent="0.2">
      <c r="A16" s="21"/>
      <c r="B16" s="22" t="s">
        <v>174</v>
      </c>
      <c r="C16" s="126"/>
      <c r="D16" s="127"/>
      <c r="E16" s="127"/>
      <c r="F16" s="127"/>
      <c r="G16" s="127"/>
      <c r="H16" s="127"/>
      <c r="I16" s="127"/>
      <c r="J16" s="160"/>
      <c r="K16" s="127"/>
      <c r="L16" s="165"/>
      <c r="M16" s="129"/>
      <c r="N16" s="161"/>
      <c r="O16" s="62"/>
    </row>
    <row r="17" spans="1:15" customFormat="1" ht="14.25" x14ac:dyDescent="0.2">
      <c r="A17" s="21"/>
      <c r="B17" s="63"/>
      <c r="C17" s="128"/>
      <c r="D17" s="129"/>
      <c r="E17" s="129"/>
      <c r="F17" s="129"/>
      <c r="G17" s="129"/>
      <c r="H17" s="129"/>
      <c r="I17" s="129"/>
      <c r="J17" s="161"/>
      <c r="K17" s="129"/>
      <c r="L17" s="166"/>
      <c r="M17" s="129"/>
      <c r="N17" s="161"/>
      <c r="O17" s="62"/>
    </row>
    <row r="18" spans="1:15" customFormat="1" ht="14.25" x14ac:dyDescent="0.2">
      <c r="A18" s="21"/>
      <c r="C18" s="128"/>
      <c r="D18" s="129"/>
      <c r="E18" s="129"/>
      <c r="F18" s="129"/>
      <c r="G18" s="129"/>
      <c r="H18" s="129"/>
      <c r="I18" s="129"/>
      <c r="J18" s="161"/>
      <c r="K18" s="129"/>
      <c r="L18" s="166"/>
      <c r="M18" s="129"/>
      <c r="N18" s="161"/>
      <c r="O18" s="62"/>
    </row>
    <row r="19" spans="1:15" customFormat="1" ht="14.25" x14ac:dyDescent="0.2">
      <c r="A19" s="21"/>
      <c r="C19" s="128"/>
      <c r="D19" s="129"/>
      <c r="E19" s="129"/>
      <c r="F19" s="129"/>
      <c r="G19" s="129"/>
      <c r="H19" s="129"/>
      <c r="I19" s="129"/>
      <c r="J19" s="161"/>
      <c r="K19" s="129"/>
      <c r="L19" s="166"/>
      <c r="M19" s="129"/>
      <c r="N19" s="161"/>
      <c r="O19" s="62"/>
    </row>
    <row r="20" spans="1:15" customFormat="1" thickBot="1" x14ac:dyDescent="0.25">
      <c r="A20" s="21"/>
      <c r="C20" s="130"/>
      <c r="D20" s="131"/>
      <c r="E20" s="131"/>
      <c r="F20" s="131"/>
      <c r="G20" s="131"/>
      <c r="H20" s="131"/>
      <c r="I20" s="131"/>
      <c r="J20" s="162"/>
      <c r="K20" s="131"/>
      <c r="L20" s="167"/>
      <c r="M20" s="129"/>
      <c r="N20" s="161"/>
      <c r="O20" s="62"/>
    </row>
    <row r="21" spans="1:15" customFormat="1" x14ac:dyDescent="0.25">
      <c r="A21" s="21"/>
      <c r="C21" s="62"/>
      <c r="D21" s="27"/>
      <c r="E21" s="62"/>
      <c r="F21" s="62"/>
      <c r="G21" s="62"/>
      <c r="H21" s="62"/>
      <c r="I21" s="62"/>
      <c r="J21" s="96"/>
      <c r="K21" s="62"/>
      <c r="L21" s="96"/>
      <c r="M21" s="62"/>
      <c r="N21" s="96"/>
      <c r="O21" s="62"/>
    </row>
    <row r="22" spans="1:15" customFormat="1" ht="21" thickBot="1" x14ac:dyDescent="0.3">
      <c r="A22" s="21"/>
      <c r="B22" s="71" t="s">
        <v>171</v>
      </c>
      <c r="C22" s="62"/>
      <c r="D22" s="27"/>
      <c r="E22" s="71" t="s">
        <v>171</v>
      </c>
      <c r="F22" s="62"/>
      <c r="G22" s="62"/>
      <c r="H22" s="62"/>
      <c r="I22" s="62"/>
      <c r="J22" s="96"/>
      <c r="K22" s="62"/>
      <c r="L22" s="96"/>
      <c r="M22" s="62"/>
      <c r="N22" s="96"/>
      <c r="O22" s="62"/>
    </row>
    <row r="23" spans="1:15" customFormat="1" ht="14.25" x14ac:dyDescent="0.2">
      <c r="A23" s="21"/>
      <c r="B23" s="60" t="s">
        <v>173</v>
      </c>
      <c r="C23" s="126"/>
      <c r="D23" s="127"/>
      <c r="E23" s="127"/>
      <c r="F23" s="127"/>
      <c r="G23" s="127"/>
      <c r="H23" s="127"/>
      <c r="I23" s="127"/>
      <c r="J23" s="160"/>
      <c r="K23" s="127"/>
      <c r="L23" s="165"/>
      <c r="M23" s="129"/>
      <c r="N23" s="161"/>
      <c r="O23" s="72"/>
    </row>
    <row r="24" spans="1:15" customFormat="1" ht="14.25" x14ac:dyDescent="0.2">
      <c r="A24" s="21"/>
      <c r="B24" s="70"/>
      <c r="C24" s="128"/>
      <c r="D24" s="129"/>
      <c r="E24" s="129"/>
      <c r="F24" s="129"/>
      <c r="G24" s="129"/>
      <c r="H24" s="129"/>
      <c r="I24" s="129"/>
      <c r="J24" s="161"/>
      <c r="K24" s="129"/>
      <c r="L24" s="166"/>
      <c r="M24" s="129"/>
      <c r="N24" s="161"/>
      <c r="O24" s="72"/>
    </row>
    <row r="25" spans="1:15" customFormat="1" ht="14.25" x14ac:dyDescent="0.2">
      <c r="A25" s="21"/>
      <c r="B25" s="61"/>
      <c r="C25" s="128"/>
      <c r="D25" s="129"/>
      <c r="E25" s="129"/>
      <c r="F25" s="129"/>
      <c r="G25" s="129"/>
      <c r="H25" s="129"/>
      <c r="I25" s="129"/>
      <c r="J25" s="161"/>
      <c r="K25" s="129"/>
      <c r="L25" s="166"/>
      <c r="M25" s="129"/>
      <c r="N25" s="161"/>
      <c r="O25" s="72"/>
    </row>
    <row r="26" spans="1:15" customFormat="1" ht="14.25" x14ac:dyDescent="0.2">
      <c r="A26" s="21"/>
      <c r="B26" s="61"/>
      <c r="C26" s="128"/>
      <c r="D26" s="129"/>
      <c r="E26" s="129"/>
      <c r="F26" s="129"/>
      <c r="G26" s="129"/>
      <c r="H26" s="129"/>
      <c r="I26" s="129"/>
      <c r="J26" s="161"/>
      <c r="K26" s="129"/>
      <c r="L26" s="166"/>
      <c r="M26" s="129"/>
      <c r="N26" s="161"/>
      <c r="O26" s="72"/>
    </row>
    <row r="27" spans="1:15" customFormat="1" thickBot="1" x14ac:dyDescent="0.25">
      <c r="A27" s="21"/>
      <c r="B27" s="61"/>
      <c r="C27" s="130"/>
      <c r="D27" s="131"/>
      <c r="E27" s="131"/>
      <c r="F27" s="131"/>
      <c r="G27" s="131"/>
      <c r="H27" s="131"/>
      <c r="I27" s="131"/>
      <c r="J27" s="162"/>
      <c r="K27" s="131"/>
      <c r="L27" s="167"/>
      <c r="M27" s="129"/>
      <c r="N27" s="161"/>
      <c r="O27" s="72"/>
    </row>
    <row r="28" spans="1:15" customFormat="1" x14ac:dyDescent="0.25">
      <c r="A28" s="21"/>
      <c r="D28" s="27"/>
      <c r="E28" s="21"/>
      <c r="F28" s="21"/>
      <c r="G28" s="21"/>
      <c r="H28" s="21"/>
      <c r="I28" s="21"/>
      <c r="J28" s="163"/>
      <c r="K28" s="21"/>
      <c r="L28" s="163"/>
      <c r="M28" s="21"/>
      <c r="N28" s="163"/>
      <c r="O28" s="21"/>
    </row>
  </sheetData>
  <mergeCells count="7">
    <mergeCell ref="J3:K3"/>
    <mergeCell ref="L3:M3"/>
    <mergeCell ref="N3:O3"/>
    <mergeCell ref="A3:A4"/>
    <mergeCell ref="B3:B4"/>
    <mergeCell ref="C3:C4"/>
    <mergeCell ref="D3:D4"/>
  </mergeCells>
  <pageMargins left="0.7" right="0.7" top="0.75" bottom="0.75" header="0.3" footer="0.3"/>
  <pageSetup paperSize="9" scale="59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93"/>
  <sheetViews>
    <sheetView workbookViewId="0">
      <pane xSplit="8" ySplit="9" topLeftCell="I10" activePane="bottomRight" state="frozen"/>
      <selection pane="topRight" activeCell="O1" sqref="O1"/>
      <selection pane="bottomLeft" activeCell="A10" sqref="A10"/>
      <selection pane="bottomRight" activeCell="M81" sqref="M81"/>
    </sheetView>
  </sheetViews>
  <sheetFormatPr defaultColWidth="10.42578125" defaultRowHeight="15.75" x14ac:dyDescent="0.25"/>
  <cols>
    <col min="1" max="1" width="7.28515625" style="45" customWidth="1"/>
    <col min="2" max="2" width="28.28515625" style="39" customWidth="1"/>
    <col min="3" max="3" width="5.85546875" style="40" customWidth="1"/>
    <col min="4" max="4" width="10.28515625" style="94" customWidth="1"/>
    <col min="5" max="8" width="7.7109375" style="47" hidden="1" customWidth="1"/>
    <col min="9" max="9" width="10.42578125" style="94"/>
    <col min="10" max="10" width="16.42578125" style="94" customWidth="1"/>
    <col min="11" max="11" width="10.42578125" style="94"/>
    <col min="12" max="12" width="20.42578125" style="94" customWidth="1"/>
    <col min="13" max="13" width="10.42578125" style="94"/>
    <col min="14" max="14" width="19" style="94" customWidth="1"/>
    <col min="15" max="16384" width="10.42578125" style="40"/>
  </cols>
  <sheetData>
    <row r="1" spans="1:14" ht="33" customHeight="1" x14ac:dyDescent="0.25">
      <c r="B1" s="46" t="s">
        <v>165</v>
      </c>
    </row>
    <row r="2" spans="1:14" s="29" customFormat="1" ht="26.25" customHeight="1" x14ac:dyDescent="0.2">
      <c r="A2" s="48"/>
      <c r="B2" s="49"/>
      <c r="C2" s="50"/>
      <c r="D2" s="95"/>
      <c r="E2" s="51"/>
      <c r="F2" s="51"/>
      <c r="G2" s="51"/>
      <c r="H2" s="51"/>
      <c r="I2" s="164"/>
      <c r="J2" s="236">
        <f>J5+J67</f>
        <v>11992000</v>
      </c>
      <c r="K2" s="235"/>
      <c r="L2" s="236">
        <f>L5+L67</f>
        <v>15698000</v>
      </c>
      <c r="M2" s="235"/>
      <c r="N2" s="236">
        <f>N5+N67</f>
        <v>10582000</v>
      </c>
    </row>
    <row r="3" spans="1:14" s="32" customFormat="1" ht="28.5" customHeight="1" x14ac:dyDescent="0.2">
      <c r="A3" s="349" t="s">
        <v>151</v>
      </c>
      <c r="B3" s="349" t="s">
        <v>152</v>
      </c>
      <c r="C3" s="353" t="s">
        <v>153</v>
      </c>
      <c r="D3" s="353" t="s">
        <v>180</v>
      </c>
      <c r="E3" s="52" t="s">
        <v>154</v>
      </c>
      <c r="F3" s="52" t="s">
        <v>155</v>
      </c>
      <c r="G3" s="52" t="s">
        <v>156</v>
      </c>
      <c r="H3" s="52" t="s">
        <v>157</v>
      </c>
      <c r="I3" s="351" t="s">
        <v>204</v>
      </c>
      <c r="J3" s="352"/>
      <c r="K3" s="351" t="s">
        <v>202</v>
      </c>
      <c r="L3" s="352"/>
      <c r="M3" s="351" t="s">
        <v>203</v>
      </c>
      <c r="N3" s="352"/>
    </row>
    <row r="4" spans="1:14" s="32" customFormat="1" ht="15.75" customHeight="1" x14ac:dyDescent="0.2">
      <c r="A4" s="350"/>
      <c r="B4" s="350"/>
      <c r="C4" s="354"/>
      <c r="D4" s="354"/>
      <c r="E4" s="262"/>
      <c r="F4" s="262"/>
      <c r="G4" s="262"/>
      <c r="H4" s="262"/>
      <c r="I4" s="31" t="s">
        <v>229</v>
      </c>
      <c r="J4" s="31" t="s">
        <v>230</v>
      </c>
      <c r="K4" s="31" t="s">
        <v>229</v>
      </c>
      <c r="L4" s="31" t="s">
        <v>230</v>
      </c>
      <c r="M4" s="31" t="s">
        <v>229</v>
      </c>
      <c r="N4" s="31" t="s">
        <v>230</v>
      </c>
    </row>
    <row r="5" spans="1:14" x14ac:dyDescent="0.25">
      <c r="A5" s="175"/>
      <c r="B5" s="215" t="s">
        <v>75</v>
      </c>
      <c r="C5" s="176"/>
      <c r="D5" s="177"/>
      <c r="E5" s="178" t="e">
        <f>SUM(E7:E61)-#REF!</f>
        <v>#REF!</v>
      </c>
      <c r="F5" s="178" t="e">
        <f>SUM(F7:F61)-#REF!</f>
        <v>#REF!</v>
      </c>
      <c r="G5" s="178" t="e">
        <f>SUM(G7:G61)-#REF!</f>
        <v>#REF!</v>
      </c>
      <c r="H5" s="178" t="e">
        <f>SUM(H7:H61)-#REF!</f>
        <v>#REF!</v>
      </c>
      <c r="I5" s="179">
        <f>SUM(I7:I65)</f>
        <v>25</v>
      </c>
      <c r="J5" s="179">
        <f t="shared" ref="J5:N5" si="0">SUM(J7:J65)</f>
        <v>7792000</v>
      </c>
      <c r="K5" s="179">
        <f t="shared" si="0"/>
        <v>34</v>
      </c>
      <c r="L5" s="179">
        <f t="shared" si="0"/>
        <v>11262000</v>
      </c>
      <c r="M5" s="179">
        <f t="shared" si="0"/>
        <v>21</v>
      </c>
      <c r="N5" s="179">
        <f t="shared" si="0"/>
        <v>6382000</v>
      </c>
    </row>
    <row r="6" spans="1:14" hidden="1" x14ac:dyDescent="0.25">
      <c r="A6" s="180">
        <v>3500154</v>
      </c>
      <c r="B6" s="181" t="s">
        <v>76</v>
      </c>
      <c r="C6" s="182" t="s">
        <v>159</v>
      </c>
      <c r="D6" s="183"/>
      <c r="E6" s="184"/>
      <c r="F6" s="184"/>
      <c r="G6" s="184"/>
      <c r="H6" s="184"/>
      <c r="I6" s="185"/>
      <c r="J6" s="185"/>
      <c r="K6" s="185"/>
      <c r="L6" s="185"/>
      <c r="M6" s="185"/>
      <c r="N6" s="185"/>
    </row>
    <row r="7" spans="1:14" x14ac:dyDescent="0.25">
      <c r="A7" s="186">
        <v>1</v>
      </c>
      <c r="B7" s="187" t="s">
        <v>215</v>
      </c>
      <c r="C7" s="188" t="s">
        <v>159</v>
      </c>
      <c r="D7" s="18">
        <v>390000</v>
      </c>
      <c r="E7" s="184"/>
      <c r="F7" s="184"/>
      <c r="G7" s="184"/>
      <c r="H7" s="184"/>
      <c r="I7" s="286">
        <v>1</v>
      </c>
      <c r="J7" s="86">
        <f>I7*D7</f>
        <v>390000</v>
      </c>
      <c r="K7" s="286">
        <v>2</v>
      </c>
      <c r="L7" s="92">
        <f>K7*D7</f>
        <v>780000</v>
      </c>
      <c r="M7" s="286"/>
      <c r="N7" s="93">
        <f>M7*D7</f>
        <v>0</v>
      </c>
    </row>
    <row r="8" spans="1:14" x14ac:dyDescent="0.25">
      <c r="A8" s="186">
        <v>2</v>
      </c>
      <c r="B8" s="187" t="s">
        <v>216</v>
      </c>
      <c r="C8" s="188" t="s">
        <v>159</v>
      </c>
      <c r="D8" s="18">
        <v>300000</v>
      </c>
      <c r="E8" s="184"/>
      <c r="F8" s="184"/>
      <c r="G8" s="184"/>
      <c r="H8" s="184"/>
      <c r="I8" s="286"/>
      <c r="J8" s="86">
        <f>I8*D8</f>
        <v>0</v>
      </c>
      <c r="K8" s="286"/>
      <c r="L8" s="92">
        <f t="shared" ref="L8:L14" si="1">K8*D8</f>
        <v>0</v>
      </c>
      <c r="M8" s="286"/>
      <c r="N8" s="93">
        <f t="shared" ref="N8:N14" si="2">M8*D8</f>
        <v>0</v>
      </c>
    </row>
    <row r="9" spans="1:14" x14ac:dyDescent="0.25">
      <c r="A9" s="186">
        <v>3</v>
      </c>
      <c r="B9" s="187" t="s">
        <v>217</v>
      </c>
      <c r="C9" s="188" t="s">
        <v>159</v>
      </c>
      <c r="D9" s="18">
        <v>390000</v>
      </c>
      <c r="E9" s="184"/>
      <c r="F9" s="184"/>
      <c r="G9" s="184"/>
      <c r="H9" s="184"/>
      <c r="I9" s="288">
        <v>1</v>
      </c>
      <c r="J9" s="86">
        <f t="shared" ref="J9:J14" si="3">I9*D9</f>
        <v>390000</v>
      </c>
      <c r="K9" s="288">
        <v>2</v>
      </c>
      <c r="L9" s="92">
        <f t="shared" si="1"/>
        <v>780000</v>
      </c>
      <c r="M9" s="288">
        <v>1</v>
      </c>
      <c r="N9" s="93">
        <f t="shared" si="2"/>
        <v>390000</v>
      </c>
    </row>
    <row r="10" spans="1:14" x14ac:dyDescent="0.25">
      <c r="A10" s="186">
        <v>4</v>
      </c>
      <c r="B10" s="187" t="s">
        <v>218</v>
      </c>
      <c r="C10" s="188" t="s">
        <v>159</v>
      </c>
      <c r="D10" s="18">
        <v>300000</v>
      </c>
      <c r="E10" s="184"/>
      <c r="F10" s="184"/>
      <c r="G10" s="184"/>
      <c r="H10" s="184"/>
      <c r="I10" s="288"/>
      <c r="J10" s="86">
        <f t="shared" si="3"/>
        <v>0</v>
      </c>
      <c r="K10" s="288"/>
      <c r="L10" s="92">
        <f t="shared" si="1"/>
        <v>0</v>
      </c>
      <c r="M10" s="288"/>
      <c r="N10" s="93">
        <f t="shared" si="2"/>
        <v>0</v>
      </c>
    </row>
    <row r="11" spans="1:14" x14ac:dyDescent="0.25">
      <c r="A11" s="186">
        <v>5</v>
      </c>
      <c r="B11" s="187" t="s">
        <v>77</v>
      </c>
      <c r="C11" s="188" t="s">
        <v>159</v>
      </c>
      <c r="D11" s="18">
        <v>390000</v>
      </c>
      <c r="E11" s="184"/>
      <c r="F11" s="184"/>
      <c r="G11" s="184"/>
      <c r="H11" s="184"/>
      <c r="I11" s="288"/>
      <c r="J11" s="86">
        <f t="shared" si="3"/>
        <v>0</v>
      </c>
      <c r="K11" s="288">
        <v>2</v>
      </c>
      <c r="L11" s="92">
        <f t="shared" si="1"/>
        <v>780000</v>
      </c>
      <c r="M11" s="288"/>
      <c r="N11" s="93">
        <f t="shared" si="2"/>
        <v>0</v>
      </c>
    </row>
    <row r="12" spans="1:14" x14ac:dyDescent="0.25">
      <c r="A12" s="186">
        <v>6</v>
      </c>
      <c r="B12" s="187" t="s">
        <v>78</v>
      </c>
      <c r="C12" s="188" t="s">
        <v>159</v>
      </c>
      <c r="D12" s="18">
        <v>300000</v>
      </c>
      <c r="E12" s="184"/>
      <c r="F12" s="184"/>
      <c r="G12" s="184"/>
      <c r="H12" s="184"/>
      <c r="I12" s="288"/>
      <c r="J12" s="86">
        <f t="shared" si="3"/>
        <v>0</v>
      </c>
      <c r="K12" s="288"/>
      <c r="L12" s="92">
        <f t="shared" si="1"/>
        <v>0</v>
      </c>
      <c r="M12" s="288"/>
      <c r="N12" s="93">
        <f t="shared" si="2"/>
        <v>0</v>
      </c>
    </row>
    <row r="13" spans="1:14" x14ac:dyDescent="0.25">
      <c r="A13" s="186">
        <v>7</v>
      </c>
      <c r="B13" s="187" t="s">
        <v>79</v>
      </c>
      <c r="C13" s="188" t="s">
        <v>159</v>
      </c>
      <c r="D13" s="18">
        <v>260000</v>
      </c>
      <c r="E13" s="184"/>
      <c r="F13" s="184"/>
      <c r="G13" s="184"/>
      <c r="H13" s="184"/>
      <c r="I13" s="288"/>
      <c r="J13" s="86">
        <f t="shared" si="3"/>
        <v>0</v>
      </c>
      <c r="K13" s="288"/>
      <c r="L13" s="92">
        <f t="shared" si="1"/>
        <v>0</v>
      </c>
      <c r="M13" s="288"/>
      <c r="N13" s="93">
        <f t="shared" si="2"/>
        <v>0</v>
      </c>
    </row>
    <row r="14" spans="1:14" x14ac:dyDescent="0.25">
      <c r="A14" s="186">
        <v>8</v>
      </c>
      <c r="B14" s="187" t="s">
        <v>80</v>
      </c>
      <c r="C14" s="188" t="s">
        <v>159</v>
      </c>
      <c r="D14" s="18">
        <v>350000</v>
      </c>
      <c r="E14" s="184"/>
      <c r="F14" s="184"/>
      <c r="G14" s="184"/>
      <c r="H14" s="184"/>
      <c r="I14" s="288">
        <v>4</v>
      </c>
      <c r="J14" s="86">
        <f t="shared" si="3"/>
        <v>1400000</v>
      </c>
      <c r="K14" s="288">
        <v>4</v>
      </c>
      <c r="L14" s="92">
        <f t="shared" si="1"/>
        <v>1400000</v>
      </c>
      <c r="M14" s="288">
        <v>4</v>
      </c>
      <c r="N14" s="93">
        <f t="shared" si="2"/>
        <v>1400000</v>
      </c>
    </row>
    <row r="15" spans="1:14" x14ac:dyDescent="0.25">
      <c r="A15" s="186">
        <v>9</v>
      </c>
      <c r="B15" s="187" t="s">
        <v>81</v>
      </c>
      <c r="C15" s="188" t="s">
        <v>159</v>
      </c>
      <c r="D15" s="18">
        <v>480000</v>
      </c>
      <c r="E15" s="184"/>
      <c r="F15" s="184"/>
      <c r="G15" s="184"/>
      <c r="H15" s="184"/>
      <c r="I15" s="288"/>
      <c r="J15" s="86">
        <f t="shared" ref="J15:J65" si="4">I15*D15</f>
        <v>0</v>
      </c>
      <c r="K15" s="288"/>
      <c r="L15" s="92">
        <f t="shared" ref="L15:L65" si="5">K15*D15</f>
        <v>0</v>
      </c>
      <c r="M15" s="288"/>
      <c r="N15" s="93">
        <f t="shared" ref="N15:N65" si="6">M15*D15</f>
        <v>0</v>
      </c>
    </row>
    <row r="16" spans="1:14" hidden="1" x14ac:dyDescent="0.25">
      <c r="A16" s="186">
        <v>10</v>
      </c>
      <c r="B16" s="187" t="s">
        <v>82</v>
      </c>
      <c r="C16" s="188" t="s">
        <v>159</v>
      </c>
      <c r="D16" s="18">
        <v>390000</v>
      </c>
      <c r="E16" s="184"/>
      <c r="F16" s="184"/>
      <c r="G16" s="184"/>
      <c r="H16" s="184"/>
      <c r="I16" s="288"/>
      <c r="J16" s="86">
        <f t="shared" si="4"/>
        <v>0</v>
      </c>
      <c r="K16" s="288"/>
      <c r="L16" s="92">
        <f t="shared" si="5"/>
        <v>0</v>
      </c>
      <c r="M16" s="288"/>
      <c r="N16" s="93">
        <f t="shared" si="6"/>
        <v>0</v>
      </c>
    </row>
    <row r="17" spans="1:14" hidden="1" x14ac:dyDescent="0.25">
      <c r="A17" s="186">
        <v>11</v>
      </c>
      <c r="B17" s="187" t="s">
        <v>83</v>
      </c>
      <c r="C17" s="188" t="s">
        <v>159</v>
      </c>
      <c r="D17" s="18">
        <v>300000</v>
      </c>
      <c r="E17" s="184"/>
      <c r="F17" s="184"/>
      <c r="G17" s="184"/>
      <c r="H17" s="184"/>
      <c r="I17" s="288"/>
      <c r="J17" s="86">
        <f t="shared" si="4"/>
        <v>0</v>
      </c>
      <c r="K17" s="288"/>
      <c r="L17" s="92">
        <f t="shared" si="5"/>
        <v>0</v>
      </c>
      <c r="M17" s="288"/>
      <c r="N17" s="93">
        <f t="shared" si="6"/>
        <v>0</v>
      </c>
    </row>
    <row r="18" spans="1:14" hidden="1" x14ac:dyDescent="0.25">
      <c r="A18" s="186">
        <v>12</v>
      </c>
      <c r="B18" s="187" t="s">
        <v>84</v>
      </c>
      <c r="C18" s="188" t="s">
        <v>159</v>
      </c>
      <c r="D18" s="18">
        <v>390000</v>
      </c>
      <c r="E18" s="184"/>
      <c r="F18" s="184"/>
      <c r="G18" s="184"/>
      <c r="H18" s="184"/>
      <c r="I18" s="288"/>
      <c r="J18" s="86">
        <f t="shared" si="4"/>
        <v>0</v>
      </c>
      <c r="K18" s="288"/>
      <c r="L18" s="92">
        <f t="shared" si="5"/>
        <v>0</v>
      </c>
      <c r="M18" s="288"/>
      <c r="N18" s="93">
        <f t="shared" si="6"/>
        <v>0</v>
      </c>
    </row>
    <row r="19" spans="1:14" hidden="1" x14ac:dyDescent="0.25">
      <c r="A19" s="186">
        <v>13</v>
      </c>
      <c r="B19" s="187" t="s">
        <v>85</v>
      </c>
      <c r="C19" s="188" t="s">
        <v>159</v>
      </c>
      <c r="D19" s="18">
        <v>300000</v>
      </c>
      <c r="E19" s="184"/>
      <c r="F19" s="184"/>
      <c r="G19" s="184"/>
      <c r="H19" s="184"/>
      <c r="I19" s="288"/>
      <c r="J19" s="86">
        <f t="shared" si="4"/>
        <v>0</v>
      </c>
      <c r="K19" s="288"/>
      <c r="L19" s="92">
        <f t="shared" si="5"/>
        <v>0</v>
      </c>
      <c r="M19" s="288"/>
      <c r="N19" s="93">
        <f t="shared" si="6"/>
        <v>0</v>
      </c>
    </row>
    <row r="20" spans="1:14" hidden="1" x14ac:dyDescent="0.25">
      <c r="A20" s="186">
        <v>14</v>
      </c>
      <c r="B20" s="187" t="s">
        <v>86</v>
      </c>
      <c r="C20" s="188" t="s">
        <v>159</v>
      </c>
      <c r="D20" s="18">
        <v>390000</v>
      </c>
      <c r="E20" s="184"/>
      <c r="F20" s="184"/>
      <c r="G20" s="184"/>
      <c r="H20" s="184"/>
      <c r="I20" s="288"/>
      <c r="J20" s="86">
        <f t="shared" si="4"/>
        <v>0</v>
      </c>
      <c r="K20" s="288"/>
      <c r="L20" s="92">
        <f t="shared" si="5"/>
        <v>0</v>
      </c>
      <c r="M20" s="288"/>
      <c r="N20" s="93">
        <f t="shared" si="6"/>
        <v>0</v>
      </c>
    </row>
    <row r="21" spans="1:14" hidden="1" x14ac:dyDescent="0.25">
      <c r="A21" s="186">
        <v>15</v>
      </c>
      <c r="B21" s="187" t="s">
        <v>87</v>
      </c>
      <c r="C21" s="188" t="s">
        <v>159</v>
      </c>
      <c r="D21" s="18">
        <v>300000</v>
      </c>
      <c r="E21" s="184"/>
      <c r="F21" s="184"/>
      <c r="G21" s="184"/>
      <c r="H21" s="184"/>
      <c r="I21" s="288"/>
      <c r="J21" s="86">
        <f t="shared" si="4"/>
        <v>0</v>
      </c>
      <c r="K21" s="288"/>
      <c r="L21" s="92">
        <f t="shared" si="5"/>
        <v>0</v>
      </c>
      <c r="M21" s="288"/>
      <c r="N21" s="93">
        <f t="shared" si="6"/>
        <v>0</v>
      </c>
    </row>
    <row r="22" spans="1:14" x14ac:dyDescent="0.25">
      <c r="A22" s="186">
        <v>16</v>
      </c>
      <c r="B22" s="187" t="s">
        <v>219</v>
      </c>
      <c r="C22" s="188" t="s">
        <v>159</v>
      </c>
      <c r="D22" s="18">
        <v>390000</v>
      </c>
      <c r="E22" s="184"/>
      <c r="F22" s="184"/>
      <c r="G22" s="184"/>
      <c r="H22" s="184"/>
      <c r="I22" s="288">
        <v>1</v>
      </c>
      <c r="J22" s="86">
        <f t="shared" si="4"/>
        <v>390000</v>
      </c>
      <c r="K22" s="288">
        <v>2</v>
      </c>
      <c r="L22" s="92">
        <f t="shared" si="5"/>
        <v>780000</v>
      </c>
      <c r="M22" s="288"/>
      <c r="N22" s="93">
        <f t="shared" si="6"/>
        <v>0</v>
      </c>
    </row>
    <row r="23" spans="1:14" x14ac:dyDescent="0.25">
      <c r="A23" s="186">
        <v>17</v>
      </c>
      <c r="B23" s="187" t="s">
        <v>220</v>
      </c>
      <c r="C23" s="188" t="s">
        <v>159</v>
      </c>
      <c r="D23" s="18">
        <v>300000</v>
      </c>
      <c r="E23" s="184"/>
      <c r="F23" s="184"/>
      <c r="G23" s="184"/>
      <c r="H23" s="184"/>
      <c r="I23" s="288"/>
      <c r="J23" s="86">
        <f t="shared" si="4"/>
        <v>0</v>
      </c>
      <c r="K23" s="288"/>
      <c r="L23" s="92">
        <f t="shared" si="5"/>
        <v>0</v>
      </c>
      <c r="M23" s="288"/>
      <c r="N23" s="93">
        <f t="shared" si="6"/>
        <v>0</v>
      </c>
    </row>
    <row r="24" spans="1:14" x14ac:dyDescent="0.25">
      <c r="A24" s="186">
        <v>18</v>
      </c>
      <c r="B24" s="187" t="s">
        <v>221</v>
      </c>
      <c r="C24" s="188" t="s">
        <v>159</v>
      </c>
      <c r="D24" s="18">
        <v>390000</v>
      </c>
      <c r="E24" s="184"/>
      <c r="F24" s="184"/>
      <c r="G24" s="184"/>
      <c r="H24" s="184"/>
      <c r="I24" s="288">
        <v>2</v>
      </c>
      <c r="J24" s="86">
        <f t="shared" si="4"/>
        <v>780000</v>
      </c>
      <c r="K24" s="288">
        <v>2</v>
      </c>
      <c r="L24" s="92">
        <f t="shared" si="5"/>
        <v>780000</v>
      </c>
      <c r="M24" s="288">
        <v>2</v>
      </c>
      <c r="N24" s="93">
        <f t="shared" si="6"/>
        <v>780000</v>
      </c>
    </row>
    <row r="25" spans="1:14" x14ac:dyDescent="0.25">
      <c r="A25" s="186">
        <v>19</v>
      </c>
      <c r="B25" s="187" t="s">
        <v>222</v>
      </c>
      <c r="C25" s="188" t="s">
        <v>159</v>
      </c>
      <c r="D25" s="18">
        <v>300000</v>
      </c>
      <c r="E25" s="184"/>
      <c r="F25" s="184"/>
      <c r="G25" s="184"/>
      <c r="H25" s="184"/>
      <c r="I25" s="288"/>
      <c r="J25" s="86">
        <f t="shared" si="4"/>
        <v>0</v>
      </c>
      <c r="K25" s="288"/>
      <c r="L25" s="92">
        <f t="shared" si="5"/>
        <v>0</v>
      </c>
      <c r="M25" s="288"/>
      <c r="N25" s="93">
        <f t="shared" si="6"/>
        <v>0</v>
      </c>
    </row>
    <row r="26" spans="1:14" x14ac:dyDescent="0.25">
      <c r="A26" s="186">
        <v>20</v>
      </c>
      <c r="B26" s="187" t="s">
        <v>88</v>
      </c>
      <c r="C26" s="188" t="s">
        <v>159</v>
      </c>
      <c r="D26" s="18">
        <v>390000</v>
      </c>
      <c r="E26" s="184"/>
      <c r="F26" s="184"/>
      <c r="G26" s="184"/>
      <c r="H26" s="184"/>
      <c r="I26" s="288">
        <v>1</v>
      </c>
      <c r="J26" s="86">
        <f t="shared" si="4"/>
        <v>390000</v>
      </c>
      <c r="K26" s="288">
        <v>2</v>
      </c>
      <c r="L26" s="92">
        <f t="shared" si="5"/>
        <v>780000</v>
      </c>
      <c r="M26" s="288">
        <v>1</v>
      </c>
      <c r="N26" s="93">
        <f t="shared" si="6"/>
        <v>390000</v>
      </c>
    </row>
    <row r="27" spans="1:14" x14ac:dyDescent="0.25">
      <c r="A27" s="186">
        <v>21</v>
      </c>
      <c r="B27" s="187" t="s">
        <v>223</v>
      </c>
      <c r="C27" s="188" t="s">
        <v>159</v>
      </c>
      <c r="D27" s="18">
        <v>300000</v>
      </c>
      <c r="E27" s="184"/>
      <c r="F27" s="184"/>
      <c r="G27" s="184"/>
      <c r="H27" s="184"/>
      <c r="I27" s="288">
        <v>1</v>
      </c>
      <c r="J27" s="86">
        <f t="shared" si="4"/>
        <v>300000</v>
      </c>
      <c r="K27" s="288">
        <v>1</v>
      </c>
      <c r="L27" s="92">
        <f t="shared" si="5"/>
        <v>300000</v>
      </c>
      <c r="M27" s="288">
        <v>1</v>
      </c>
      <c r="N27" s="93">
        <f t="shared" si="6"/>
        <v>300000</v>
      </c>
    </row>
    <row r="28" spans="1:14" hidden="1" x14ac:dyDescent="0.25">
      <c r="A28" s="186">
        <v>22</v>
      </c>
      <c r="B28" s="187" t="s">
        <v>89</v>
      </c>
      <c r="C28" s="188" t="s">
        <v>159</v>
      </c>
      <c r="D28" s="18"/>
      <c r="E28" s="184"/>
      <c r="F28" s="184"/>
      <c r="G28" s="184"/>
      <c r="H28" s="184"/>
      <c r="I28" s="288"/>
      <c r="J28" s="86">
        <f t="shared" si="4"/>
        <v>0</v>
      </c>
      <c r="K28" s="288"/>
      <c r="L28" s="92">
        <f t="shared" si="5"/>
        <v>0</v>
      </c>
      <c r="M28" s="288"/>
      <c r="N28" s="93">
        <f t="shared" si="6"/>
        <v>0</v>
      </c>
    </row>
    <row r="29" spans="1:14" hidden="1" x14ac:dyDescent="0.25">
      <c r="A29" s="186">
        <v>23</v>
      </c>
      <c r="B29" s="187" t="s">
        <v>90</v>
      </c>
      <c r="C29" s="188" t="s">
        <v>159</v>
      </c>
      <c r="D29" s="18"/>
      <c r="E29" s="184"/>
      <c r="F29" s="184"/>
      <c r="G29" s="184"/>
      <c r="H29" s="184"/>
      <c r="I29" s="288"/>
      <c r="J29" s="86">
        <f t="shared" si="4"/>
        <v>0</v>
      </c>
      <c r="K29" s="288"/>
      <c r="L29" s="92">
        <f t="shared" si="5"/>
        <v>0</v>
      </c>
      <c r="M29" s="288"/>
      <c r="N29" s="93">
        <f t="shared" si="6"/>
        <v>0</v>
      </c>
    </row>
    <row r="30" spans="1:14" x14ac:dyDescent="0.25">
      <c r="A30" s="186">
        <v>24</v>
      </c>
      <c r="B30" s="187" t="s">
        <v>224</v>
      </c>
      <c r="C30" s="188" t="s">
        <v>159</v>
      </c>
      <c r="D30" s="18">
        <v>390000</v>
      </c>
      <c r="E30" s="184"/>
      <c r="F30" s="184"/>
      <c r="G30" s="184"/>
      <c r="H30" s="184"/>
      <c r="I30" s="288">
        <v>1</v>
      </c>
      <c r="J30" s="86">
        <f t="shared" si="4"/>
        <v>390000</v>
      </c>
      <c r="K30" s="288">
        <v>2</v>
      </c>
      <c r="L30" s="92">
        <f t="shared" si="5"/>
        <v>780000</v>
      </c>
      <c r="M30" s="288">
        <v>1</v>
      </c>
      <c r="N30" s="93">
        <f t="shared" si="6"/>
        <v>390000</v>
      </c>
    </row>
    <row r="31" spans="1:14" x14ac:dyDescent="0.25">
      <c r="A31" s="186">
        <v>25</v>
      </c>
      <c r="B31" s="187" t="s">
        <v>225</v>
      </c>
      <c r="C31" s="188" t="s">
        <v>159</v>
      </c>
      <c r="D31" s="18">
        <v>300000</v>
      </c>
      <c r="E31" s="184"/>
      <c r="F31" s="184"/>
      <c r="G31" s="184"/>
      <c r="H31" s="184"/>
      <c r="I31" s="288"/>
      <c r="J31" s="86">
        <f t="shared" si="4"/>
        <v>0</v>
      </c>
      <c r="K31" s="288"/>
      <c r="L31" s="92">
        <f t="shared" si="5"/>
        <v>0</v>
      </c>
      <c r="M31" s="288"/>
      <c r="N31" s="93">
        <f t="shared" si="6"/>
        <v>0</v>
      </c>
    </row>
    <row r="32" spans="1:14" x14ac:dyDescent="0.25">
      <c r="A32" s="186">
        <v>26</v>
      </c>
      <c r="B32" s="187" t="s">
        <v>226</v>
      </c>
      <c r="C32" s="188" t="s">
        <v>159</v>
      </c>
      <c r="D32" s="18">
        <v>390000</v>
      </c>
      <c r="E32" s="184"/>
      <c r="F32" s="184"/>
      <c r="G32" s="184"/>
      <c r="H32" s="184"/>
      <c r="I32" s="288">
        <v>1</v>
      </c>
      <c r="J32" s="86">
        <f t="shared" si="4"/>
        <v>390000</v>
      </c>
      <c r="K32" s="288">
        <v>2</v>
      </c>
      <c r="L32" s="92">
        <f t="shared" si="5"/>
        <v>780000</v>
      </c>
      <c r="M32" s="288">
        <v>1</v>
      </c>
      <c r="N32" s="93">
        <f t="shared" si="6"/>
        <v>390000</v>
      </c>
    </row>
    <row r="33" spans="1:14" x14ac:dyDescent="0.25">
      <c r="A33" s="186">
        <v>27</v>
      </c>
      <c r="B33" s="187" t="s">
        <v>227</v>
      </c>
      <c r="C33" s="188" t="s">
        <v>159</v>
      </c>
      <c r="D33" s="18">
        <v>300000</v>
      </c>
      <c r="E33" s="184"/>
      <c r="F33" s="184"/>
      <c r="G33" s="184"/>
      <c r="H33" s="184"/>
      <c r="I33" s="288"/>
      <c r="J33" s="86">
        <f t="shared" si="4"/>
        <v>0</v>
      </c>
      <c r="K33" s="288"/>
      <c r="L33" s="92">
        <f t="shared" si="5"/>
        <v>0</v>
      </c>
      <c r="M33" s="288"/>
      <c r="N33" s="93">
        <f t="shared" si="6"/>
        <v>0</v>
      </c>
    </row>
    <row r="34" spans="1:14" hidden="1" x14ac:dyDescent="0.25">
      <c r="A34" s="186">
        <v>28</v>
      </c>
      <c r="B34" s="187" t="s">
        <v>91</v>
      </c>
      <c r="C34" s="188" t="s">
        <v>159</v>
      </c>
      <c r="D34" s="189"/>
      <c r="E34" s="184"/>
      <c r="F34" s="184"/>
      <c r="G34" s="184"/>
      <c r="H34" s="184"/>
      <c r="I34" s="288"/>
      <c r="J34" s="86">
        <f t="shared" si="4"/>
        <v>0</v>
      </c>
      <c r="K34" s="288"/>
      <c r="L34" s="92">
        <f t="shared" si="5"/>
        <v>0</v>
      </c>
      <c r="M34" s="288"/>
      <c r="N34" s="93">
        <f t="shared" si="6"/>
        <v>0</v>
      </c>
    </row>
    <row r="35" spans="1:14" hidden="1" x14ac:dyDescent="0.25">
      <c r="A35" s="186">
        <v>29</v>
      </c>
      <c r="B35" s="187" t="s">
        <v>92</v>
      </c>
      <c r="C35" s="188" t="s">
        <v>159</v>
      </c>
      <c r="D35" s="189"/>
      <c r="E35" s="184"/>
      <c r="F35" s="184"/>
      <c r="G35" s="184"/>
      <c r="H35" s="184"/>
      <c r="I35" s="288"/>
      <c r="J35" s="86">
        <f t="shared" si="4"/>
        <v>0</v>
      </c>
      <c r="K35" s="288"/>
      <c r="L35" s="92">
        <f t="shared" si="5"/>
        <v>0</v>
      </c>
      <c r="M35" s="288"/>
      <c r="N35" s="93">
        <f t="shared" si="6"/>
        <v>0</v>
      </c>
    </row>
    <row r="36" spans="1:14" hidden="1" x14ac:dyDescent="0.25">
      <c r="A36" s="186">
        <v>30</v>
      </c>
      <c r="B36" s="187" t="s">
        <v>93</v>
      </c>
      <c r="C36" s="188" t="s">
        <v>159</v>
      </c>
      <c r="D36" s="189"/>
      <c r="E36" s="184"/>
      <c r="F36" s="184"/>
      <c r="G36" s="184"/>
      <c r="H36" s="184"/>
      <c r="I36" s="288"/>
      <c r="J36" s="86">
        <f t="shared" si="4"/>
        <v>0</v>
      </c>
      <c r="K36" s="288"/>
      <c r="L36" s="92">
        <f t="shared" si="5"/>
        <v>0</v>
      </c>
      <c r="M36" s="288"/>
      <c r="N36" s="93">
        <f t="shared" si="6"/>
        <v>0</v>
      </c>
    </row>
    <row r="37" spans="1:14" hidden="1" x14ac:dyDescent="0.25">
      <c r="A37" s="186">
        <v>31</v>
      </c>
      <c r="B37" s="187" t="s">
        <v>94</v>
      </c>
      <c r="C37" s="188" t="s">
        <v>159</v>
      </c>
      <c r="D37" s="189"/>
      <c r="E37" s="184"/>
      <c r="F37" s="184"/>
      <c r="G37" s="184"/>
      <c r="H37" s="184"/>
      <c r="I37" s="288"/>
      <c r="J37" s="86">
        <f t="shared" si="4"/>
        <v>0</v>
      </c>
      <c r="K37" s="288"/>
      <c r="L37" s="92">
        <f t="shared" si="5"/>
        <v>0</v>
      </c>
      <c r="M37" s="288"/>
      <c r="N37" s="93">
        <f t="shared" si="6"/>
        <v>0</v>
      </c>
    </row>
    <row r="38" spans="1:14" hidden="1" x14ac:dyDescent="0.25">
      <c r="A38" s="186">
        <v>32</v>
      </c>
      <c r="B38" s="187" t="s">
        <v>95</v>
      </c>
      <c r="C38" s="188" t="s">
        <v>159</v>
      </c>
      <c r="D38" s="189"/>
      <c r="E38" s="184"/>
      <c r="F38" s="184"/>
      <c r="G38" s="184"/>
      <c r="H38" s="184"/>
      <c r="I38" s="288"/>
      <c r="J38" s="86">
        <f t="shared" si="4"/>
        <v>0</v>
      </c>
      <c r="K38" s="288"/>
      <c r="L38" s="92">
        <f t="shared" si="5"/>
        <v>0</v>
      </c>
      <c r="M38" s="288"/>
      <c r="N38" s="93">
        <f t="shared" si="6"/>
        <v>0</v>
      </c>
    </row>
    <row r="39" spans="1:14" hidden="1" x14ac:dyDescent="0.25">
      <c r="A39" s="186">
        <v>33</v>
      </c>
      <c r="B39" s="187" t="s">
        <v>96</v>
      </c>
      <c r="C39" s="188" t="s">
        <v>159</v>
      </c>
      <c r="D39" s="189"/>
      <c r="E39" s="184"/>
      <c r="F39" s="184"/>
      <c r="G39" s="184"/>
      <c r="H39" s="184"/>
      <c r="I39" s="288"/>
      <c r="J39" s="86">
        <f t="shared" si="4"/>
        <v>0</v>
      </c>
      <c r="K39" s="288"/>
      <c r="L39" s="92">
        <f t="shared" si="5"/>
        <v>0</v>
      </c>
      <c r="M39" s="288"/>
      <c r="N39" s="93">
        <f t="shared" si="6"/>
        <v>0</v>
      </c>
    </row>
    <row r="40" spans="1:14" hidden="1" x14ac:dyDescent="0.25">
      <c r="A40" s="186">
        <v>34</v>
      </c>
      <c r="B40" s="187" t="s">
        <v>97</v>
      </c>
      <c r="C40" s="188" t="s">
        <v>159</v>
      </c>
      <c r="D40" s="189"/>
      <c r="E40" s="184"/>
      <c r="F40" s="184"/>
      <c r="G40" s="184"/>
      <c r="H40" s="184"/>
      <c r="I40" s="288"/>
      <c r="J40" s="86">
        <f t="shared" si="4"/>
        <v>0</v>
      </c>
      <c r="K40" s="288"/>
      <c r="L40" s="92">
        <f t="shared" si="5"/>
        <v>0</v>
      </c>
      <c r="M40" s="288"/>
      <c r="N40" s="93">
        <f t="shared" si="6"/>
        <v>0</v>
      </c>
    </row>
    <row r="41" spans="1:14" hidden="1" x14ac:dyDescent="0.25">
      <c r="A41" s="186">
        <v>35</v>
      </c>
      <c r="B41" s="187" t="s">
        <v>98</v>
      </c>
      <c r="C41" s="188" t="s">
        <v>159</v>
      </c>
      <c r="D41" s="189"/>
      <c r="E41" s="184"/>
      <c r="F41" s="184"/>
      <c r="G41" s="184"/>
      <c r="H41" s="184"/>
      <c r="I41" s="288"/>
      <c r="J41" s="86">
        <f t="shared" si="4"/>
        <v>0</v>
      </c>
      <c r="K41" s="288"/>
      <c r="L41" s="92">
        <f t="shared" si="5"/>
        <v>0</v>
      </c>
      <c r="M41" s="288"/>
      <c r="N41" s="93">
        <f t="shared" si="6"/>
        <v>0</v>
      </c>
    </row>
    <row r="42" spans="1:14" hidden="1" x14ac:dyDescent="0.25">
      <c r="A42" s="186">
        <v>36</v>
      </c>
      <c r="B42" s="187" t="s">
        <v>99</v>
      </c>
      <c r="C42" s="188" t="s">
        <v>159</v>
      </c>
      <c r="D42" s="189"/>
      <c r="E42" s="184"/>
      <c r="F42" s="184"/>
      <c r="G42" s="184"/>
      <c r="H42" s="184"/>
      <c r="I42" s="288"/>
      <c r="J42" s="86">
        <f t="shared" si="4"/>
        <v>0</v>
      </c>
      <c r="K42" s="288"/>
      <c r="L42" s="92">
        <f t="shared" si="5"/>
        <v>0</v>
      </c>
      <c r="M42" s="288"/>
      <c r="N42" s="93">
        <f t="shared" si="6"/>
        <v>0</v>
      </c>
    </row>
    <row r="43" spans="1:14" hidden="1" x14ac:dyDescent="0.25">
      <c r="A43" s="186">
        <v>37</v>
      </c>
      <c r="B43" s="187" t="s">
        <v>100</v>
      </c>
      <c r="C43" s="188" t="s">
        <v>159</v>
      </c>
      <c r="D43" s="189"/>
      <c r="E43" s="184"/>
      <c r="F43" s="184"/>
      <c r="G43" s="184"/>
      <c r="H43" s="184"/>
      <c r="I43" s="288"/>
      <c r="J43" s="86">
        <f t="shared" si="4"/>
        <v>0</v>
      </c>
      <c r="K43" s="288"/>
      <c r="L43" s="92">
        <f t="shared" si="5"/>
        <v>0</v>
      </c>
      <c r="M43" s="288"/>
      <c r="N43" s="93">
        <f t="shared" si="6"/>
        <v>0</v>
      </c>
    </row>
    <row r="44" spans="1:14" hidden="1" x14ac:dyDescent="0.25">
      <c r="A44" s="186">
        <v>38</v>
      </c>
      <c r="B44" s="187" t="s">
        <v>101</v>
      </c>
      <c r="C44" s="188" t="s">
        <v>159</v>
      </c>
      <c r="D44" s="189"/>
      <c r="E44" s="184"/>
      <c r="F44" s="184"/>
      <c r="G44" s="184"/>
      <c r="H44" s="184"/>
      <c r="I44" s="288"/>
      <c r="J44" s="86">
        <f t="shared" si="4"/>
        <v>0</v>
      </c>
      <c r="K44" s="288"/>
      <c r="L44" s="92">
        <f t="shared" si="5"/>
        <v>0</v>
      </c>
      <c r="M44" s="288"/>
      <c r="N44" s="93">
        <f t="shared" si="6"/>
        <v>0</v>
      </c>
    </row>
    <row r="45" spans="1:14" hidden="1" x14ac:dyDescent="0.25">
      <c r="A45" s="186">
        <v>39</v>
      </c>
      <c r="B45" s="187" t="s">
        <v>102</v>
      </c>
      <c r="C45" s="188" t="s">
        <v>159</v>
      </c>
      <c r="D45" s="189"/>
      <c r="E45" s="184"/>
      <c r="F45" s="184"/>
      <c r="G45" s="184"/>
      <c r="H45" s="184"/>
      <c r="I45" s="288"/>
      <c r="J45" s="86">
        <f t="shared" si="4"/>
        <v>0</v>
      </c>
      <c r="K45" s="288"/>
      <c r="L45" s="92">
        <f t="shared" si="5"/>
        <v>0</v>
      </c>
      <c r="M45" s="288"/>
      <c r="N45" s="93">
        <f t="shared" si="6"/>
        <v>0</v>
      </c>
    </row>
    <row r="46" spans="1:14" hidden="1" x14ac:dyDescent="0.25">
      <c r="A46" s="186">
        <v>40</v>
      </c>
      <c r="B46" s="187" t="s">
        <v>103</v>
      </c>
      <c r="C46" s="188" t="s">
        <v>159</v>
      </c>
      <c r="D46" s="189"/>
      <c r="E46" s="184"/>
      <c r="F46" s="184"/>
      <c r="G46" s="184"/>
      <c r="H46" s="184"/>
      <c r="I46" s="288"/>
      <c r="J46" s="86">
        <f t="shared" si="4"/>
        <v>0</v>
      </c>
      <c r="K46" s="288"/>
      <c r="L46" s="92">
        <f t="shared" si="5"/>
        <v>0</v>
      </c>
      <c r="M46" s="288"/>
      <c r="N46" s="93">
        <f t="shared" si="6"/>
        <v>0</v>
      </c>
    </row>
    <row r="47" spans="1:14" hidden="1" x14ac:dyDescent="0.25">
      <c r="A47" s="186">
        <v>41</v>
      </c>
      <c r="B47" s="187" t="s">
        <v>104</v>
      </c>
      <c r="C47" s="188" t="s">
        <v>159</v>
      </c>
      <c r="D47" s="189"/>
      <c r="E47" s="184"/>
      <c r="F47" s="184"/>
      <c r="G47" s="184"/>
      <c r="H47" s="184"/>
      <c r="I47" s="288"/>
      <c r="J47" s="86">
        <f t="shared" si="4"/>
        <v>0</v>
      </c>
      <c r="K47" s="288"/>
      <c r="L47" s="92">
        <f t="shared" si="5"/>
        <v>0</v>
      </c>
      <c r="M47" s="288"/>
      <c r="N47" s="93">
        <f t="shared" si="6"/>
        <v>0</v>
      </c>
    </row>
    <row r="48" spans="1:14" hidden="1" x14ac:dyDescent="0.25">
      <c r="A48" s="186">
        <v>42</v>
      </c>
      <c r="B48" s="187" t="s">
        <v>105</v>
      </c>
      <c r="C48" s="188" t="s">
        <v>159</v>
      </c>
      <c r="D48" s="189"/>
      <c r="E48" s="184"/>
      <c r="F48" s="184"/>
      <c r="G48" s="184"/>
      <c r="H48" s="184"/>
      <c r="I48" s="288"/>
      <c r="J48" s="86">
        <f t="shared" si="4"/>
        <v>0</v>
      </c>
      <c r="K48" s="288"/>
      <c r="L48" s="92">
        <f t="shared" si="5"/>
        <v>0</v>
      </c>
      <c r="M48" s="288"/>
      <c r="N48" s="93">
        <f t="shared" si="6"/>
        <v>0</v>
      </c>
    </row>
    <row r="49" spans="1:14" hidden="1" x14ac:dyDescent="0.25">
      <c r="A49" s="186">
        <v>43</v>
      </c>
      <c r="B49" s="187" t="s">
        <v>106</v>
      </c>
      <c r="C49" s="188" t="s">
        <v>159</v>
      </c>
      <c r="D49" s="189"/>
      <c r="E49" s="184"/>
      <c r="F49" s="184"/>
      <c r="G49" s="184"/>
      <c r="H49" s="184"/>
      <c r="I49" s="288"/>
      <c r="J49" s="86">
        <f t="shared" si="4"/>
        <v>0</v>
      </c>
      <c r="K49" s="288"/>
      <c r="L49" s="92">
        <f t="shared" si="5"/>
        <v>0</v>
      </c>
      <c r="M49" s="288"/>
      <c r="N49" s="93">
        <f t="shared" si="6"/>
        <v>0</v>
      </c>
    </row>
    <row r="50" spans="1:14" hidden="1" x14ac:dyDescent="0.25">
      <c r="A50" s="186">
        <v>44</v>
      </c>
      <c r="B50" s="187" t="s">
        <v>107</v>
      </c>
      <c r="C50" s="188" t="s">
        <v>159</v>
      </c>
      <c r="D50" s="189"/>
      <c r="E50" s="184"/>
      <c r="F50" s="184"/>
      <c r="G50" s="184"/>
      <c r="H50" s="184"/>
      <c r="I50" s="288"/>
      <c r="J50" s="86">
        <f t="shared" si="4"/>
        <v>0</v>
      </c>
      <c r="K50" s="288"/>
      <c r="L50" s="92">
        <f t="shared" si="5"/>
        <v>0</v>
      </c>
      <c r="M50" s="288"/>
      <c r="N50" s="93">
        <f t="shared" si="6"/>
        <v>0</v>
      </c>
    </row>
    <row r="51" spans="1:14" x14ac:dyDescent="0.25">
      <c r="A51" s="186">
        <v>45</v>
      </c>
      <c r="B51" s="187" t="s">
        <v>108</v>
      </c>
      <c r="C51" s="188" t="s">
        <v>159</v>
      </c>
      <c r="D51" s="189">
        <v>350000</v>
      </c>
      <c r="E51" s="184"/>
      <c r="F51" s="184"/>
      <c r="G51" s="184"/>
      <c r="H51" s="184"/>
      <c r="I51" s="288">
        <v>1</v>
      </c>
      <c r="J51" s="86">
        <f t="shared" si="4"/>
        <v>350000</v>
      </c>
      <c r="K51" s="288">
        <v>1</v>
      </c>
      <c r="L51" s="92">
        <f t="shared" si="5"/>
        <v>350000</v>
      </c>
      <c r="M51" s="288"/>
      <c r="N51" s="93">
        <f t="shared" si="6"/>
        <v>0</v>
      </c>
    </row>
    <row r="52" spans="1:14" hidden="1" x14ac:dyDescent="0.25">
      <c r="A52" s="186">
        <v>46</v>
      </c>
      <c r="B52" s="187" t="s">
        <v>109</v>
      </c>
      <c r="C52" s="188" t="s">
        <v>159</v>
      </c>
      <c r="D52" s="189"/>
      <c r="E52" s="184"/>
      <c r="F52" s="184"/>
      <c r="G52" s="184"/>
      <c r="H52" s="184"/>
      <c r="I52" s="288"/>
      <c r="J52" s="86">
        <f t="shared" si="4"/>
        <v>0</v>
      </c>
      <c r="K52" s="288"/>
      <c r="L52" s="92">
        <f t="shared" si="5"/>
        <v>0</v>
      </c>
      <c r="M52" s="288"/>
      <c r="N52" s="93">
        <f t="shared" si="6"/>
        <v>0</v>
      </c>
    </row>
    <row r="53" spans="1:14" hidden="1" x14ac:dyDescent="0.25">
      <c r="A53" s="186">
        <v>47</v>
      </c>
      <c r="B53" s="187" t="s">
        <v>110</v>
      </c>
      <c r="C53" s="188" t="s">
        <v>159</v>
      </c>
      <c r="D53" s="189"/>
      <c r="E53" s="184"/>
      <c r="F53" s="184"/>
      <c r="G53" s="184"/>
      <c r="H53" s="184"/>
      <c r="I53" s="288"/>
      <c r="J53" s="86">
        <f t="shared" si="4"/>
        <v>0</v>
      </c>
      <c r="K53" s="288"/>
      <c r="L53" s="92">
        <f t="shared" si="5"/>
        <v>0</v>
      </c>
      <c r="M53" s="288"/>
      <c r="N53" s="93">
        <f t="shared" si="6"/>
        <v>0</v>
      </c>
    </row>
    <row r="54" spans="1:14" hidden="1" x14ac:dyDescent="0.25">
      <c r="A54" s="186">
        <v>48</v>
      </c>
      <c r="B54" s="187" t="s">
        <v>111</v>
      </c>
      <c r="C54" s="188" t="s">
        <v>159</v>
      </c>
      <c r="D54" s="189"/>
      <c r="E54" s="184"/>
      <c r="F54" s="184"/>
      <c r="G54" s="184"/>
      <c r="H54" s="184"/>
      <c r="I54" s="288"/>
      <c r="J54" s="86">
        <f t="shared" si="4"/>
        <v>0</v>
      </c>
      <c r="K54" s="288"/>
      <c r="L54" s="92">
        <f t="shared" si="5"/>
        <v>0</v>
      </c>
      <c r="M54" s="288"/>
      <c r="N54" s="93">
        <f t="shared" si="6"/>
        <v>0</v>
      </c>
    </row>
    <row r="55" spans="1:14" hidden="1" x14ac:dyDescent="0.25">
      <c r="A55" s="186">
        <v>49</v>
      </c>
      <c r="B55" s="187" t="s">
        <v>112</v>
      </c>
      <c r="C55" s="188" t="s">
        <v>159</v>
      </c>
      <c r="D55" s="189"/>
      <c r="E55" s="184"/>
      <c r="F55" s="184"/>
      <c r="G55" s="184"/>
      <c r="H55" s="184"/>
      <c r="I55" s="288"/>
      <c r="J55" s="86">
        <f t="shared" si="4"/>
        <v>0</v>
      </c>
      <c r="K55" s="288"/>
      <c r="L55" s="92">
        <f t="shared" si="5"/>
        <v>0</v>
      </c>
      <c r="M55" s="288"/>
      <c r="N55" s="93">
        <f t="shared" si="6"/>
        <v>0</v>
      </c>
    </row>
    <row r="56" spans="1:14" x14ac:dyDescent="0.25">
      <c r="A56" s="186">
        <v>50</v>
      </c>
      <c r="B56" s="187" t="s">
        <v>113</v>
      </c>
      <c r="C56" s="188" t="s">
        <v>159</v>
      </c>
      <c r="D56" s="189">
        <v>390000</v>
      </c>
      <c r="E56" s="184"/>
      <c r="F56" s="184"/>
      <c r="G56" s="184"/>
      <c r="H56" s="184"/>
      <c r="I56" s="288"/>
      <c r="J56" s="86">
        <f t="shared" si="4"/>
        <v>0</v>
      </c>
      <c r="K56" s="288"/>
      <c r="L56" s="92">
        <f t="shared" si="5"/>
        <v>0</v>
      </c>
      <c r="M56" s="288"/>
      <c r="N56" s="93">
        <f t="shared" si="6"/>
        <v>0</v>
      </c>
    </row>
    <row r="57" spans="1:14" x14ac:dyDescent="0.25">
      <c r="A57" s="186">
        <v>51</v>
      </c>
      <c r="B57" s="187" t="s">
        <v>114</v>
      </c>
      <c r="C57" s="188" t="s">
        <v>159</v>
      </c>
      <c r="D57" s="189">
        <v>280000</v>
      </c>
      <c r="E57" s="184"/>
      <c r="F57" s="184"/>
      <c r="G57" s="184"/>
      <c r="H57" s="184"/>
      <c r="I57" s="288">
        <v>2</v>
      </c>
      <c r="J57" s="86">
        <f t="shared" si="4"/>
        <v>560000</v>
      </c>
      <c r="K57" s="288">
        <v>2</v>
      </c>
      <c r="L57" s="92">
        <f t="shared" si="5"/>
        <v>560000</v>
      </c>
      <c r="M57" s="288">
        <v>1</v>
      </c>
      <c r="N57" s="93">
        <f t="shared" si="6"/>
        <v>280000</v>
      </c>
    </row>
    <row r="58" spans="1:14" s="53" customFormat="1" x14ac:dyDescent="0.25">
      <c r="A58" s="186">
        <v>52</v>
      </c>
      <c r="B58" s="190" t="s">
        <v>166</v>
      </c>
      <c r="C58" s="188" t="s">
        <v>159</v>
      </c>
      <c r="D58" s="189">
        <v>490000</v>
      </c>
      <c r="E58" s="191"/>
      <c r="F58" s="191"/>
      <c r="G58" s="191"/>
      <c r="H58" s="191"/>
      <c r="I58" s="288"/>
      <c r="J58" s="86">
        <f t="shared" si="4"/>
        <v>0</v>
      </c>
      <c r="K58" s="288"/>
      <c r="L58" s="92">
        <f t="shared" si="5"/>
        <v>0</v>
      </c>
      <c r="M58" s="288"/>
      <c r="N58" s="93">
        <f t="shared" si="6"/>
        <v>0</v>
      </c>
    </row>
    <row r="59" spans="1:14" s="53" customFormat="1" x14ac:dyDescent="0.25">
      <c r="A59" s="186">
        <v>53</v>
      </c>
      <c r="B59" s="190" t="s">
        <v>167</v>
      </c>
      <c r="C59" s="188" t="s">
        <v>159</v>
      </c>
      <c r="D59" s="189">
        <v>350000</v>
      </c>
      <c r="E59" s="191"/>
      <c r="F59" s="191"/>
      <c r="G59" s="191"/>
      <c r="H59" s="191"/>
      <c r="I59" s="288"/>
      <c r="J59" s="86">
        <f t="shared" si="4"/>
        <v>0</v>
      </c>
      <c r="K59" s="288"/>
      <c r="L59" s="92">
        <f t="shared" si="5"/>
        <v>0</v>
      </c>
      <c r="M59" s="288"/>
      <c r="N59" s="93">
        <f t="shared" si="6"/>
        <v>0</v>
      </c>
    </row>
    <row r="60" spans="1:14" s="53" customFormat="1" x14ac:dyDescent="0.25">
      <c r="A60" s="186">
        <v>54</v>
      </c>
      <c r="B60" s="190" t="s">
        <v>168</v>
      </c>
      <c r="C60" s="188" t="s">
        <v>159</v>
      </c>
      <c r="D60" s="189">
        <v>490000</v>
      </c>
      <c r="E60" s="191"/>
      <c r="F60" s="191"/>
      <c r="G60" s="191"/>
      <c r="H60" s="191"/>
      <c r="I60" s="288"/>
      <c r="J60" s="86">
        <f t="shared" si="4"/>
        <v>0</v>
      </c>
      <c r="K60" s="288"/>
      <c r="L60" s="92">
        <f t="shared" si="5"/>
        <v>0</v>
      </c>
      <c r="M60" s="288"/>
      <c r="N60" s="93">
        <f t="shared" si="6"/>
        <v>0</v>
      </c>
    </row>
    <row r="61" spans="1:14" s="53" customFormat="1" x14ac:dyDescent="0.25">
      <c r="A61" s="186">
        <v>55</v>
      </c>
      <c r="B61" s="190" t="s">
        <v>169</v>
      </c>
      <c r="C61" s="188" t="s">
        <v>159</v>
      </c>
      <c r="D61" s="189">
        <v>350000</v>
      </c>
      <c r="E61" s="191"/>
      <c r="F61" s="191"/>
      <c r="G61" s="191"/>
      <c r="H61" s="191"/>
      <c r="I61" s="288">
        <v>1</v>
      </c>
      <c r="J61" s="86">
        <f t="shared" si="4"/>
        <v>350000</v>
      </c>
      <c r="K61" s="288">
        <v>1</v>
      </c>
      <c r="L61" s="92">
        <f t="shared" si="5"/>
        <v>350000</v>
      </c>
      <c r="M61" s="288">
        <v>1</v>
      </c>
      <c r="N61" s="93">
        <f t="shared" si="6"/>
        <v>350000</v>
      </c>
    </row>
    <row r="62" spans="1:14" s="53" customFormat="1" x14ac:dyDescent="0.25">
      <c r="A62" s="186">
        <v>56</v>
      </c>
      <c r="B62" s="193" t="s">
        <v>209</v>
      </c>
      <c r="C62" s="194" t="s">
        <v>159</v>
      </c>
      <c r="D62" s="195">
        <v>350000</v>
      </c>
      <c r="E62" s="191"/>
      <c r="F62" s="191"/>
      <c r="G62" s="191"/>
      <c r="H62" s="191"/>
      <c r="I62" s="288">
        <v>1</v>
      </c>
      <c r="J62" s="86">
        <f t="shared" si="4"/>
        <v>350000</v>
      </c>
      <c r="K62" s="288">
        <v>2</v>
      </c>
      <c r="L62" s="92">
        <f t="shared" si="5"/>
        <v>700000</v>
      </c>
      <c r="M62" s="288">
        <v>1</v>
      </c>
      <c r="N62" s="93">
        <f t="shared" si="6"/>
        <v>350000</v>
      </c>
    </row>
    <row r="63" spans="1:14" s="53" customFormat="1" x14ac:dyDescent="0.25">
      <c r="A63" s="186">
        <v>57</v>
      </c>
      <c r="B63" s="193" t="s">
        <v>210</v>
      </c>
      <c r="C63" s="194" t="s">
        <v>159</v>
      </c>
      <c r="D63" s="195">
        <v>350000</v>
      </c>
      <c r="E63" s="191"/>
      <c r="F63" s="191"/>
      <c r="G63" s="191"/>
      <c r="H63" s="191"/>
      <c r="I63" s="288">
        <v>3</v>
      </c>
      <c r="J63" s="86">
        <f t="shared" si="4"/>
        <v>1050000</v>
      </c>
      <c r="K63" s="288">
        <v>3</v>
      </c>
      <c r="L63" s="92">
        <f t="shared" si="5"/>
        <v>1050000</v>
      </c>
      <c r="M63" s="288">
        <v>3</v>
      </c>
      <c r="N63" s="93">
        <f t="shared" si="6"/>
        <v>1050000</v>
      </c>
    </row>
    <row r="64" spans="1:14" s="53" customFormat="1" x14ac:dyDescent="0.25">
      <c r="A64" s="186">
        <v>58</v>
      </c>
      <c r="B64" s="193" t="s">
        <v>211</v>
      </c>
      <c r="C64" s="194" t="s">
        <v>159</v>
      </c>
      <c r="D64" s="195">
        <v>78000</v>
      </c>
      <c r="E64" s="191"/>
      <c r="F64" s="191"/>
      <c r="G64" s="191"/>
      <c r="H64" s="191"/>
      <c r="I64" s="288">
        <v>2</v>
      </c>
      <c r="J64" s="86">
        <f t="shared" si="4"/>
        <v>156000</v>
      </c>
      <c r="K64" s="288">
        <v>2</v>
      </c>
      <c r="L64" s="92">
        <f t="shared" si="5"/>
        <v>156000</v>
      </c>
      <c r="M64" s="288">
        <v>2</v>
      </c>
      <c r="N64" s="93">
        <f t="shared" si="6"/>
        <v>156000</v>
      </c>
    </row>
    <row r="65" spans="1:14" s="53" customFormat="1" x14ac:dyDescent="0.25">
      <c r="A65" s="186">
        <v>59</v>
      </c>
      <c r="B65" s="193" t="s">
        <v>212</v>
      </c>
      <c r="C65" s="194" t="s">
        <v>159</v>
      </c>
      <c r="D65" s="195">
        <v>78000</v>
      </c>
      <c r="E65" s="191"/>
      <c r="F65" s="191"/>
      <c r="G65" s="191"/>
      <c r="H65" s="191"/>
      <c r="I65" s="288">
        <v>2</v>
      </c>
      <c r="J65" s="86">
        <f t="shared" si="4"/>
        <v>156000</v>
      </c>
      <c r="K65" s="288">
        <v>2</v>
      </c>
      <c r="L65" s="92">
        <f t="shared" si="5"/>
        <v>156000</v>
      </c>
      <c r="M65" s="288">
        <v>2</v>
      </c>
      <c r="N65" s="93">
        <f t="shared" si="6"/>
        <v>156000</v>
      </c>
    </row>
    <row r="66" spans="1:14" s="53" customFormat="1" x14ac:dyDescent="0.25">
      <c r="A66" s="196"/>
      <c r="B66" s="197"/>
      <c r="C66" s="198"/>
      <c r="D66" s="199"/>
      <c r="E66" s="191"/>
      <c r="F66" s="191"/>
      <c r="G66" s="191"/>
      <c r="H66" s="191"/>
      <c r="I66" s="192"/>
      <c r="J66" s="185"/>
      <c r="K66" s="192"/>
      <c r="L66" s="185"/>
      <c r="M66" s="192"/>
      <c r="N66" s="185"/>
    </row>
    <row r="67" spans="1:14" x14ac:dyDescent="0.25">
      <c r="A67" s="200"/>
      <c r="B67" s="220" t="s">
        <v>115</v>
      </c>
      <c r="C67" s="201"/>
      <c r="D67" s="202"/>
      <c r="E67" s="203">
        <f t="shared" ref="E67:H67" si="7">SUM(E68:E77)</f>
        <v>0</v>
      </c>
      <c r="F67" s="203">
        <f t="shared" si="7"/>
        <v>0</v>
      </c>
      <c r="G67" s="203">
        <f t="shared" si="7"/>
        <v>0</v>
      </c>
      <c r="H67" s="203">
        <f t="shared" si="7"/>
        <v>0</v>
      </c>
      <c r="I67" s="204">
        <f>SUM(I68:I79)</f>
        <v>90</v>
      </c>
      <c r="J67" s="204">
        <f>SUM(J68:J79)</f>
        <v>4200000</v>
      </c>
      <c r="K67" s="204">
        <f t="shared" ref="K67:N67" si="8">SUM(K68:K79)</f>
        <v>94</v>
      </c>
      <c r="L67" s="204">
        <f t="shared" si="8"/>
        <v>4436000</v>
      </c>
      <c r="M67" s="204">
        <f t="shared" si="8"/>
        <v>90</v>
      </c>
      <c r="N67" s="204">
        <f t="shared" si="8"/>
        <v>4200000</v>
      </c>
    </row>
    <row r="68" spans="1:14" x14ac:dyDescent="0.25">
      <c r="A68" s="205">
        <v>1</v>
      </c>
      <c r="B68" s="206" t="s">
        <v>116</v>
      </c>
      <c r="C68" s="182" t="s">
        <v>159</v>
      </c>
      <c r="D68" s="183">
        <v>43000</v>
      </c>
      <c r="E68" s="184"/>
      <c r="F68" s="184"/>
      <c r="G68" s="184"/>
      <c r="H68" s="184"/>
      <c r="I68" s="207">
        <v>12</v>
      </c>
      <c r="J68" s="86">
        <f>I68*D68</f>
        <v>516000</v>
      </c>
      <c r="K68" s="288">
        <v>12</v>
      </c>
      <c r="L68" s="92">
        <f t="shared" ref="L68" si="9">K68*D68</f>
        <v>516000</v>
      </c>
      <c r="M68" s="288">
        <v>12</v>
      </c>
      <c r="N68" s="93">
        <f t="shared" ref="N68" si="10">M68*D68</f>
        <v>516000</v>
      </c>
    </row>
    <row r="69" spans="1:14" hidden="1" x14ac:dyDescent="0.25">
      <c r="A69" s="205">
        <v>2</v>
      </c>
      <c r="B69" s="206" t="s">
        <v>117</v>
      </c>
      <c r="C69" s="182" t="s">
        <v>159</v>
      </c>
      <c r="D69" s="183"/>
      <c r="E69" s="184"/>
      <c r="F69" s="184"/>
      <c r="G69" s="184"/>
      <c r="H69" s="184"/>
      <c r="I69" s="207"/>
      <c r="J69" s="86">
        <f t="shared" ref="J69:J79" si="11">I69*D69</f>
        <v>0</v>
      </c>
      <c r="K69" s="288"/>
      <c r="L69" s="92">
        <f t="shared" ref="L69:L79" si="12">K69*D69</f>
        <v>0</v>
      </c>
      <c r="M69" s="288"/>
      <c r="N69" s="93">
        <f t="shared" ref="N69:N79" si="13">M69*D69</f>
        <v>0</v>
      </c>
    </row>
    <row r="70" spans="1:14" x14ac:dyDescent="0.25">
      <c r="A70" s="205">
        <v>2</v>
      </c>
      <c r="B70" s="206" t="s">
        <v>118</v>
      </c>
      <c r="C70" s="182" t="s">
        <v>159</v>
      </c>
      <c r="D70" s="183">
        <v>42000</v>
      </c>
      <c r="E70" s="184"/>
      <c r="F70" s="184"/>
      <c r="G70" s="184"/>
      <c r="H70" s="184"/>
      <c r="I70" s="207">
        <v>10</v>
      </c>
      <c r="J70" s="86">
        <f t="shared" si="11"/>
        <v>420000</v>
      </c>
      <c r="K70" s="288">
        <v>10</v>
      </c>
      <c r="L70" s="92">
        <f t="shared" si="12"/>
        <v>420000</v>
      </c>
      <c r="M70" s="288">
        <v>10</v>
      </c>
      <c r="N70" s="93">
        <f t="shared" si="13"/>
        <v>420000</v>
      </c>
    </row>
    <row r="71" spans="1:14" x14ac:dyDescent="0.25">
      <c r="A71" s="205">
        <v>3</v>
      </c>
      <c r="B71" s="206" t="s">
        <v>119</v>
      </c>
      <c r="C71" s="182" t="s">
        <v>159</v>
      </c>
      <c r="D71" s="183">
        <v>49000</v>
      </c>
      <c r="E71" s="184"/>
      <c r="F71" s="184"/>
      <c r="G71" s="184"/>
      <c r="H71" s="184"/>
      <c r="I71" s="207">
        <v>10</v>
      </c>
      <c r="J71" s="86">
        <f t="shared" si="11"/>
        <v>490000</v>
      </c>
      <c r="K71" s="288">
        <v>10</v>
      </c>
      <c r="L71" s="92">
        <f t="shared" si="12"/>
        <v>490000</v>
      </c>
      <c r="M71" s="288">
        <v>10</v>
      </c>
      <c r="N71" s="93">
        <f t="shared" si="13"/>
        <v>490000</v>
      </c>
    </row>
    <row r="72" spans="1:14" x14ac:dyDescent="0.25">
      <c r="A72" s="205">
        <v>4</v>
      </c>
      <c r="B72" s="206" t="s">
        <v>120</v>
      </c>
      <c r="C72" s="182" t="s">
        <v>159</v>
      </c>
      <c r="D72" s="183">
        <v>42000</v>
      </c>
      <c r="E72" s="184"/>
      <c r="F72" s="184"/>
      <c r="G72" s="184"/>
      <c r="H72" s="184"/>
      <c r="I72" s="207">
        <v>8</v>
      </c>
      <c r="J72" s="86">
        <f t="shared" si="11"/>
        <v>336000</v>
      </c>
      <c r="K72" s="288">
        <v>8</v>
      </c>
      <c r="L72" s="92">
        <f t="shared" si="12"/>
        <v>336000</v>
      </c>
      <c r="M72" s="288">
        <v>8</v>
      </c>
      <c r="N72" s="93">
        <f t="shared" si="13"/>
        <v>336000</v>
      </c>
    </row>
    <row r="73" spans="1:14" hidden="1" x14ac:dyDescent="0.25">
      <c r="A73" s="205">
        <v>6</v>
      </c>
      <c r="B73" s="206" t="s">
        <v>121</v>
      </c>
      <c r="C73" s="182" t="s">
        <v>159</v>
      </c>
      <c r="D73" s="183"/>
      <c r="E73" s="184"/>
      <c r="F73" s="184"/>
      <c r="G73" s="184"/>
      <c r="H73" s="184"/>
      <c r="I73" s="207"/>
      <c r="J73" s="86">
        <f t="shared" si="11"/>
        <v>0</v>
      </c>
      <c r="K73" s="288"/>
      <c r="L73" s="92">
        <f t="shared" si="12"/>
        <v>0</v>
      </c>
      <c r="M73" s="288"/>
      <c r="N73" s="93">
        <f t="shared" si="13"/>
        <v>0</v>
      </c>
    </row>
    <row r="74" spans="1:14" x14ac:dyDescent="0.25">
      <c r="A74" s="205">
        <v>5</v>
      </c>
      <c r="B74" s="206" t="s">
        <v>122</v>
      </c>
      <c r="C74" s="182" t="s">
        <v>159</v>
      </c>
      <c r="D74" s="183">
        <v>43000</v>
      </c>
      <c r="E74" s="184"/>
      <c r="F74" s="184"/>
      <c r="G74" s="184"/>
      <c r="H74" s="184"/>
      <c r="I74" s="207">
        <v>8</v>
      </c>
      <c r="J74" s="86">
        <f t="shared" si="11"/>
        <v>344000</v>
      </c>
      <c r="K74" s="288">
        <v>8</v>
      </c>
      <c r="L74" s="92">
        <f t="shared" si="12"/>
        <v>344000</v>
      </c>
      <c r="M74" s="288">
        <v>8</v>
      </c>
      <c r="N74" s="93">
        <f t="shared" si="13"/>
        <v>344000</v>
      </c>
    </row>
    <row r="75" spans="1:14" hidden="1" x14ac:dyDescent="0.25">
      <c r="A75" s="205">
        <v>8</v>
      </c>
      <c r="B75" s="206" t="s">
        <v>123</v>
      </c>
      <c r="C75" s="182" t="s">
        <v>159</v>
      </c>
      <c r="D75" s="183"/>
      <c r="E75" s="184"/>
      <c r="F75" s="184"/>
      <c r="G75" s="184"/>
      <c r="H75" s="184"/>
      <c r="I75" s="207"/>
      <c r="J75" s="86">
        <f t="shared" si="11"/>
        <v>0</v>
      </c>
      <c r="K75" s="288"/>
      <c r="L75" s="92">
        <f t="shared" si="12"/>
        <v>0</v>
      </c>
      <c r="M75" s="288"/>
      <c r="N75" s="93">
        <f t="shared" si="13"/>
        <v>0</v>
      </c>
    </row>
    <row r="76" spans="1:14" x14ac:dyDescent="0.25">
      <c r="A76" s="205">
        <v>6</v>
      </c>
      <c r="B76" s="206" t="s">
        <v>124</v>
      </c>
      <c r="C76" s="182" t="s">
        <v>159</v>
      </c>
      <c r="D76" s="183">
        <v>43000</v>
      </c>
      <c r="E76" s="184"/>
      <c r="F76" s="184"/>
      <c r="G76" s="184"/>
      <c r="H76" s="184"/>
      <c r="I76" s="207">
        <v>12</v>
      </c>
      <c r="J76" s="86">
        <f t="shared" si="11"/>
        <v>516000</v>
      </c>
      <c r="K76" s="288">
        <v>12</v>
      </c>
      <c r="L76" s="92">
        <f t="shared" si="12"/>
        <v>516000</v>
      </c>
      <c r="M76" s="288">
        <v>12</v>
      </c>
      <c r="N76" s="93">
        <f t="shared" si="13"/>
        <v>516000</v>
      </c>
    </row>
    <row r="77" spans="1:14" x14ac:dyDescent="0.25">
      <c r="A77" s="205">
        <v>7</v>
      </c>
      <c r="B77" s="206" t="s">
        <v>125</v>
      </c>
      <c r="C77" s="182" t="s">
        <v>159</v>
      </c>
      <c r="D77" s="183">
        <v>45000</v>
      </c>
      <c r="E77" s="184"/>
      <c r="F77" s="184"/>
      <c r="G77" s="184"/>
      <c r="H77" s="184"/>
      <c r="I77" s="207">
        <v>12</v>
      </c>
      <c r="J77" s="86">
        <f t="shared" si="11"/>
        <v>540000</v>
      </c>
      <c r="K77" s="288">
        <v>12</v>
      </c>
      <c r="L77" s="92">
        <f t="shared" si="12"/>
        <v>540000</v>
      </c>
      <c r="M77" s="288">
        <v>12</v>
      </c>
      <c r="N77" s="93">
        <f t="shared" si="13"/>
        <v>540000</v>
      </c>
    </row>
    <row r="78" spans="1:14" x14ac:dyDescent="0.25">
      <c r="A78" s="205">
        <v>8</v>
      </c>
      <c r="B78" s="193" t="s">
        <v>213</v>
      </c>
      <c r="C78" s="194" t="s">
        <v>159</v>
      </c>
      <c r="D78" s="183">
        <v>55000</v>
      </c>
      <c r="E78" s="184"/>
      <c r="F78" s="184"/>
      <c r="G78" s="184"/>
      <c r="H78" s="184"/>
      <c r="I78" s="207">
        <v>6</v>
      </c>
      <c r="J78" s="86">
        <f t="shared" si="11"/>
        <v>330000</v>
      </c>
      <c r="K78" s="288">
        <v>6</v>
      </c>
      <c r="L78" s="92">
        <f t="shared" si="12"/>
        <v>330000</v>
      </c>
      <c r="M78" s="288">
        <v>6</v>
      </c>
      <c r="N78" s="93">
        <f t="shared" si="13"/>
        <v>330000</v>
      </c>
    </row>
    <row r="79" spans="1:14" x14ac:dyDescent="0.25">
      <c r="A79" s="208">
        <v>9</v>
      </c>
      <c r="B79" s="209" t="s">
        <v>214</v>
      </c>
      <c r="C79" s="210" t="s">
        <v>159</v>
      </c>
      <c r="D79" s="211">
        <v>59000</v>
      </c>
      <c r="E79" s="212"/>
      <c r="F79" s="212"/>
      <c r="G79" s="212"/>
      <c r="H79" s="212"/>
      <c r="I79" s="213">
        <v>12</v>
      </c>
      <c r="J79" s="108">
        <f t="shared" si="11"/>
        <v>708000</v>
      </c>
      <c r="K79" s="290">
        <v>16</v>
      </c>
      <c r="L79" s="110">
        <f t="shared" si="12"/>
        <v>944000</v>
      </c>
      <c r="M79" s="290">
        <v>12</v>
      </c>
      <c r="N79" s="112">
        <f t="shared" si="13"/>
        <v>708000</v>
      </c>
    </row>
    <row r="80" spans="1:14" ht="16.5" thickBot="1" x14ac:dyDescent="0.3">
      <c r="A80" s="170"/>
      <c r="B80" s="171"/>
      <c r="C80" s="172"/>
      <c r="D80" s="173"/>
      <c r="E80" s="174"/>
      <c r="F80" s="174"/>
      <c r="G80" s="174"/>
      <c r="H80" s="174"/>
      <c r="I80" s="169"/>
    </row>
    <row r="81" spans="1:14" customFormat="1" ht="15" x14ac:dyDescent="0.25">
      <c r="A81" s="21"/>
      <c r="B81" s="22" t="s">
        <v>174</v>
      </c>
      <c r="C81" s="333"/>
      <c r="D81" s="334"/>
      <c r="E81" s="334"/>
      <c r="F81" s="334"/>
      <c r="G81" s="334"/>
      <c r="H81" s="334"/>
      <c r="I81" s="97"/>
      <c r="J81" s="94"/>
      <c r="K81" s="97"/>
      <c r="L81" s="97"/>
      <c r="M81" s="97"/>
      <c r="N81" s="97"/>
    </row>
    <row r="82" spans="1:14" customFormat="1" ht="15" x14ac:dyDescent="0.25">
      <c r="A82" s="21"/>
      <c r="B82" s="63" t="s">
        <v>175</v>
      </c>
      <c r="C82" s="336"/>
      <c r="D82" s="337"/>
      <c r="E82" s="337"/>
      <c r="F82" s="337"/>
      <c r="G82" s="337"/>
      <c r="H82" s="337"/>
      <c r="I82" s="97"/>
      <c r="J82" s="94"/>
      <c r="K82" s="97"/>
      <c r="L82" s="97"/>
      <c r="M82" s="97"/>
      <c r="N82" s="97"/>
    </row>
    <row r="83" spans="1:14" customFormat="1" ht="15" x14ac:dyDescent="0.25">
      <c r="A83" s="21"/>
      <c r="C83" s="336"/>
      <c r="D83" s="337"/>
      <c r="E83" s="337"/>
      <c r="F83" s="337"/>
      <c r="G83" s="337"/>
      <c r="H83" s="337"/>
      <c r="I83" s="97"/>
      <c r="J83" s="94"/>
      <c r="K83" s="97"/>
      <c r="L83" s="97"/>
      <c r="M83" s="97"/>
      <c r="N83" s="97"/>
    </row>
    <row r="84" spans="1:14" customFormat="1" ht="15" x14ac:dyDescent="0.25">
      <c r="A84" s="21"/>
      <c r="C84" s="336"/>
      <c r="D84" s="337"/>
      <c r="E84" s="337"/>
      <c r="F84" s="337"/>
      <c r="G84" s="337"/>
      <c r="H84" s="337"/>
      <c r="I84" s="97"/>
      <c r="J84" s="94"/>
      <c r="K84" s="97"/>
      <c r="L84" s="97"/>
      <c r="M84" s="97"/>
      <c r="N84" s="97"/>
    </row>
    <row r="85" spans="1:14" customFormat="1" thickBot="1" x14ac:dyDescent="0.3">
      <c r="A85" s="21"/>
      <c r="C85" s="339"/>
      <c r="D85" s="340"/>
      <c r="E85" s="340"/>
      <c r="F85" s="340"/>
      <c r="G85" s="340"/>
      <c r="H85" s="340"/>
      <c r="I85" s="97"/>
      <c r="J85" s="94"/>
      <c r="K85" s="97"/>
      <c r="L85" s="97"/>
      <c r="M85" s="97"/>
      <c r="N85" s="97"/>
    </row>
    <row r="86" spans="1:14" customFormat="1" ht="15" x14ac:dyDescent="0.25">
      <c r="A86" s="21"/>
      <c r="C86" s="62"/>
      <c r="D86" s="96"/>
      <c r="E86" s="62"/>
      <c r="F86" s="62"/>
      <c r="G86" s="62"/>
      <c r="H86" s="62"/>
      <c r="I86" s="97"/>
      <c r="J86" s="94"/>
      <c r="K86" s="97"/>
      <c r="L86" s="97"/>
      <c r="M86" s="97"/>
      <c r="N86" s="97"/>
    </row>
    <row r="87" spans="1:14" customFormat="1" ht="21" thickBot="1" x14ac:dyDescent="0.25">
      <c r="A87" s="21"/>
      <c r="B87" s="71" t="s">
        <v>171</v>
      </c>
      <c r="C87" s="62"/>
      <c r="D87" s="96"/>
      <c r="E87" s="71" t="s">
        <v>171</v>
      </c>
      <c r="F87" s="62"/>
      <c r="G87" s="62"/>
      <c r="H87" s="62"/>
      <c r="I87" s="97"/>
      <c r="J87" s="97"/>
      <c r="K87" s="97"/>
      <c r="L87" s="97"/>
      <c r="M87" s="97"/>
      <c r="N87" s="97"/>
    </row>
    <row r="88" spans="1:14" customFormat="1" ht="14.25" x14ac:dyDescent="0.2">
      <c r="A88" s="21"/>
      <c r="B88" s="60" t="s">
        <v>173</v>
      </c>
      <c r="C88" s="333"/>
      <c r="D88" s="334"/>
      <c r="E88" s="334"/>
      <c r="F88" s="334"/>
      <c r="G88" s="334"/>
      <c r="H88" s="334"/>
      <c r="I88" s="97"/>
      <c r="J88" s="97"/>
      <c r="K88" s="97"/>
      <c r="L88" s="97"/>
      <c r="M88" s="97"/>
      <c r="N88" s="97"/>
    </row>
    <row r="89" spans="1:14" customFormat="1" ht="12.75" x14ac:dyDescent="0.2">
      <c r="A89" s="21"/>
      <c r="B89" s="70"/>
      <c r="C89" s="336"/>
      <c r="D89" s="337"/>
      <c r="E89" s="337"/>
      <c r="F89" s="337"/>
      <c r="G89" s="337"/>
      <c r="H89" s="337"/>
      <c r="I89" s="97"/>
      <c r="J89" s="97"/>
      <c r="K89" s="97"/>
      <c r="L89" s="97"/>
      <c r="M89" s="97"/>
      <c r="N89" s="97"/>
    </row>
    <row r="90" spans="1:14" customFormat="1" ht="14.25" x14ac:dyDescent="0.2">
      <c r="A90" s="21"/>
      <c r="B90" s="61"/>
      <c r="C90" s="336"/>
      <c r="D90" s="337"/>
      <c r="E90" s="337"/>
      <c r="F90" s="337"/>
      <c r="G90" s="337"/>
      <c r="H90" s="337"/>
      <c r="I90" s="97"/>
      <c r="J90" s="97"/>
      <c r="K90" s="97"/>
      <c r="L90" s="97"/>
      <c r="M90" s="97"/>
      <c r="N90" s="97"/>
    </row>
    <row r="91" spans="1:14" customFormat="1" ht="14.25" x14ac:dyDescent="0.2">
      <c r="A91" s="21"/>
      <c r="B91" s="61"/>
      <c r="C91" s="336"/>
      <c r="D91" s="337"/>
      <c r="E91" s="337"/>
      <c r="F91" s="337"/>
      <c r="G91" s="337"/>
      <c r="H91" s="337"/>
      <c r="I91" s="97"/>
      <c r="J91" s="97"/>
      <c r="K91" s="97"/>
      <c r="L91" s="97"/>
      <c r="M91" s="97"/>
      <c r="N91" s="97"/>
    </row>
    <row r="92" spans="1:14" customFormat="1" ht="15" thickBot="1" x14ac:dyDescent="0.25">
      <c r="A92" s="21"/>
      <c r="B92" s="61"/>
      <c r="C92" s="339"/>
      <c r="D92" s="340"/>
      <c r="E92" s="340"/>
      <c r="F92" s="340"/>
      <c r="G92" s="340"/>
      <c r="H92" s="340"/>
      <c r="I92" s="97"/>
      <c r="J92" s="97"/>
      <c r="K92" s="97"/>
      <c r="L92" s="97"/>
      <c r="M92" s="97"/>
      <c r="N92" s="97"/>
    </row>
    <row r="93" spans="1:14" customFormat="1" ht="12.75" x14ac:dyDescent="0.2">
      <c r="A93" s="21"/>
      <c r="D93" s="97"/>
      <c r="E93" s="21"/>
      <c r="F93" s="21"/>
      <c r="G93" s="21"/>
      <c r="H93" s="21"/>
      <c r="I93" s="97"/>
      <c r="J93" s="97"/>
      <c r="K93" s="97"/>
      <c r="L93" s="97"/>
      <c r="M93" s="97"/>
      <c r="N93" s="97"/>
    </row>
  </sheetData>
  <mergeCells count="9">
    <mergeCell ref="M3:N3"/>
    <mergeCell ref="D3:D4"/>
    <mergeCell ref="C3:C4"/>
    <mergeCell ref="C81:H85"/>
    <mergeCell ref="C88:H92"/>
    <mergeCell ref="B3:B4"/>
    <mergeCell ref="A3:A4"/>
    <mergeCell ref="I3:J3"/>
    <mergeCell ref="K3:L3"/>
  </mergeCells>
  <pageMargins left="0.7" right="0.7" top="0.75" bottom="0.75" header="0.3" footer="0.3"/>
  <pageSetup paperSize="9" scale="64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40"/>
  <sheetViews>
    <sheetView workbookViewId="0">
      <pane xSplit="4" ySplit="5" topLeftCell="E6" activePane="bottomRight" state="frozen"/>
      <selection activeCell="B28" sqref="B28"/>
      <selection pane="topRight" activeCell="B28" sqref="B28"/>
      <selection pane="bottomLeft" activeCell="B28" sqref="B28"/>
      <selection pane="bottomRight" activeCell="I13" sqref="I13"/>
    </sheetView>
  </sheetViews>
  <sheetFormatPr defaultColWidth="10.42578125" defaultRowHeight="15.75" x14ac:dyDescent="0.25"/>
  <cols>
    <col min="1" max="1" width="6" style="43" customWidth="1"/>
    <col min="2" max="2" width="28.28515625" style="39" customWidth="1"/>
    <col min="3" max="3" width="10.42578125" style="40"/>
    <col min="4" max="4" width="9" style="44" bestFit="1" customWidth="1"/>
    <col min="5" max="5" width="10.42578125" style="40"/>
    <col min="6" max="6" width="16.85546875" style="40" customWidth="1"/>
    <col min="7" max="7" width="10.42578125" style="40"/>
    <col min="8" max="8" width="17.140625" style="40" customWidth="1"/>
    <col min="9" max="9" width="10.42578125" style="40"/>
    <col min="10" max="10" width="15.7109375" style="40" customWidth="1"/>
    <col min="11" max="16384" width="10.42578125" style="40"/>
  </cols>
  <sheetData>
    <row r="1" spans="1:10" s="36" customFormat="1" ht="33" customHeight="1" x14ac:dyDescent="0.2">
      <c r="A1" s="34"/>
      <c r="B1" s="35" t="s">
        <v>162</v>
      </c>
      <c r="D1" s="37"/>
    </row>
    <row r="2" spans="1:10" ht="26.25" customHeight="1" x14ac:dyDescent="0.3">
      <c r="A2" s="38"/>
      <c r="D2" s="41"/>
      <c r="F2" s="237">
        <f>F5+F14+F18</f>
        <v>10508000</v>
      </c>
      <c r="G2" s="238"/>
      <c r="H2" s="237">
        <f>H5+H14+H18</f>
        <v>10508000</v>
      </c>
      <c r="I2" s="238"/>
      <c r="J2" s="237">
        <f>J5+J14+J18</f>
        <v>10508000</v>
      </c>
    </row>
    <row r="3" spans="1:10" s="32" customFormat="1" ht="25.5" customHeight="1" x14ac:dyDescent="0.2">
      <c r="A3" s="349" t="s">
        <v>151</v>
      </c>
      <c r="B3" s="349" t="s">
        <v>163</v>
      </c>
      <c r="C3" s="355" t="s">
        <v>153</v>
      </c>
      <c r="D3" s="357" t="s">
        <v>206</v>
      </c>
      <c r="E3" s="343" t="s">
        <v>204</v>
      </c>
      <c r="F3" s="344"/>
      <c r="G3" s="343" t="s">
        <v>202</v>
      </c>
      <c r="H3" s="344"/>
      <c r="I3" s="343" t="s">
        <v>203</v>
      </c>
      <c r="J3" s="344"/>
    </row>
    <row r="4" spans="1:10" s="32" customFormat="1" ht="15.75" customHeight="1" x14ac:dyDescent="0.2">
      <c r="A4" s="350"/>
      <c r="B4" s="350"/>
      <c r="C4" s="356"/>
      <c r="D4" s="358"/>
      <c r="E4" s="31" t="s">
        <v>229</v>
      </c>
      <c r="F4" s="31" t="s">
        <v>230</v>
      </c>
      <c r="G4" s="31" t="s">
        <v>229</v>
      </c>
      <c r="H4" s="31" t="s">
        <v>230</v>
      </c>
      <c r="I4" s="31" t="s">
        <v>229</v>
      </c>
      <c r="J4" s="31" t="s">
        <v>230</v>
      </c>
    </row>
    <row r="5" spans="1:10" x14ac:dyDescent="0.25">
      <c r="A5" s="214"/>
      <c r="B5" s="215" t="s">
        <v>126</v>
      </c>
      <c r="C5" s="216"/>
      <c r="D5" s="231"/>
      <c r="E5" s="178">
        <f>SUM(E6:E13)+E18</f>
        <v>354</v>
      </c>
      <c r="F5" s="178">
        <f>SUM(F6:F13)</f>
        <v>10508000</v>
      </c>
      <c r="G5" s="178">
        <f t="shared" ref="G5:J5" si="0">SUM(G6:G13)+G18</f>
        <v>354</v>
      </c>
      <c r="H5" s="178">
        <f t="shared" si="0"/>
        <v>10508000</v>
      </c>
      <c r="I5" s="178">
        <f t="shared" si="0"/>
        <v>354</v>
      </c>
      <c r="J5" s="178">
        <f t="shared" si="0"/>
        <v>10508000</v>
      </c>
    </row>
    <row r="6" spans="1:10" x14ac:dyDescent="0.25">
      <c r="A6" s="217">
        <v>1</v>
      </c>
      <c r="B6" s="181" t="s">
        <v>208</v>
      </c>
      <c r="C6" s="182" t="s">
        <v>159</v>
      </c>
      <c r="D6" s="232">
        <v>45000</v>
      </c>
      <c r="E6" s="286">
        <v>60</v>
      </c>
      <c r="F6" s="86">
        <f>E6*D6</f>
        <v>2700000</v>
      </c>
      <c r="G6" s="286">
        <v>60</v>
      </c>
      <c r="H6" s="92">
        <f>G6*D6</f>
        <v>2700000</v>
      </c>
      <c r="I6" s="286">
        <v>60</v>
      </c>
      <c r="J6" s="93">
        <f>I6*D6</f>
        <v>2700000</v>
      </c>
    </row>
    <row r="7" spans="1:10" x14ac:dyDescent="0.25">
      <c r="A7" s="218">
        <v>2</v>
      </c>
      <c r="B7" s="187" t="s">
        <v>127</v>
      </c>
      <c r="C7" s="188" t="s">
        <v>159</v>
      </c>
      <c r="D7" s="226">
        <v>20000</v>
      </c>
      <c r="E7" s="286">
        <v>64</v>
      </c>
      <c r="F7" s="86">
        <f t="shared" ref="F7:F13" si="1">E7*D7</f>
        <v>1280000</v>
      </c>
      <c r="G7" s="286">
        <v>64</v>
      </c>
      <c r="H7" s="92">
        <f t="shared" ref="H7:H13" si="2">G7*D7</f>
        <v>1280000</v>
      </c>
      <c r="I7" s="286">
        <v>64</v>
      </c>
      <c r="J7" s="93">
        <f t="shared" ref="J7:J13" si="3">I7*D7</f>
        <v>1280000</v>
      </c>
    </row>
    <row r="8" spans="1:10" x14ac:dyDescent="0.25">
      <c r="A8" s="218">
        <v>3</v>
      </c>
      <c r="B8" s="187" t="s">
        <v>128</v>
      </c>
      <c r="C8" s="188" t="s">
        <v>159</v>
      </c>
      <c r="D8" s="226">
        <v>108000</v>
      </c>
      <c r="E8" s="286">
        <v>20</v>
      </c>
      <c r="F8" s="86">
        <f t="shared" si="1"/>
        <v>2160000</v>
      </c>
      <c r="G8" s="286">
        <v>20</v>
      </c>
      <c r="H8" s="92">
        <f t="shared" si="2"/>
        <v>2160000</v>
      </c>
      <c r="I8" s="286">
        <v>20</v>
      </c>
      <c r="J8" s="93">
        <f t="shared" si="3"/>
        <v>2160000</v>
      </c>
    </row>
    <row r="9" spans="1:10" x14ac:dyDescent="0.25">
      <c r="A9" s="218">
        <v>4</v>
      </c>
      <c r="B9" s="187" t="s">
        <v>164</v>
      </c>
      <c r="C9" s="188" t="s">
        <v>159</v>
      </c>
      <c r="D9" s="226">
        <v>22000</v>
      </c>
      <c r="E9" s="286">
        <v>84</v>
      </c>
      <c r="F9" s="86">
        <f t="shared" si="1"/>
        <v>1848000</v>
      </c>
      <c r="G9" s="286">
        <v>84</v>
      </c>
      <c r="H9" s="92">
        <f t="shared" si="2"/>
        <v>1848000</v>
      </c>
      <c r="I9" s="286">
        <v>84</v>
      </c>
      <c r="J9" s="93">
        <f t="shared" si="3"/>
        <v>1848000</v>
      </c>
    </row>
    <row r="10" spans="1:10" x14ac:dyDescent="0.25">
      <c r="A10" s="218">
        <v>5</v>
      </c>
      <c r="B10" s="187" t="s">
        <v>135</v>
      </c>
      <c r="C10" s="188" t="s">
        <v>159</v>
      </c>
      <c r="D10" s="226">
        <v>20000</v>
      </c>
      <c r="E10" s="286">
        <v>42</v>
      </c>
      <c r="F10" s="86">
        <f t="shared" si="1"/>
        <v>840000</v>
      </c>
      <c r="G10" s="286">
        <v>42</v>
      </c>
      <c r="H10" s="92">
        <f t="shared" si="2"/>
        <v>840000</v>
      </c>
      <c r="I10" s="286">
        <v>42</v>
      </c>
      <c r="J10" s="93">
        <f t="shared" si="3"/>
        <v>840000</v>
      </c>
    </row>
    <row r="11" spans="1:10" x14ac:dyDescent="0.25">
      <c r="A11" s="218">
        <v>6</v>
      </c>
      <c r="B11" s="187" t="s">
        <v>136</v>
      </c>
      <c r="C11" s="188" t="s">
        <v>159</v>
      </c>
      <c r="D11" s="226">
        <v>20000</v>
      </c>
      <c r="E11" s="286">
        <v>42</v>
      </c>
      <c r="F11" s="86">
        <f t="shared" si="1"/>
        <v>840000</v>
      </c>
      <c r="G11" s="286">
        <v>42</v>
      </c>
      <c r="H11" s="92">
        <f t="shared" si="2"/>
        <v>840000</v>
      </c>
      <c r="I11" s="286">
        <v>42</v>
      </c>
      <c r="J11" s="93">
        <f t="shared" si="3"/>
        <v>840000</v>
      </c>
    </row>
    <row r="12" spans="1:10" x14ac:dyDescent="0.25">
      <c r="A12" s="218">
        <v>7</v>
      </c>
      <c r="B12" s="187" t="s">
        <v>137</v>
      </c>
      <c r="C12" s="188" t="s">
        <v>159</v>
      </c>
      <c r="D12" s="226">
        <v>20000</v>
      </c>
      <c r="E12" s="286">
        <v>42</v>
      </c>
      <c r="F12" s="86">
        <f t="shared" si="1"/>
        <v>840000</v>
      </c>
      <c r="G12" s="286">
        <v>42</v>
      </c>
      <c r="H12" s="92">
        <f t="shared" si="2"/>
        <v>840000</v>
      </c>
      <c r="I12" s="286">
        <v>42</v>
      </c>
      <c r="J12" s="93">
        <f t="shared" si="3"/>
        <v>840000</v>
      </c>
    </row>
    <row r="13" spans="1:10" x14ac:dyDescent="0.25">
      <c r="A13" s="218">
        <v>8</v>
      </c>
      <c r="B13" s="187" t="s">
        <v>138</v>
      </c>
      <c r="C13" s="188" t="s">
        <v>159</v>
      </c>
      <c r="D13" s="226">
        <v>20000</v>
      </c>
      <c r="E13" s="286"/>
      <c r="F13" s="86">
        <f t="shared" si="1"/>
        <v>0</v>
      </c>
      <c r="G13" s="286"/>
      <c r="H13" s="92">
        <f t="shared" si="2"/>
        <v>0</v>
      </c>
      <c r="I13" s="286"/>
      <c r="J13" s="93">
        <f t="shared" si="3"/>
        <v>0</v>
      </c>
    </row>
    <row r="14" spans="1:10" x14ac:dyDescent="0.25">
      <c r="A14" s="219"/>
      <c r="B14" s="220" t="s">
        <v>139</v>
      </c>
      <c r="C14" s="188"/>
      <c r="D14" s="226"/>
      <c r="E14" s="221">
        <f>SUM(E15:E17)</f>
        <v>0</v>
      </c>
      <c r="F14" s="221">
        <f t="shared" ref="F14:J14" si="4">SUM(F15:F17)</f>
        <v>0</v>
      </c>
      <c r="G14" s="221">
        <f t="shared" si="4"/>
        <v>0</v>
      </c>
      <c r="H14" s="221">
        <f t="shared" si="4"/>
        <v>0</v>
      </c>
      <c r="I14" s="221">
        <f t="shared" si="4"/>
        <v>0</v>
      </c>
      <c r="J14" s="221">
        <f t="shared" si="4"/>
        <v>0</v>
      </c>
    </row>
    <row r="15" spans="1:10" x14ac:dyDescent="0.25">
      <c r="A15" s="222">
        <v>1</v>
      </c>
      <c r="B15" s="206" t="s">
        <v>140</v>
      </c>
      <c r="C15" s="188" t="s">
        <v>159</v>
      </c>
      <c r="D15" s="226">
        <v>38000</v>
      </c>
      <c r="E15" s="286"/>
      <c r="F15" s="86">
        <f t="shared" ref="F15" si="5">E15*D15</f>
        <v>0</v>
      </c>
      <c r="G15" s="286"/>
      <c r="H15" s="92">
        <f t="shared" ref="H15:H16" si="6">G15*D15</f>
        <v>0</v>
      </c>
      <c r="I15" s="286"/>
      <c r="J15" s="93">
        <f t="shared" ref="J15" si="7">I15*D15</f>
        <v>0</v>
      </c>
    </row>
    <row r="16" spans="1:10" x14ac:dyDescent="0.25">
      <c r="A16" s="222">
        <v>2</v>
      </c>
      <c r="B16" s="206" t="s">
        <v>141</v>
      </c>
      <c r="C16" s="188" t="s">
        <v>159</v>
      </c>
      <c r="D16" s="226">
        <v>38000</v>
      </c>
      <c r="E16" s="286"/>
      <c r="F16" s="86">
        <f>E16*D16</f>
        <v>0</v>
      </c>
      <c r="G16" s="286"/>
      <c r="H16" s="92">
        <f t="shared" si="6"/>
        <v>0</v>
      </c>
      <c r="I16" s="286"/>
      <c r="J16" s="93">
        <f>I16*D16</f>
        <v>0</v>
      </c>
    </row>
    <row r="17" spans="1:10" x14ac:dyDescent="0.25">
      <c r="A17" s="222">
        <v>3</v>
      </c>
      <c r="B17" s="206" t="s">
        <v>142</v>
      </c>
      <c r="C17" s="188" t="s">
        <v>159</v>
      </c>
      <c r="D17" s="226">
        <v>38000</v>
      </c>
      <c r="E17" s="286"/>
      <c r="F17" s="86">
        <f t="shared" ref="F17" si="8">E17*D17</f>
        <v>0</v>
      </c>
      <c r="G17" s="286"/>
      <c r="H17" s="92">
        <f t="shared" ref="H17" si="9">G17*D17</f>
        <v>0</v>
      </c>
      <c r="I17" s="286"/>
      <c r="J17" s="93">
        <f t="shared" ref="J17" si="10">I17*D17</f>
        <v>0</v>
      </c>
    </row>
    <row r="18" spans="1:10" x14ac:dyDescent="0.25">
      <c r="A18" s="222"/>
      <c r="B18" s="220" t="s">
        <v>207</v>
      </c>
      <c r="C18" s="188"/>
      <c r="D18" s="226"/>
      <c r="E18" s="221">
        <f>SUM(E19:E21)</f>
        <v>0</v>
      </c>
      <c r="F18" s="221">
        <f t="shared" ref="F18:J18" si="11">SUM(F19:F21)</f>
        <v>0</v>
      </c>
      <c r="G18" s="221">
        <f t="shared" si="11"/>
        <v>0</v>
      </c>
      <c r="H18" s="221">
        <f t="shared" si="11"/>
        <v>0</v>
      </c>
      <c r="I18" s="221">
        <f t="shared" si="11"/>
        <v>0</v>
      </c>
      <c r="J18" s="221">
        <f t="shared" si="11"/>
        <v>0</v>
      </c>
    </row>
    <row r="19" spans="1:10" s="42" customFormat="1" x14ac:dyDescent="0.25">
      <c r="A19" s="223">
        <v>1</v>
      </c>
      <c r="B19" s="224" t="s">
        <v>132</v>
      </c>
      <c r="C19" s="225" t="s">
        <v>159</v>
      </c>
      <c r="D19" s="226">
        <v>20000</v>
      </c>
      <c r="E19" s="286"/>
      <c r="F19" s="86">
        <f t="shared" ref="F19:F21" si="12">E19*D19</f>
        <v>0</v>
      </c>
      <c r="G19" s="286"/>
      <c r="H19" s="92">
        <f t="shared" ref="H19:H20" si="13">G19*D19</f>
        <v>0</v>
      </c>
      <c r="I19" s="286"/>
      <c r="J19" s="93">
        <f t="shared" ref="J19:J21" si="14">I19*D19</f>
        <v>0</v>
      </c>
    </row>
    <row r="20" spans="1:10" s="42" customFormat="1" x14ac:dyDescent="0.25">
      <c r="A20" s="223">
        <v>2</v>
      </c>
      <c r="B20" s="224" t="s">
        <v>133</v>
      </c>
      <c r="C20" s="225" t="s">
        <v>159</v>
      </c>
      <c r="D20" s="226">
        <v>20000</v>
      </c>
      <c r="E20" s="286"/>
      <c r="F20" s="86">
        <f t="shared" si="12"/>
        <v>0</v>
      </c>
      <c r="G20" s="286"/>
      <c r="H20" s="92">
        <f t="shared" si="13"/>
        <v>0</v>
      </c>
      <c r="I20" s="286"/>
      <c r="J20" s="93">
        <f t="shared" si="14"/>
        <v>0</v>
      </c>
    </row>
    <row r="21" spans="1:10" s="42" customFormat="1" x14ac:dyDescent="0.25">
      <c r="A21" s="227">
        <v>3</v>
      </c>
      <c r="B21" s="228" t="s">
        <v>134</v>
      </c>
      <c r="C21" s="229" t="s">
        <v>159</v>
      </c>
      <c r="D21" s="230">
        <v>20000</v>
      </c>
      <c r="E21" s="302"/>
      <c r="F21" s="108">
        <f t="shared" si="12"/>
        <v>0</v>
      </c>
      <c r="G21" s="302"/>
      <c r="H21" s="110">
        <f>G21*D21</f>
        <v>0</v>
      </c>
      <c r="I21" s="302"/>
      <c r="J21" s="112">
        <f t="shared" si="14"/>
        <v>0</v>
      </c>
    </row>
    <row r="22" spans="1:10" customFormat="1" thickBot="1" x14ac:dyDescent="0.3">
      <c r="A22" s="21"/>
      <c r="C22" s="61"/>
      <c r="D22" s="62"/>
      <c r="E22" s="75"/>
      <c r="F22" s="73"/>
      <c r="G22" s="21"/>
      <c r="H22" s="168"/>
    </row>
    <row r="23" spans="1:10" customFormat="1" ht="14.25" x14ac:dyDescent="0.2">
      <c r="A23" s="21"/>
      <c r="B23" s="22" t="s">
        <v>174</v>
      </c>
      <c r="C23" s="333"/>
      <c r="D23" s="334"/>
      <c r="E23" s="75"/>
      <c r="F23" s="73"/>
      <c r="G23" s="21"/>
    </row>
    <row r="24" spans="1:10" customFormat="1" ht="14.25" x14ac:dyDescent="0.2">
      <c r="A24" s="21"/>
      <c r="B24" s="63"/>
      <c r="C24" s="336"/>
      <c r="D24" s="337"/>
      <c r="E24" s="62"/>
      <c r="F24" s="21"/>
      <c r="G24" s="21"/>
    </row>
    <row r="25" spans="1:10" customFormat="1" ht="14.25" x14ac:dyDescent="0.2">
      <c r="A25" s="21"/>
      <c r="C25" s="336"/>
      <c r="D25" s="337"/>
      <c r="E25" s="62"/>
      <c r="F25" s="21"/>
      <c r="G25" s="21"/>
    </row>
    <row r="26" spans="1:10" customFormat="1" ht="14.25" x14ac:dyDescent="0.2">
      <c r="A26" s="21"/>
      <c r="C26" s="336"/>
      <c r="D26" s="337"/>
      <c r="E26" s="62"/>
      <c r="F26" s="21"/>
      <c r="G26" s="21"/>
    </row>
    <row r="27" spans="1:10" customFormat="1" ht="15" thickBot="1" x14ac:dyDescent="0.25">
      <c r="A27" s="21"/>
      <c r="C27" s="339"/>
      <c r="D27" s="340"/>
      <c r="E27" s="62"/>
      <c r="F27" s="21"/>
      <c r="G27" s="21"/>
    </row>
    <row r="28" spans="1:10" customFormat="1" ht="14.25" x14ac:dyDescent="0.2">
      <c r="A28" s="21"/>
      <c r="C28" s="62"/>
      <c r="D28" s="62"/>
      <c r="E28" s="62"/>
      <c r="F28" s="21"/>
      <c r="G28" s="21"/>
    </row>
    <row r="29" spans="1:10" customFormat="1" ht="21" thickBot="1" x14ac:dyDescent="0.25">
      <c r="A29" s="21"/>
      <c r="B29" s="71" t="s">
        <v>171</v>
      </c>
      <c r="C29" s="62"/>
      <c r="D29" s="62"/>
      <c r="E29" s="62"/>
      <c r="F29" s="21"/>
      <c r="G29" s="21"/>
    </row>
    <row r="30" spans="1:10" customFormat="1" ht="14.25" x14ac:dyDescent="0.2">
      <c r="A30" s="21"/>
      <c r="B30" s="60" t="s">
        <v>173</v>
      </c>
      <c r="C30" s="333"/>
      <c r="D30" s="334"/>
      <c r="E30" s="337"/>
      <c r="F30" s="21"/>
      <c r="G30" s="21"/>
    </row>
    <row r="31" spans="1:10" customFormat="1" ht="12.75" x14ac:dyDescent="0.2">
      <c r="A31" s="21"/>
      <c r="B31" s="70"/>
      <c r="C31" s="336"/>
      <c r="D31" s="337"/>
      <c r="E31" s="337"/>
      <c r="F31" s="21"/>
      <c r="G31" s="21"/>
    </row>
    <row r="32" spans="1:10" customFormat="1" ht="14.25" x14ac:dyDescent="0.2">
      <c r="A32" s="21"/>
      <c r="B32" s="61"/>
      <c r="C32" s="336"/>
      <c r="D32" s="337"/>
      <c r="E32" s="337"/>
      <c r="F32" s="21"/>
      <c r="G32" s="21"/>
    </row>
    <row r="33" spans="1:7" customFormat="1" ht="14.25" x14ac:dyDescent="0.2">
      <c r="A33" s="21"/>
      <c r="B33" s="61"/>
      <c r="C33" s="336"/>
      <c r="D33" s="337"/>
      <c r="E33" s="337"/>
      <c r="F33" s="21"/>
      <c r="G33" s="21"/>
    </row>
    <row r="34" spans="1:7" customFormat="1" ht="15" thickBot="1" x14ac:dyDescent="0.25">
      <c r="A34" s="21"/>
      <c r="B34" s="61"/>
      <c r="C34" s="339"/>
      <c r="D34" s="340"/>
      <c r="E34" s="337"/>
      <c r="F34" s="21"/>
      <c r="G34" s="21"/>
    </row>
    <row r="35" spans="1:7" customFormat="1" ht="12.75" x14ac:dyDescent="0.2">
      <c r="A35" s="21"/>
      <c r="D35" s="21"/>
      <c r="E35" s="74"/>
      <c r="F35" s="21"/>
      <c r="G35" s="21"/>
    </row>
    <row r="36" spans="1:7" ht="15" x14ac:dyDescent="0.25">
      <c r="A36" s="40"/>
      <c r="B36" s="40"/>
      <c r="D36" s="40"/>
    </row>
    <row r="37" spans="1:7" ht="15" x14ac:dyDescent="0.25">
      <c r="A37" s="40"/>
      <c r="B37" s="40"/>
      <c r="D37" s="40"/>
    </row>
    <row r="38" spans="1:7" ht="15" x14ac:dyDescent="0.25">
      <c r="A38" s="40"/>
      <c r="B38" s="40"/>
      <c r="D38" s="40"/>
    </row>
    <row r="39" spans="1:7" ht="15" x14ac:dyDescent="0.25">
      <c r="A39" s="40"/>
      <c r="B39" s="40"/>
      <c r="D39" s="40"/>
    </row>
    <row r="40" spans="1:7" ht="15" x14ac:dyDescent="0.25">
      <c r="A40" s="40"/>
      <c r="B40" s="40"/>
      <c r="D40" s="40"/>
    </row>
  </sheetData>
  <mergeCells count="10">
    <mergeCell ref="A3:A4"/>
    <mergeCell ref="B3:B4"/>
    <mergeCell ref="C3:C4"/>
    <mergeCell ref="D3:D4"/>
    <mergeCell ref="G3:H3"/>
    <mergeCell ref="I3:J3"/>
    <mergeCell ref="C23:D27"/>
    <mergeCell ref="C30:D34"/>
    <mergeCell ref="E30:E34"/>
    <mergeCell ref="E3:F3"/>
  </mergeCells>
  <pageMargins left="0.7" right="0.7" top="0.75" bottom="0.75" header="0.3" footer="0.3"/>
  <pageSetup paperSize="9" scale="42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C2:L18"/>
  <sheetViews>
    <sheetView tabSelected="1" topLeftCell="A3" workbookViewId="0">
      <pane xSplit="6" ySplit="9" topLeftCell="J12" activePane="bottomRight" state="frozen"/>
      <selection activeCell="A3" sqref="A3"/>
      <selection pane="topRight" activeCell="G3" sqref="G3"/>
      <selection pane="bottomLeft" activeCell="A10" sqref="A10"/>
      <selection pane="bottomRight" activeCell="L19" sqref="L19"/>
    </sheetView>
  </sheetViews>
  <sheetFormatPr defaultRowHeight="12.75" x14ac:dyDescent="0.2"/>
  <cols>
    <col min="1" max="2" width="4.7109375" customWidth="1"/>
    <col min="3" max="3" width="19.85546875" customWidth="1"/>
    <col min="4" max="4" width="25.7109375" style="97" customWidth="1"/>
    <col min="5" max="5" width="12.28515625" style="97" customWidth="1"/>
    <col min="6" max="6" width="22.42578125" style="97" customWidth="1"/>
    <col min="7" max="7" width="25.7109375" customWidth="1"/>
    <col min="8" max="8" width="11.7109375" customWidth="1"/>
    <col min="9" max="9" width="23.7109375" style="97" customWidth="1"/>
    <col min="10" max="10" width="25.7109375" customWidth="1"/>
    <col min="11" max="11" width="10.5703125" bestFit="1" customWidth="1"/>
    <col min="12" max="12" width="24.140625" style="97" customWidth="1"/>
  </cols>
  <sheetData>
    <row r="2" spans="3:12" s="263" customFormat="1" ht="29.25" customHeight="1" x14ac:dyDescent="0.2">
      <c r="C2" s="359" t="s">
        <v>238</v>
      </c>
      <c r="D2" s="359"/>
      <c r="E2" s="359"/>
      <c r="F2" s="359"/>
      <c r="G2" s="359"/>
      <c r="H2" s="359"/>
      <c r="I2" s="359"/>
      <c r="J2" s="359"/>
      <c r="K2" s="359"/>
    </row>
    <row r="3" spans="3:12" s="263" customFormat="1" ht="29.25" customHeight="1" x14ac:dyDescent="0.2">
      <c r="C3" s="303"/>
      <c r="D3" s="303"/>
      <c r="E3" s="303"/>
      <c r="F3" s="303"/>
      <c r="G3" s="303"/>
      <c r="H3" s="303"/>
      <c r="I3" s="303"/>
      <c r="J3" s="303"/>
      <c r="K3" s="303"/>
    </row>
    <row r="4" spans="3:12" s="263" customFormat="1" ht="29.25" customHeight="1" thickBot="1" x14ac:dyDescent="0.25">
      <c r="C4" s="303"/>
      <c r="D4" s="303"/>
      <c r="E4" s="303"/>
      <c r="F4" s="303"/>
      <c r="G4" s="303"/>
      <c r="H4" s="303"/>
      <c r="I4" s="303"/>
      <c r="J4" s="303"/>
      <c r="K4" s="303"/>
    </row>
    <row r="5" spans="3:12" ht="18.75" thickBot="1" x14ac:dyDescent="0.3">
      <c r="D5" s="366" t="s">
        <v>204</v>
      </c>
      <c r="E5" s="367"/>
      <c r="F5" s="368"/>
      <c r="G5" s="366" t="s">
        <v>202</v>
      </c>
      <c r="H5" s="367"/>
      <c r="I5" s="368"/>
      <c r="J5" s="366" t="s">
        <v>203</v>
      </c>
      <c r="K5" s="367"/>
      <c r="L5" s="368"/>
    </row>
    <row r="6" spans="3:12" s="264" customFormat="1" ht="39" customHeight="1" x14ac:dyDescent="0.2">
      <c r="C6" s="360" t="s">
        <v>236</v>
      </c>
      <c r="D6" s="363" t="s">
        <v>230</v>
      </c>
      <c r="E6" s="327"/>
      <c r="F6" s="328" t="s">
        <v>258</v>
      </c>
      <c r="G6" s="363" t="s">
        <v>230</v>
      </c>
      <c r="H6" s="322"/>
      <c r="I6" s="321" t="s">
        <v>258</v>
      </c>
      <c r="J6" s="363" t="s">
        <v>230</v>
      </c>
      <c r="K6" s="322"/>
      <c r="L6" s="321" t="s">
        <v>258</v>
      </c>
    </row>
    <row r="7" spans="3:12" s="264" customFormat="1" ht="15.75" x14ac:dyDescent="0.2">
      <c r="C7" s="361"/>
      <c r="D7" s="364"/>
      <c r="E7" s="323" t="s">
        <v>255</v>
      </c>
      <c r="F7" s="324">
        <v>443</v>
      </c>
      <c r="G7" s="364"/>
      <c r="H7" s="323" t="s">
        <v>255</v>
      </c>
      <c r="I7" s="324">
        <v>547</v>
      </c>
      <c r="J7" s="364"/>
      <c r="K7" s="323" t="s">
        <v>255</v>
      </c>
      <c r="L7" s="324">
        <v>429</v>
      </c>
    </row>
    <row r="8" spans="3:12" s="264" customFormat="1" ht="20.25" customHeight="1" x14ac:dyDescent="0.2">
      <c r="C8" s="362"/>
      <c r="D8" s="365"/>
      <c r="E8" s="325" t="s">
        <v>256</v>
      </c>
      <c r="F8" s="326">
        <v>65840</v>
      </c>
      <c r="G8" s="365"/>
      <c r="H8" s="325" t="s">
        <v>256</v>
      </c>
      <c r="I8" s="326">
        <v>74097</v>
      </c>
      <c r="J8" s="365"/>
      <c r="K8" s="325" t="s">
        <v>256</v>
      </c>
      <c r="L8" s="326">
        <v>86210</v>
      </c>
    </row>
    <row r="9" spans="3:12" s="4" customFormat="1" ht="28.5" customHeight="1" x14ac:dyDescent="0.2">
      <c r="C9" s="320" t="s">
        <v>231</v>
      </c>
      <c r="D9" s="267">
        <f>BUN!D3+TOAST!K2+CAKE!J2+'DRY CAKE'!F2</f>
        <v>48348000</v>
      </c>
      <c r="E9" s="275" t="s">
        <v>229</v>
      </c>
      <c r="F9" s="316">
        <v>29167000</v>
      </c>
      <c r="G9" s="267">
        <f>BUN!J3+TOAST!M2+CAKE!L2+'DRY CAKE'!H2</f>
        <v>52216000</v>
      </c>
      <c r="H9" s="275" t="s">
        <v>229</v>
      </c>
      <c r="I9" s="316">
        <v>40531000</v>
      </c>
      <c r="J9" s="267">
        <f>BUN!P3+TOAST!O2+CAKE!N2+'DRY CAKE'!J2</f>
        <v>48082000</v>
      </c>
      <c r="K9" s="275" t="s">
        <v>229</v>
      </c>
      <c r="L9" s="316">
        <v>36983500</v>
      </c>
    </row>
    <row r="10" spans="3:12" s="4" customFormat="1" ht="28.5" customHeight="1" x14ac:dyDescent="0.2">
      <c r="C10" s="269" t="s">
        <v>3</v>
      </c>
      <c r="D10" s="265">
        <f>BUN!D6</f>
        <v>12718000</v>
      </c>
      <c r="E10" s="272">
        <v>516</v>
      </c>
      <c r="F10" s="317">
        <v>516</v>
      </c>
      <c r="G10" s="265">
        <f>BUN!J6</f>
        <v>15170000</v>
      </c>
      <c r="H10" s="272">
        <f>BUN!K6</f>
        <v>640</v>
      </c>
      <c r="I10" s="317">
        <v>642</v>
      </c>
      <c r="J10" s="265">
        <f>BUN!P6</f>
        <v>16822000</v>
      </c>
      <c r="K10" s="272">
        <f>BUN!Q6</f>
        <v>736</v>
      </c>
      <c r="L10" s="317">
        <v>605</v>
      </c>
    </row>
    <row r="11" spans="3:12" s="4" customFormat="1" ht="28.5" customHeight="1" x14ac:dyDescent="0.2">
      <c r="C11" s="269" t="s">
        <v>36</v>
      </c>
      <c r="D11" s="265">
        <f>BUN!D50</f>
        <v>6190000</v>
      </c>
      <c r="E11" s="272">
        <f>BUN!E50</f>
        <v>402</v>
      </c>
      <c r="F11" s="317">
        <v>244</v>
      </c>
      <c r="G11" s="265">
        <f>BUN!J50</f>
        <v>6190000</v>
      </c>
      <c r="H11" s="272">
        <f>BUN!K50</f>
        <v>402</v>
      </c>
      <c r="I11" s="317">
        <v>368</v>
      </c>
      <c r="J11" s="265">
        <f>BUN!P50</f>
        <v>6390000</v>
      </c>
      <c r="K11" s="272">
        <f>BUN!Q50</f>
        <v>410</v>
      </c>
      <c r="L11" s="317">
        <v>43</v>
      </c>
    </row>
    <row r="12" spans="3:12" s="4" customFormat="1" ht="28.5" customHeight="1" x14ac:dyDescent="0.2">
      <c r="C12" s="269" t="s">
        <v>233</v>
      </c>
      <c r="D12" s="265">
        <f>BUN!D63</f>
        <v>2330000</v>
      </c>
      <c r="E12" s="272">
        <f>BUN!E63</f>
        <v>71</v>
      </c>
      <c r="F12" s="317">
        <v>14</v>
      </c>
      <c r="G12" s="265">
        <f>BUN!J63</f>
        <v>2330000</v>
      </c>
      <c r="H12" s="272">
        <f>BUN!K63</f>
        <v>71</v>
      </c>
      <c r="I12" s="317">
        <v>15</v>
      </c>
      <c r="J12" s="265">
        <f>BUN!P63</f>
        <v>2330000</v>
      </c>
      <c r="K12" s="272">
        <f>BUN!Q63</f>
        <v>71</v>
      </c>
      <c r="L12" s="317">
        <v>291</v>
      </c>
    </row>
    <row r="13" spans="3:12" s="4" customFormat="1" ht="28.5" customHeight="1" x14ac:dyDescent="0.2">
      <c r="C13" s="269" t="s">
        <v>232</v>
      </c>
      <c r="D13" s="265">
        <f>BUN!D80+TOAST!K2</f>
        <v>4610000</v>
      </c>
      <c r="E13" s="272">
        <f>BUN!E80+TOAST!J5</f>
        <v>118</v>
      </c>
      <c r="F13" s="317">
        <v>34</v>
      </c>
      <c r="G13" s="265">
        <f>BUN!J80+TOAST!M2</f>
        <v>2320000</v>
      </c>
      <c r="H13" s="272">
        <f>BUN!K80+TOAST!L5</f>
        <v>144</v>
      </c>
      <c r="I13" s="317">
        <v>50</v>
      </c>
      <c r="J13" s="265">
        <f>BUN!P80+TOAST!O2</f>
        <v>1450000</v>
      </c>
      <c r="K13" s="272">
        <f>BUN!Q80+TOAST!N5</f>
        <v>120</v>
      </c>
      <c r="L13" s="317">
        <v>43</v>
      </c>
    </row>
    <row r="14" spans="3:12" s="4" customFormat="1" ht="28.5" customHeight="1" x14ac:dyDescent="0.2">
      <c r="C14" s="269" t="s">
        <v>126</v>
      </c>
      <c r="D14" s="265">
        <f>BUN!D88+'DRY CAKE'!F5+'DRY CAKE'!F18</f>
        <v>10508000</v>
      </c>
      <c r="E14" s="272">
        <f>'DRY CAKE'!E5+BUN!E88</f>
        <v>354</v>
      </c>
      <c r="F14" s="317">
        <v>72</v>
      </c>
      <c r="G14" s="265">
        <f>BUN!J88+'DRY CAKE'!H5+'DRY CAKE'!H18</f>
        <v>10508000</v>
      </c>
      <c r="H14" s="272">
        <f>BUN!K88+'DRY CAKE'!G5+'DRY CAKE'!G18</f>
        <v>354</v>
      </c>
      <c r="I14" s="317">
        <v>119</v>
      </c>
      <c r="J14" s="265">
        <f>BUN!P88+'DRY CAKE'!J5+'DRY CAKE'!J18</f>
        <v>10508000</v>
      </c>
      <c r="K14" s="272">
        <f>BUN!Q88+'DRY CAKE'!I5+'DRY CAKE'!I18</f>
        <v>354</v>
      </c>
      <c r="L14" s="317">
        <v>84</v>
      </c>
    </row>
    <row r="15" spans="3:12" s="4" customFormat="1" ht="28.5" customHeight="1" x14ac:dyDescent="0.2">
      <c r="C15" s="269" t="s">
        <v>234</v>
      </c>
      <c r="D15" s="265">
        <f>BUN!D93</f>
        <v>0</v>
      </c>
      <c r="E15" s="272">
        <f>BUN!E93</f>
        <v>0</v>
      </c>
      <c r="F15" s="317"/>
      <c r="G15" s="265">
        <f>BUN!J93</f>
        <v>0</v>
      </c>
      <c r="H15" s="272">
        <f>BUN!K93</f>
        <v>0</v>
      </c>
      <c r="I15" s="317"/>
      <c r="J15" s="265">
        <f>BUN!P93</f>
        <v>0</v>
      </c>
      <c r="K15" s="272">
        <f>BUN!Q93</f>
        <v>0</v>
      </c>
      <c r="L15" s="317"/>
    </row>
    <row r="16" spans="3:12" s="4" customFormat="1" ht="28.5" customHeight="1" x14ac:dyDescent="0.2">
      <c r="C16" s="269" t="s">
        <v>235</v>
      </c>
      <c r="D16" s="265">
        <f>CAKE!J5</f>
        <v>7792000</v>
      </c>
      <c r="E16" s="272">
        <f>CAKE!I5</f>
        <v>25</v>
      </c>
      <c r="F16" s="317">
        <v>1</v>
      </c>
      <c r="G16" s="265">
        <f>CAKE!L5</f>
        <v>11262000</v>
      </c>
      <c r="H16" s="272">
        <f>CAKE!K5</f>
        <v>34</v>
      </c>
      <c r="I16" s="317">
        <v>7</v>
      </c>
      <c r="J16" s="265">
        <f>CAKE!N5</f>
        <v>6382000</v>
      </c>
      <c r="K16" s="272">
        <f>CAKE!M5</f>
        <v>21</v>
      </c>
      <c r="L16" s="317">
        <v>9</v>
      </c>
    </row>
    <row r="17" spans="3:12" s="4" customFormat="1" ht="28.5" customHeight="1" x14ac:dyDescent="0.2">
      <c r="C17" s="271" t="s">
        <v>115</v>
      </c>
      <c r="D17" s="268">
        <f>CAKE!J67</f>
        <v>4200000</v>
      </c>
      <c r="E17" s="273">
        <f>CAKE!I67</f>
        <v>90</v>
      </c>
      <c r="F17" s="318">
        <v>26</v>
      </c>
      <c r="G17" s="268">
        <f>CAKE!L67</f>
        <v>4436000</v>
      </c>
      <c r="H17" s="273">
        <f>CAKE!K67</f>
        <v>94</v>
      </c>
      <c r="I17" s="318">
        <v>30</v>
      </c>
      <c r="J17" s="268">
        <f>CAKE!N67</f>
        <v>4200000</v>
      </c>
      <c r="K17" s="273">
        <f>CAKE!M67</f>
        <v>90</v>
      </c>
      <c r="L17" s="318">
        <v>31</v>
      </c>
    </row>
    <row r="18" spans="3:12" s="4" customFormat="1" ht="28.5" customHeight="1" x14ac:dyDescent="0.2">
      <c r="C18" s="270" t="s">
        <v>237</v>
      </c>
      <c r="D18" s="266"/>
      <c r="E18" s="274"/>
      <c r="F18" s="319">
        <v>74</v>
      </c>
      <c r="G18" s="266"/>
      <c r="H18" s="274"/>
      <c r="I18" s="319">
        <v>44</v>
      </c>
      <c r="J18" s="266"/>
      <c r="K18" s="274"/>
      <c r="L18" s="319">
        <v>37</v>
      </c>
    </row>
  </sheetData>
  <mergeCells count="8">
    <mergeCell ref="C2:K2"/>
    <mergeCell ref="C6:C8"/>
    <mergeCell ref="D6:D8"/>
    <mergeCell ref="G6:G8"/>
    <mergeCell ref="J6:J8"/>
    <mergeCell ref="D5:F5"/>
    <mergeCell ref="G5:I5"/>
    <mergeCell ref="J5:L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2017.</vt:lpstr>
      <vt:lpstr>BUN</vt:lpstr>
      <vt:lpstr>TOAST</vt:lpstr>
      <vt:lpstr>CAKE</vt:lpstr>
      <vt:lpstr>DRY CAKE</vt:lpstr>
      <vt:lpstr>DTHU KH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cp:lastPrinted>2017-11-28T01:08:29Z</cp:lastPrinted>
  <dcterms:created xsi:type="dcterms:W3CDTF">2017-11-26T00:31:04Z</dcterms:created>
  <dcterms:modified xsi:type="dcterms:W3CDTF">2018-05-11T09:33:44Z</dcterms:modified>
</cp:coreProperties>
</file>